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C:\Users\marlene.torrico\AppData\Local\Microsoft\Windows\INetCache\Content.Outlook\AOC97S08\"/>
    </mc:Choice>
  </mc:AlternateContent>
  <xr:revisionPtr revIDLastSave="0" documentId="13_ncr:1_{1F8EFF68-432A-4AE3-AB00-148079DDA378}" xr6:coauthVersionLast="47" xr6:coauthVersionMax="47" xr10:uidLastSave="{00000000-0000-0000-0000-000000000000}"/>
  <workbookProtection workbookPassword="FB8C" lockStructure="1"/>
  <bookViews>
    <workbookView xWindow="28680" yWindow="-120" windowWidth="29040" windowHeight="15840" tabRatio="709" activeTab="2" xr2:uid="{00000000-000D-0000-FFFF-FFFF00000000}"/>
  </bookViews>
  <sheets>
    <sheet name="Overview - Section A" sheetId="1" r:id="rId1"/>
    <sheet name="Version history" sheetId="25" state="hidden" r:id="rId2"/>
    <sheet name="Impact Indicators - Section B" sheetId="12" r:id="rId3"/>
    <sheet name="Outcome Indicators - Section C" sheetId="10" r:id="rId4"/>
    <sheet name="Coverage Indicators - Section D" sheetId="5" r:id="rId5"/>
    <sheet name=" Disaggregation - Section E" sheetId="9" r:id="rId6"/>
    <sheet name="WPTM - Section F" sheetId="6" r:id="rId7"/>
    <sheet name="Print View" sheetId="24" r:id="rId8"/>
    <sheet name="Reference Records" sheetId="16" state="veryHidden" r:id="rId9"/>
    <sheet name="Reference records(soft deleted)" sheetId="23" state="veryHidden" r:id="rId10"/>
    <sheet name="Disaggregation Records" sheetId="20" state="veryHidden" r:id="rId11"/>
    <sheet name="Disaggregation Data" sheetId="22" state="veryHidden" r:id="rId12"/>
    <sheet name="Account Role" sheetId="19" state="veryHidden" r:id="rId13"/>
    <sheet name="apttusmetadata" sheetId="13" state="veryHidden" r:id="rId14"/>
  </sheets>
  <definedNames>
    <definedName name="_00007c01_2979_435a_943c_b31d5f171b5b">'Outcome Indicators - Section C'!$O$30</definedName>
    <definedName name="_014af77a_8bcb_4d0c_beeb_a3d72f1332b5">'Disaggregation Records'!$G$95</definedName>
    <definedName name="_01cccfef_5573_4d36_b9d3_e32bd9199c70">'Overview - Section A'!$AO$17:$AO$19</definedName>
    <definedName name="_0215c642_4079_4a66_b33f_02948e5b161c">'Overview - Section A'!$A$50</definedName>
    <definedName name="_022236a9_dcb1_42b2_a51e_7a01b131f28c">'WPTM - Section F'!$D$8</definedName>
    <definedName name="_02305739_ec80_4503_b191_2e272f7ad158">'Reference records(soft deleted)'!$H$22</definedName>
    <definedName name="_0278b5de_0da4_4498_a134_99a2744a9fab">'Overview - Section A'!$X$119</definedName>
    <definedName name="_033fcd6d_adce_4700_8852_ca583a6bef6b">'Disaggregation Records'!$G$59</definedName>
    <definedName name="_04a05b73_32c0_4d2d_a31f_5fbde1b204a3">'Reference records(soft deleted)'!$D$61</definedName>
    <definedName name="_05de697d_8f2c_4184_9d2e_6faa62695a32" comment="Display Map">'Reference records(soft deleted)'!$B$39:$G$55</definedName>
    <definedName name="_06a30c86_360f_426e_8e45_34c8bc342561" comment="Display Map">'Overview - Section A'!$A$24:$I$26</definedName>
    <definedName name="_06f0afa9_1fe3_42c4_a70c_ee03512b1215">'Reference records(soft deleted)'!$B$61</definedName>
    <definedName name="_0883281e_e21d_43ef_9187_230346f845f9">'Overview - Section A'!$C$19</definedName>
    <definedName name="_08b56218_0472_4421_bf59_414c15e0b282">' Disaggregation - Section E'!$J$167</definedName>
    <definedName name="_0aee399a_9776_4eaa_972f_b8dcf296ae2a">'WPTM - Section F'!$Z$8</definedName>
    <definedName name="_0be7695c_11a6_45b5_b154_af6d36015894">'Reference Records'!$B$223</definedName>
    <definedName name="_0beac2ba_bbbb_431d_8bce_14dbf66bdf78">'Overview - Section A'!$E$50</definedName>
    <definedName name="_0c4ccd3c_f7d7_4e9d_9482_1c0c40aa9b88">'Coverage Indicators - Section D'!$AL$10</definedName>
    <definedName name="_0cdb72c3_6724_4a77_bc28_1011a00b051b">'Disaggregation Data'!$K$315</definedName>
    <definedName name="_0dc96169_1e4e_4b6f_8f38_6c1e88134dc4">'Overview - Section A'!$L$30</definedName>
    <definedName name="_0e9225f3_0b7c_44f6_bfe5_7c4d6a1c0d0d">'Coverage Indicators - Section D'!$U$10</definedName>
    <definedName name="_0ee40542_4b9a_4ee9_a0ec_3cc5a3df3d05">'Outcome Indicators - Section C'!$F$10</definedName>
    <definedName name="_0f39d314_7997_497e_b89c_3c8231e774ea">'Reference Records'!$K$16</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D'!$M$45</definedName>
    <definedName name="_1394d6ab_8539_4e64_bb74_c2678e11372d">'Impact Indicators - Section B'!$O$29</definedName>
    <definedName name="_13f5bbc3_a06d_4a3e_b75e_ac6929e1cb91">'Reference Records'!$A$156:$A$157</definedName>
    <definedName name="_14a567c8_d8f6_4162_9aa0_c1538b8740a0" comment="Display Map">'Reference records(soft deleted)'!$B$5:$H$16</definedName>
    <definedName name="_15d23191_61cc_42d1_9dac_fbdc3cccac55">'Outcome Indicators - Section C'!$X$10</definedName>
    <definedName name="_164e6d09_185f_4eb7_8d48_b40f818dce2a" comment="Display Map">'Reference Records'!$A$27:$G$64</definedName>
    <definedName name="_17f5512d_ec99_4a26_87b1_844196d76728">'Coverage Indicators - Section D'!$G$10</definedName>
    <definedName name="_1955075b_5332_4022_9e1d_d8310266160b">'Reference Records'!$B$170</definedName>
    <definedName name="_195784db_c268_4c63_8483_153347963bf4">'Reference records(soft deleted)'!$F$40</definedName>
    <definedName name="_1a0321ba_6a61_4acf_920e_a10b17ac407f">'Outcome Indicators - Section C'!$AD$10</definedName>
    <definedName name="_1a080622_0d74_49cf_97f9_4810bf8030df">'Overview - Section A'!$F$50</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Records'!$D$84</definedName>
    <definedName name="_1bcbb583_e5a9_4a6b_8584_0d82f680244f">'Outcome Indicators - Section C'!$F$30</definedName>
    <definedName name="_1c760e84_7860_4647_97d8_05a0ab084c30">' Disaggregation - Section E'!$O$167</definedName>
    <definedName name="_1cfaffa5_a1e7_40ad_a8cc_cbc751be15bf">'WPTM - Section F'!$H$93</definedName>
    <definedName name="_1d6a3bac_4285_4496_be35_4b6e94c6c525">'Overview - Section A'!$F$68</definedName>
    <definedName name="_1e4eb8fc_811c_44fb_af4b_e630611aebf1">'Impact Indicators - Section B'!#REF!</definedName>
    <definedName name="_2107d815_de12_4678_b7bf_30f8521ae049">'Overview - Section A'!$E$8</definedName>
    <definedName name="_21546636_20c6_4878_ba5b_6cb3d96028d3">'Coverage Indicators - Section D'!$J$45</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A'!$A$118:$AG$169</definedName>
    <definedName name="_2422a46e_b076_4ed3_ac39_13cd913daf0b">'Impact Indicators - Section B'!$Z$9</definedName>
    <definedName name="_242d575a_eb16_4795_affc_a818f9b0adad" comment="Display Map">'Disaggregation Data'!$D$2:$O$153</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874af8_f15f_4555_b6ba_d39eb5bc132c">'Coverage Indicators - Section D'!$L$45</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A'!$N$30</definedName>
    <definedName name="_29998246_c49d_4a02_a3ff_a8ff4f07132b">'Outcome Indicators - Section C'!$N$30</definedName>
    <definedName name="_29de1210_4fea_46a8_ac63_eb3a3734b209">'Account Role'!$D$21</definedName>
    <definedName name="_2ab1dfcf_a207_4488_9778_05865ff67402">'Reference records(soft deleted)'!$G$40</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Role'!$A$20:$D$229</definedName>
    <definedName name="_30572134_8290_4750_a680_dd1dbf9fbe17" comment="Display Map">'Disaggregation Data'!$D$158:$O$309</definedName>
    <definedName name="_309cb4e6_0866_4b59_9ad8_dce9deb459a4">'Coverage Indicators - Section D'!$AC$10</definedName>
    <definedName name="_30b03846_ab03_4151_aecb_ffcd8f9380d3">'Reference records(soft deleted)'!$G$116</definedName>
    <definedName name="_30bf1a46_c9f4_4bc4_a488_fcb146f7c5d6">'Coverage Indicators - Section D'!$E$45</definedName>
    <definedName name="_31abdfc0_7b3f_4421_9bb3_3010b64c33c6">'Reference Records'!$B$219</definedName>
    <definedName name="_31e1e97a_f8b3_42a3_9dba_54263b984934">'Overview - Section A'!$Q$37</definedName>
    <definedName name="_32cc9015_aa43_492e_931d_d4dc3bcbbefd">'Impact Indicators - Section B'!$N$29</definedName>
    <definedName name="_33898a8c_e55b_4fb6_a523_fc8d172930cd" comment="Display Map">'Reference Records'!$B$3:$K$12</definedName>
    <definedName name="_339d96ff_1502_408b_8b62_a0d2a6d2aa31">'WPTM - Section F'!$J$93</definedName>
    <definedName name="_33f94c69_7ad0_42e4_ae97_cd43ab2f6fb1">'Disaggregation Data'!$D$315</definedName>
    <definedName name="_3599e6a2_76d5_4a3e_b94f_263ea328a754">'Overview - Section A'!$AN$10</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090fcc_c83f_4075_9748_b307f993e767">'Reference records(soft deleted)'!$B$116</definedName>
    <definedName name="_388e9f7b_b253_414f_b074_2b51db867bec">'Overview - Section A'!$K$30</definedName>
    <definedName name="_391e58af_5dd7_4278_b7e2_c903d9c79968">'Outcome Indicators - Section C'!$AC$10</definedName>
    <definedName name="_3a54c0cb_5d61_44ab_9f5f_59c0b83c7017" comment="Save Map">'Account Role'!$B$231:$D$231</definedName>
    <definedName name="_3a87c5f7_0769_4a3a_a3e3_82a4b0341068">'Reference Records'!$C$162</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Records'!$E$68</definedName>
    <definedName name="_3c670222_be49_48d4_a6da_55d70e83d153" comment="Display Map">'Reference Records'!$A$169:$C$215</definedName>
    <definedName name="_3d3c76b6_9fcf_4cb5_b2a3_ba632337362e">'Overview - Section A'!$Y$119</definedName>
    <definedName name="_3e588f48_5b47_4e13_ab21_55c135645d97">'Reference Records'!$C$170</definedName>
    <definedName name="_3f14779a_3657_4ee9_b857_6b95d77074db">'Reference Records'!$A$170</definedName>
    <definedName name="_3f450a54_eabe_42be_b6a5_18c086a5d786">'Overview - Section A'!$AA$119</definedName>
    <definedName name="_3f9fd489_98c3_4a7e_b83d_9d71d6a38749">'Impact Indicators - Section B'!$R$9</definedName>
    <definedName name="_3fd30741_73e2_456a_bde5_e2500a98fec9">' Disaggregation - Section E'!$AC$326</definedName>
    <definedName name="_41035b85_dee5_4987_975b_e8a43c433c05">'Impact Indicators - Section B'!$AA$9</definedName>
    <definedName name="_4142b5d6_b3a2_4804_93e1_6abaf2166d4c">'Reference records(soft deleted)'!$H$61</definedName>
    <definedName name="_423d3c20_41cf_4997_a293_9b1150fb8eaa">'Overview - Section A'!$AG$119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C'!$A$9:$AD$25</definedName>
    <definedName name="_48c10acb_0239_43bd_b1e5_78cda5a58d6a">'Impact Indicators - Section B'!$W$9</definedName>
    <definedName name="_493718d5_8d74_4e5b_a628_d7a62c064791">'Overview - Section A'!$AN$11</definedName>
    <definedName name="_4994889e_24bf_4e57_b5fe_4d250c0b598a">'Reference Records'!$B$157</definedName>
    <definedName name="_49c180e4_6756_4b15_9899_7d02a2376717">'WPTM - Section F'!$X$8</definedName>
    <definedName name="_4af41944_42f7_4e99_8627_878d677a4e30">'Disaggregation Data'!$O$159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deleted)'!$B$40</definedName>
    <definedName name="_4db5cf38_f801_4806_bf2c_599132967e52">'Overview - Section A'!$N$37</definedName>
    <definedName name="_4e0083d7_1d55_466c_9f41_d6713c9418d1">'Outcome Indicators - Section C'!$M$30</definedName>
    <definedName name="_4e28d14a_809b_451a_94f7_5adb1a78a192">'Reference Records'!$B$84</definedName>
    <definedName name="_4e3ce3cc_8312_431b_a087_d993964fb260">'Overview - Section A'!$H$92</definedName>
    <definedName name="_4e82750a_5fea_44c6_80cf_72f682152f92">'Disaggregation Data'!$O$315</definedName>
    <definedName name="_4ede0df7_bdae_485c_a6aa_cd381b32466f">'Overview - Section A'!$A$119</definedName>
    <definedName name="_4f36af19_06bf_4c59_990d_586822b3d259">'Overview - Section A'!$A$68</definedName>
    <definedName name="_4f63865c_55fd_464f_93e9_b2225fc74687">'Reference records(soft deleted)'!$H$6</definedName>
    <definedName name="_50db2e80_c834_4e54_81d0_095d3a449508">'Overview - Section A'!$AN$11</definedName>
    <definedName name="_51b611bd_a560_42d0_9976_577e62d2b71d">'Overview - Section A'!$A$19</definedName>
    <definedName name="_52d6fc62_59f3_4757_a084_a8aeafb48d9b">'Overview - Section A'!$G$68</definedName>
    <definedName name="_53066892_24de_428a_ae98_ea86638a4c62">'Reference Records'!$B$16</definedName>
    <definedName name="_53737226_720f_44cb_8b6f_c2a7829a2378">'Reference records(soft deleted)'!$D$22</definedName>
    <definedName name="_5486feae_3dbd_4704_9f21_63bc76d59ea7">'WPTM - Section F'!$AR$8</definedName>
    <definedName name="_54eeb97e_db74_4058_898e_3c70d10a60fb">'Overview - Section A'!$E$10</definedName>
    <definedName name="_56054dfa_b687_4a06_b8be_e876776b18ab" comment="Display Map">'Coverage Indicators - Section D'!$B$44:$N$225</definedName>
    <definedName name="_564b0f85_8e08_4b67_8536_37f9c9c896e7">' Disaggregation - Section E'!$AA$326</definedName>
    <definedName name="_57279062_e326_494d_97d1_9dfc8942bd33" comment="Display Map">'Reference records(soft deleted)'!$B$21:$H$35</definedName>
    <definedName name="_572e42ad_37ba_41a9_bff2_b341932489fa">'Disaggregation Data'!$K$159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E'!$A$325:$AD$626</definedName>
    <definedName name="_5d657817_9a27_4b37_bcd4_b55f78d6ac1b">'Disaggregation Data'!$I$315</definedName>
    <definedName name="_5da2fc81_49b6_4671_89eb_7b28c003e9be">'Disaggregation Data'!$O$3</definedName>
    <definedName name="_5e59b3d2_3706_4a8c_932c_fdb0f6aa3c16">'Reference Records'!$K$4</definedName>
    <definedName name="_6017e447_f4b2_4605_8be3_67be82447dcf">'Outcome Indicators - Section C'!$A$30</definedName>
    <definedName name="_60cca16c_2bbf_4012_b9ed_84b4cc4c6513">'Overview - Section A'!$E$25</definedName>
    <definedName name="_616adcc7_34de_4b6d_b9e7_5b8149c795b2">' Disaggregation - Section E'!$G$8</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Records'!$B$156:$B$157</definedName>
    <definedName name="_6610fb82_a604_47fc_8eb9_548299e9c8fb">'Outcome Indicators - Section C'!$AA$10</definedName>
    <definedName name="_66c05feb_5ba4_4d15_8d33_a4f0ff5f795a">'Disaggregation Data'!$H$159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A'!$A$37</definedName>
    <definedName name="_6ac60fe2_d872_4a35_a5e2_7132294649ec" comment="Display Map">'Reference records(soft deleted)'!$B$60:$H$109</definedName>
    <definedName name="_6b293db8_2064_47cb_abbc_3f4c6d0caeda">'Overview - Section A'!$E$37</definedName>
    <definedName name="_6b7b095a_5e69_4c56_b186_9b24f30d5a48">'Overview - Section A'!#REF!</definedName>
    <definedName name="_6c432057_801a_4b50_8cf7_6f6149d7c40a">'Overview - Section A'!$T$119</definedName>
    <definedName name="_6e6943dc_a39b_4021_932f_cfd2e12ee608">'Disaggregation Records'!$A$95</definedName>
    <definedName name="_6ef1d655_3a91_47b3_8d8b_295435055776">' Disaggregation - Section E'!$U$326</definedName>
    <definedName name="_6f41a97e_60db_4ff9_9cb8_8489c1984cb4">'Outcome Indicators - Section C'!$D$10</definedName>
    <definedName name="_6f7ec15b_c268_485e_b0b1_4f72a84c4bc6" comment="Display Map">'Overview - Section A'!$A$36:$U$43</definedName>
    <definedName name="_708bc3f4_3b2b_4cbe_89e1_1871c272480d">'Overview - Section A'!$J$92</definedName>
    <definedName name="_71b6afba_85be_4c4b_9b19_636242058b4f">' Disaggregation - Section E'!$E$326</definedName>
    <definedName name="_71f71c2d_dcf4_4a63_80db_1e83ba043a1d">' Disaggregation - Section E'!$I$8</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127888_d602_45ff_b831_0b6cb5ca1689">'Disaggregation Data'!$H$315</definedName>
    <definedName name="_75417d5f_8186_4610_b9ba_588590a586ac">'Disaggregation Data'!$N$3</definedName>
    <definedName name="_75e01dac_a196_4485_8c4e_3c8181e382da">'Reference Records'!$C$170:$C$216</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E'!$A$166:$O$317</definedName>
    <definedName name="_77290f0f_e3b8_410c_9e2a_f33b99973795">'Disaggregation Records'!$B$95</definedName>
    <definedName name="_779b0207_1267_4760_b2e2_850e0608884a">'Coverage Indicators - Section D'!$B$45</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abccd6d_b26a_464a_a34f_823b62ef9461">'Reference Records'!$A$84</definedName>
    <definedName name="_7b9593e5_e6f7_4cc0_a365_ac1f2318e3f6">'Coverage Indicators - Section D'!$F$45</definedName>
    <definedName name="_7cdc6ffc_7316_43a3_8c10_94815252d4bc">'Overview - Section A'!$E$67</definedName>
    <definedName name="_7dd1a1e8_b3e5_4977_b435_92933762fedb">'Account Role'!$A$21</definedName>
    <definedName name="_7ea43aa2_3fad_4650_821c_ea2dc5b2b6d6">'Reference Records'!$A$28</definedName>
    <definedName name="_7fc44159_eb0c_4ec6_937c_83795558bd60">'Disaggregation Data'!$E$3</definedName>
    <definedName name="_816ae47f_8ff2_403e_9d4c_2ffd510e7900">' Disaggregation - Section E'!$I$167</definedName>
    <definedName name="_822ff279_9d1f_42b1_93c4_132f468dffca">'Impact Indicators - Section B'!$AD$9</definedName>
    <definedName name="_8273a11c_a030_45ba_bf8f_2b577e1aa93b">'Overview - Section A'!$A$25</definedName>
    <definedName name="_8275e2f9_07b9_4fec_af79_daf5bf5849e5">'Reference Records'!$C$219</definedName>
    <definedName name="_82b810a8_4ed0_4323_bc38_7e1a937be1f8">'Overview - Section A'!$AB$119</definedName>
    <definedName name="_82c6fe25_167b_4681_a81d_dd3a270eb612">'Impact Indicators - Section B'!$U$9</definedName>
    <definedName name="_83a8b122_8cd9_4c5d_9e26_19949421dbb8">'Reference Records'!$D$16</definedName>
    <definedName name="_842ebf54_5f95_4c1e_a498_e2f9786043b8">'WPTM - Section F'!$E$93</definedName>
    <definedName name="_844af095_2d13_4e2f_ae22_27b26df79779">'Impact Indicators - Section B'!$C$29</definedName>
    <definedName name="_84592985_545c_4142_977f_19911c1d7be1">'Disaggregation Data'!$D$159</definedName>
    <definedName name="_85dddee6_5e50_414d_af9f_ec761d50a3f0" comment="Display Map">'Impact Indicators - Section B'!$A$28:$O$119</definedName>
    <definedName name="_862ffe01_c829_453b_8951_9acfdd7e0f24">'Overview - Section A'!$G$92</definedName>
    <definedName name="_864425d0_252a_4246_909e_cc0826e707f2" comment="Display Map">'Account Role'!$A$2:$D$12</definedName>
    <definedName name="_864a610c_7ddb_4dd2_ada2_66e0cf299993">'Coverage Indicators - Section D'!$AG$10</definedName>
    <definedName name="_872311fc_11bb_401c_8b93_291ded9ec451">'Coverage Indicators - Section D'!#REF!</definedName>
    <definedName name="_876c5893_c8a3_4066_ad24_31365064997d">'Overview - Section A'!$AN$9</definedName>
    <definedName name="_87baeec3_d609_48e9_97d3_9acbc31c6bc4">'Overview - Section A'!$U$37</definedName>
    <definedName name="_88ed285f_de91_449e_84a4_7a52aed0ebf3">' Disaggregation - Section E'!$H$167</definedName>
    <definedName name="_8945f316_fd9d_4e19_b3cd_c0c8202a52db">'Reference Records'!$D$68:$D$81</definedName>
    <definedName name="_898e31a7_87d5_4417_b5a3_9c08b08d0c03">'Impact Indicators - Section B'!$L$29</definedName>
    <definedName name="_8a469ed4_8916_4154_bbbf_dd81f3ca6037">'Overview - Section A'!$AN$12</definedName>
    <definedName name="_8a9ff9a8_7b42_4a34_a7bb_8f85ce3a36e0">'Reference Records'!$C$157</definedName>
    <definedName name="_8b8bd34d_1680_4bfe_8d4d_5d4a3a13532b">'Coverage Indicators - Section D'!$K$45</definedName>
    <definedName name="_8c3e2d71_f42b_4fed_ab9e_8cc83025c9c7">' Disaggregation - Section E'!$N$8</definedName>
    <definedName name="_8c83dafc_06c9_46d5_82dd_2edc4cdd71ef">'Reference Records'!$C$152</definedName>
    <definedName name="_8d086166_aaa3_4eec_872e_985dceb20c48">'Reference Records'!$B$162</definedName>
    <definedName name="_8d18a379_8755_4412_801e_3a24e67a6467" comment="Display Map">'Overview - Section A'!$A$29:$Q$29</definedName>
    <definedName name="_8d9f9399_d674_44d3_98fa_9bdc7c2dff17">'Impact Indicators - Section B'!$A$29</definedName>
    <definedName name="_8dd6c2fb_f50c_45b5_817d_78b26603c486">'Coverage Indicators - Section D'!$AP$10</definedName>
    <definedName name="_8f38a2c2_0833_4757_9f3f_fd2bfbb481ac">'Reference Records'!$B$226</definedName>
    <definedName name="_8f4065ff_50b1_4767_83af_862a3935b277">'Overview - Section A'!$P$37</definedName>
    <definedName name="_8fa4d884_a5b1_4041_8cad_fbf4720a13d4">'Reference Records'!$G$28</definedName>
    <definedName name="_9163a4e6_3076_442b_bf37_db0a0a62793a">'Reference Records'!$G$16</definedName>
    <definedName name="_92015950_0d4a_4354_be6a_adcd93a70857">'Outcome Indicators - Section C'!#REF!</definedName>
    <definedName name="_930b7851_3ac3_4bcf_9e4b_22a06ac50203">' Disaggregation - Section E'!$E$167</definedName>
    <definedName name="_95a49378_9a3f_4412_a549_0577663ad28e">'Outcome Indicators - Section C'!$L$30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c3b064_facc_46ff_8835_927313074f4d">'Disaggregation Records'!$F$3</definedName>
    <definedName name="_9a975b68_4a25_421c_bf56_ce3e9602ca12">'Account Role'!$D$232</definedName>
    <definedName name="_9c8612d6_cb9f_4fcd_b707_4fdfc8d07b47">'Account Role'!$B$232</definedName>
    <definedName name="_9c99db0f_f85b_4867_9f4b_773a2049f2ad">'Impact Indicators - Section B'!$E$9</definedName>
    <definedName name="_9cc45f22_4486_45fa_ba65_bfb65df72ba8">'Coverage Indicators - Section D'!$AJ$10</definedName>
    <definedName name="_9d5a644f_9e3c_487b_9af4_779a60541f4e">'Reference Records'!$D$28</definedName>
    <definedName name="_9f9fdd59_86c9_4295_b308_3619d68d6aaf">'Reference Records'!$C$84</definedName>
    <definedName name="_9ff47b3a_d28b_411b_a98b_bf4244606f53">'Disaggregation Data'!$F$159</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C'!$AP$10</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D'!$A$9:$AP$40</definedName>
    <definedName name="_a676465c_2e79_4840_afcd_6eb0129d896a">'Outcome Indicators - Section C'!$AN$30</definedName>
    <definedName name="_a6b20fb9_370d_458d_9f1c_8b11b3cb6b04">'Coverage Indicators - Section D'!$AF$10</definedName>
    <definedName name="_a7ecb8b9_6334_4d27_a6e4_bb07adb71898" localSheetId="5">'Overview - Section A'!#REF!</definedName>
    <definedName name="_a7ecb8b9_6334_4d27_a6e4_bb07adb71898" localSheetId="4">'Coverage Indicators - Section D'!#REF!</definedName>
    <definedName name="_a7ecb8b9_6334_4d27_a6e4_bb07adb71898" localSheetId="2">'Impact Indicators - Section B'!#REF!</definedName>
    <definedName name="_a7ecb8b9_6334_4d27_a6e4_bb07adb71898" localSheetId="3">'Outcome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E'!$A$7:$O$158</definedName>
    <definedName name="_a86b22e2_303c_4ca2_a5b4_68500481e301">'Coverage Indicators - Section D'!$P$10</definedName>
    <definedName name="_a89648be_f01a_48dc_be25_9a6736d2a902">'Impact Indicators - Section B'!$D$29</definedName>
    <definedName name="_a8f46077_3c03_49ff_b812_2b8ac08cae66" comment="Display Map">'Reference Records'!$C$67:$M$80</definedName>
    <definedName name="_aa851c4c_b217_403a_b1a9_9bf3e33b8022">'Coverage Indicators - Section D'!$D$10</definedName>
    <definedName name="_abbd2de4_555f_487e_a305_ee28249928f4">'Disaggregation Records'!$A$3</definedName>
    <definedName name="_abcb1332_3cc3_40cb_9eb6_e49185148047">'Account Role'!$B$21</definedName>
    <definedName name="_ac5ba2d1_98f0_4aa2_a6c2_322cafcae1b8">'Reference records(soft deleted)'!$G$22</definedName>
    <definedName name="_aca578a2_431f_4e65_aec3_fe793d0f6c0f">'Coverage Indicators - Section D'!$F$10</definedName>
    <definedName name="_aca742d7_5b19_4aa5_8a32_739546d173c7">'Disaggregation Data'!$L$315</definedName>
    <definedName name="_aca7f1bf_77d4_41d2_b85a_8fc4694aaa5d">'Disaggregation Records'!$E$95</definedName>
    <definedName name="_ad718d62_e2fd_4c3a_a018_8c8f5eec5644">'Reference Records'!$C$4:$C$13</definedName>
    <definedName name="_aef23396_73a2_4449_b64b_574e315ee717">'Disaggregation Records'!$A$59</definedName>
    <definedName name="_af4893e4_fb2a_43c4_a459_75a79635184d">'Disaggregation Records'!$E$3</definedName>
    <definedName name="_b01f6605_c50f_49e5_8841_306b902e21b5">'Reference Records'!$E$84</definedName>
    <definedName name="_b0483c5a_df94_4f99_8593_1b5f790a1a8b">'WPTM - Section F'!$M$93</definedName>
    <definedName name="_b11cf680_a844_40de_8411_c7f96b2201c9">' Disaggregation - Section E'!$F$167</definedName>
    <definedName name="_b184a48f_c367_42e0_abea_de10491cdb89">'Overview - Section A'!$R$119</definedName>
    <definedName name="_b25b57c0_b3c6_4bd0_84af_ecd0c047480e">'Reference Records'!$C$28</definedName>
    <definedName name="_b29140ce_2067_4616_98b2_f6e9312dff45" comment="Display Map">'Reference Records'!$A$218:$C$220</definedName>
    <definedName name="_b29fac7f_0112_4608_9b2f_b935e3a5c47a">'Outcome Indicators - Section C'!#REF!</definedName>
    <definedName name="_b2dcf42e_b53d_4d97_b0ac_dd70231fb7f7">'WPTM - Section F'!$K$93</definedName>
    <definedName name="_b4a871df_6a0f_4103_a22f_8f40cae6fea8" comment="Display Map">'WPTM - Section F'!$A$92:$M$573</definedName>
    <definedName name="_b4d46ca2_f06b_4572_9f1c_bea02c988104">' Disaggregation - Section E'!$H$326</definedName>
    <definedName name="_b5821112_3c0f_46ea_8691_81e5396982ed">'Reference Records'!$B$156</definedName>
    <definedName name="_b5d7ccdc_a32e_472a_bfb8_713bf102e390">' Disaggregation - Section E'!$V$326</definedName>
    <definedName name="_b5e8f7c0_1f6c_4f34_9e09_d35ca3f3eb39" comment="Display Map">'Reference records(soft deleted)'!$B$115:$G$188</definedName>
    <definedName name="_b630336b_3644_4bf6_8d7c_9c418ad44fc5">'Disaggregation Data'!$D$3</definedName>
    <definedName name="_b68b7d29_cf0f_4ac6_ad8c_f148e1c62ae1">'Coverage Indicators - Section D'!$H$45</definedName>
    <definedName name="_b6919358_cf97_4469_b8d0_568a7fbf797c">'Outcome Indicators - Section C'!$J$30</definedName>
    <definedName name="_b7c884df_0596_4c3a_9650_e479a325ad12">'Impact Indicators - Section B'!$F$9</definedName>
    <definedName name="_b88374ec_47cc_43db_8a49_31b8f7dfbe2a">'Reference Records'!$A$219</definedName>
    <definedName name="_b934b5c4_3a3d_4290_b4f5_665f1fa1d8f9">'Disaggregation Data'!$E$159</definedName>
    <definedName name="_b9568051_a72c_4c87_bd12_0a431f6a32e6">'Disaggregation Data'!$I$159</definedName>
    <definedName name="_b9c6b527_c2c5_4200_bb21_b9257f2bb2c1">' Disaggregation - Section E'!$A$8</definedName>
    <definedName name="_ba991538_8d20_47dc_8a22_03bf80508d2c">'Disaggregation Data'!$F$3</definedName>
    <definedName name="_bcc44ce4_7811_4a37_b19a_adb1c9975c5c">'Overview - Section A'!$O$37</definedName>
    <definedName name="_bd8c6a42_6cde_4c17_9f1a_04e7b83fd063">'Reference Records'!$E$16</definedName>
    <definedName name="_bde8eea6_59dc_41d3_9c11_f259a774807f">'Outcome Indicators - Section C'!$G$30</definedName>
    <definedName name="_bdfc469c_2579_427e_b601_2c7e407ccd8f">'Impact Indicators - Section B'!$AC$9</definedName>
    <definedName name="_be50546c_31c0_486d_bfdf_73f44f0cb8fc">'Coverage Indicators - Section D'!$G$45</definedName>
    <definedName name="_be67395e_f578_42fc_bfe7_912f09db8571">'Disaggregation Records'!$G$3</definedName>
    <definedName name="_bef2cdda_6c4d_45cf_b550_ea24e68795bf">'Overview - Section A'!$M$37</definedName>
    <definedName name="_bf857707_f3ed_43ba_b26e_78e553c3b599">'Outcome Indicators - Section C'!$AP$30</definedName>
    <definedName name="_c021eee3_85ca_4b4c_871f_c2ca4000adb3" comment="Display Map">'Reference Records'!$B$15:$K$24</definedName>
    <definedName name="_c1e3d9da_0aa8_4938_92fd_28ad968bd219">'Reference Records'!$C$16</definedName>
    <definedName name="_c203bb8b_fb5b_4846_b4c2_944ce13f32a1">' Disaggregation - Section E'!$G$167</definedName>
    <definedName name="_c2cb0bb7_8726_465b_941d_b2ba7942b23a">'Outcome Indicators - Section C'!$E$30</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Records'!$H$68</definedName>
    <definedName name="_c811d6c6_78b7_497a_b948_2c1cd9a8b3fc">'Overview - Section A'!$Z$119</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Records'!$D$68</definedName>
    <definedName name="_cbe75001_1b1f_4684_b8fc_dd97cd572e08">'Reference Records'!$M$68</definedName>
    <definedName name="_cc652be8_c987_44b0_a7b8_b38f24a774fd">'Account Role'!$A$3</definedName>
    <definedName name="_cf337c18_bbd6_41ea_aeb8_6889dc68b851">'Reference records(soft deleted)'!$D$40</definedName>
    <definedName name="_cfcb4c96_c88e_4a35_803a_a889e9dd7d09" comment="Display Map">'Disaggregation Data'!$D$314:$Q$615</definedName>
    <definedName name="_d0af162b_ba98_4147_a6fc_7c6ff1aaf471">'Disaggregation Data'!$N$159</definedName>
    <definedName name="_d0e6db09_4210_45d4_bc55_3258a5a7becd">'Reference Records'!$M$3:$M$13</definedName>
    <definedName name="_d1020d70_3fc5_4f3c_998e_c1e32cc621f2">' Disaggregation - Section E'!$N$167</definedName>
    <definedName name="_d24f669d_00e1_4357_b04c_2c97c933dfec">'Overview - Section A'!$I$25</definedName>
    <definedName name="_d3a30769_9e61_4d67_be66_32b431300821">' Disaggregation - Section E'!$J$8</definedName>
    <definedName name="_d3eb7cad_d1db_4bc0_b960_bce22b805e0e" comment="Display Map">'Impact Indicators - Section B'!$A$8:$AD$24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A'!$L$37</definedName>
    <definedName name="_d9225ee9_4711_40fa_bb89_6747c9d62bad">'Overview - Section A'!$G$50</definedName>
    <definedName name="_d93c4c11_f795_4c65_88eb_c43040eba27e" comment="Display Map">'Overview - Section A'!$A$91:$J$107</definedName>
    <definedName name="_da1fbc0d_b853_4aec_a0fa_4471ef7dbf35">'Outcome Indicators - Section C'!$AB$10</definedName>
    <definedName name="_daae6694_aad0_48b5_b679_94999f870976">'Reference records(soft deleted)'!$G$61</definedName>
    <definedName name="_db4e2d75_1080_4f7d_bbb6_279cfc0396d6">'Reference Records'!$B$158</definedName>
    <definedName name="_db554049_85ce_4129_b1fc_a4968be4421e">'Reference records(soft deleted)'!$B$40:$B$56</definedName>
    <definedName name="_dbe1d51c_e6c5_4bb2_a9ef_e1ea7c79ffe4">'Disaggregation Data'!$L$159</definedName>
    <definedName name="_dc25d21c_45d9_4b57_9fa2_820fd10faadb">' Disaggregation - Section E'!$E$8</definedName>
    <definedName name="_dc2a7f24_ba27_4952_af95_2f5f2a447e95">'Disaggregation Data'!$F$315</definedName>
    <definedName name="_dd5cbb23_508a_4a49_9ee3_de02706f296e">'Reference Records'!$B$28</definedName>
    <definedName name="_de8310b5_e4d3_4b94_b262_26a424148ac2">'WPTM - Section F'!$C$8</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b18bf0_c01a_41f9_9d0f_7ff41a4c9212">'Reference records(soft deleted)'!$B$22</definedName>
    <definedName name="_e2f4a6c9_b971_491e_a3b4_1227bbe38c83">'Reference records(soft deleted)'!$D$116</definedName>
    <definedName name="_e3593433_048f_4c41_83d3_f74a839a639f">'Disaggregation Records'!$E$59</definedName>
    <definedName name="_e3fd5f4b_01b0_4087_9e0e_fd0199800be6">'Overview - Section A'!$I$92</definedName>
    <definedName name="_e4b1e3b9_6a2a_43ea_8ece_3c48082dabab">'Reference Records'!$C$68</definedName>
    <definedName name="_e5e0e9c5_229b_41b4_a9b1_b5fd68f1f31c">'Disaggregation Records'!$B$3</definedName>
    <definedName name="_e6620337_bf44_48f3_a7fd_0125cc2c6be7">' Disaggregation - Section E'!$A$326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Records'!$B$68:$B$68</definedName>
    <definedName name="_ea72c56b_d1e9_4c5d_ba1d_cc707a1c7a52">'Reference Records'!$C$158</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940844_13db_4509_a1c4_ff0a8c68abd7">'Disaggregation Records'!$F$95</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Records'!$B$161</definedName>
    <definedName name="_edacc156_af86_4bf8_90dd_b9a22fc62817">'Account Role'!$D$3</definedName>
    <definedName name="_eecf7cf0_e9be_48ee_b1b4_c9465f1f4e45">'Outcome Indicators - Section C'!$A$10</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1c8db1_2baf_45f9_a210_b096e419362b">'Overview - Section A'!$E$11</definedName>
    <definedName name="_f25f0134_a952_4eb1_bd5d_4a854d76f318">'Outcome Indicators - Section C'!$AL$10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D'!$N$45</definedName>
    <definedName name="_f8da171f_1ef1_4701_824e_35a927e47c50">'Overview - Section A'!$Q$119</definedName>
    <definedName name="_f9a537b9_3e07_436d_978d_cc0a4695b6eb">' Disaggregation - Section E'!$AD$326</definedName>
    <definedName name="_fba43122_7879_4bc6_ab59_ece879d4dafd">'Coverage Indicators - Section D'!$A$10</definedName>
    <definedName name="_fccfb4fa_0a30_41be_9334_74bc5779fbd3">'Reference Records'!$C$156:$C$157</definedName>
    <definedName name="_fd286dae_26cb_4aad_a5f8_c4e877a2e920" comment="Display Map">'Reference Records'!$A$83:$E$147</definedName>
    <definedName name="_fdaed59b_d483_4f18_8960_9dec90ac9bf3">'Coverage Indicators - Section D'!$AI$10</definedName>
    <definedName name="_fe1fc4f2_e57c_4328_acb9_6e901a0a2e1c">'Reference Records'!$G$68</definedName>
    <definedName name="_fe54ad0d_3f3e_403b_8c5a_3ee1b37390d2">'Disaggregation Data'!$Q$315</definedName>
    <definedName name="_ff85bbe8_e093_4bde_9ecb_ca8f310bef73">'Reference Records'!$B$68:$B$81</definedName>
    <definedName name="_ff85dfd2_7a0e_4ec1_ada1_39980e5d1634">'Impact Indicators - Section B'!$AB$9</definedName>
    <definedName name="_xlnm._FilterDatabase" localSheetId="5" hidden="1">' Disaggregation - Section E'!$A$325:$Q$325</definedName>
    <definedName name="_xlnm._FilterDatabase" localSheetId="12" hidden="1">'Account Role'!$B:$B</definedName>
    <definedName name="_xlnm._FilterDatabase" localSheetId="7" hidden="1">'Print View'!$A$117:$AL$177</definedName>
    <definedName name="AccountRole">OFFSET('Account Role'!$C$3,1,0,MATCH("*",'Account Role'!$C$3:$C$13,-1)-1,1)</definedName>
    <definedName name="AIM_Coverage_Disaggregation__c.AIM_Year__c">apttusmetadata!$AH$2:$AH$25</definedName>
    <definedName name="AIM_Coverage_Indicator__c.AIM_Deactivate_Indicator__c">apttusmetadata!$AF$2</definedName>
    <definedName name="AIM_Coverage_Indicator__c.AIM_Geographic_Coverage__c">apttusmetadata!$AC$2:$AC$3</definedName>
    <definedName name="AIM_Coverage_Indicator__c.AIM_Rating_Cumulation_Type__c">apttusmetadata!$AD$2:$AD$5</definedName>
    <definedName name="AIM_Coverage_Indicator__c.AIM_Year__c">apttusmetadata!$AE$2:$AE$25</definedName>
    <definedName name="AIM_Coverage_Indicator_Targets_Results__c.AIM_Mark_if_target_is_TBD__c">apttusmetadata!$AG$2</definedName>
    <definedName name="AIM_Grant_Revision__c.aim_revision_type__c">apttusmetadata!$AS$2:$AS$5</definedName>
    <definedName name="AIM_Impact_Disaggregation__c.AIM_Baseline_Year__c">apttusmetadata!$AM$2:$AM$25</definedName>
    <definedName name="AIM_Impact_Indicator__c.AIM_Baseline_Year__c">apttusmetadata!$AI$2:$AI$25</definedName>
    <definedName name="AIM_Impact_Indicator__c.AIM_Deactivate_indicator__c">apttusmetadata!$AJ$2</definedName>
    <definedName name="AIM_Impact_Indicator_Targets_Results__c.AIM_Mark_if_target_is_TBD__c">apttusmetadata!$AL$2</definedName>
    <definedName name="AIM_Impact_Indicator_Targets_Results__c.AIM_Year_of_Target__c">apttusmetadata!$AK$2:$AK$25</definedName>
    <definedName name="AIM_Impact_Outcome_References__c.AIM_Data_Type_Target__c">apttusmetadata!$AT$2:$AT$4</definedName>
    <definedName name="AIM_Impact_Outcome_References__c.Impact.AIM_Data_Type_Target__c">apttusmetadata!$AV$2:$AV$4</definedName>
    <definedName name="AIM_Key_Activity_Milestone__c.AIM_De_activate_Key_Activity__c">apttusmetadata!$AB$2</definedName>
    <definedName name="AIM_Module_Coverage_Interventio_Comp_Ref__c.AIM_Data_Type__c">apttusmetadata!$AU$2:$AU$5</definedName>
    <definedName name="AIM_Module_Coverage_Interventio_Comp_Ref__c.Coverage.AIM_Data_Type__c">apttusmetadata!$AW$2:$AW$5</definedName>
    <definedName name="AIM_Module_Coverage_Interventio_Comp_Ref__c.Intervention.AIM_Data_Type__c">apttusmetadata!$AX$2:$AX$5</definedName>
    <definedName name="AIM_Outcome_Disaggregation__c.AIM_Baseline_Year__c">apttusmetadata!$AP$2:$AP$25</definedName>
    <definedName name="AIM_Outcome_Indicator__c.AIM_Baseline_Year__c">apttusmetadata!$AN$2:$AN$25</definedName>
    <definedName name="AIM_Outcome_Indicator__c.AIM_Deactivate_indicator__c">apttusmetadata!$AO$2</definedName>
    <definedName name="AIM_Outcome_Indicator_Targets_Result__c.AIM_Mark_if_target_is_TBD__c">apttusmetadata!$AR$2</definedName>
    <definedName name="AIM_Outcome_Indicator_Targets_Result__c.AIM_Year_of_Target__c">apttusmetadata!$AQ$2:$AQ$25</definedName>
    <definedName name="AIM_Reporting_Period__c.AIM_Report_Period_Category__c">apttusmetadata!$AA$2</definedName>
    <definedName name="_xlnm.Extract" localSheetId="12">'Account Role'!$C:$C</definedName>
    <definedName name="_xlnm.Print_Area" localSheetId="5">' Disaggregation - Section E'!$A$1:$AG$631</definedName>
    <definedName name="_xlnm.Print_Area" localSheetId="4">'Coverage Indicators - Section D'!$A$1:$V$228</definedName>
    <definedName name="_xlnm.Print_Area" localSheetId="2">'Impact Indicators - Section B'!$A$1:$Q$126</definedName>
    <definedName name="_xlnm.Print_Area" localSheetId="3">'Outcome Indicators - Section C'!$A$1:$Q$30</definedName>
    <definedName name="_xlnm.Print_Area" localSheetId="0">'Overview - Section A'!$A$1:$AC$178</definedName>
    <definedName name="_xlnm.Print_Area" localSheetId="7">'Print View'!$A$1:$AM$263</definedName>
    <definedName name="Country">IF('Overview - Section A'!$AN$5="Funding Request",IF('Reference Records'!$B$157&lt;&gt;"",'Reference Records'!$B$157,OFFSET('Reference Records'!$A$170,1,0,MATCH(" ",'Reference Records'!$A$170:$A$216,-1)-1,1)),OFFSET('Reference Records'!$A$219,1,0,MATCH(" ",'Reference Records'!$A$219:$A$221,-1)-1,1))</definedName>
    <definedName name="Coverage_Module">OFFSET('Overview - Section A'!$E$92,1,0,MATCH(" ",'Overview - Section A'!$E$92:$E$115,-1)-1,1)</definedName>
    <definedName name="CoverageColumn">'Reference Records'!$A$28:$A$65</definedName>
    <definedName name="CoverageIndicator">OFFSET('Reference Records'!$E$28,1,0,MATCH("*",'Reference Records'!$E$28:$E$65,-1)-1,1)</definedName>
    <definedName name="CoverageStart">Coverage[Module]</definedName>
    <definedName name="FundingRequestPR">IF('Overview - Section A'!$AN$5="Funding Request",IF('Reference Records'!$C$157&lt;&gt;"",OFFSET('Account Role'!$C$3,1,0,MATCH(" ",'Account Role'!$C$3:$C$13,-1)-1,1),OFFSET('Account Role'!$C$21,1,0,MATCH(" ",'Account Role'!$C$21:$C$232,-1)-1,1)),'Overview - Section A'!$AN$6)</definedName>
    <definedName name="ImpactIndicator">OFFSET('Reference Records'!$I$4,1,0,MATCH(" ",LEFT('Reference Records'!$I$4:$I$13,255),-1)-1,1)</definedName>
    <definedName name="Intervention_WPTM">OFFSET('Overview - Section A'!$W$119,1,0,MATCH("*",'Overview - Section A'!$W$119:$W$171,-1)-1,1)</definedName>
    <definedName name="KeyActivityColumn">'Overview - Section A'!$AD$119:$AD$171</definedName>
    <definedName name="KeyActivityStart">'Overview - Section A'!$AD$119:$AD$119</definedName>
    <definedName name="List" localSheetId="4">'Coverage Indicators - Section D'!$C$10:$D$42</definedName>
    <definedName name="List">'Account Role'!$B$2:$B$18</definedName>
    <definedName name="Module_List">OFFSET('Reference Records'!$J$68,1,0,MATCH(" ",LEFT('Reference Records'!$J$68:$J$81,255),-1)-1,1)</definedName>
    <definedName name="ModuleColumn">Intervention[Module]</definedName>
    <definedName name="Modules">OFFSET('Overview - Section A'!$E$92,1,0,MATCH(" ",'Overview - Section A'!$E$92:$E$108,-1)-1,1)</definedName>
    <definedName name="ModuleStart">'Reference Records'!$A$84</definedName>
    <definedName name="OutcomeIndicator">OFFSET('Reference Records'!$I$16,1,0,MATCH(" ",LEFT('Reference Records'!$I$16:$I$25,255),-1)-1,1)</definedName>
    <definedName name="PICKLISTKEYVALUEPAIR">apttusmetadata!$Y$2:$Z$4</definedName>
    <definedName name="ResponsiblePR">IF('Overview - Section A'!$AN$5="Funding Request",OFFSET('Overview - Section A'!$M$30,1,0,MATCH(" ",'Overview - Section A'!$M$30:$M$31,-1)-1,1),OFFSET('Overview - Section A'!$E$25,1,0,MATCH(" ",'Overview - Section A'!$E$25:$E$27,-1)-1,1))</definedName>
    <definedName name="Subset">OFFSET('Coverage Indicators - Section D'!$AA$10,1,0,MATCH(" ",'Coverage Indicators - Section D'!$AA$10:$AA$42,-1)-1,1)</definedName>
    <definedName name="XAuthorInvalidPicklistData">apttusmetadata!$B$1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15" i="22" l="1"/>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80" i="16"/>
  <c r="F79" i="16"/>
  <c r="F78" i="16"/>
  <c r="F77" i="16"/>
  <c r="F76" i="16"/>
  <c r="F75" i="16"/>
  <c r="F74" i="16"/>
  <c r="F73" i="16"/>
  <c r="F72" i="16"/>
  <c r="F71" i="16"/>
  <c r="F70" i="16"/>
  <c r="F69" i="16"/>
  <c r="D172" i="20"/>
  <c r="D163" i="20"/>
  <c r="D128" i="20"/>
  <c r="D112" i="20"/>
  <c r="C179" i="20"/>
  <c r="C180" i="20" s="1"/>
  <c r="C177" i="20"/>
  <c r="C175" i="20"/>
  <c r="C176" i="20" s="1"/>
  <c r="D176" i="20" s="1"/>
  <c r="C172" i="20"/>
  <c r="C173" i="20" s="1"/>
  <c r="C174" i="20" s="1"/>
  <c r="D174" i="20" s="1"/>
  <c r="C171" i="20"/>
  <c r="D171" i="20" s="1"/>
  <c r="C167" i="20"/>
  <c r="C166" i="20"/>
  <c r="D166" i="20" s="1"/>
  <c r="C159" i="20"/>
  <c r="C160" i="20" s="1"/>
  <c r="C161" i="20" s="1"/>
  <c r="C162" i="20" s="1"/>
  <c r="C163" i="20" s="1"/>
  <c r="C164" i="20" s="1"/>
  <c r="C165" i="20" s="1"/>
  <c r="D165" i="20" s="1"/>
  <c r="C151" i="20"/>
  <c r="C152" i="20" s="1"/>
  <c r="C153" i="20" s="1"/>
  <c r="C154" i="20" s="1"/>
  <c r="C155" i="20" s="1"/>
  <c r="C156" i="20" s="1"/>
  <c r="C157" i="20" s="1"/>
  <c r="C158" i="20" s="1"/>
  <c r="D158" i="20" s="1"/>
  <c r="C149" i="20"/>
  <c r="C135" i="20"/>
  <c r="C136" i="20" s="1"/>
  <c r="C137" i="20" s="1"/>
  <c r="C138" i="20" s="1"/>
  <c r="C139" i="20" s="1"/>
  <c r="C140" i="20" s="1"/>
  <c r="C141" i="20" s="1"/>
  <c r="C142" i="20" s="1"/>
  <c r="C143" i="20" s="1"/>
  <c r="C144" i="20" s="1"/>
  <c r="C145" i="20" s="1"/>
  <c r="C146" i="20" s="1"/>
  <c r="C147" i="20" s="1"/>
  <c r="C148" i="20" s="1"/>
  <c r="D148" i="20" s="1"/>
  <c r="C133" i="20"/>
  <c r="C134" i="20" s="1"/>
  <c r="D134" i="20" s="1"/>
  <c r="C131" i="20"/>
  <c r="C130" i="20"/>
  <c r="D130" i="20" s="1"/>
  <c r="C129" i="20"/>
  <c r="D129" i="20" s="1"/>
  <c r="C127" i="20"/>
  <c r="C128" i="20" s="1"/>
  <c r="C125" i="20"/>
  <c r="C123" i="20"/>
  <c r="D123" i="20" s="1"/>
  <c r="C119" i="20"/>
  <c r="C120" i="20" s="1"/>
  <c r="C121" i="20" s="1"/>
  <c r="C122" i="20" s="1"/>
  <c r="D122" i="20" s="1"/>
  <c r="C116" i="20"/>
  <c r="C117" i="20" s="1"/>
  <c r="C115" i="20"/>
  <c r="D115" i="20" s="1"/>
  <c r="C111" i="20"/>
  <c r="C112" i="20" s="1"/>
  <c r="C113" i="20" s="1"/>
  <c r="C114" i="20" s="1"/>
  <c r="D114" i="20" s="1"/>
  <c r="C106" i="20"/>
  <c r="C100" i="20"/>
  <c r="D100" i="20" s="1"/>
  <c r="C97" i="20"/>
  <c r="C96" i="20"/>
  <c r="D96" i="20" s="1"/>
  <c r="D89" i="20"/>
  <c r="D76" i="20"/>
  <c r="D71" i="20"/>
  <c r="D64" i="20"/>
  <c r="D60" i="20"/>
  <c r="C90" i="20"/>
  <c r="C91" i="20" s="1"/>
  <c r="D91" i="20" s="1"/>
  <c r="C88" i="20"/>
  <c r="C89" i="20" s="1"/>
  <c r="C84" i="20"/>
  <c r="C82" i="20"/>
  <c r="D82" i="20" s="1"/>
  <c r="C80" i="20"/>
  <c r="C81" i="20" s="1"/>
  <c r="D81" i="20" s="1"/>
  <c r="C78" i="20"/>
  <c r="C77" i="20"/>
  <c r="D77" i="20" s="1"/>
  <c r="C73" i="20"/>
  <c r="C74" i="20" s="1"/>
  <c r="C75" i="20" s="1"/>
  <c r="C76" i="20" s="1"/>
  <c r="C69" i="20"/>
  <c r="C70" i="20" s="1"/>
  <c r="C71" i="20" s="1"/>
  <c r="C72" i="20" s="1"/>
  <c r="D72" i="20" s="1"/>
  <c r="C68" i="20"/>
  <c r="D68" i="20" s="1"/>
  <c r="C67" i="20"/>
  <c r="D67" i="20" s="1"/>
  <c r="C60" i="20"/>
  <c r="C61" i="20" s="1"/>
  <c r="C62" i="20" s="1"/>
  <c r="C63" i="20" s="1"/>
  <c r="C64" i="20" s="1"/>
  <c r="C65" i="20" s="1"/>
  <c r="C66" i="20" s="1"/>
  <c r="D66" i="20" s="1"/>
  <c r="D54" i="20"/>
  <c r="D52" i="20"/>
  <c r="D32" i="20"/>
  <c r="D10" i="20"/>
  <c r="C48" i="20"/>
  <c r="C49" i="20" s="1"/>
  <c r="C50" i="20" s="1"/>
  <c r="C51" i="20" s="1"/>
  <c r="C52" i="20" s="1"/>
  <c r="C53" i="20" s="1"/>
  <c r="C54" i="20" s="1"/>
  <c r="C55" i="20" s="1"/>
  <c r="D55" i="20" s="1"/>
  <c r="C44" i="20"/>
  <c r="C36" i="20"/>
  <c r="C37" i="20" s="1"/>
  <c r="C38" i="20" s="1"/>
  <c r="C39" i="20" s="1"/>
  <c r="C40" i="20" s="1"/>
  <c r="C41" i="20" s="1"/>
  <c r="C42" i="20" s="1"/>
  <c r="C43" i="20" s="1"/>
  <c r="D43" i="20" s="1"/>
  <c r="C34" i="20"/>
  <c r="C35" i="20" s="1"/>
  <c r="D35" i="20" s="1"/>
  <c r="C32" i="20"/>
  <c r="C33" i="20" s="1"/>
  <c r="D33" i="20" s="1"/>
  <c r="C26" i="20"/>
  <c r="C27" i="20" s="1"/>
  <c r="C25" i="20"/>
  <c r="D25" i="20" s="1"/>
  <c r="C17" i="20"/>
  <c r="C18" i="20" s="1"/>
  <c r="C15" i="20"/>
  <c r="D15" i="20" s="1"/>
  <c r="C12" i="20"/>
  <c r="C13" i="20" s="1"/>
  <c r="C14" i="20" s="1"/>
  <c r="D14" i="20" s="1"/>
  <c r="C10" i="20"/>
  <c r="C11" i="20" s="1"/>
  <c r="D11" i="20" s="1"/>
  <c r="C8" i="20"/>
  <c r="C6" i="20"/>
  <c r="C7" i="20" s="1"/>
  <c r="D7" i="20" s="1"/>
  <c r="C4" i="20"/>
  <c r="C5" i="20" s="1"/>
  <c r="D5" i="20" s="1"/>
  <c r="T42" i="1"/>
  <c r="L40" i="1"/>
  <c r="L39" i="1"/>
  <c r="L38" i="1"/>
  <c r="K43" i="1"/>
  <c r="K42" i="1"/>
  <c r="L42" i="1" s="1"/>
  <c r="K41" i="1"/>
  <c r="T41" i="1" s="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V60" i="6"/>
  <c r="V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N88" i="6"/>
  <c r="V88" i="6" s="1"/>
  <c r="N87" i="6"/>
  <c r="V87" i="6" s="1"/>
  <c r="N86" i="6"/>
  <c r="V86" i="6" s="1"/>
  <c r="N85" i="6"/>
  <c r="V85" i="6" s="1"/>
  <c r="N84" i="6"/>
  <c r="V84" i="6" s="1"/>
  <c r="N83" i="6"/>
  <c r="V83" i="6" s="1"/>
  <c r="N82" i="6"/>
  <c r="V82" i="6" s="1"/>
  <c r="N81" i="6"/>
  <c r="V81" i="6" s="1"/>
  <c r="N80" i="6"/>
  <c r="V80" i="6" s="1"/>
  <c r="N79" i="6"/>
  <c r="V79" i="6" s="1"/>
  <c r="N78" i="6"/>
  <c r="V78" i="6" s="1"/>
  <c r="N77" i="6"/>
  <c r="V77" i="6" s="1"/>
  <c r="N76" i="6"/>
  <c r="V76" i="6" s="1"/>
  <c r="N75" i="6"/>
  <c r="V75" i="6" s="1"/>
  <c r="N74" i="6"/>
  <c r="V74" i="6" s="1"/>
  <c r="N73" i="6"/>
  <c r="V73" i="6" s="1"/>
  <c r="N72" i="6"/>
  <c r="V72" i="6" s="1"/>
  <c r="N71" i="6"/>
  <c r="V71" i="6" s="1"/>
  <c r="N70" i="6"/>
  <c r="V70" i="6" s="1"/>
  <c r="N69" i="6"/>
  <c r="V69" i="6" s="1"/>
  <c r="N68" i="6"/>
  <c r="V68" i="6" s="1"/>
  <c r="N67" i="6"/>
  <c r="V67" i="6" s="1"/>
  <c r="N66" i="6"/>
  <c r="V66" i="6" s="1"/>
  <c r="N65" i="6"/>
  <c r="V65" i="6" s="1"/>
  <c r="N64" i="6"/>
  <c r="V64" i="6" s="1"/>
  <c r="N63" i="6"/>
  <c r="V63" i="6" s="1"/>
  <c r="N62" i="6"/>
  <c r="V62" i="6" s="1"/>
  <c r="N61" i="6"/>
  <c r="V61" i="6" s="1"/>
  <c r="N60" i="6"/>
  <c r="N59" i="6"/>
  <c r="V59" i="6" s="1"/>
  <c r="N58" i="6"/>
  <c r="V58" i="6" s="1"/>
  <c r="N57" i="6"/>
  <c r="V57" i="6" s="1"/>
  <c r="N56" i="6"/>
  <c r="V56" i="6" s="1"/>
  <c r="N55" i="6"/>
  <c r="V55" i="6" s="1"/>
  <c r="N54" i="6"/>
  <c r="V54" i="6" s="1"/>
  <c r="N53" i="6"/>
  <c r="V53" i="6" s="1"/>
  <c r="N52" i="6"/>
  <c r="V52" i="6" s="1"/>
  <c r="N51" i="6"/>
  <c r="V51" i="6" s="1"/>
  <c r="N50" i="6"/>
  <c r="V50" i="6" s="1"/>
  <c r="N49" i="6"/>
  <c r="V49" i="6" s="1"/>
  <c r="N48" i="6"/>
  <c r="V48" i="6" s="1"/>
  <c r="N47" i="6"/>
  <c r="V47" i="6" s="1"/>
  <c r="N46" i="6"/>
  <c r="V46" i="6" s="1"/>
  <c r="N45" i="6"/>
  <c r="V45" i="6" s="1"/>
  <c r="N44" i="6"/>
  <c r="V44" i="6" s="1"/>
  <c r="N43" i="6"/>
  <c r="V43" i="6" s="1"/>
  <c r="N42" i="6"/>
  <c r="V42" i="6" s="1"/>
  <c r="N41" i="6"/>
  <c r="V41" i="6" s="1"/>
  <c r="N40" i="6"/>
  <c r="V40" i="6" s="1"/>
  <c r="N39" i="6"/>
  <c r="V39" i="6" s="1"/>
  <c r="N38" i="6"/>
  <c r="V38" i="6" s="1"/>
  <c r="N37" i="6"/>
  <c r="V37" i="6" s="1"/>
  <c r="N36" i="6"/>
  <c r="V36" i="6" s="1"/>
  <c r="N35" i="6"/>
  <c r="V35" i="6" s="1"/>
  <c r="N34" i="6"/>
  <c r="V34" i="6" s="1"/>
  <c r="N33" i="6"/>
  <c r="V33" i="6" s="1"/>
  <c r="N32" i="6"/>
  <c r="V32" i="6" s="1"/>
  <c r="N31" i="6"/>
  <c r="V31" i="6" s="1"/>
  <c r="N30" i="6"/>
  <c r="V30" i="6" s="1"/>
  <c r="N29" i="6"/>
  <c r="V29" i="6" s="1"/>
  <c r="N28" i="6"/>
  <c r="V28" i="6" s="1"/>
  <c r="N27" i="6"/>
  <c r="V27" i="6" s="1"/>
  <c r="N26" i="6"/>
  <c r="V26" i="6" s="1"/>
  <c r="N25" i="6"/>
  <c r="V25" i="6" s="1"/>
  <c r="N24" i="6"/>
  <c r="V24" i="6" s="1"/>
  <c r="N23" i="6"/>
  <c r="V23" i="6" s="1"/>
  <c r="N22" i="6"/>
  <c r="V22" i="6" s="1"/>
  <c r="N21" i="6"/>
  <c r="V21" i="6" s="1"/>
  <c r="N20" i="6"/>
  <c r="V20" i="6" s="1"/>
  <c r="N19" i="6"/>
  <c r="V19" i="6" s="1"/>
  <c r="N18" i="6"/>
  <c r="V18" i="6" s="1"/>
  <c r="N17" i="6"/>
  <c r="V17" i="6" s="1"/>
  <c r="N16" i="6"/>
  <c r="V16" i="6" s="1"/>
  <c r="N15" i="6"/>
  <c r="V15" i="6" s="1"/>
  <c r="N14" i="6"/>
  <c r="V14" i="6" s="1"/>
  <c r="N13" i="6"/>
  <c r="V13" i="6" s="1"/>
  <c r="N12" i="6"/>
  <c r="V12" i="6" s="1"/>
  <c r="N11" i="6"/>
  <c r="V11" i="6" s="1"/>
  <c r="N10" i="6"/>
  <c r="V10"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M215" i="5"/>
  <c r="M214" i="5"/>
  <c r="M198" i="5"/>
  <c r="M177" i="5"/>
  <c r="M166" i="5"/>
  <c r="M151" i="5"/>
  <c r="M150" i="5"/>
  <c r="M134" i="5"/>
  <c r="M111" i="5"/>
  <c r="M110" i="5"/>
  <c r="M95" i="5"/>
  <c r="M94" i="5"/>
  <c r="M78" i="5"/>
  <c r="M72" i="5"/>
  <c r="M71" i="5"/>
  <c r="M70" i="5"/>
  <c r="M67"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G225" i="5"/>
  <c r="M225" i="5" s="1"/>
  <c r="G224" i="5"/>
  <c r="M224" i="5" s="1"/>
  <c r="G223" i="5"/>
  <c r="M223" i="5" s="1"/>
  <c r="G222" i="5"/>
  <c r="M222" i="5" s="1"/>
  <c r="G221" i="5"/>
  <c r="M221" i="5" s="1"/>
  <c r="G220" i="5"/>
  <c r="M220" i="5" s="1"/>
  <c r="G219" i="5"/>
  <c r="M219" i="5" s="1"/>
  <c r="G218" i="5"/>
  <c r="M218" i="5" s="1"/>
  <c r="G217" i="5"/>
  <c r="M217" i="5" s="1"/>
  <c r="G216" i="5"/>
  <c r="M216" i="5" s="1"/>
  <c r="G215" i="5"/>
  <c r="G214" i="5"/>
  <c r="G213" i="5"/>
  <c r="M213" i="5" s="1"/>
  <c r="G212" i="5"/>
  <c r="M212" i="5" s="1"/>
  <c r="G211" i="5"/>
  <c r="M211" i="5" s="1"/>
  <c r="G210" i="5"/>
  <c r="M210" i="5" s="1"/>
  <c r="G209" i="5"/>
  <c r="M209" i="5" s="1"/>
  <c r="G208" i="5"/>
  <c r="M208" i="5" s="1"/>
  <c r="G207" i="5"/>
  <c r="M207" i="5" s="1"/>
  <c r="G206" i="5"/>
  <c r="M206" i="5" s="1"/>
  <c r="G205" i="5"/>
  <c r="M205" i="5" s="1"/>
  <c r="G204" i="5"/>
  <c r="M204" i="5" s="1"/>
  <c r="G203" i="5"/>
  <c r="M203" i="5" s="1"/>
  <c r="G202" i="5"/>
  <c r="M202" i="5" s="1"/>
  <c r="G201" i="5"/>
  <c r="M201" i="5" s="1"/>
  <c r="G200" i="5"/>
  <c r="M200" i="5" s="1"/>
  <c r="G199" i="5"/>
  <c r="M199" i="5" s="1"/>
  <c r="G198" i="5"/>
  <c r="G197" i="5"/>
  <c r="M197" i="5" s="1"/>
  <c r="G196" i="5"/>
  <c r="M196" i="5" s="1"/>
  <c r="G195" i="5"/>
  <c r="M195" i="5" s="1"/>
  <c r="G194" i="5"/>
  <c r="M194" i="5" s="1"/>
  <c r="G193" i="5"/>
  <c r="M193" i="5" s="1"/>
  <c r="G192" i="5"/>
  <c r="M192" i="5" s="1"/>
  <c r="G191" i="5"/>
  <c r="M191" i="5" s="1"/>
  <c r="G190" i="5"/>
  <c r="M190" i="5" s="1"/>
  <c r="G189" i="5"/>
  <c r="M189" i="5" s="1"/>
  <c r="G188" i="5"/>
  <c r="M188" i="5" s="1"/>
  <c r="G187" i="5"/>
  <c r="M187" i="5" s="1"/>
  <c r="G186" i="5"/>
  <c r="M186" i="5" s="1"/>
  <c r="G185" i="5"/>
  <c r="M185" i="5" s="1"/>
  <c r="G184" i="5"/>
  <c r="M184" i="5" s="1"/>
  <c r="G183" i="5"/>
  <c r="M183" i="5" s="1"/>
  <c r="G182" i="5"/>
  <c r="M182" i="5" s="1"/>
  <c r="G181" i="5"/>
  <c r="M181" i="5" s="1"/>
  <c r="G180" i="5"/>
  <c r="M180" i="5" s="1"/>
  <c r="G179" i="5"/>
  <c r="M179" i="5" s="1"/>
  <c r="G178" i="5"/>
  <c r="M178" i="5" s="1"/>
  <c r="G177" i="5"/>
  <c r="G176" i="5"/>
  <c r="M176" i="5" s="1"/>
  <c r="G175" i="5"/>
  <c r="M175" i="5" s="1"/>
  <c r="G174" i="5"/>
  <c r="M174" i="5" s="1"/>
  <c r="G173" i="5"/>
  <c r="M173" i="5" s="1"/>
  <c r="G172" i="5"/>
  <c r="M172" i="5" s="1"/>
  <c r="G171" i="5"/>
  <c r="M171" i="5" s="1"/>
  <c r="G170" i="5"/>
  <c r="M170" i="5" s="1"/>
  <c r="G169" i="5"/>
  <c r="M169" i="5" s="1"/>
  <c r="G168" i="5"/>
  <c r="M168" i="5" s="1"/>
  <c r="G167" i="5"/>
  <c r="M167" i="5" s="1"/>
  <c r="G166" i="5"/>
  <c r="G165" i="5"/>
  <c r="M165" i="5" s="1"/>
  <c r="G164" i="5"/>
  <c r="M164" i="5" s="1"/>
  <c r="G163" i="5"/>
  <c r="M163" i="5" s="1"/>
  <c r="G162" i="5"/>
  <c r="M162" i="5" s="1"/>
  <c r="G161" i="5"/>
  <c r="M161" i="5" s="1"/>
  <c r="G160" i="5"/>
  <c r="M160" i="5" s="1"/>
  <c r="G159" i="5"/>
  <c r="M159" i="5" s="1"/>
  <c r="G158" i="5"/>
  <c r="M158" i="5" s="1"/>
  <c r="G157" i="5"/>
  <c r="M157" i="5" s="1"/>
  <c r="G156" i="5"/>
  <c r="M156" i="5" s="1"/>
  <c r="G155" i="5"/>
  <c r="M155" i="5" s="1"/>
  <c r="G154" i="5"/>
  <c r="M154" i="5" s="1"/>
  <c r="G153" i="5"/>
  <c r="M153" i="5" s="1"/>
  <c r="G152" i="5"/>
  <c r="M152" i="5" s="1"/>
  <c r="G151" i="5"/>
  <c r="G150" i="5"/>
  <c r="G149" i="5"/>
  <c r="M149" i="5" s="1"/>
  <c r="G148" i="5"/>
  <c r="M148" i="5" s="1"/>
  <c r="G147" i="5"/>
  <c r="M147" i="5" s="1"/>
  <c r="G146" i="5"/>
  <c r="M146" i="5" s="1"/>
  <c r="G145" i="5"/>
  <c r="M145" i="5" s="1"/>
  <c r="G144" i="5"/>
  <c r="M144" i="5" s="1"/>
  <c r="G143" i="5"/>
  <c r="M143" i="5" s="1"/>
  <c r="G142" i="5"/>
  <c r="M142" i="5" s="1"/>
  <c r="G141" i="5"/>
  <c r="M141" i="5" s="1"/>
  <c r="G140" i="5"/>
  <c r="M140" i="5" s="1"/>
  <c r="G139" i="5"/>
  <c r="M139" i="5" s="1"/>
  <c r="G138" i="5"/>
  <c r="M138" i="5" s="1"/>
  <c r="G137" i="5"/>
  <c r="M137" i="5" s="1"/>
  <c r="G136" i="5"/>
  <c r="M136" i="5" s="1"/>
  <c r="G135" i="5"/>
  <c r="M135" i="5" s="1"/>
  <c r="G134" i="5"/>
  <c r="G133" i="5"/>
  <c r="M133" i="5" s="1"/>
  <c r="G132" i="5"/>
  <c r="M132" i="5" s="1"/>
  <c r="G131" i="5"/>
  <c r="M131" i="5" s="1"/>
  <c r="G130" i="5"/>
  <c r="M130" i="5" s="1"/>
  <c r="G129" i="5"/>
  <c r="M129" i="5" s="1"/>
  <c r="G128" i="5"/>
  <c r="M128" i="5" s="1"/>
  <c r="G127" i="5"/>
  <c r="M127" i="5" s="1"/>
  <c r="G126" i="5"/>
  <c r="M126" i="5" s="1"/>
  <c r="G125" i="5"/>
  <c r="M125" i="5" s="1"/>
  <c r="G124" i="5"/>
  <c r="M124" i="5" s="1"/>
  <c r="G123" i="5"/>
  <c r="M123" i="5" s="1"/>
  <c r="G122" i="5"/>
  <c r="M122" i="5" s="1"/>
  <c r="G121" i="5"/>
  <c r="M121" i="5" s="1"/>
  <c r="G120" i="5"/>
  <c r="M120" i="5" s="1"/>
  <c r="G119" i="5"/>
  <c r="M119" i="5" s="1"/>
  <c r="G118" i="5"/>
  <c r="M118" i="5" s="1"/>
  <c r="G117" i="5"/>
  <c r="M117" i="5" s="1"/>
  <c r="G116" i="5"/>
  <c r="M116" i="5" s="1"/>
  <c r="G115" i="5"/>
  <c r="M115" i="5" s="1"/>
  <c r="G114" i="5"/>
  <c r="M114" i="5" s="1"/>
  <c r="G113" i="5"/>
  <c r="M113" i="5" s="1"/>
  <c r="G112" i="5"/>
  <c r="M112" i="5" s="1"/>
  <c r="G111" i="5"/>
  <c r="G110" i="5"/>
  <c r="G109" i="5"/>
  <c r="M109" i="5" s="1"/>
  <c r="G108" i="5"/>
  <c r="M108" i="5" s="1"/>
  <c r="G107" i="5"/>
  <c r="M107" i="5" s="1"/>
  <c r="G106" i="5"/>
  <c r="M106" i="5" s="1"/>
  <c r="G105" i="5"/>
  <c r="M105" i="5" s="1"/>
  <c r="G104" i="5"/>
  <c r="M104" i="5" s="1"/>
  <c r="G103" i="5"/>
  <c r="M103" i="5" s="1"/>
  <c r="G102" i="5"/>
  <c r="M102" i="5" s="1"/>
  <c r="G101" i="5"/>
  <c r="M101" i="5" s="1"/>
  <c r="G100" i="5"/>
  <c r="M100" i="5" s="1"/>
  <c r="G99" i="5"/>
  <c r="M99" i="5" s="1"/>
  <c r="G98" i="5"/>
  <c r="M98" i="5" s="1"/>
  <c r="G97" i="5"/>
  <c r="M97" i="5" s="1"/>
  <c r="G96" i="5"/>
  <c r="M96" i="5" s="1"/>
  <c r="G95" i="5"/>
  <c r="G94" i="5"/>
  <c r="G93" i="5"/>
  <c r="M93" i="5" s="1"/>
  <c r="G92" i="5"/>
  <c r="M92" i="5" s="1"/>
  <c r="G91" i="5"/>
  <c r="M91" i="5" s="1"/>
  <c r="G90" i="5"/>
  <c r="M90" i="5" s="1"/>
  <c r="G89" i="5"/>
  <c r="M89" i="5" s="1"/>
  <c r="G88" i="5"/>
  <c r="M88" i="5" s="1"/>
  <c r="G87" i="5"/>
  <c r="M87" i="5" s="1"/>
  <c r="G86" i="5"/>
  <c r="M86" i="5" s="1"/>
  <c r="G85" i="5"/>
  <c r="M85" i="5" s="1"/>
  <c r="G84" i="5"/>
  <c r="M84" i="5" s="1"/>
  <c r="G83" i="5"/>
  <c r="M83" i="5" s="1"/>
  <c r="G82" i="5"/>
  <c r="M82" i="5" s="1"/>
  <c r="G81" i="5"/>
  <c r="M81" i="5" s="1"/>
  <c r="G80" i="5"/>
  <c r="M80" i="5" s="1"/>
  <c r="G79" i="5"/>
  <c r="M79" i="5" s="1"/>
  <c r="G78" i="5"/>
  <c r="G77" i="5"/>
  <c r="M77" i="5" s="1"/>
  <c r="G76" i="5"/>
  <c r="M76" i="5" s="1"/>
  <c r="G75" i="5"/>
  <c r="M75" i="5" s="1"/>
  <c r="G74" i="5"/>
  <c r="M74" i="5" s="1"/>
  <c r="G73" i="5"/>
  <c r="M73" i="5" s="1"/>
  <c r="G69" i="5"/>
  <c r="M69" i="5" s="1"/>
  <c r="G68" i="5"/>
  <c r="M68" i="5" s="1"/>
  <c r="G67" i="5"/>
  <c r="G66" i="5"/>
  <c r="M66" i="5" s="1"/>
  <c r="G65" i="5"/>
  <c r="M65" i="5" s="1"/>
  <c r="G64" i="5"/>
  <c r="M64" i="5" s="1"/>
  <c r="G63" i="5"/>
  <c r="M63" i="5" s="1"/>
  <c r="G62" i="5"/>
  <c r="M62" i="5" s="1"/>
  <c r="G61" i="5"/>
  <c r="M61" i="5" s="1"/>
  <c r="G60" i="5"/>
  <c r="M60" i="5" s="1"/>
  <c r="G59" i="5"/>
  <c r="M59" i="5" s="1"/>
  <c r="G58" i="5"/>
  <c r="M58" i="5" s="1"/>
  <c r="G57" i="5"/>
  <c r="M57" i="5" s="1"/>
  <c r="G56" i="5"/>
  <c r="M56" i="5" s="1"/>
  <c r="G55" i="5"/>
  <c r="M55" i="5" s="1"/>
  <c r="G54" i="5"/>
  <c r="M54" i="5" s="1"/>
  <c r="G53" i="5"/>
  <c r="M53" i="5" s="1"/>
  <c r="G52" i="5"/>
  <c r="M52" i="5" s="1"/>
  <c r="G51" i="5"/>
  <c r="M51" i="5" s="1"/>
  <c r="G50" i="5"/>
  <c r="M50" i="5" s="1"/>
  <c r="G49" i="5"/>
  <c r="M49" i="5" s="1"/>
  <c r="G48" i="5"/>
  <c r="M48" i="5" s="1"/>
  <c r="G47" i="5"/>
  <c r="M47" i="5" s="1"/>
  <c r="G46" i="5"/>
  <c r="M46" i="5" s="1"/>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H15" i="5"/>
  <c r="AH14" i="5"/>
  <c r="AH13" i="5"/>
  <c r="AH12" i="5"/>
  <c r="AH11" i="5"/>
  <c r="AB40" i="5"/>
  <c r="AB39" i="5"/>
  <c r="AB38" i="5"/>
  <c r="AB37" i="5"/>
  <c r="AB36" i="5"/>
  <c r="AB35" i="5"/>
  <c r="AB34" i="5"/>
  <c r="AB33" i="5"/>
  <c r="AB32" i="5"/>
  <c r="AB31" i="5"/>
  <c r="AB30" i="5"/>
  <c r="AB29" i="5"/>
  <c r="AB28" i="5"/>
  <c r="AB27" i="5"/>
  <c r="AB26" i="5"/>
  <c r="AB25" i="5"/>
  <c r="AB24" i="5"/>
  <c r="AB23" i="5"/>
  <c r="AB22" i="5"/>
  <c r="AB21" i="5"/>
  <c r="AB20" i="5"/>
  <c r="AB19" i="5"/>
  <c r="AB18" i="5"/>
  <c r="AB17" i="5"/>
  <c r="AB16" i="5"/>
  <c r="AB15" i="5"/>
  <c r="AB14" i="5"/>
  <c r="AB13" i="5"/>
  <c r="AB12" i="5"/>
  <c r="AB11" i="5"/>
  <c r="T40" i="5"/>
  <c r="AH40" i="5" s="1"/>
  <c r="T39" i="5"/>
  <c r="AH39" i="5" s="1"/>
  <c r="T38" i="5"/>
  <c r="AH38" i="5" s="1"/>
  <c r="T37" i="5"/>
  <c r="AH37" i="5" s="1"/>
  <c r="T36" i="5"/>
  <c r="AH36" i="5" s="1"/>
  <c r="T35" i="5"/>
  <c r="AH35" i="5" s="1"/>
  <c r="T34" i="5"/>
  <c r="AH34" i="5" s="1"/>
  <c r="T33" i="5"/>
  <c r="AH33" i="5" s="1"/>
  <c r="T32" i="5"/>
  <c r="AH32" i="5" s="1"/>
  <c r="T31" i="5"/>
  <c r="AH31" i="5" s="1"/>
  <c r="T30" i="5"/>
  <c r="AH30" i="5" s="1"/>
  <c r="T29" i="5"/>
  <c r="AH29" i="5" s="1"/>
  <c r="T28" i="5"/>
  <c r="AH28" i="5" s="1"/>
  <c r="T27" i="5"/>
  <c r="AH27" i="5" s="1"/>
  <c r="T26" i="5"/>
  <c r="AH26" i="5" s="1"/>
  <c r="T25" i="5"/>
  <c r="AH25" i="5" s="1"/>
  <c r="T24" i="5"/>
  <c r="AH24" i="5" s="1"/>
  <c r="T23" i="5"/>
  <c r="AH23" i="5" s="1"/>
  <c r="T22" i="5"/>
  <c r="AH22" i="5" s="1"/>
  <c r="T21" i="5"/>
  <c r="AH21" i="5" s="1"/>
  <c r="T20" i="5"/>
  <c r="AH20" i="5" s="1"/>
  <c r="T19" i="5"/>
  <c r="AH19" i="5" s="1"/>
  <c r="T18" i="5"/>
  <c r="AH18" i="5" s="1"/>
  <c r="T17" i="5"/>
  <c r="AH17" i="5" s="1"/>
  <c r="T16" i="5"/>
  <c r="AH16" i="5" s="1"/>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C40" i="5"/>
  <c r="Q40" i="5" s="1" a="1"/>
  <c r="Q40" i="5" s="1"/>
  <c r="Y40" i="5" s="1"/>
  <c r="B622" i="9" s="1"/>
  <c r="C39" i="5"/>
  <c r="AC39" i="5" s="1"/>
  <c r="C38" i="5"/>
  <c r="AC38" i="5" s="1"/>
  <c r="C37" i="5"/>
  <c r="AG37" i="5" s="1" a="1"/>
  <c r="AG37" i="5" s="1"/>
  <c r="C36" i="5"/>
  <c r="AG36" i="5" s="1" a="1"/>
  <c r="AG36" i="5" s="1"/>
  <c r="C35" i="5"/>
  <c r="AA35" i="5" s="1"/>
  <c r="C190" i="5" s="1"/>
  <c r="C34" i="5"/>
  <c r="B34" i="5" s="1"/>
  <c r="X34" i="5" s="1"/>
  <c r="C33" i="5"/>
  <c r="Q33" i="5" s="1" a="1"/>
  <c r="Q33" i="5" s="1"/>
  <c r="Y33" i="5" s="1"/>
  <c r="B550" i="9" s="1"/>
  <c r="C32" i="5"/>
  <c r="Q32" i="5" s="1" a="1"/>
  <c r="Q32" i="5" s="1"/>
  <c r="Y32" i="5" s="1"/>
  <c r="B542" i="9" s="1"/>
  <c r="C31" i="5"/>
  <c r="AC31" i="5" s="1"/>
  <c r="C30" i="5"/>
  <c r="AG30" i="5" s="1" a="1"/>
  <c r="AG30" i="5" s="1"/>
  <c r="C29" i="5"/>
  <c r="AG29" i="5" s="1" a="1"/>
  <c r="AG29" i="5" s="1"/>
  <c r="C28" i="5"/>
  <c r="AG28" i="5" s="1" a="1"/>
  <c r="AG28" i="5" s="1"/>
  <c r="C27" i="5"/>
  <c r="C26" i="5"/>
  <c r="B26" i="5" s="1"/>
  <c r="X26" i="5" s="1"/>
  <c r="C25" i="5"/>
  <c r="Q25" i="5" s="1" a="1"/>
  <c r="Q25" i="5" s="1"/>
  <c r="Y25" i="5" s="1"/>
  <c r="B470" i="9" s="1"/>
  <c r="C24" i="5"/>
  <c r="AG24" i="5" s="1" a="1"/>
  <c r="AG24" i="5" s="1"/>
  <c r="C23" i="5"/>
  <c r="AC23" i="5" s="1"/>
  <c r="C22" i="5"/>
  <c r="AC22" i="5" s="1"/>
  <c r="C21" i="5"/>
  <c r="AC21" i="5" s="1"/>
  <c r="C20" i="5"/>
  <c r="AC20" i="5" s="1"/>
  <c r="C19" i="5"/>
  <c r="AA19" i="5" s="1"/>
  <c r="C94" i="5" s="1"/>
  <c r="C18" i="5"/>
  <c r="B18" i="5" s="1"/>
  <c r="X18" i="5" s="1"/>
  <c r="C17" i="5"/>
  <c r="Q17" i="5" s="1" a="1"/>
  <c r="Q17" i="5" s="1"/>
  <c r="Y17" i="5" s="1"/>
  <c r="B390" i="9" s="1"/>
  <c r="C16" i="5"/>
  <c r="Q16" i="5" s="1" a="1"/>
  <c r="Q16" i="5" s="1"/>
  <c r="Y16" i="5" s="1"/>
  <c r="B382" i="9" s="1"/>
  <c r="AC15" i="5"/>
  <c r="AC14" i="5"/>
  <c r="AC13" i="5"/>
  <c r="AC12" i="5"/>
  <c r="AG11" i="5" a="1"/>
  <c r="AG11" i="5" s="1"/>
  <c r="Y17" i="10"/>
  <c r="Y13" i="10"/>
  <c r="Y12" i="10"/>
  <c r="Y11" i="10"/>
  <c r="T25" i="10"/>
  <c r="T24" i="10"/>
  <c r="T23" i="10"/>
  <c r="T22" i="10"/>
  <c r="T21" i="10"/>
  <c r="T20" i="10"/>
  <c r="T19" i="10"/>
  <c r="T18" i="10"/>
  <c r="T17" i="10"/>
  <c r="T16" i="10"/>
  <c r="T15" i="10"/>
  <c r="T14" i="10"/>
  <c r="T13" i="10"/>
  <c r="T12" i="10"/>
  <c r="T11" i="10"/>
  <c r="Q25" i="10"/>
  <c r="Y25" i="10" s="1"/>
  <c r="Q24" i="10"/>
  <c r="Y24" i="10" s="1"/>
  <c r="Q23" i="10"/>
  <c r="Y23" i="10" s="1"/>
  <c r="Q22" i="10"/>
  <c r="Y22" i="10" s="1"/>
  <c r="Q21" i="10"/>
  <c r="Y21" i="10" s="1"/>
  <c r="Q20" i="10"/>
  <c r="Y20" i="10" s="1"/>
  <c r="Q19" i="10"/>
  <c r="Y19" i="10" s="1"/>
  <c r="Q18" i="10"/>
  <c r="Y18" i="10" s="1"/>
  <c r="Q17" i="10"/>
  <c r="Q16" i="10"/>
  <c r="Y16" i="10" s="1"/>
  <c r="Q15" i="10"/>
  <c r="Y15" i="10" s="1"/>
  <c r="Q14" i="10"/>
  <c r="Y14" i="10" s="1"/>
  <c r="Q13" i="10"/>
  <c r="I25" i="10"/>
  <c r="I24" i="10"/>
  <c r="I23" i="10"/>
  <c r="I22" i="10"/>
  <c r="I21" i="10"/>
  <c r="I20" i="10"/>
  <c r="I19" i="10"/>
  <c r="I18" i="10"/>
  <c r="I17" i="10"/>
  <c r="I16" i="10"/>
  <c r="I15" i="10"/>
  <c r="I14" i="10"/>
  <c r="I13" i="10"/>
  <c r="I12" i="10"/>
  <c r="I11" i="10"/>
  <c r="H25" i="10"/>
  <c r="H24" i="10"/>
  <c r="H23" i="10"/>
  <c r="H22" i="10"/>
  <c r="H21" i="10"/>
  <c r="H20" i="10"/>
  <c r="H19" i="10"/>
  <c r="H18" i="10"/>
  <c r="H17" i="10"/>
  <c r="H16" i="10"/>
  <c r="H15" i="10"/>
  <c r="H14" i="10"/>
  <c r="H13" i="10"/>
  <c r="H12" i="10"/>
  <c r="H11" i="10"/>
  <c r="B25" i="10"/>
  <c r="J25" i="10" s="1"/>
  <c r="B24" i="10"/>
  <c r="U24" i="10" s="1"/>
  <c r="B23" i="10"/>
  <c r="V23" i="10" s="1"/>
  <c r="B103" i="10" s="1"/>
  <c r="B22" i="10"/>
  <c r="U22" i="10" s="1"/>
  <c r="B21" i="10"/>
  <c r="U21" i="10" s="1"/>
  <c r="B20" i="10"/>
  <c r="U20" i="10" s="1"/>
  <c r="B19" i="10"/>
  <c r="U19" i="10" s="1"/>
  <c r="B18" i="10"/>
  <c r="U18" i="10" s="1"/>
  <c r="B17" i="10"/>
  <c r="J17" i="10" s="1"/>
  <c r="B16" i="10"/>
  <c r="U16" i="10" s="1"/>
  <c r="B15" i="10"/>
  <c r="V15" i="10" s="1"/>
  <c r="B55" i="10" s="1"/>
  <c r="B14" i="10"/>
  <c r="U14" i="10" s="1"/>
  <c r="B13" i="10"/>
  <c r="U13" i="10" s="1"/>
  <c r="U12" i="10"/>
  <c r="U11" i="10"/>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K116" i="12"/>
  <c r="K92" i="12"/>
  <c r="K89" i="12"/>
  <c r="K84" i="12"/>
  <c r="K81" i="12"/>
  <c r="K76" i="12"/>
  <c r="K68" i="12"/>
  <c r="K60" i="12"/>
  <c r="K52" i="12"/>
  <c r="F119" i="12"/>
  <c r="K119" i="12" s="1"/>
  <c r="F118" i="12"/>
  <c r="K118" i="12" s="1"/>
  <c r="F117" i="12"/>
  <c r="K117" i="12" s="1"/>
  <c r="F116" i="12"/>
  <c r="F115" i="12"/>
  <c r="K115" i="12" s="1"/>
  <c r="F114" i="12"/>
  <c r="K114" i="12" s="1"/>
  <c r="F113" i="12"/>
  <c r="K113" i="12" s="1"/>
  <c r="F112" i="12"/>
  <c r="K112" i="12" s="1"/>
  <c r="F111" i="12"/>
  <c r="K111" i="12" s="1"/>
  <c r="F110" i="12"/>
  <c r="K110" i="12" s="1"/>
  <c r="F109" i="12"/>
  <c r="K109" i="12" s="1"/>
  <c r="F108" i="12"/>
  <c r="K108" i="12" s="1"/>
  <c r="F107" i="12"/>
  <c r="K107" i="12" s="1"/>
  <c r="F106" i="12"/>
  <c r="K106" i="12" s="1"/>
  <c r="F105" i="12"/>
  <c r="K105" i="12" s="1"/>
  <c r="F104" i="12"/>
  <c r="K104" i="12" s="1"/>
  <c r="F103" i="12"/>
  <c r="K103" i="12" s="1"/>
  <c r="F102" i="12"/>
  <c r="K102" i="12" s="1"/>
  <c r="F101" i="12"/>
  <c r="K101" i="12" s="1"/>
  <c r="F100" i="12"/>
  <c r="K100" i="12" s="1"/>
  <c r="F99" i="12"/>
  <c r="K99" i="12" s="1"/>
  <c r="F98" i="12"/>
  <c r="K98" i="12" s="1"/>
  <c r="F97" i="12"/>
  <c r="K97" i="12" s="1"/>
  <c r="F96" i="12"/>
  <c r="K96" i="12" s="1"/>
  <c r="F95" i="12"/>
  <c r="K95" i="12" s="1"/>
  <c r="F94" i="12"/>
  <c r="K94" i="12" s="1"/>
  <c r="F93" i="12"/>
  <c r="K93" i="12" s="1"/>
  <c r="F92" i="12"/>
  <c r="F91" i="12"/>
  <c r="K91" i="12" s="1"/>
  <c r="F90" i="12"/>
  <c r="K90" i="12" s="1"/>
  <c r="F89" i="12"/>
  <c r="F88" i="12"/>
  <c r="K88" i="12" s="1"/>
  <c r="F87" i="12"/>
  <c r="K87" i="12" s="1"/>
  <c r="F86" i="12"/>
  <c r="K86" i="12" s="1"/>
  <c r="F85" i="12"/>
  <c r="K85" i="12" s="1"/>
  <c r="F84" i="12"/>
  <c r="F83" i="12"/>
  <c r="K83" i="12" s="1"/>
  <c r="F82" i="12"/>
  <c r="K82" i="12" s="1"/>
  <c r="F81" i="12"/>
  <c r="F80" i="12"/>
  <c r="K80" i="12" s="1"/>
  <c r="F79" i="12"/>
  <c r="K79" i="12" s="1"/>
  <c r="F78" i="12"/>
  <c r="K78" i="12" s="1"/>
  <c r="F77" i="12"/>
  <c r="K77" i="12" s="1"/>
  <c r="F76" i="12"/>
  <c r="F75" i="12"/>
  <c r="K75" i="12" s="1"/>
  <c r="F74" i="12"/>
  <c r="K74" i="12" s="1"/>
  <c r="F73" i="12"/>
  <c r="K73" i="12" s="1"/>
  <c r="F72" i="12"/>
  <c r="K72" i="12" s="1"/>
  <c r="F71" i="12"/>
  <c r="K71" i="12" s="1"/>
  <c r="F70" i="12"/>
  <c r="K70" i="12" s="1"/>
  <c r="F69" i="12"/>
  <c r="K69" i="12" s="1"/>
  <c r="F68" i="12"/>
  <c r="F67" i="12"/>
  <c r="K67" i="12" s="1"/>
  <c r="F66" i="12"/>
  <c r="K66" i="12" s="1"/>
  <c r="F65" i="12"/>
  <c r="K65" i="12" s="1"/>
  <c r="F64" i="12"/>
  <c r="K64" i="12" s="1"/>
  <c r="F63" i="12"/>
  <c r="K63" i="12" s="1"/>
  <c r="F62" i="12"/>
  <c r="K62" i="12" s="1"/>
  <c r="F61" i="12"/>
  <c r="K61" i="12" s="1"/>
  <c r="F60" i="12"/>
  <c r="F59" i="12"/>
  <c r="K59" i="12" s="1"/>
  <c r="F58" i="12"/>
  <c r="K58" i="12" s="1"/>
  <c r="F57" i="12"/>
  <c r="K57" i="12" s="1"/>
  <c r="F56" i="12"/>
  <c r="K56" i="12" s="1"/>
  <c r="F55" i="12"/>
  <c r="K55" i="12" s="1"/>
  <c r="F54" i="12"/>
  <c r="K54" i="12" s="1"/>
  <c r="F53" i="12"/>
  <c r="K53" i="12" s="1"/>
  <c r="F52" i="12"/>
  <c r="F51" i="12"/>
  <c r="K51" i="12" s="1"/>
  <c r="F50" i="12"/>
  <c r="K50" i="12" s="1"/>
  <c r="F49" i="12"/>
  <c r="K49" i="12" s="1"/>
  <c r="F48" i="12"/>
  <c r="K48" i="12" s="1"/>
  <c r="F47" i="12"/>
  <c r="K47" i="12" s="1"/>
  <c r="F46" i="12"/>
  <c r="K46" i="12" s="1"/>
  <c r="F45" i="12"/>
  <c r="K45" i="12" s="1"/>
  <c r="F44" i="12"/>
  <c r="K44" i="12" s="1"/>
  <c r="F43" i="12"/>
  <c r="K43" i="12" s="1"/>
  <c r="F42" i="12"/>
  <c r="K42" i="12" s="1"/>
  <c r="F41" i="12"/>
  <c r="K41" i="12" s="1"/>
  <c r="F40" i="12"/>
  <c r="K40" i="12" s="1"/>
  <c r="F39" i="12"/>
  <c r="K39" i="12" s="1"/>
  <c r="F38" i="12"/>
  <c r="K38" i="12" s="1"/>
  <c r="F37" i="12"/>
  <c r="K37" i="12" s="1"/>
  <c r="F36" i="12"/>
  <c r="K36" i="12" s="1"/>
  <c r="F35" i="12"/>
  <c r="K35" i="12" s="1"/>
  <c r="F34" i="12"/>
  <c r="K34" i="12" s="1"/>
  <c r="F33" i="12"/>
  <c r="K33" i="12" s="1"/>
  <c r="F32" i="12"/>
  <c r="K32" i="12" s="1"/>
  <c r="F31" i="12"/>
  <c r="K31" i="12" s="1"/>
  <c r="F30" i="12"/>
  <c r="K30" i="12" s="1"/>
  <c r="C114" i="12"/>
  <c r="C108" i="12"/>
  <c r="C109" i="12" s="1"/>
  <c r="C110" i="12" s="1"/>
  <c r="C111" i="12" s="1"/>
  <c r="C112" i="12" s="1"/>
  <c r="C113" i="12" s="1"/>
  <c r="I113" i="12" s="1"/>
  <c r="C102" i="12"/>
  <c r="C103" i="12" s="1"/>
  <c r="C104" i="12" s="1"/>
  <c r="C105" i="12" s="1"/>
  <c r="C106" i="12" s="1"/>
  <c r="C107" i="12" s="1"/>
  <c r="I107" i="12" s="1"/>
  <c r="C96" i="12"/>
  <c r="I96" i="12" s="1"/>
  <c r="C90" i="12"/>
  <c r="C91" i="12" s="1"/>
  <c r="C92" i="12" s="1"/>
  <c r="C93" i="12" s="1"/>
  <c r="C94" i="12" s="1"/>
  <c r="C95" i="12" s="1"/>
  <c r="I95" i="12" s="1"/>
  <c r="C84" i="12"/>
  <c r="C85" i="12" s="1"/>
  <c r="C86" i="12" s="1"/>
  <c r="C87" i="12" s="1"/>
  <c r="C88" i="12" s="1"/>
  <c r="C89" i="12" s="1"/>
  <c r="I89" i="12" s="1"/>
  <c r="C78" i="12"/>
  <c r="C79" i="12" s="1"/>
  <c r="C80" i="12" s="1"/>
  <c r="C81" i="12" s="1"/>
  <c r="C82" i="12" s="1"/>
  <c r="C83" i="12" s="1"/>
  <c r="I83" i="12" s="1"/>
  <c r="C72" i="12"/>
  <c r="I72" i="12" s="1"/>
  <c r="C66" i="12"/>
  <c r="C67" i="12" s="1"/>
  <c r="C68" i="12" s="1"/>
  <c r="C69" i="12" s="1"/>
  <c r="C70" i="12" s="1"/>
  <c r="C60" i="12"/>
  <c r="C61" i="12" s="1"/>
  <c r="C62" i="12" s="1"/>
  <c r="C63" i="12" s="1"/>
  <c r="C64" i="12" s="1"/>
  <c r="C65" i="12" s="1"/>
  <c r="I65" i="12" s="1"/>
  <c r="C54" i="12"/>
  <c r="C55" i="12" s="1"/>
  <c r="C56" i="12" s="1"/>
  <c r="C57" i="12" s="1"/>
  <c r="C58" i="12" s="1"/>
  <c r="C59" i="12" s="1"/>
  <c r="I59" i="12" s="1"/>
  <c r="C48" i="12"/>
  <c r="I48" i="12" s="1"/>
  <c r="C42" i="12"/>
  <c r="C43" i="12" s="1"/>
  <c r="C44" i="12" s="1"/>
  <c r="C45" i="12" s="1"/>
  <c r="C46" i="12" s="1"/>
  <c r="C47" i="12" s="1"/>
  <c r="I47" i="12" s="1"/>
  <c r="C36" i="12"/>
  <c r="C30" i="12"/>
  <c r="C31" i="12" s="1"/>
  <c r="C32" i="12" s="1"/>
  <c r="C33" i="12" s="1"/>
  <c r="C34" i="12" s="1"/>
  <c r="C35" i="12" s="1"/>
  <c r="I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K169" i="1"/>
  <c r="Y169" i="1" s="1"/>
  <c r="K168" i="1"/>
  <c r="Y168" i="1" s="1"/>
  <c r="K167" i="1"/>
  <c r="K166" i="1"/>
  <c r="AA166" i="1" s="1"/>
  <c r="K165" i="1"/>
  <c r="AA165" i="1" s="1"/>
  <c r="K164" i="1"/>
  <c r="Y164" i="1" s="1"/>
  <c r="K163" i="1"/>
  <c r="E163" i="1" s="1"/>
  <c r="K162" i="1"/>
  <c r="Y162" i="1" s="1"/>
  <c r="K161" i="1"/>
  <c r="Y161" i="1" s="1"/>
  <c r="K160" i="1"/>
  <c r="Y160" i="1" s="1"/>
  <c r="K159" i="1"/>
  <c r="K158" i="1"/>
  <c r="AA158" i="1" s="1"/>
  <c r="K157" i="1"/>
  <c r="AA157" i="1" s="1"/>
  <c r="K156" i="1"/>
  <c r="K155" i="1"/>
  <c r="E155" i="1" s="1"/>
  <c r="K154" i="1"/>
  <c r="Y154" i="1" s="1"/>
  <c r="K153" i="1"/>
  <c r="Y153" i="1" s="1"/>
  <c r="K152" i="1"/>
  <c r="Y152" i="1" s="1"/>
  <c r="K151" i="1"/>
  <c r="K150" i="1"/>
  <c r="AA150" i="1" s="1"/>
  <c r="K149" i="1"/>
  <c r="AA149" i="1" s="1"/>
  <c r="K148" i="1"/>
  <c r="K147" i="1"/>
  <c r="E147" i="1" s="1"/>
  <c r="K146" i="1"/>
  <c r="Y146" i="1" s="1"/>
  <c r="K145" i="1"/>
  <c r="Y145" i="1" s="1"/>
  <c r="K144" i="1"/>
  <c r="Y144" i="1" s="1"/>
  <c r="K143" i="1"/>
  <c r="Y143" i="1" s="1"/>
  <c r="K142" i="1"/>
  <c r="AA142" i="1" s="1"/>
  <c r="K141" i="1"/>
  <c r="AA141" i="1" s="1"/>
  <c r="K140" i="1"/>
  <c r="Y140" i="1" s="1"/>
  <c r="K139" i="1"/>
  <c r="E139" i="1" s="1"/>
  <c r="K138" i="1"/>
  <c r="Y138" i="1" s="1"/>
  <c r="K137" i="1"/>
  <c r="Y137" i="1" s="1"/>
  <c r="K136" i="1"/>
  <c r="Y136" i="1" s="1"/>
  <c r="K135" i="1"/>
  <c r="K134" i="1"/>
  <c r="AA134" i="1" s="1"/>
  <c r="K133" i="1"/>
  <c r="AA133" i="1" s="1"/>
  <c r="K132" i="1"/>
  <c r="Y132" i="1" s="1"/>
  <c r="K131" i="1"/>
  <c r="E131" i="1" s="1"/>
  <c r="K130" i="1"/>
  <c r="Y130" i="1" s="1"/>
  <c r="K129" i="1"/>
  <c r="Y129" i="1" s="1"/>
  <c r="K128" i="1"/>
  <c r="Y128" i="1" s="1"/>
  <c r="K127" i="1"/>
  <c r="Y127" i="1" s="1"/>
  <c r="K126" i="1"/>
  <c r="AA126" i="1" s="1"/>
  <c r="K125" i="1"/>
  <c r="AA125" i="1" s="1"/>
  <c r="K124" i="1"/>
  <c r="K123" i="1"/>
  <c r="E123" i="1" s="1"/>
  <c r="K122" i="1"/>
  <c r="Y122" i="1" s="1"/>
  <c r="K121" i="1"/>
  <c r="Y121" i="1" s="1"/>
  <c r="Y120" i="1"/>
  <c r="E148" i="1"/>
  <c r="E124" i="1"/>
  <c r="E107" i="1"/>
  <c r="I107" i="1" s="1"/>
  <c r="E106" i="1"/>
  <c r="G106" i="1" s="1"/>
  <c r="E105" i="1"/>
  <c r="G105" i="1" s="1"/>
  <c r="E104" i="1"/>
  <c r="G104" i="1" s="1"/>
  <c r="E103" i="1"/>
  <c r="G103" i="1" s="1"/>
  <c r="E102" i="1"/>
  <c r="G102" i="1" s="1"/>
  <c r="E101" i="1"/>
  <c r="G101" i="1" s="1"/>
  <c r="E100" i="1"/>
  <c r="I100" i="1" s="1"/>
  <c r="E99" i="1"/>
  <c r="I99" i="1" s="1"/>
  <c r="E98" i="1"/>
  <c r="G98" i="1" s="1"/>
  <c r="G97" i="1"/>
  <c r="G96" i="1"/>
  <c r="G95" i="1"/>
  <c r="G94" i="1"/>
  <c r="G93" i="1"/>
  <c r="G80" i="1"/>
  <c r="G79" i="1"/>
  <c r="G78" i="1"/>
  <c r="G77" i="1"/>
  <c r="G76" i="1"/>
  <c r="G75" i="1"/>
  <c r="G74" i="1"/>
  <c r="G73" i="1"/>
  <c r="G72" i="1"/>
  <c r="G71" i="1"/>
  <c r="G70" i="1"/>
  <c r="G69" i="1"/>
  <c r="G62" i="1"/>
  <c r="G61" i="1"/>
  <c r="G60" i="1"/>
  <c r="G59" i="1"/>
  <c r="G58" i="1"/>
  <c r="G57" i="1"/>
  <c r="G56" i="1"/>
  <c r="G55" i="1"/>
  <c r="G54" i="1"/>
  <c r="G53" i="1"/>
  <c r="G52" i="1"/>
  <c r="G51"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6" i="10"/>
  <c r="M35" i="10"/>
  <c r="M34" i="10"/>
  <c r="L116" i="10"/>
  <c r="L96" i="10"/>
  <c r="L84" i="10"/>
  <c r="L83" i="10"/>
  <c r="L75" i="10"/>
  <c r="L68" i="10"/>
  <c r="L67" i="10"/>
  <c r="L59" i="10"/>
  <c r="L52" i="10"/>
  <c r="L51" i="10"/>
  <c r="L43" i="10"/>
  <c r="L39" i="10"/>
  <c r="L38" i="10"/>
  <c r="L37" i="10"/>
  <c r="L33" i="10"/>
  <c r="L32" i="10"/>
  <c r="L31" i="10"/>
  <c r="F120" i="10"/>
  <c r="L120" i="10" s="1"/>
  <c r="F119" i="10"/>
  <c r="L119" i="10" s="1"/>
  <c r="F118" i="10"/>
  <c r="L118" i="10" s="1"/>
  <c r="F117" i="10"/>
  <c r="L117" i="10" s="1"/>
  <c r="F116" i="10"/>
  <c r="F115" i="10"/>
  <c r="L115" i="10" s="1"/>
  <c r="F114" i="10"/>
  <c r="L114" i="10" s="1"/>
  <c r="F113" i="10"/>
  <c r="L113" i="10" s="1"/>
  <c r="F112" i="10"/>
  <c r="L112" i="10" s="1"/>
  <c r="F111" i="10"/>
  <c r="L111" i="10" s="1"/>
  <c r="F110" i="10"/>
  <c r="L110" i="10" s="1"/>
  <c r="F109" i="10"/>
  <c r="L109" i="10" s="1"/>
  <c r="F108" i="10"/>
  <c r="L108" i="10" s="1"/>
  <c r="F107" i="10"/>
  <c r="L107" i="10" s="1"/>
  <c r="F106" i="10"/>
  <c r="L106" i="10" s="1"/>
  <c r="F105" i="10"/>
  <c r="L105" i="10" s="1"/>
  <c r="F104" i="10"/>
  <c r="L104" i="10" s="1"/>
  <c r="F103" i="10"/>
  <c r="L103" i="10" s="1"/>
  <c r="F102" i="10"/>
  <c r="L102" i="10" s="1"/>
  <c r="F101" i="10"/>
  <c r="L101" i="10" s="1"/>
  <c r="F100" i="10"/>
  <c r="L100" i="10" s="1"/>
  <c r="F99" i="10"/>
  <c r="L99" i="10" s="1"/>
  <c r="F98" i="10"/>
  <c r="L98" i="10" s="1"/>
  <c r="F97" i="10"/>
  <c r="L97" i="10" s="1"/>
  <c r="F96" i="10"/>
  <c r="F95" i="10"/>
  <c r="L95" i="10" s="1"/>
  <c r="F94" i="10"/>
  <c r="L94" i="10" s="1"/>
  <c r="F93" i="10"/>
  <c r="L93" i="10" s="1"/>
  <c r="F92" i="10"/>
  <c r="L92" i="10" s="1"/>
  <c r="F91" i="10"/>
  <c r="L91" i="10" s="1"/>
  <c r="F90" i="10"/>
  <c r="L90" i="10" s="1"/>
  <c r="F89" i="10"/>
  <c r="L89" i="10" s="1"/>
  <c r="F88" i="10"/>
  <c r="L88" i="10" s="1"/>
  <c r="F87" i="10"/>
  <c r="L87" i="10" s="1"/>
  <c r="F86" i="10"/>
  <c r="L86" i="10" s="1"/>
  <c r="F85" i="10"/>
  <c r="L85" i="10" s="1"/>
  <c r="F84" i="10"/>
  <c r="F83" i="10"/>
  <c r="F82" i="10"/>
  <c r="L82" i="10" s="1"/>
  <c r="F81" i="10"/>
  <c r="L81" i="10" s="1"/>
  <c r="F80" i="10"/>
  <c r="L80" i="10" s="1"/>
  <c r="F79" i="10"/>
  <c r="L79" i="10" s="1"/>
  <c r="F78" i="10"/>
  <c r="L78" i="10" s="1"/>
  <c r="F77" i="10"/>
  <c r="L77" i="10" s="1"/>
  <c r="F76" i="10"/>
  <c r="L76" i="10" s="1"/>
  <c r="F75" i="10"/>
  <c r="F74" i="10"/>
  <c r="L74" i="10" s="1"/>
  <c r="F73" i="10"/>
  <c r="L73" i="10" s="1"/>
  <c r="F72" i="10"/>
  <c r="L72" i="10" s="1"/>
  <c r="F71" i="10"/>
  <c r="L71" i="10" s="1"/>
  <c r="F70" i="10"/>
  <c r="L70" i="10" s="1"/>
  <c r="F69" i="10"/>
  <c r="L69" i="10" s="1"/>
  <c r="F68" i="10"/>
  <c r="F67" i="10"/>
  <c r="F66" i="10"/>
  <c r="L66" i="10" s="1"/>
  <c r="F65" i="10"/>
  <c r="L65" i="10" s="1"/>
  <c r="F64" i="10"/>
  <c r="L64" i="10" s="1"/>
  <c r="F63" i="10"/>
  <c r="L63" i="10" s="1"/>
  <c r="F62" i="10"/>
  <c r="L62" i="10" s="1"/>
  <c r="F61" i="10"/>
  <c r="L61" i="10" s="1"/>
  <c r="F60" i="10"/>
  <c r="L60" i="10" s="1"/>
  <c r="F59" i="10"/>
  <c r="F58" i="10"/>
  <c r="L58" i="10" s="1"/>
  <c r="F57" i="10"/>
  <c r="L57" i="10" s="1"/>
  <c r="F56" i="10"/>
  <c r="L56" i="10" s="1"/>
  <c r="F55" i="10"/>
  <c r="L55" i="10" s="1"/>
  <c r="F54" i="10"/>
  <c r="L54" i="10" s="1"/>
  <c r="F53" i="10"/>
  <c r="L53" i="10" s="1"/>
  <c r="F52" i="10"/>
  <c r="F51" i="10"/>
  <c r="F50" i="10"/>
  <c r="L50" i="10" s="1"/>
  <c r="F49" i="10"/>
  <c r="L49" i="10" s="1"/>
  <c r="F48" i="10"/>
  <c r="L48" i="10" s="1"/>
  <c r="F47" i="10"/>
  <c r="L47" i="10" s="1"/>
  <c r="F46" i="10"/>
  <c r="L46" i="10" s="1"/>
  <c r="F45" i="10"/>
  <c r="L45" i="10" s="1"/>
  <c r="F44" i="10"/>
  <c r="L44" i="10" s="1"/>
  <c r="F43" i="10"/>
  <c r="F42" i="10"/>
  <c r="L42" i="10" s="1"/>
  <c r="F41" i="10"/>
  <c r="L41" i="10" s="1"/>
  <c r="F40" i="10"/>
  <c r="L40" i="10" s="1"/>
  <c r="F36" i="10"/>
  <c r="L36" i="10" s="1"/>
  <c r="F35" i="10"/>
  <c r="L35" i="10" s="1"/>
  <c r="F34" i="10"/>
  <c r="L34" i="10" s="1"/>
  <c r="C115" i="10"/>
  <c r="C116" i="10" s="1"/>
  <c r="C117" i="10" s="1"/>
  <c r="C118" i="10" s="1"/>
  <c r="C119" i="10" s="1"/>
  <c r="C120" i="10" s="1"/>
  <c r="I120" i="10" s="1"/>
  <c r="C109" i="10"/>
  <c r="C110" i="10" s="1"/>
  <c r="C103" i="10"/>
  <c r="C104" i="10" s="1"/>
  <c r="C97" i="10"/>
  <c r="I97" i="10" s="1"/>
  <c r="C91" i="10"/>
  <c r="C92" i="10" s="1"/>
  <c r="C93" i="10" s="1"/>
  <c r="C94" i="10" s="1"/>
  <c r="C95" i="10" s="1"/>
  <c r="C96" i="10" s="1"/>
  <c r="I96" i="10" s="1"/>
  <c r="C85" i="10"/>
  <c r="I85" i="10" s="1"/>
  <c r="C79" i="10"/>
  <c r="I79" i="10" s="1"/>
  <c r="C73" i="10"/>
  <c r="I73" i="10" s="1"/>
  <c r="C67" i="10"/>
  <c r="C68" i="10" s="1"/>
  <c r="C69" i="10" s="1"/>
  <c r="C70" i="10" s="1"/>
  <c r="C71" i="10" s="1"/>
  <c r="C72" i="10" s="1"/>
  <c r="I72" i="10" s="1"/>
  <c r="C61" i="10"/>
  <c r="I61" i="10" s="1"/>
  <c r="C55" i="10"/>
  <c r="C56" i="10" s="1"/>
  <c r="C49" i="10"/>
  <c r="I49" i="10" s="1"/>
  <c r="C43" i="10"/>
  <c r="C44" i="10" s="1"/>
  <c r="C45" i="10" s="1"/>
  <c r="C46" i="10" s="1"/>
  <c r="C47" i="10" s="1"/>
  <c r="C48" i="10" s="1"/>
  <c r="I48" i="10" s="1"/>
  <c r="C37" i="10"/>
  <c r="I37" i="10" s="1"/>
  <c r="C31" i="10"/>
  <c r="I31" i="10" s="1"/>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Y19" i="12"/>
  <c r="Y16" i="12"/>
  <c r="Y10" i="12"/>
  <c r="U24" i="12"/>
  <c r="U23" i="12"/>
  <c r="U22" i="12"/>
  <c r="U21" i="12"/>
  <c r="U20" i="12"/>
  <c r="U19" i="12"/>
  <c r="U18" i="12"/>
  <c r="U17" i="12"/>
  <c r="U16" i="12"/>
  <c r="U15" i="12"/>
  <c r="U14" i="12"/>
  <c r="U13" i="12"/>
  <c r="U12" i="12"/>
  <c r="U11" i="12"/>
  <c r="U10" i="12"/>
  <c r="Q24" i="12"/>
  <c r="Y24" i="12" s="1"/>
  <c r="Q23" i="12"/>
  <c r="Y23" i="12" s="1"/>
  <c r="Q22" i="12"/>
  <c r="Y22" i="12" s="1"/>
  <c r="Q21" i="12"/>
  <c r="Y21" i="12" s="1"/>
  <c r="Q20" i="12"/>
  <c r="Y20" i="12" s="1"/>
  <c r="Q19" i="12"/>
  <c r="Q18" i="12"/>
  <c r="Y18" i="12" s="1"/>
  <c r="Q17" i="12"/>
  <c r="Y17" i="12" s="1"/>
  <c r="Q16" i="12"/>
  <c r="Q15" i="12"/>
  <c r="Y15" i="12" s="1"/>
  <c r="Q14" i="12"/>
  <c r="Y14" i="12" s="1"/>
  <c r="Q13" i="12"/>
  <c r="Y13" i="12" s="1"/>
  <c r="Q12" i="12"/>
  <c r="Y12" i="12" s="1"/>
  <c r="Q11" i="12"/>
  <c r="Y11" i="12" s="1"/>
  <c r="I24" i="12"/>
  <c r="I23" i="12"/>
  <c r="I22" i="12"/>
  <c r="I21" i="12"/>
  <c r="I20" i="12"/>
  <c r="I19" i="12"/>
  <c r="I18" i="12"/>
  <c r="I17" i="12"/>
  <c r="I16" i="12"/>
  <c r="I15" i="12"/>
  <c r="I14" i="12"/>
  <c r="I13" i="12"/>
  <c r="I12" i="12"/>
  <c r="I11" i="12"/>
  <c r="I10" i="12"/>
  <c r="H24" i="12"/>
  <c r="H23" i="12"/>
  <c r="H22" i="12"/>
  <c r="H21" i="12"/>
  <c r="H20" i="12"/>
  <c r="H19" i="12"/>
  <c r="H18" i="12"/>
  <c r="H17" i="12"/>
  <c r="H16" i="12"/>
  <c r="H15" i="12"/>
  <c r="H14" i="12"/>
  <c r="H13" i="12"/>
  <c r="H12" i="12"/>
  <c r="H11" i="12"/>
  <c r="H10" i="12"/>
  <c r="B24" i="12"/>
  <c r="T24" i="12" s="1"/>
  <c r="B23" i="12"/>
  <c r="J23" i="12" s="1"/>
  <c r="K23" i="12" s="1"/>
  <c r="B22" i="12"/>
  <c r="J22" i="12" s="1"/>
  <c r="B21" i="12"/>
  <c r="V21" i="12" s="1"/>
  <c r="B96" i="12" s="1"/>
  <c r="B20" i="12"/>
  <c r="V20" i="12" s="1"/>
  <c r="B90" i="12" s="1"/>
  <c r="B19" i="12"/>
  <c r="T19" i="12" s="1"/>
  <c r="B18" i="12"/>
  <c r="T18" i="12" s="1"/>
  <c r="B17" i="12"/>
  <c r="T17" i="12" s="1"/>
  <c r="B16" i="12"/>
  <c r="T16" i="12" s="1"/>
  <c r="B15" i="12"/>
  <c r="J15" i="12" s="1"/>
  <c r="K15" i="12" s="1"/>
  <c r="B14" i="12"/>
  <c r="X14" i="12" s="1" a="1"/>
  <c r="X14" i="12" s="1"/>
  <c r="B13" i="12"/>
  <c r="V13" i="12" s="1"/>
  <c r="B48" i="12" s="1"/>
  <c r="B12" i="12"/>
  <c r="V12" i="12" s="1"/>
  <c r="B42" i="12" s="1"/>
  <c r="B11" i="12"/>
  <c r="T11" i="12" s="1"/>
  <c r="T10" i="12"/>
  <c r="C19" i="20" l="1"/>
  <c r="C20" i="20" s="1"/>
  <c r="C21" i="20" s="1"/>
  <c r="D18" i="20"/>
  <c r="C181" i="20"/>
  <c r="C182" i="20" s="1"/>
  <c r="D182" i="20" s="1"/>
  <c r="D180" i="20"/>
  <c r="D155" i="20"/>
  <c r="C49" i="12"/>
  <c r="C50" i="12" s="1"/>
  <c r="C51" i="12" s="1"/>
  <c r="C52" i="12" s="1"/>
  <c r="C53" i="12" s="1"/>
  <c r="I53" i="12" s="1"/>
  <c r="I91" i="12"/>
  <c r="D13" i="20"/>
  <c r="D53" i="20"/>
  <c r="D61" i="20"/>
  <c r="C101" i="20"/>
  <c r="C102" i="20" s="1"/>
  <c r="C103" i="20" s="1"/>
  <c r="C104" i="20" s="1"/>
  <c r="C124" i="20"/>
  <c r="D124" i="20" s="1"/>
  <c r="D136" i="20"/>
  <c r="D156" i="20"/>
  <c r="K17" i="10"/>
  <c r="K25" i="10"/>
  <c r="D34" i="20"/>
  <c r="D80" i="20"/>
  <c r="D116" i="20"/>
  <c r="D140" i="20"/>
  <c r="D179" i="20"/>
  <c r="L41" i="1"/>
  <c r="D17" i="20"/>
  <c r="D38" i="20"/>
  <c r="D65" i="20"/>
  <c r="D119" i="20"/>
  <c r="D144" i="20"/>
  <c r="D159" i="20"/>
  <c r="C16" i="20"/>
  <c r="D16" i="20" s="1"/>
  <c r="D42" i="20"/>
  <c r="C83" i="20"/>
  <c r="D83" i="20" s="1"/>
  <c r="D69" i="20"/>
  <c r="D88" i="20"/>
  <c r="D120" i="20"/>
  <c r="D160" i="20"/>
  <c r="D48" i="20"/>
  <c r="D151" i="20"/>
  <c r="B30" i="5"/>
  <c r="X30" i="5" s="1"/>
  <c r="D49" i="20"/>
  <c r="D152" i="20"/>
  <c r="D164" i="20"/>
  <c r="I54" i="12"/>
  <c r="D6" i="20"/>
  <c r="D26" i="20"/>
  <c r="D50" i="20"/>
  <c r="D73" i="20"/>
  <c r="D111" i="20"/>
  <c r="D127" i="20"/>
  <c r="D154" i="20"/>
  <c r="AA27" i="5"/>
  <c r="C142" i="5" s="1"/>
  <c r="B27" i="5"/>
  <c r="X27" i="5" s="1"/>
  <c r="K22" i="12"/>
  <c r="C71" i="12"/>
  <c r="I71" i="12" s="1"/>
  <c r="I70" i="12"/>
  <c r="D97" i="20"/>
  <c r="C98" i="20"/>
  <c r="L43" i="1"/>
  <c r="T43" i="1"/>
  <c r="C79" i="20"/>
  <c r="D79" i="20" s="1"/>
  <c r="D78" i="20"/>
  <c r="C85" i="20"/>
  <c r="D84" i="20"/>
  <c r="C9" i="20"/>
  <c r="D9" i="20" s="1"/>
  <c r="D8" i="20"/>
  <c r="C28" i="20"/>
  <c r="D27" i="20"/>
  <c r="C45" i="20"/>
  <c r="D44" i="20"/>
  <c r="C150" i="20"/>
  <c r="D150" i="20" s="1"/>
  <c r="D149" i="20"/>
  <c r="C168" i="20"/>
  <c r="D167" i="20"/>
  <c r="D177" i="20"/>
  <c r="C178" i="20"/>
  <c r="D178" i="20" s="1"/>
  <c r="I46" i="12"/>
  <c r="C107" i="20"/>
  <c r="D106" i="20"/>
  <c r="C118" i="20"/>
  <c r="D118" i="20" s="1"/>
  <c r="D117" i="20"/>
  <c r="C126" i="20"/>
  <c r="D126" i="20" s="1"/>
  <c r="D125" i="20"/>
  <c r="D131" i="20"/>
  <c r="C132" i="20"/>
  <c r="D132" i="20" s="1"/>
  <c r="D19" i="20"/>
  <c r="D39" i="20"/>
  <c r="D51" i="20"/>
  <c r="D62" i="20"/>
  <c r="D70" i="20"/>
  <c r="D74" i="20"/>
  <c r="D90" i="20"/>
  <c r="D101" i="20"/>
  <c r="D113" i="20"/>
  <c r="D121" i="20"/>
  <c r="D133" i="20"/>
  <c r="D137" i="20"/>
  <c r="D141" i="20"/>
  <c r="D145" i="20"/>
  <c r="D153" i="20"/>
  <c r="D157" i="20"/>
  <c r="D161" i="20"/>
  <c r="D173" i="20"/>
  <c r="D181" i="20"/>
  <c r="D4" i="20"/>
  <c r="D12" i="20"/>
  <c r="D20" i="20"/>
  <c r="D36" i="20"/>
  <c r="D40" i="20"/>
  <c r="D63" i="20"/>
  <c r="D75" i="20"/>
  <c r="D102" i="20"/>
  <c r="D138" i="20"/>
  <c r="D142" i="20"/>
  <c r="D146" i="20"/>
  <c r="D162" i="20"/>
  <c r="D37" i="20"/>
  <c r="D41" i="20"/>
  <c r="D103" i="20"/>
  <c r="D135" i="20"/>
  <c r="D139" i="20"/>
  <c r="D143" i="20"/>
  <c r="D147" i="20"/>
  <c r="D175" i="20"/>
  <c r="B37" i="5"/>
  <c r="X37" i="5" s="1"/>
  <c r="AG19" i="5" a="1"/>
  <c r="AG19" i="5" s="1"/>
  <c r="E154" i="1"/>
  <c r="U154" i="1" s="1"/>
  <c r="B35" i="5"/>
  <c r="X35" i="5" s="1"/>
  <c r="E130" i="1"/>
  <c r="U130" i="1" s="1"/>
  <c r="E138" i="1"/>
  <c r="U138" i="1" s="1"/>
  <c r="X11" i="5"/>
  <c r="E122" i="1"/>
  <c r="U122" i="1" s="1"/>
  <c r="E162" i="1"/>
  <c r="U162" i="1" s="1"/>
  <c r="AA131" i="1"/>
  <c r="E137" i="1"/>
  <c r="U137" i="1" s="1"/>
  <c r="W138" i="1"/>
  <c r="B22" i="5"/>
  <c r="X22" i="5" s="1"/>
  <c r="Q35" i="5" a="1"/>
  <c r="Q35" i="5" s="1"/>
  <c r="Y35" i="5" s="1"/>
  <c r="B574" i="9" s="1"/>
  <c r="X574" i="9" s="1"/>
  <c r="W147" i="1"/>
  <c r="B24" i="5"/>
  <c r="E146" i="1"/>
  <c r="U146" i="1" s="1"/>
  <c r="W154" i="1"/>
  <c r="J21" i="10"/>
  <c r="K21" i="10" s="1"/>
  <c r="V13" i="10"/>
  <c r="B43" i="10" s="1"/>
  <c r="J24" i="10"/>
  <c r="K24" i="10" s="1"/>
  <c r="V16" i="10"/>
  <c r="B61" i="10" s="1"/>
  <c r="V24" i="10"/>
  <c r="B109" i="10" s="1"/>
  <c r="X16" i="10" a="1"/>
  <c r="X16" i="10" s="1"/>
  <c r="X24" i="10" a="1"/>
  <c r="X24" i="10" s="1"/>
  <c r="G13" i="10" a="1"/>
  <c r="G13" i="10" s="1"/>
  <c r="S13" i="10" s="1"/>
  <c r="B189" i="9" s="1"/>
  <c r="N189" i="9" s="1"/>
  <c r="J11" i="10"/>
  <c r="K11" i="10" s="1"/>
  <c r="G24" i="10" a="1"/>
  <c r="G24" i="10" s="1"/>
  <c r="S24" i="10" s="1"/>
  <c r="J16" i="10"/>
  <c r="K16" i="10" s="1"/>
  <c r="J19" i="10"/>
  <c r="K19" i="10" s="1"/>
  <c r="AA128" i="1"/>
  <c r="I35" i="5"/>
  <c r="J35" i="5" s="1"/>
  <c r="Q27" i="5" a="1"/>
  <c r="Q27" i="5" s="1"/>
  <c r="Y27" i="5" s="1"/>
  <c r="B494" i="9" s="1"/>
  <c r="X494" i="9" s="1"/>
  <c r="E125" i="1"/>
  <c r="U125" i="1" s="1"/>
  <c r="X25" i="10" a="1"/>
  <c r="X25" i="10" s="1"/>
  <c r="E129" i="1"/>
  <c r="U129" i="1" s="1"/>
  <c r="E152" i="1"/>
  <c r="U152" i="1" s="1"/>
  <c r="W128" i="1"/>
  <c r="AA160" i="1"/>
  <c r="G16" i="10" a="1"/>
  <c r="G16" i="10" s="1"/>
  <c r="S16" i="10" s="1"/>
  <c r="B225" i="9" s="1"/>
  <c r="M225" i="9" s="1"/>
  <c r="V21" i="10"/>
  <c r="B91" i="10" s="1"/>
  <c r="B19" i="5"/>
  <c r="X19" i="5" s="1"/>
  <c r="B39" i="5"/>
  <c r="X39" i="5" s="1"/>
  <c r="G21" i="10" a="1"/>
  <c r="G21" i="10" s="1"/>
  <c r="S21" i="10" s="1"/>
  <c r="B20" i="5"/>
  <c r="X20" i="5" s="1"/>
  <c r="E136" i="1"/>
  <c r="U136" i="1" s="1"/>
  <c r="E160" i="1"/>
  <c r="J13" i="10"/>
  <c r="K13" i="10" s="1"/>
  <c r="X13" i="10" a="1"/>
  <c r="X13" i="10" s="1"/>
  <c r="U120" i="1"/>
  <c r="E168" i="1"/>
  <c r="U168" i="1" s="1"/>
  <c r="J18" i="10"/>
  <c r="K18" i="10" s="1"/>
  <c r="X17" i="10" a="1"/>
  <c r="X17" i="10" s="1"/>
  <c r="AA37" i="5"/>
  <c r="C202" i="5" s="1"/>
  <c r="T21" i="12"/>
  <c r="E141" i="1"/>
  <c r="U141" i="1" s="1"/>
  <c r="E169" i="1"/>
  <c r="U169" i="1" s="1"/>
  <c r="X21" i="10" a="1"/>
  <c r="X21" i="10" s="1"/>
  <c r="I19" i="5"/>
  <c r="J19" i="5" s="1"/>
  <c r="Q11" i="5" a="1"/>
  <c r="Q11" i="5" s="1"/>
  <c r="Y11" i="5" s="1"/>
  <c r="B334" i="9" s="1"/>
  <c r="J17" i="12"/>
  <c r="K17" i="12" s="1"/>
  <c r="T13" i="12"/>
  <c r="E150" i="1"/>
  <c r="U150" i="1" s="1"/>
  <c r="W160" i="1"/>
  <c r="AA138" i="1"/>
  <c r="G17" i="10" a="1"/>
  <c r="G17" i="10" s="1"/>
  <c r="S17" i="10" s="1"/>
  <c r="B228" i="9" s="1"/>
  <c r="G25" i="10" a="1"/>
  <c r="G25" i="10" s="1"/>
  <c r="S25" i="10" s="1"/>
  <c r="B308" i="9" s="1"/>
  <c r="N308" i="9" s="1"/>
  <c r="J12" i="10"/>
  <c r="K12" i="10" s="1"/>
  <c r="J20" i="10"/>
  <c r="K20" i="10" s="1"/>
  <c r="V17" i="10"/>
  <c r="B67" i="10" s="1"/>
  <c r="V25" i="10"/>
  <c r="B115" i="10" s="1"/>
  <c r="X18" i="10" a="1"/>
  <c r="X18" i="10" s="1"/>
  <c r="X12" i="5"/>
  <c r="B40" i="5"/>
  <c r="X40" i="5" s="1"/>
  <c r="I21" i="5"/>
  <c r="J21" i="5" s="1"/>
  <c r="AG32" i="5" a="1"/>
  <c r="AG32" i="5" s="1"/>
  <c r="U15" i="10"/>
  <c r="U23" i="10"/>
  <c r="W163" i="1"/>
  <c r="AA144" i="1"/>
  <c r="G18" i="10" a="1"/>
  <c r="G18" i="10" s="1"/>
  <c r="S18" i="10" s="1"/>
  <c r="B239" i="9" s="1"/>
  <c r="U17" i="10"/>
  <c r="U25" i="10"/>
  <c r="V18" i="10"/>
  <c r="B73" i="10" s="1"/>
  <c r="X11" i="10" a="1"/>
  <c r="X11" i="10" s="1"/>
  <c r="X19" i="10" a="1"/>
  <c r="X19" i="10" s="1"/>
  <c r="X13" i="5"/>
  <c r="B28" i="5"/>
  <c r="X28" i="5" s="1"/>
  <c r="I27" i="5"/>
  <c r="J27" i="5" s="1"/>
  <c r="AG38" i="5" a="1"/>
  <c r="AG38" i="5" s="1"/>
  <c r="W122" i="1"/>
  <c r="AA147" i="1"/>
  <c r="G11" i="10" a="1"/>
  <c r="G11" i="10" s="1"/>
  <c r="S11" i="10" s="1"/>
  <c r="B172" i="9" s="1"/>
  <c r="G19" i="10" a="1"/>
  <c r="G19" i="10" s="1"/>
  <c r="S19" i="10" s="1"/>
  <c r="B248" i="9" s="1"/>
  <c r="L248" i="9" s="1"/>
  <c r="J14" i="10"/>
  <c r="K14" i="10" s="1"/>
  <c r="J22" i="10"/>
  <c r="K22" i="10" s="1"/>
  <c r="V11" i="10"/>
  <c r="B31" i="10" s="1"/>
  <c r="V19" i="10"/>
  <c r="B79" i="10" s="1"/>
  <c r="X12" i="10" a="1"/>
  <c r="X12" i="10" s="1"/>
  <c r="X20" i="10" a="1"/>
  <c r="X20" i="10" s="1"/>
  <c r="B16" i="5"/>
  <c r="X16" i="5" s="1"/>
  <c r="I29" i="5"/>
  <c r="J29" i="5" s="1"/>
  <c r="AA154" i="1"/>
  <c r="G12" i="10" a="1"/>
  <c r="G12" i="10" s="1"/>
  <c r="S12" i="10" s="1"/>
  <c r="B186" i="9" s="1"/>
  <c r="M186" i="9" s="1"/>
  <c r="G20" i="10" a="1"/>
  <c r="G20" i="10" s="1"/>
  <c r="S20" i="10" s="1"/>
  <c r="B259" i="9" s="1"/>
  <c r="N259" i="9" s="1"/>
  <c r="J15" i="10"/>
  <c r="K15" i="10" s="1"/>
  <c r="J23" i="10"/>
  <c r="K23" i="10" s="1"/>
  <c r="V12" i="10"/>
  <c r="B37" i="10" s="1"/>
  <c r="V20" i="10"/>
  <c r="B85" i="10" s="1"/>
  <c r="B32" i="5"/>
  <c r="X32" i="5" s="1"/>
  <c r="I34" i="5"/>
  <c r="J34" i="5" s="1"/>
  <c r="G16" i="12" a="1"/>
  <c r="G16" i="12" s="1"/>
  <c r="S16" i="12" s="1"/>
  <c r="B76" i="9" s="1"/>
  <c r="N76" i="9" s="1"/>
  <c r="E142" i="1"/>
  <c r="U142" i="1" s="1"/>
  <c r="X14" i="10" a="1"/>
  <c r="X14" i="10" s="1"/>
  <c r="X22" i="10" a="1"/>
  <c r="X22" i="10" s="1"/>
  <c r="AA13" i="5"/>
  <c r="C58" i="5" s="1"/>
  <c r="X16" i="12" a="1"/>
  <c r="X16" i="12" s="1"/>
  <c r="E128" i="1"/>
  <c r="U128" i="1" s="1"/>
  <c r="E144" i="1"/>
  <c r="U144" i="1" s="1"/>
  <c r="E166" i="1"/>
  <c r="U166" i="1" s="1"/>
  <c r="W144" i="1"/>
  <c r="AA122" i="1"/>
  <c r="G14" i="10" a="1"/>
  <c r="G14" i="10" s="1"/>
  <c r="S14" i="10" s="1"/>
  <c r="B201" i="9" s="1"/>
  <c r="L201" i="9" s="1"/>
  <c r="G22" i="10" a="1"/>
  <c r="G22" i="10" s="1"/>
  <c r="S22" i="10" s="1"/>
  <c r="B281" i="9" s="1"/>
  <c r="V14" i="10"/>
  <c r="B49" i="10" s="1"/>
  <c r="V22" i="10"/>
  <c r="B97" i="10" s="1"/>
  <c r="X15" i="10" a="1"/>
  <c r="X15" i="10" s="1"/>
  <c r="X23" i="10" a="1"/>
  <c r="X23" i="10" s="1"/>
  <c r="B21" i="5"/>
  <c r="X21" i="5" s="1"/>
  <c r="B36" i="5"/>
  <c r="X36" i="5" s="1"/>
  <c r="I11" i="5"/>
  <c r="J11" i="5" s="1"/>
  <c r="I37" i="5"/>
  <c r="J37" i="5" s="1"/>
  <c r="Q19" i="5" a="1"/>
  <c r="Q19" i="5" s="1"/>
  <c r="Y19" i="5" s="1"/>
  <c r="B414" i="9" s="1"/>
  <c r="X414" i="9" s="1"/>
  <c r="AA21" i="5"/>
  <c r="C106" i="5" s="1"/>
  <c r="G15" i="10" a="1"/>
  <c r="G15" i="10" s="1"/>
  <c r="S15" i="10" s="1"/>
  <c r="B213" i="9" s="1"/>
  <c r="G23" i="10" a="1"/>
  <c r="G23" i="10" s="1"/>
  <c r="S23" i="10" s="1"/>
  <c r="B293" i="9" s="1"/>
  <c r="L293" i="9" s="1"/>
  <c r="I13" i="5"/>
  <c r="J13" i="5" s="1"/>
  <c r="AA29" i="5"/>
  <c r="C154" i="5" s="1"/>
  <c r="AG13" i="5" a="1"/>
  <c r="AG13" i="5" s="1"/>
  <c r="B258" i="9"/>
  <c r="L258" i="9" s="1"/>
  <c r="B277" i="9"/>
  <c r="M277" i="9" s="1"/>
  <c r="B269" i="9"/>
  <c r="M269" i="9" s="1"/>
  <c r="B276" i="9"/>
  <c r="N276" i="9" s="1"/>
  <c r="B268" i="9"/>
  <c r="M268" i="9" s="1"/>
  <c r="B275" i="9"/>
  <c r="L275" i="9" s="1"/>
  <c r="B274" i="9"/>
  <c r="B273" i="9"/>
  <c r="M273" i="9" s="1"/>
  <c r="B272" i="9"/>
  <c r="N272" i="9" s="1"/>
  <c r="B271" i="9"/>
  <c r="M271" i="9" s="1"/>
  <c r="B270" i="9"/>
  <c r="M270" i="9" s="1"/>
  <c r="B285" i="9"/>
  <c r="M285" i="9" s="1"/>
  <c r="B287" i="9"/>
  <c r="N287" i="9" s="1"/>
  <c r="B212" i="9"/>
  <c r="L212" i="9" s="1"/>
  <c r="B211" i="9"/>
  <c r="N211" i="9" s="1"/>
  <c r="B210" i="9"/>
  <c r="M210" i="9" s="1"/>
  <c r="B217" i="9"/>
  <c r="M217" i="9" s="1"/>
  <c r="B209" i="9"/>
  <c r="B216" i="9"/>
  <c r="M216" i="9" s="1"/>
  <c r="B208" i="9"/>
  <c r="L208" i="9" s="1"/>
  <c r="B215" i="9"/>
  <c r="M215" i="9" s="1"/>
  <c r="B214" i="9"/>
  <c r="L214" i="9" s="1"/>
  <c r="B218" i="9"/>
  <c r="M218" i="9" s="1"/>
  <c r="B301" i="9"/>
  <c r="M301" i="9" s="1"/>
  <c r="B300" i="9"/>
  <c r="B307" i="9"/>
  <c r="N307" i="9" s="1"/>
  <c r="B299" i="9"/>
  <c r="N299" i="9" s="1"/>
  <c r="B306" i="9"/>
  <c r="M306" i="9" s="1"/>
  <c r="B298" i="9"/>
  <c r="L298" i="9" s="1"/>
  <c r="B305" i="9"/>
  <c r="L305" i="9" s="1"/>
  <c r="B304" i="9"/>
  <c r="M304" i="9" s="1"/>
  <c r="B303" i="9"/>
  <c r="L303" i="9" s="1"/>
  <c r="B302" i="9"/>
  <c r="B236" i="9"/>
  <c r="L236" i="9" s="1"/>
  <c r="B317" i="9"/>
  <c r="N317" i="9" s="1"/>
  <c r="B311" i="9"/>
  <c r="M311" i="9" s="1"/>
  <c r="B245" i="9"/>
  <c r="N245" i="9" s="1"/>
  <c r="B244" i="9"/>
  <c r="L244" i="9" s="1"/>
  <c r="B243" i="9"/>
  <c r="N243" i="9" s="1"/>
  <c r="B242" i="9"/>
  <c r="M242" i="9" s="1"/>
  <c r="B241" i="9"/>
  <c r="M241" i="9" s="1"/>
  <c r="B247" i="9"/>
  <c r="M247" i="9" s="1"/>
  <c r="B246" i="9"/>
  <c r="N246" i="9" s="1"/>
  <c r="B238" i="9"/>
  <c r="L238" i="9" s="1"/>
  <c r="B383" i="9"/>
  <c r="X383" i="9" s="1"/>
  <c r="B391" i="9"/>
  <c r="X391" i="9" s="1"/>
  <c r="B471" i="9"/>
  <c r="AA471" i="9" s="1"/>
  <c r="B495" i="9"/>
  <c r="Z495" i="9" s="1"/>
  <c r="B543" i="9"/>
  <c r="AA543" i="9" s="1"/>
  <c r="B551" i="9"/>
  <c r="Z551" i="9" s="1"/>
  <c r="B623" i="9"/>
  <c r="AA623" i="9" s="1"/>
  <c r="B384" i="9"/>
  <c r="AA384" i="9" s="1"/>
  <c r="B392" i="9"/>
  <c r="AA392" i="9" s="1"/>
  <c r="B472" i="9"/>
  <c r="Z472" i="9" s="1"/>
  <c r="B488" i="9"/>
  <c r="B496" i="9"/>
  <c r="AA496" i="9" s="1"/>
  <c r="B544" i="9"/>
  <c r="AA544" i="9" s="1"/>
  <c r="B552" i="9"/>
  <c r="X552" i="9" s="1"/>
  <c r="B576" i="9"/>
  <c r="AA576" i="9" s="1"/>
  <c r="B624" i="9"/>
  <c r="AA624" i="9" s="1"/>
  <c r="B377" i="9"/>
  <c r="AA377" i="9" s="1"/>
  <c r="B385" i="9"/>
  <c r="Z385" i="9" s="1"/>
  <c r="B393" i="9"/>
  <c r="Z393" i="9" s="1"/>
  <c r="B473" i="9"/>
  <c r="X473" i="9" s="1"/>
  <c r="B489" i="9"/>
  <c r="X489" i="9" s="1"/>
  <c r="B537" i="9"/>
  <c r="AA537" i="9" s="1"/>
  <c r="B545" i="9"/>
  <c r="B553" i="9"/>
  <c r="AA553" i="9" s="1"/>
  <c r="B617" i="9"/>
  <c r="X617" i="9" s="1"/>
  <c r="B625" i="9"/>
  <c r="AA625" i="9" s="1"/>
  <c r="B378" i="9"/>
  <c r="AA378" i="9" s="1"/>
  <c r="B386" i="9"/>
  <c r="B394" i="9"/>
  <c r="Z394" i="9" s="1"/>
  <c r="B474" i="9"/>
  <c r="Z474" i="9" s="1"/>
  <c r="B490" i="9"/>
  <c r="AA490" i="9" s="1"/>
  <c r="B538" i="9"/>
  <c r="Z538" i="9" s="1"/>
  <c r="B546" i="9"/>
  <c r="Z546" i="9" s="1"/>
  <c r="B554" i="9"/>
  <c r="Z554" i="9" s="1"/>
  <c r="B618" i="9"/>
  <c r="Z618" i="9" s="1"/>
  <c r="B626" i="9"/>
  <c r="Z626" i="9" s="1"/>
  <c r="B379" i="9"/>
  <c r="AA379" i="9" s="1"/>
  <c r="B387" i="9"/>
  <c r="X387" i="9" s="1"/>
  <c r="B395" i="9"/>
  <c r="X395" i="9" s="1"/>
  <c r="B467" i="9"/>
  <c r="Z467" i="9" s="1"/>
  <c r="B475" i="9"/>
  <c r="AA475" i="9" s="1"/>
  <c r="B491" i="9"/>
  <c r="AA491" i="9" s="1"/>
  <c r="B539" i="9"/>
  <c r="AA539" i="9" s="1"/>
  <c r="B547" i="9"/>
  <c r="Z547" i="9" s="1"/>
  <c r="B555" i="9"/>
  <c r="AA555" i="9" s="1"/>
  <c r="B619" i="9"/>
  <c r="B380" i="9"/>
  <c r="Z380" i="9" s="1"/>
  <c r="B388" i="9"/>
  <c r="X388" i="9" s="1"/>
  <c r="B396" i="9"/>
  <c r="AA396" i="9" s="1"/>
  <c r="B468" i="9"/>
  <c r="AA468" i="9" s="1"/>
  <c r="B476" i="9"/>
  <c r="B492" i="9"/>
  <c r="Z492" i="9" s="1"/>
  <c r="B540" i="9"/>
  <c r="AA540" i="9" s="1"/>
  <c r="B548" i="9"/>
  <c r="X548" i="9" s="1"/>
  <c r="B556" i="9"/>
  <c r="X556" i="9" s="1"/>
  <c r="B572" i="9"/>
  <c r="AA572" i="9" s="1"/>
  <c r="B620" i="9"/>
  <c r="Z620" i="9" s="1"/>
  <c r="B381" i="9"/>
  <c r="AA381" i="9" s="1"/>
  <c r="B389" i="9"/>
  <c r="AA389" i="9" s="1"/>
  <c r="B469" i="9"/>
  <c r="AA469" i="9" s="1"/>
  <c r="B493" i="9"/>
  <c r="Z493" i="9" s="1"/>
  <c r="B541" i="9"/>
  <c r="X541" i="9" s="1"/>
  <c r="B549" i="9"/>
  <c r="Z549" i="9" s="1"/>
  <c r="B573" i="9"/>
  <c r="B621" i="9"/>
  <c r="Z621" i="9" s="1"/>
  <c r="I101" i="1"/>
  <c r="E145" i="1"/>
  <c r="U145" i="1" s="1"/>
  <c r="E157" i="1"/>
  <c r="U157" i="1" s="1"/>
  <c r="W130" i="1"/>
  <c r="W152" i="1"/>
  <c r="AA136" i="1"/>
  <c r="AA155" i="1"/>
  <c r="C73" i="12"/>
  <c r="C74" i="12" s="1"/>
  <c r="I102" i="12"/>
  <c r="E133" i="1"/>
  <c r="U133" i="1" s="1"/>
  <c r="W131" i="1"/>
  <c r="I62" i="12"/>
  <c r="E121" i="1"/>
  <c r="U121" i="1" s="1"/>
  <c r="E161" i="1"/>
  <c r="U161" i="1" s="1"/>
  <c r="W136" i="1"/>
  <c r="W155" i="1"/>
  <c r="AA120" i="1"/>
  <c r="AA139" i="1"/>
  <c r="AA162" i="1"/>
  <c r="I30" i="12"/>
  <c r="I67" i="12"/>
  <c r="I110" i="12"/>
  <c r="E149" i="1"/>
  <c r="U149" i="1" s="1"/>
  <c r="AA163" i="1"/>
  <c r="E165" i="1"/>
  <c r="U165" i="1" s="1"/>
  <c r="W120" i="1"/>
  <c r="W139" i="1"/>
  <c r="W162" i="1"/>
  <c r="AA123" i="1"/>
  <c r="AA146" i="1"/>
  <c r="AA168" i="1"/>
  <c r="I43" i="12"/>
  <c r="I78" i="12"/>
  <c r="E153" i="1"/>
  <c r="U153" i="1" s="1"/>
  <c r="W123" i="1"/>
  <c r="W146" i="1"/>
  <c r="W168" i="1"/>
  <c r="AA130" i="1"/>
  <c r="AA152" i="1"/>
  <c r="I86" i="12"/>
  <c r="AA135" i="1"/>
  <c r="W135" i="1"/>
  <c r="E135" i="1"/>
  <c r="AA151" i="1"/>
  <c r="W151" i="1"/>
  <c r="AA159" i="1"/>
  <c r="W159" i="1"/>
  <c r="E159" i="1"/>
  <c r="U148" i="1"/>
  <c r="C37" i="12"/>
  <c r="I36" i="12"/>
  <c r="AA167" i="1"/>
  <c r="W167" i="1"/>
  <c r="E167" i="1"/>
  <c r="Y135" i="1"/>
  <c r="AA127" i="1"/>
  <c r="W127" i="1"/>
  <c r="E127" i="1"/>
  <c r="Y159" i="1"/>
  <c r="U160" i="1"/>
  <c r="E151" i="1"/>
  <c r="AA124" i="1"/>
  <c r="W124" i="1"/>
  <c r="AA132" i="1"/>
  <c r="W132" i="1"/>
  <c r="E132" i="1"/>
  <c r="AA140" i="1"/>
  <c r="W140" i="1"/>
  <c r="E140" i="1"/>
  <c r="AA148" i="1"/>
  <c r="W148" i="1"/>
  <c r="E156" i="1"/>
  <c r="AA156" i="1"/>
  <c r="W156" i="1"/>
  <c r="E164" i="1"/>
  <c r="AA164" i="1"/>
  <c r="W164" i="1"/>
  <c r="Y148" i="1"/>
  <c r="AA143" i="1"/>
  <c r="W143" i="1"/>
  <c r="E143" i="1"/>
  <c r="Y167" i="1"/>
  <c r="Y151" i="1"/>
  <c r="C115" i="12"/>
  <c r="I114" i="12"/>
  <c r="U124" i="1"/>
  <c r="Y124" i="1"/>
  <c r="Y156" i="1"/>
  <c r="E158" i="1"/>
  <c r="U123" i="1"/>
  <c r="U131" i="1"/>
  <c r="U139" i="1"/>
  <c r="U147" i="1"/>
  <c r="U155" i="1"/>
  <c r="U163" i="1"/>
  <c r="W121" i="1"/>
  <c r="W129" i="1"/>
  <c r="W137" i="1"/>
  <c r="W145" i="1"/>
  <c r="W153" i="1"/>
  <c r="W161" i="1"/>
  <c r="W169" i="1"/>
  <c r="Y125" i="1"/>
  <c r="Y133" i="1"/>
  <c r="Y141" i="1"/>
  <c r="Y149" i="1"/>
  <c r="Y157" i="1"/>
  <c r="Y165" i="1"/>
  <c r="AA121" i="1"/>
  <c r="AA129" i="1"/>
  <c r="AA137" i="1"/>
  <c r="AA145" i="1"/>
  <c r="AA153" i="1"/>
  <c r="AA161" i="1"/>
  <c r="AA169" i="1"/>
  <c r="I44" i="12"/>
  <c r="I52" i="12"/>
  <c r="I60" i="12"/>
  <c r="I68" i="12"/>
  <c r="I84" i="12"/>
  <c r="I92" i="12"/>
  <c r="I108" i="12"/>
  <c r="Y126" i="1"/>
  <c r="Y134" i="1"/>
  <c r="Y142" i="1"/>
  <c r="Y150" i="1"/>
  <c r="Y158" i="1"/>
  <c r="Y166" i="1"/>
  <c r="I45" i="12"/>
  <c r="I61" i="12"/>
  <c r="I69" i="12"/>
  <c r="I85" i="12"/>
  <c r="I93" i="12"/>
  <c r="I109" i="12"/>
  <c r="I94" i="12"/>
  <c r="E134" i="1"/>
  <c r="I31" i="12"/>
  <c r="I55" i="12"/>
  <c r="I63" i="12"/>
  <c r="I79" i="12"/>
  <c r="I87" i="12"/>
  <c r="I103" i="12"/>
  <c r="I111" i="12"/>
  <c r="G100" i="1"/>
  <c r="E126" i="1"/>
  <c r="W125" i="1"/>
  <c r="W133" i="1"/>
  <c r="W141" i="1"/>
  <c r="W149" i="1"/>
  <c r="W157" i="1"/>
  <c r="W165" i="1"/>
  <c r="C97" i="12"/>
  <c r="I32" i="12"/>
  <c r="I56" i="12"/>
  <c r="I64" i="12"/>
  <c r="I80" i="12"/>
  <c r="I88" i="12"/>
  <c r="I104" i="12"/>
  <c r="I112" i="12"/>
  <c r="X382" i="9"/>
  <c r="Z382" i="9"/>
  <c r="AA382" i="9"/>
  <c r="I93" i="1"/>
  <c r="W126" i="1"/>
  <c r="W134" i="1"/>
  <c r="W142" i="1"/>
  <c r="W150" i="1"/>
  <c r="W158" i="1"/>
  <c r="W166" i="1"/>
  <c r="I33" i="12"/>
  <c r="I57" i="12"/>
  <c r="I81" i="12"/>
  <c r="I105" i="12"/>
  <c r="Y123" i="1"/>
  <c r="Y131" i="1"/>
  <c r="Y139" i="1"/>
  <c r="Y147" i="1"/>
  <c r="Y155" i="1"/>
  <c r="Y163" i="1"/>
  <c r="I34" i="12"/>
  <c r="I42" i="12"/>
  <c r="I58" i="12"/>
  <c r="I66" i="12"/>
  <c r="I82" i="12"/>
  <c r="I90" i="12"/>
  <c r="I106" i="12"/>
  <c r="X390" i="9"/>
  <c r="Z390" i="9"/>
  <c r="AA390" i="9"/>
  <c r="AA470" i="9"/>
  <c r="X470" i="9"/>
  <c r="Z470" i="9"/>
  <c r="X542" i="9"/>
  <c r="Z542" i="9"/>
  <c r="AA542" i="9"/>
  <c r="X550" i="9"/>
  <c r="AA550" i="9"/>
  <c r="Z550" i="9"/>
  <c r="Z622" i="9"/>
  <c r="X622" i="9"/>
  <c r="AA622" i="9"/>
  <c r="B29" i="5"/>
  <c r="B38" i="5"/>
  <c r="I12" i="5"/>
  <c r="J12" i="5" s="1"/>
  <c r="I20" i="5"/>
  <c r="J20" i="5" s="1"/>
  <c r="I28" i="5"/>
  <c r="J28" i="5" s="1"/>
  <c r="I36" i="5"/>
  <c r="J36" i="5" s="1"/>
  <c r="Q18" i="5" a="1"/>
  <c r="Q18" i="5" s="1"/>
  <c r="Y18" i="5" s="1"/>
  <c r="Q26" i="5" a="1"/>
  <c r="Q26" i="5" s="1"/>
  <c r="Y26" i="5" s="1"/>
  <c r="Q34" i="5" a="1"/>
  <c r="Q34" i="5" s="1"/>
  <c r="Y34" i="5" s="1"/>
  <c r="X24" i="5"/>
  <c r="AA12" i="5"/>
  <c r="C52" i="5" s="1"/>
  <c r="AA20" i="5"/>
  <c r="C100" i="5" s="1"/>
  <c r="AA28" i="5"/>
  <c r="C148" i="5" s="1"/>
  <c r="AA36" i="5"/>
  <c r="C196" i="5" s="1"/>
  <c r="AC16" i="5"/>
  <c r="AC24" i="5"/>
  <c r="AC32" i="5"/>
  <c r="AC40" i="5"/>
  <c r="AG12" i="5" a="1"/>
  <c r="AG12" i="5" s="1"/>
  <c r="AG18" i="5" a="1"/>
  <c r="AG18" i="5" s="1"/>
  <c r="AG25" i="5" a="1"/>
  <c r="AG25" i="5" s="1"/>
  <c r="AG31" i="5" a="1"/>
  <c r="AG31" i="5" s="1"/>
  <c r="AC17" i="5"/>
  <c r="B31" i="5"/>
  <c r="I14" i="5"/>
  <c r="J14" i="5" s="1"/>
  <c r="I22" i="5"/>
  <c r="J22" i="5" s="1"/>
  <c r="I30" i="5"/>
  <c r="J30" i="5" s="1"/>
  <c r="I38" i="5"/>
  <c r="J38" i="5" s="1"/>
  <c r="Q12" i="5" a="1"/>
  <c r="Q12" i="5" s="1"/>
  <c r="Y12" i="5" s="1"/>
  <c r="Q20" i="5" a="1"/>
  <c r="Q20" i="5" s="1"/>
  <c r="Y20" i="5" s="1"/>
  <c r="Q28" i="5" a="1"/>
  <c r="Q28" i="5" s="1"/>
  <c r="Y28" i="5" s="1"/>
  <c r="Q36" i="5" a="1"/>
  <c r="Q36" i="5" s="1"/>
  <c r="Y36" i="5" s="1"/>
  <c r="AA14" i="5"/>
  <c r="C64" i="5" s="1"/>
  <c r="AA22" i="5"/>
  <c r="C112" i="5" s="1"/>
  <c r="AA30" i="5"/>
  <c r="C160" i="5" s="1"/>
  <c r="AA38" i="5"/>
  <c r="C208" i="5" s="1"/>
  <c r="AC18" i="5"/>
  <c r="AC26" i="5"/>
  <c r="AC34" i="5"/>
  <c r="AG20" i="5" a="1"/>
  <c r="AG20" i="5" s="1"/>
  <c r="AG26" i="5" a="1"/>
  <c r="AG26" i="5" s="1"/>
  <c r="AG33" i="5" a="1"/>
  <c r="AG33" i="5" s="1"/>
  <c r="AG39" i="5" a="1"/>
  <c r="AG39" i="5" s="1"/>
  <c r="AC25" i="5"/>
  <c r="B23" i="5"/>
  <c r="I15" i="5"/>
  <c r="J15" i="5" s="1"/>
  <c r="I23" i="5"/>
  <c r="J23" i="5" s="1"/>
  <c r="I31" i="5"/>
  <c r="J31" i="5" s="1"/>
  <c r="I39" i="5"/>
  <c r="J39" i="5" s="1"/>
  <c r="Q13" i="5" a="1"/>
  <c r="Q13" i="5" s="1"/>
  <c r="Y13" i="5" s="1"/>
  <c r="Q21" i="5" a="1"/>
  <c r="Q21" i="5" s="1"/>
  <c r="Y21" i="5" s="1"/>
  <c r="Q29" i="5" a="1"/>
  <c r="Q29" i="5" s="1"/>
  <c r="Y29" i="5" s="1"/>
  <c r="Q37" i="5" a="1"/>
  <c r="Q37" i="5" s="1"/>
  <c r="Y37" i="5" s="1"/>
  <c r="AA15" i="5"/>
  <c r="C70" i="5" s="1"/>
  <c r="AA23" i="5"/>
  <c r="C118" i="5" s="1"/>
  <c r="AA31" i="5"/>
  <c r="C166" i="5" s="1"/>
  <c r="AA39" i="5"/>
  <c r="C214" i="5" s="1"/>
  <c r="AC11" i="5"/>
  <c r="AC19" i="5"/>
  <c r="AC27" i="5"/>
  <c r="AC35" i="5"/>
  <c r="AG14" i="5" a="1"/>
  <c r="AG14" i="5" s="1"/>
  <c r="AG21" i="5" a="1"/>
  <c r="AG21" i="5" s="1"/>
  <c r="AG27" i="5" a="1"/>
  <c r="AG27" i="5" s="1"/>
  <c r="AG40" i="5" a="1"/>
  <c r="AG40" i="5" s="1"/>
  <c r="AC33" i="5"/>
  <c r="B33" i="5"/>
  <c r="I16" i="5"/>
  <c r="J16" i="5" s="1"/>
  <c r="I24" i="5"/>
  <c r="J24" i="5" s="1"/>
  <c r="I32" i="5"/>
  <c r="J32" i="5" s="1"/>
  <c r="I40" i="5"/>
  <c r="J40" i="5" s="1"/>
  <c r="Q14" i="5" a="1"/>
  <c r="Q14" i="5" s="1"/>
  <c r="Y14" i="5" s="1"/>
  <c r="Q22" i="5" a="1"/>
  <c r="Q22" i="5" s="1"/>
  <c r="Y22" i="5" s="1"/>
  <c r="Q30" i="5" a="1"/>
  <c r="Q30" i="5" s="1"/>
  <c r="Y30" i="5" s="1"/>
  <c r="Q38" i="5" a="1"/>
  <c r="Q38" i="5" s="1"/>
  <c r="Y38" i="5" s="1"/>
  <c r="AA16" i="5"/>
  <c r="C76" i="5" s="1"/>
  <c r="AA24" i="5"/>
  <c r="C124" i="5" s="1"/>
  <c r="AA32" i="5"/>
  <c r="C172" i="5" s="1"/>
  <c r="AA40" i="5"/>
  <c r="C220" i="5" s="1"/>
  <c r="AC28" i="5"/>
  <c r="AC36" i="5"/>
  <c r="AG15" i="5" a="1"/>
  <c r="AG15" i="5" s="1"/>
  <c r="AG34" i="5" a="1"/>
  <c r="AG34" i="5" s="1"/>
  <c r="B25" i="5"/>
  <c r="I17" i="5"/>
  <c r="J17" i="5" s="1"/>
  <c r="I25" i="5"/>
  <c r="J25" i="5" s="1"/>
  <c r="I33" i="5"/>
  <c r="J33" i="5" s="1"/>
  <c r="Q15" i="5" a="1"/>
  <c r="Q15" i="5" s="1"/>
  <c r="Y15" i="5" s="1"/>
  <c r="Q23" i="5" a="1"/>
  <c r="Q23" i="5" s="1"/>
  <c r="Y23" i="5" s="1"/>
  <c r="Q31" i="5" a="1"/>
  <c r="Q31" i="5" s="1"/>
  <c r="Y31" i="5" s="1"/>
  <c r="Q39" i="5" a="1"/>
  <c r="Q39" i="5" s="1"/>
  <c r="Y39" i="5" s="1"/>
  <c r="AA17" i="5"/>
  <c r="C82" i="5" s="1"/>
  <c r="AA25" i="5"/>
  <c r="C130" i="5" s="1"/>
  <c r="AA33" i="5"/>
  <c r="C178" i="5" s="1"/>
  <c r="AC29" i="5"/>
  <c r="AC37" i="5"/>
  <c r="AG16" i="5" a="1"/>
  <c r="AG16" i="5" s="1"/>
  <c r="AG22" i="5" a="1"/>
  <c r="AG22" i="5" s="1"/>
  <c r="AG35" i="5" a="1"/>
  <c r="AG35" i="5" s="1"/>
  <c r="B17" i="5"/>
  <c r="I18" i="5"/>
  <c r="J18" i="5" s="1"/>
  <c r="I26" i="5"/>
  <c r="J26" i="5" s="1"/>
  <c r="Q24" i="5" a="1"/>
  <c r="Q24" i="5" s="1"/>
  <c r="Y24" i="5" s="1"/>
  <c r="AA18" i="5"/>
  <c r="C88" i="5" s="1"/>
  <c r="AA26" i="5"/>
  <c r="C136" i="5" s="1"/>
  <c r="AA34" i="5"/>
  <c r="C184" i="5" s="1"/>
  <c r="AC30" i="5"/>
  <c r="AG17" i="5" a="1"/>
  <c r="AG17" i="5" s="1"/>
  <c r="AG23" i="5" a="1"/>
  <c r="AG23" i="5" s="1"/>
  <c r="AA11" i="5"/>
  <c r="C46" i="5" s="1"/>
  <c r="G15" i="12" a="1"/>
  <c r="G15" i="12" s="1"/>
  <c r="S15" i="12" s="1"/>
  <c r="G22" i="12" a="1"/>
  <c r="G22" i="12" s="1"/>
  <c r="S22" i="12" s="1"/>
  <c r="J16" i="12"/>
  <c r="K16" i="12" s="1"/>
  <c r="J24" i="12"/>
  <c r="K24" i="12" s="1"/>
  <c r="T12" i="12"/>
  <c r="T20" i="12"/>
  <c r="V14" i="12"/>
  <c r="B54" i="12" s="1"/>
  <c r="V22" i="12"/>
  <c r="B102" i="12" s="1"/>
  <c r="X15" i="12" a="1"/>
  <c r="X15" i="12" s="1"/>
  <c r="X22" i="12" a="1"/>
  <c r="X22" i="12" s="1"/>
  <c r="V23" i="12"/>
  <c r="B108" i="12" s="1"/>
  <c r="G17" i="12" a="1"/>
  <c r="G17" i="12" s="1"/>
  <c r="S17" i="12" s="1"/>
  <c r="G23" i="12" a="1"/>
  <c r="G23" i="12" s="1"/>
  <c r="S23" i="12" s="1"/>
  <c r="J10" i="12"/>
  <c r="K10" i="12" s="1"/>
  <c r="J18" i="12"/>
  <c r="K18" i="12" s="1"/>
  <c r="T14" i="12"/>
  <c r="T22" i="12"/>
  <c r="V16" i="12"/>
  <c r="B66" i="12" s="1"/>
  <c r="V24" i="12"/>
  <c r="B114" i="12" s="1"/>
  <c r="X17" i="12" a="1"/>
  <c r="X17" i="12" s="1"/>
  <c r="X24" i="12" a="1"/>
  <c r="X24" i="12" s="1"/>
  <c r="G10" i="12" a="1"/>
  <c r="G10" i="12" s="1"/>
  <c r="S10" i="12" s="1"/>
  <c r="G18" i="12" a="1"/>
  <c r="G18" i="12" s="1"/>
  <c r="S18" i="12" s="1"/>
  <c r="G24" i="12" a="1"/>
  <c r="G24" i="12" s="1"/>
  <c r="S24" i="12" s="1"/>
  <c r="J11" i="12"/>
  <c r="K11" i="12" s="1"/>
  <c r="J19" i="12"/>
  <c r="K19" i="12" s="1"/>
  <c r="T15" i="12"/>
  <c r="T23" i="12"/>
  <c r="V17" i="12"/>
  <c r="B72" i="12" s="1"/>
  <c r="X10" i="12" a="1"/>
  <c r="X10" i="12" s="1"/>
  <c r="X18" i="12" a="1"/>
  <c r="X18" i="12" s="1"/>
  <c r="X23" i="12" a="1"/>
  <c r="X23" i="12" s="1"/>
  <c r="G11" i="12" a="1"/>
  <c r="G11" i="12" s="1"/>
  <c r="S11" i="12" s="1"/>
  <c r="J12" i="12"/>
  <c r="K12" i="12" s="1"/>
  <c r="J20" i="12"/>
  <c r="K20" i="12" s="1"/>
  <c r="V10" i="12"/>
  <c r="B30" i="12" s="1"/>
  <c r="V18" i="12"/>
  <c r="B78" i="12" s="1"/>
  <c r="X11" i="12" a="1"/>
  <c r="X11" i="12" s="1"/>
  <c r="X19" i="12" a="1"/>
  <c r="X19" i="12" s="1"/>
  <c r="V15" i="12"/>
  <c r="B60" i="12" s="1"/>
  <c r="G12" i="12" a="1"/>
  <c r="G12" i="12" s="1"/>
  <c r="S12" i="12" s="1"/>
  <c r="G19" i="12" a="1"/>
  <c r="G19" i="12" s="1"/>
  <c r="S19" i="12" s="1"/>
  <c r="J13" i="12"/>
  <c r="K13" i="12" s="1"/>
  <c r="J21" i="12"/>
  <c r="K21" i="12" s="1"/>
  <c r="V11" i="12"/>
  <c r="B36" i="12" s="1"/>
  <c r="V19" i="12"/>
  <c r="B84" i="12" s="1"/>
  <c r="X12" i="12" a="1"/>
  <c r="X12" i="12" s="1"/>
  <c r="X20" i="12" a="1"/>
  <c r="X20" i="12" s="1"/>
  <c r="G13" i="12" a="1"/>
  <c r="G13" i="12" s="1"/>
  <c r="S13" i="12" s="1"/>
  <c r="G20" i="12" a="1"/>
  <c r="G20" i="12" s="1"/>
  <c r="S20" i="12" s="1"/>
  <c r="J14" i="12"/>
  <c r="K14" i="12" s="1"/>
  <c r="X13" i="12" a="1"/>
  <c r="X13" i="12" s="1"/>
  <c r="X21" i="12" a="1"/>
  <c r="X21" i="12" s="1"/>
  <c r="G14" i="12" a="1"/>
  <c r="G14" i="12" s="1"/>
  <c r="S14" i="12" s="1"/>
  <c r="G21" i="12" a="1"/>
  <c r="G21" i="12" s="1"/>
  <c r="S21" i="12" s="1"/>
  <c r="G99" i="1"/>
  <c r="G107" i="1"/>
  <c r="I94" i="1"/>
  <c r="I102" i="1"/>
  <c r="I95" i="1"/>
  <c r="I103" i="1"/>
  <c r="I96" i="1"/>
  <c r="I104" i="1"/>
  <c r="I97" i="1"/>
  <c r="I105" i="1"/>
  <c r="C86" i="10"/>
  <c r="C87" i="10" s="1"/>
  <c r="C88" i="10" s="1"/>
  <c r="C89" i="10" s="1"/>
  <c r="C90" i="10" s="1"/>
  <c r="I90" i="10" s="1"/>
  <c r="I46" i="10"/>
  <c r="I98" i="1"/>
  <c r="I106" i="1"/>
  <c r="C74" i="10"/>
  <c r="C75" i="10" s="1"/>
  <c r="C76" i="10" s="1"/>
  <c r="C77" i="10" s="1"/>
  <c r="C78" i="10" s="1"/>
  <c r="I78" i="10" s="1"/>
  <c r="I118" i="10"/>
  <c r="C32" i="10"/>
  <c r="C33" i="10" s="1"/>
  <c r="C34" i="10" s="1"/>
  <c r="C35" i="10" s="1"/>
  <c r="C36" i="10" s="1"/>
  <c r="I36" i="10" s="1"/>
  <c r="I94" i="10"/>
  <c r="C38" i="10"/>
  <c r="C39" i="10" s="1"/>
  <c r="C40" i="10" s="1"/>
  <c r="C41" i="10" s="1"/>
  <c r="C42" i="10" s="1"/>
  <c r="I42" i="10" s="1"/>
  <c r="C80" i="10"/>
  <c r="C81" i="10" s="1"/>
  <c r="C82" i="10" s="1"/>
  <c r="C83" i="10" s="1"/>
  <c r="C84" i="10" s="1"/>
  <c r="I84" i="10" s="1"/>
  <c r="C105" i="10"/>
  <c r="I104" i="10"/>
  <c r="C111" i="10"/>
  <c r="I110" i="10"/>
  <c r="C57" i="10"/>
  <c r="I56" i="10"/>
  <c r="C62" i="10"/>
  <c r="I45" i="10"/>
  <c r="I69" i="10"/>
  <c r="I93" i="10"/>
  <c r="I109" i="10"/>
  <c r="I117" i="10"/>
  <c r="C98" i="10"/>
  <c r="I47" i="10"/>
  <c r="I55" i="10"/>
  <c r="I71" i="10"/>
  <c r="I95" i="10"/>
  <c r="I103" i="10"/>
  <c r="I119" i="10"/>
  <c r="I70" i="10"/>
  <c r="C50" i="10"/>
  <c r="I43" i="10"/>
  <c r="I67" i="10"/>
  <c r="I91" i="10"/>
  <c r="I115" i="10"/>
  <c r="I44" i="10"/>
  <c r="I68" i="10"/>
  <c r="I92" i="10"/>
  <c r="I116" i="10"/>
  <c r="E3" i="1"/>
  <c r="I50" i="12" l="1"/>
  <c r="I51" i="12"/>
  <c r="B316" i="9"/>
  <c r="N316" i="9" s="1"/>
  <c r="B278" i="9"/>
  <c r="L278" i="9" s="1"/>
  <c r="B310" i="9"/>
  <c r="N310" i="9" s="1"/>
  <c r="B309" i="9"/>
  <c r="M309" i="9" s="1"/>
  <c r="B312" i="9"/>
  <c r="L312" i="9" s="1"/>
  <c r="I49" i="12"/>
  <c r="B313" i="9"/>
  <c r="M313" i="9" s="1"/>
  <c r="B200" i="9"/>
  <c r="L200" i="9" s="1"/>
  <c r="B198" i="9"/>
  <c r="L198" i="9" s="1"/>
  <c r="B314" i="9"/>
  <c r="B202" i="9"/>
  <c r="M202" i="9" s="1"/>
  <c r="C105" i="20"/>
  <c r="D105" i="20" s="1"/>
  <c r="D104" i="20"/>
  <c r="B315" i="9"/>
  <c r="L315" i="9" s="1"/>
  <c r="B204" i="9"/>
  <c r="N204" i="9" s="1"/>
  <c r="C22" i="20"/>
  <c r="D21" i="20"/>
  <c r="B331" i="9"/>
  <c r="N270" i="9"/>
  <c r="L270" i="9"/>
  <c r="L269" i="9"/>
  <c r="N269" i="9"/>
  <c r="N305" i="9"/>
  <c r="M212" i="9"/>
  <c r="C29" i="20"/>
  <c r="D28" i="20"/>
  <c r="N258" i="9"/>
  <c r="M305" i="9"/>
  <c r="M214" i="9"/>
  <c r="B575" i="9"/>
  <c r="Z575" i="9" s="1"/>
  <c r="C108" i="20"/>
  <c r="D107" i="20"/>
  <c r="C99" i="20"/>
  <c r="D99" i="20" s="1"/>
  <c r="D98" i="20"/>
  <c r="I74" i="10"/>
  <c r="C169" i="20"/>
  <c r="D168" i="20"/>
  <c r="C46" i="20"/>
  <c r="D45" i="20"/>
  <c r="C86" i="20"/>
  <c r="D85" i="20"/>
  <c r="B569" i="9"/>
  <c r="AA569" i="9" s="1"/>
  <c r="B567" i="9"/>
  <c r="AA567" i="9" s="1"/>
  <c r="I76" i="10"/>
  <c r="B570" i="9"/>
  <c r="AA570" i="9" s="1"/>
  <c r="B415" i="9"/>
  <c r="AA415" i="9" s="1"/>
  <c r="B284" i="9"/>
  <c r="L284" i="9" s="1"/>
  <c r="B193" i="9"/>
  <c r="M193" i="9" s="1"/>
  <c r="Z494" i="9"/>
  <c r="AA494" i="9"/>
  <c r="Z392" i="9"/>
  <c r="X544" i="9"/>
  <c r="X490" i="9"/>
  <c r="B332" i="9"/>
  <c r="AA332" i="9" s="1"/>
  <c r="B329" i="9"/>
  <c r="AA329" i="9" s="1"/>
  <c r="B333" i="9"/>
  <c r="AA333" i="9" s="1"/>
  <c r="B327" i="9"/>
  <c r="AA327" i="9" s="1"/>
  <c r="X469" i="9"/>
  <c r="M298" i="9"/>
  <c r="L271" i="9"/>
  <c r="L277" i="9"/>
  <c r="N277" i="9"/>
  <c r="N271" i="9"/>
  <c r="M258" i="9"/>
  <c r="N247" i="9"/>
  <c r="N298" i="9"/>
  <c r="N214" i="9"/>
  <c r="M245" i="9"/>
  <c r="B187" i="9"/>
  <c r="N187" i="9" s="1"/>
  <c r="M310" i="9"/>
  <c r="L247" i="9"/>
  <c r="AA547" i="9"/>
  <c r="B226" i="9"/>
  <c r="L226" i="9" s="1"/>
  <c r="B280" i="9"/>
  <c r="M280" i="9" s="1"/>
  <c r="B180" i="9"/>
  <c r="L180" i="9" s="1"/>
  <c r="M76" i="9"/>
  <c r="L309" i="9"/>
  <c r="X474" i="9"/>
  <c r="Z539" i="9"/>
  <c r="B219" i="9"/>
  <c r="N219" i="9" s="1"/>
  <c r="B282" i="9"/>
  <c r="M282" i="9" s="1"/>
  <c r="B175" i="9"/>
  <c r="N175" i="9" s="1"/>
  <c r="AA617" i="9"/>
  <c r="B227" i="9"/>
  <c r="L227" i="9" s="1"/>
  <c r="M287" i="9"/>
  <c r="L310" i="9"/>
  <c r="B222" i="9"/>
  <c r="L222" i="9" s="1"/>
  <c r="B220" i="9"/>
  <c r="L220" i="9" s="1"/>
  <c r="M276" i="9"/>
  <c r="B223" i="9"/>
  <c r="L223" i="9" s="1"/>
  <c r="B221" i="9"/>
  <c r="B183" i="9"/>
  <c r="B224" i="9"/>
  <c r="B184" i="9"/>
  <c r="M184" i="9" s="1"/>
  <c r="B179" i="9"/>
  <c r="N179" i="9" s="1"/>
  <c r="Z576" i="9"/>
  <c r="AA414" i="9"/>
  <c r="Z391" i="9"/>
  <c r="AA331" i="9"/>
  <c r="B413" i="9"/>
  <c r="B411" i="9"/>
  <c r="Z411" i="9" s="1"/>
  <c r="B330" i="9"/>
  <c r="AA330" i="9" s="1"/>
  <c r="B568" i="9"/>
  <c r="AA568" i="9" s="1"/>
  <c r="X576" i="9"/>
  <c r="Z414" i="9"/>
  <c r="Z548" i="9"/>
  <c r="AA391" i="9"/>
  <c r="AA334" i="9"/>
  <c r="B571" i="9"/>
  <c r="Z571" i="9" s="1"/>
  <c r="B409" i="9"/>
  <c r="AA409" i="9" s="1"/>
  <c r="B336" i="9"/>
  <c r="B487" i="9"/>
  <c r="AA487" i="9" s="1"/>
  <c r="B328" i="9"/>
  <c r="AA328" i="9" s="1"/>
  <c r="Z490" i="9"/>
  <c r="X392" i="9"/>
  <c r="Z469" i="9"/>
  <c r="X539" i="9"/>
  <c r="B416" i="9"/>
  <c r="X416" i="9" s="1"/>
  <c r="B335" i="9"/>
  <c r="AA335" i="9" s="1"/>
  <c r="L228" i="9"/>
  <c r="N228" i="9"/>
  <c r="M228" i="9"/>
  <c r="L225" i="9"/>
  <c r="B230" i="9"/>
  <c r="N230" i="9" s="1"/>
  <c r="B229" i="9"/>
  <c r="M229" i="9" s="1"/>
  <c r="B203" i="9"/>
  <c r="M203" i="9" s="1"/>
  <c r="B194" i="9"/>
  <c r="N194" i="9" s="1"/>
  <c r="B231" i="9"/>
  <c r="L231" i="9" s="1"/>
  <c r="B237" i="9"/>
  <c r="L237" i="9" s="1"/>
  <c r="B195" i="9"/>
  <c r="N215" i="9"/>
  <c r="M246" i="9"/>
  <c r="B232" i="9"/>
  <c r="N232" i="9" s="1"/>
  <c r="B205" i="9"/>
  <c r="L205" i="9" s="1"/>
  <c r="B188" i="9"/>
  <c r="L317" i="9"/>
  <c r="N236" i="9"/>
  <c r="X380" i="9"/>
  <c r="B233" i="9"/>
  <c r="L233" i="9" s="1"/>
  <c r="B196" i="9"/>
  <c r="X625" i="9"/>
  <c r="B234" i="9"/>
  <c r="M234" i="9" s="1"/>
  <c r="B197" i="9"/>
  <c r="L197" i="9" s="1"/>
  <c r="M317" i="9"/>
  <c r="Z625" i="9"/>
  <c r="B235" i="9"/>
  <c r="B191" i="9"/>
  <c r="N191" i="9" s="1"/>
  <c r="N225" i="9"/>
  <c r="AA493" i="9"/>
  <c r="B192" i="9"/>
  <c r="L192" i="9" s="1"/>
  <c r="AA388" i="9"/>
  <c r="AA574" i="9"/>
  <c r="Z574" i="9"/>
  <c r="Z572" i="9"/>
  <c r="X567" i="9"/>
  <c r="Z388" i="9"/>
  <c r="Z567" i="9"/>
  <c r="AA538" i="9"/>
  <c r="X493" i="9"/>
  <c r="AA556" i="9"/>
  <c r="B294" i="9"/>
  <c r="N294" i="9" s="1"/>
  <c r="B207" i="9"/>
  <c r="B190" i="9"/>
  <c r="L190" i="9" s="1"/>
  <c r="B256" i="9"/>
  <c r="L256" i="9" s="1"/>
  <c r="AA626" i="9"/>
  <c r="X496" i="9"/>
  <c r="Z556" i="9"/>
  <c r="AA380" i="9"/>
  <c r="X393" i="9"/>
  <c r="X538" i="9"/>
  <c r="AA551" i="9"/>
  <c r="X379" i="9"/>
  <c r="AA393" i="9"/>
  <c r="L246" i="9"/>
  <c r="B291" i="9"/>
  <c r="B182" i="9"/>
  <c r="L182" i="9" s="1"/>
  <c r="B181" i="9"/>
  <c r="N181" i="9" s="1"/>
  <c r="N311" i="9"/>
  <c r="L311" i="9"/>
  <c r="L215" i="9"/>
  <c r="B292" i="9"/>
  <c r="N292" i="9" s="1"/>
  <c r="B288" i="9"/>
  <c r="L288" i="9" s="1"/>
  <c r="B286" i="9"/>
  <c r="N286" i="9" s="1"/>
  <c r="B206" i="9"/>
  <c r="B185" i="9"/>
  <c r="B168" i="9"/>
  <c r="N168" i="9" s="1"/>
  <c r="L306" i="9"/>
  <c r="L276" i="9"/>
  <c r="N306" i="9"/>
  <c r="N212" i="9"/>
  <c r="B296" i="9"/>
  <c r="M296" i="9" s="1"/>
  <c r="B279" i="9"/>
  <c r="M279" i="9" s="1"/>
  <c r="B199" i="9"/>
  <c r="N199" i="9" s="1"/>
  <c r="B178" i="9"/>
  <c r="L178" i="9" s="1"/>
  <c r="B173" i="9"/>
  <c r="N173" i="9" s="1"/>
  <c r="M236" i="9"/>
  <c r="B289" i="9"/>
  <c r="M289" i="9" s="1"/>
  <c r="B297" i="9"/>
  <c r="B290" i="9"/>
  <c r="M239" i="9"/>
  <c r="L239" i="9"/>
  <c r="N239" i="9"/>
  <c r="M281" i="9"/>
  <c r="N281" i="9"/>
  <c r="L281" i="9"/>
  <c r="X394" i="9"/>
  <c r="Z473" i="9"/>
  <c r="AA552" i="9"/>
  <c r="Z384" i="9"/>
  <c r="X543" i="9"/>
  <c r="X389" i="9"/>
  <c r="B410" i="9"/>
  <c r="Z410" i="9" s="1"/>
  <c r="B240" i="9"/>
  <c r="L240" i="9" s="1"/>
  <c r="B295" i="9"/>
  <c r="M295" i="9" s="1"/>
  <c r="B283" i="9"/>
  <c r="N283" i="9" s="1"/>
  <c r="B267" i="9"/>
  <c r="N267" i="9" s="1"/>
  <c r="AA473" i="9"/>
  <c r="X495" i="9"/>
  <c r="B262" i="9"/>
  <c r="L262" i="9" s="1"/>
  <c r="B260" i="9"/>
  <c r="N260" i="9" s="1"/>
  <c r="B263" i="9"/>
  <c r="L263" i="9" s="1"/>
  <c r="B261" i="9"/>
  <c r="M261" i="9" s="1"/>
  <c r="B264" i="9"/>
  <c r="M264" i="9" s="1"/>
  <c r="B265" i="9"/>
  <c r="AA474" i="9"/>
  <c r="Z396" i="9"/>
  <c r="AA383" i="9"/>
  <c r="AA467" i="9"/>
  <c r="AA385" i="9"/>
  <c r="B412" i="9"/>
  <c r="AA412" i="9" s="1"/>
  <c r="B266" i="9"/>
  <c r="X384" i="9"/>
  <c r="B77" i="9"/>
  <c r="M77" i="9" s="1"/>
  <c r="B74" i="9"/>
  <c r="N74" i="9" s="1"/>
  <c r="B78" i="9"/>
  <c r="N78" i="9" s="1"/>
  <c r="B69" i="9"/>
  <c r="M69" i="9" s="1"/>
  <c r="B70" i="9"/>
  <c r="N70" i="9" s="1"/>
  <c r="L76" i="9"/>
  <c r="B75" i="9"/>
  <c r="L75" i="9" s="1"/>
  <c r="B71" i="9"/>
  <c r="M71" i="9" s="1"/>
  <c r="B72" i="9"/>
  <c r="B73" i="9"/>
  <c r="M213" i="9"/>
  <c r="N213" i="9"/>
  <c r="L213" i="9"/>
  <c r="AA394" i="9"/>
  <c r="X553" i="9"/>
  <c r="Z496" i="9"/>
  <c r="AA495" i="9"/>
  <c r="B249" i="9"/>
  <c r="L249" i="9" s="1"/>
  <c r="Z553" i="9"/>
  <c r="X621" i="9"/>
  <c r="B257" i="9"/>
  <c r="M257" i="9" s="1"/>
  <c r="B176" i="9"/>
  <c r="N176" i="9" s="1"/>
  <c r="AA621" i="9"/>
  <c r="X377" i="9"/>
  <c r="B250" i="9"/>
  <c r="N250" i="9" s="1"/>
  <c r="B169" i="9"/>
  <c r="N169" i="9" s="1"/>
  <c r="L273" i="9"/>
  <c r="L216" i="9"/>
  <c r="X618" i="9"/>
  <c r="AA489" i="9"/>
  <c r="Z381" i="9"/>
  <c r="X492" i="9"/>
  <c r="Z377" i="9"/>
  <c r="B408" i="9"/>
  <c r="B407" i="9"/>
  <c r="B251" i="9"/>
  <c r="B177" i="9"/>
  <c r="AA618" i="9"/>
  <c r="X381" i="9"/>
  <c r="AA492" i="9"/>
  <c r="B254" i="9"/>
  <c r="N254" i="9" s="1"/>
  <c r="B252" i="9"/>
  <c r="B170" i="9"/>
  <c r="X467" i="9"/>
  <c r="B255" i="9"/>
  <c r="B253" i="9"/>
  <c r="B171" i="9"/>
  <c r="B174" i="9"/>
  <c r="N174" i="9" s="1"/>
  <c r="N273" i="9"/>
  <c r="L186" i="9"/>
  <c r="N201" i="9"/>
  <c r="N186" i="9"/>
  <c r="M201" i="9"/>
  <c r="L307" i="9"/>
  <c r="M307" i="9"/>
  <c r="M211" i="9"/>
  <c r="N293" i="9"/>
  <c r="M316" i="9"/>
  <c r="L211" i="9"/>
  <c r="N313" i="9"/>
  <c r="N241" i="9"/>
  <c r="N216" i="9"/>
  <c r="L287" i="9"/>
  <c r="M293" i="9"/>
  <c r="L245" i="9"/>
  <c r="L316" i="9"/>
  <c r="L313" i="9"/>
  <c r="L241" i="9"/>
  <c r="M308" i="9"/>
  <c r="L268" i="9"/>
  <c r="M208" i="9"/>
  <c r="N268" i="9"/>
  <c r="Z491" i="9"/>
  <c r="Z617" i="9"/>
  <c r="Z552" i="9"/>
  <c r="X491" i="9"/>
  <c r="N238" i="9"/>
  <c r="X551" i="9"/>
  <c r="AA548" i="9"/>
  <c r="M275" i="9"/>
  <c r="X623" i="9"/>
  <c r="Z489" i="9"/>
  <c r="AA541" i="9"/>
  <c r="Z544" i="9"/>
  <c r="Z623" i="9"/>
  <c r="Z383" i="9"/>
  <c r="Z387" i="9"/>
  <c r="AA546" i="9"/>
  <c r="X620" i="9"/>
  <c r="AA387" i="9"/>
  <c r="X546" i="9"/>
  <c r="X624" i="9"/>
  <c r="AA620" i="9"/>
  <c r="Z555" i="9"/>
  <c r="M238" i="9"/>
  <c r="X626" i="9"/>
  <c r="X378" i="9"/>
  <c r="Z624" i="9"/>
  <c r="Z543" i="9"/>
  <c r="Z541" i="9"/>
  <c r="X555" i="9"/>
  <c r="X475" i="9"/>
  <c r="X385" i="9"/>
  <c r="L304" i="9"/>
  <c r="L301" i="9"/>
  <c r="N244" i="9"/>
  <c r="L69" i="9"/>
  <c r="N275" i="9"/>
  <c r="L210" i="9"/>
  <c r="L308" i="9"/>
  <c r="M243" i="9"/>
  <c r="N69" i="9"/>
  <c r="N210" i="9"/>
  <c r="N198" i="9"/>
  <c r="M204" i="9"/>
  <c r="L285" i="9"/>
  <c r="N304" i="9"/>
  <c r="M198" i="9"/>
  <c r="N301" i="9"/>
  <c r="M244" i="9"/>
  <c r="L204" i="9"/>
  <c r="X572" i="9"/>
  <c r="X396" i="9"/>
  <c r="X547" i="9"/>
  <c r="Z379" i="9"/>
  <c r="AA472" i="9"/>
  <c r="M303" i="9"/>
  <c r="Z378" i="9"/>
  <c r="Z475" i="9"/>
  <c r="N303" i="9"/>
  <c r="L243" i="9"/>
  <c r="L217" i="9"/>
  <c r="X554" i="9"/>
  <c r="X537" i="9"/>
  <c r="N217" i="9"/>
  <c r="N285" i="9"/>
  <c r="AA554" i="9"/>
  <c r="Z537" i="9"/>
  <c r="Z471" i="9"/>
  <c r="AA395" i="9"/>
  <c r="X472" i="9"/>
  <c r="X471" i="9"/>
  <c r="Z389" i="9"/>
  <c r="X540" i="9"/>
  <c r="Z540" i="9"/>
  <c r="L218" i="9"/>
  <c r="M272" i="9"/>
  <c r="N248" i="9"/>
  <c r="N200" i="9"/>
  <c r="M189" i="9"/>
  <c r="L189" i="9"/>
  <c r="N218" i="9"/>
  <c r="L272" i="9"/>
  <c r="M248" i="9"/>
  <c r="M200" i="9"/>
  <c r="N172" i="9"/>
  <c r="M259" i="9"/>
  <c r="M299" i="9"/>
  <c r="L259" i="9"/>
  <c r="N312" i="9"/>
  <c r="L299" i="9"/>
  <c r="M312" i="9"/>
  <c r="N208" i="9"/>
  <c r="AA549" i="9"/>
  <c r="X549" i="9"/>
  <c r="B486" i="9"/>
  <c r="B478" i="9"/>
  <c r="B485" i="9"/>
  <c r="B477" i="9"/>
  <c r="B484" i="9"/>
  <c r="B483" i="9"/>
  <c r="B482" i="9"/>
  <c r="B481" i="9"/>
  <c r="B480" i="9"/>
  <c r="B479" i="9"/>
  <c r="AA573" i="9"/>
  <c r="X573" i="9"/>
  <c r="Z573" i="9"/>
  <c r="N314" i="9"/>
  <c r="L314" i="9"/>
  <c r="L302" i="9"/>
  <c r="M302" i="9"/>
  <c r="N302" i="9"/>
  <c r="B84" i="9"/>
  <c r="B83" i="9"/>
  <c r="B82" i="9"/>
  <c r="B81" i="9"/>
  <c r="B88" i="9"/>
  <c r="B80" i="9"/>
  <c r="B87" i="9"/>
  <c r="B79" i="9"/>
  <c r="B86" i="9"/>
  <c r="B85" i="9"/>
  <c r="B534" i="9"/>
  <c r="B533" i="9"/>
  <c r="B532" i="9"/>
  <c r="B531" i="9"/>
  <c r="B530" i="9"/>
  <c r="B529" i="9"/>
  <c r="B536" i="9"/>
  <c r="B528" i="9"/>
  <c r="B535" i="9"/>
  <c r="B527" i="9"/>
  <c r="B526" i="9"/>
  <c r="B518" i="9"/>
  <c r="B525" i="9"/>
  <c r="B517" i="9"/>
  <c r="B524" i="9"/>
  <c r="B523" i="9"/>
  <c r="B522" i="9"/>
  <c r="B521" i="9"/>
  <c r="B520" i="9"/>
  <c r="B519" i="9"/>
  <c r="B430" i="9"/>
  <c r="B429" i="9"/>
  <c r="B436" i="9"/>
  <c r="B428" i="9"/>
  <c r="B435" i="9"/>
  <c r="B427" i="9"/>
  <c r="B434" i="9"/>
  <c r="B433" i="9"/>
  <c r="B432" i="9"/>
  <c r="B431" i="9"/>
  <c r="B406" i="9"/>
  <c r="B398" i="9"/>
  <c r="B405" i="9"/>
  <c r="B397" i="9"/>
  <c r="B404" i="9"/>
  <c r="B403" i="9"/>
  <c r="B402" i="9"/>
  <c r="B401" i="9"/>
  <c r="B400" i="9"/>
  <c r="B399" i="9"/>
  <c r="B342" i="9"/>
  <c r="B341" i="9"/>
  <c r="B340" i="9"/>
  <c r="B339" i="9"/>
  <c r="B346" i="9"/>
  <c r="B338" i="9"/>
  <c r="B345" i="9"/>
  <c r="B337" i="9"/>
  <c r="B344" i="9"/>
  <c r="B343" i="9"/>
  <c r="X570" i="9"/>
  <c r="N77" i="9"/>
  <c r="L77" i="9"/>
  <c r="N300" i="9"/>
  <c r="L300" i="9"/>
  <c r="M300" i="9"/>
  <c r="M209" i="9"/>
  <c r="N209" i="9"/>
  <c r="L209" i="9"/>
  <c r="M278" i="9"/>
  <c r="N278" i="9"/>
  <c r="B454" i="9"/>
  <c r="B453" i="9"/>
  <c r="B452" i="9"/>
  <c r="B451" i="9"/>
  <c r="B450" i="9"/>
  <c r="B449" i="9"/>
  <c r="B456" i="9"/>
  <c r="B448" i="9"/>
  <c r="B455" i="9"/>
  <c r="B447" i="9"/>
  <c r="B446" i="9"/>
  <c r="B438" i="9"/>
  <c r="B445" i="9"/>
  <c r="B437" i="9"/>
  <c r="B444" i="9"/>
  <c r="B443" i="9"/>
  <c r="B442" i="9"/>
  <c r="B441" i="9"/>
  <c r="B440" i="9"/>
  <c r="B439" i="9"/>
  <c r="B350" i="9"/>
  <c r="B349" i="9"/>
  <c r="B356" i="9"/>
  <c r="B348" i="9"/>
  <c r="B355" i="9"/>
  <c r="B347" i="9"/>
  <c r="B354" i="9"/>
  <c r="B353" i="9"/>
  <c r="B352" i="9"/>
  <c r="B351" i="9"/>
  <c r="B614" i="9"/>
  <c r="B613" i="9"/>
  <c r="B612" i="9"/>
  <c r="B611" i="9"/>
  <c r="B610" i="9"/>
  <c r="B609" i="9"/>
  <c r="B616" i="9"/>
  <c r="B608" i="9"/>
  <c r="B615" i="9"/>
  <c r="B607" i="9"/>
  <c r="AA476" i="9"/>
  <c r="Z476" i="9"/>
  <c r="X476" i="9"/>
  <c r="Z545" i="9"/>
  <c r="X545" i="9"/>
  <c r="X488" i="9"/>
  <c r="AA488" i="9"/>
  <c r="Z488" i="9"/>
  <c r="B132" i="9"/>
  <c r="B131" i="9"/>
  <c r="B138" i="9"/>
  <c r="B130" i="9"/>
  <c r="B137" i="9"/>
  <c r="B129" i="9"/>
  <c r="B136" i="9"/>
  <c r="B135" i="9"/>
  <c r="B134" i="9"/>
  <c r="B133" i="9"/>
  <c r="B366" i="9"/>
  <c r="B358" i="9"/>
  <c r="B365" i="9"/>
  <c r="B357" i="9"/>
  <c r="B364" i="9"/>
  <c r="B363" i="9"/>
  <c r="B362" i="9"/>
  <c r="B361" i="9"/>
  <c r="B360" i="9"/>
  <c r="B359" i="9"/>
  <c r="M78" i="9"/>
  <c r="L202" i="9"/>
  <c r="B108" i="9"/>
  <c r="B100" i="9"/>
  <c r="B107" i="9"/>
  <c r="B99" i="9"/>
  <c r="B106" i="9"/>
  <c r="B105" i="9"/>
  <c r="B104" i="9"/>
  <c r="B103" i="9"/>
  <c r="B102" i="9"/>
  <c r="B101" i="9"/>
  <c r="B374" i="9"/>
  <c r="B373" i="9"/>
  <c r="B372" i="9"/>
  <c r="B371" i="9"/>
  <c r="B370" i="9"/>
  <c r="B369" i="9"/>
  <c r="B376" i="9"/>
  <c r="B368" i="9"/>
  <c r="B375" i="9"/>
  <c r="B367" i="9"/>
  <c r="B44" i="9"/>
  <c r="B43" i="9"/>
  <c r="B42" i="9"/>
  <c r="B41" i="9"/>
  <c r="B48" i="9"/>
  <c r="B40" i="9"/>
  <c r="B47" i="9"/>
  <c r="B39" i="9"/>
  <c r="B46" i="9"/>
  <c r="B45" i="9"/>
  <c r="B36" i="9"/>
  <c r="B35" i="9"/>
  <c r="B34" i="9"/>
  <c r="B33" i="9"/>
  <c r="B32" i="9"/>
  <c r="B31" i="9"/>
  <c r="B38" i="9"/>
  <c r="B30" i="9"/>
  <c r="B37" i="9"/>
  <c r="B29" i="9"/>
  <c r="B28" i="9"/>
  <c r="B20" i="9"/>
  <c r="B27" i="9"/>
  <c r="B19" i="9"/>
  <c r="B26" i="9"/>
  <c r="B25" i="9"/>
  <c r="B24" i="9"/>
  <c r="B23" i="9"/>
  <c r="B22" i="9"/>
  <c r="B21" i="9"/>
  <c r="B68" i="9"/>
  <c r="B60" i="9"/>
  <c r="B67" i="9"/>
  <c r="B59" i="9"/>
  <c r="B66" i="9"/>
  <c r="B65" i="9"/>
  <c r="B64" i="9"/>
  <c r="B63" i="9"/>
  <c r="B62" i="9"/>
  <c r="B61" i="9"/>
  <c r="B462" i="9"/>
  <c r="B461" i="9"/>
  <c r="B460" i="9"/>
  <c r="B459" i="9"/>
  <c r="B466" i="9"/>
  <c r="B458" i="9"/>
  <c r="B465" i="9"/>
  <c r="B457" i="9"/>
  <c r="B464" i="9"/>
  <c r="B463" i="9"/>
  <c r="N202" i="9"/>
  <c r="AA545" i="9"/>
  <c r="B606" i="9"/>
  <c r="B598" i="9"/>
  <c r="B605" i="9"/>
  <c r="B597" i="9"/>
  <c r="B604" i="9"/>
  <c r="B603" i="9"/>
  <c r="B602" i="9"/>
  <c r="B601" i="9"/>
  <c r="B600" i="9"/>
  <c r="B599" i="9"/>
  <c r="L242" i="9"/>
  <c r="Z619" i="9"/>
  <c r="AA619" i="9"/>
  <c r="X619" i="9"/>
  <c r="M274" i="9"/>
  <c r="N274" i="9"/>
  <c r="L274" i="9"/>
  <c r="B116" i="9"/>
  <c r="B115" i="9"/>
  <c r="B114" i="9"/>
  <c r="B113" i="9"/>
  <c r="B112" i="9"/>
  <c r="B111" i="9"/>
  <c r="B118" i="9"/>
  <c r="B110" i="9"/>
  <c r="B117" i="9"/>
  <c r="B109" i="9"/>
  <c r="B156" i="9"/>
  <c r="B155" i="9"/>
  <c r="B154" i="9"/>
  <c r="B153" i="9"/>
  <c r="B152" i="9"/>
  <c r="B151" i="9"/>
  <c r="B158" i="9"/>
  <c r="B150" i="9"/>
  <c r="B157" i="9"/>
  <c r="B149" i="9"/>
  <c r="B582" i="9"/>
  <c r="B581" i="9"/>
  <c r="B580" i="9"/>
  <c r="B579" i="9"/>
  <c r="B586" i="9"/>
  <c r="B578" i="9"/>
  <c r="B585" i="9"/>
  <c r="B577" i="9"/>
  <c r="B584" i="9"/>
  <c r="B583" i="9"/>
  <c r="B124" i="9"/>
  <c r="B123" i="9"/>
  <c r="B122" i="9"/>
  <c r="B121" i="9"/>
  <c r="B128" i="9"/>
  <c r="B120" i="9"/>
  <c r="B127" i="9"/>
  <c r="B119" i="9"/>
  <c r="B126" i="9"/>
  <c r="B125" i="9"/>
  <c r="B502" i="9"/>
  <c r="B501" i="9"/>
  <c r="B500" i="9"/>
  <c r="B499" i="9"/>
  <c r="B506" i="9"/>
  <c r="B498" i="9"/>
  <c r="B505" i="9"/>
  <c r="B497" i="9"/>
  <c r="B504" i="9"/>
  <c r="B503" i="9"/>
  <c r="N242" i="9"/>
  <c r="B148" i="9"/>
  <c r="B140" i="9"/>
  <c r="B147" i="9"/>
  <c r="B139" i="9"/>
  <c r="B146" i="9"/>
  <c r="B145" i="9"/>
  <c r="B144" i="9"/>
  <c r="B143" i="9"/>
  <c r="B142" i="9"/>
  <c r="B141" i="9"/>
  <c r="B510" i="9"/>
  <c r="B509" i="9"/>
  <c r="B516" i="9"/>
  <c r="B508" i="9"/>
  <c r="B515" i="9"/>
  <c r="B507" i="9"/>
  <c r="B514" i="9"/>
  <c r="B513" i="9"/>
  <c r="B512" i="9"/>
  <c r="B511" i="9"/>
  <c r="Z386" i="9"/>
  <c r="X386" i="9"/>
  <c r="AA386" i="9"/>
  <c r="B92" i="9"/>
  <c r="B91" i="9"/>
  <c r="B98" i="9"/>
  <c r="B90" i="9"/>
  <c r="B97" i="9"/>
  <c r="B89" i="9"/>
  <c r="B96" i="9"/>
  <c r="B95" i="9"/>
  <c r="B94" i="9"/>
  <c r="B93" i="9"/>
  <c r="B52" i="9"/>
  <c r="B51" i="9"/>
  <c r="B58" i="9"/>
  <c r="B50" i="9"/>
  <c r="B57" i="9"/>
  <c r="B49" i="9"/>
  <c r="B56" i="9"/>
  <c r="B55" i="9"/>
  <c r="B54" i="9"/>
  <c r="B53" i="9"/>
  <c r="B12" i="9"/>
  <c r="B11" i="9"/>
  <c r="B18" i="9"/>
  <c r="B10" i="9"/>
  <c r="B17" i="9"/>
  <c r="B9" i="9"/>
  <c r="B16" i="9"/>
  <c r="B15" i="9"/>
  <c r="B14" i="9"/>
  <c r="B13" i="9"/>
  <c r="B590" i="9"/>
  <c r="B589" i="9"/>
  <c r="B596" i="9"/>
  <c r="B588" i="9"/>
  <c r="B595" i="9"/>
  <c r="B587" i="9"/>
  <c r="B594" i="9"/>
  <c r="B593" i="9"/>
  <c r="B592" i="9"/>
  <c r="B591" i="9"/>
  <c r="B422" i="9"/>
  <c r="B421" i="9"/>
  <c r="B420" i="9"/>
  <c r="B419" i="9"/>
  <c r="B426" i="9"/>
  <c r="B418" i="9"/>
  <c r="B425" i="9"/>
  <c r="B417" i="9"/>
  <c r="B424" i="9"/>
  <c r="B423" i="9"/>
  <c r="B566" i="9"/>
  <c r="B558" i="9"/>
  <c r="B565" i="9"/>
  <c r="B557" i="9"/>
  <c r="B564" i="9"/>
  <c r="B563" i="9"/>
  <c r="B562" i="9"/>
  <c r="B561" i="9"/>
  <c r="B560" i="9"/>
  <c r="B559" i="9"/>
  <c r="M314" i="9"/>
  <c r="X468" i="9"/>
  <c r="Z468" i="9"/>
  <c r="Z395" i="9"/>
  <c r="I73" i="12"/>
  <c r="U134" i="1"/>
  <c r="C116" i="12"/>
  <c r="I115" i="12"/>
  <c r="U156" i="1"/>
  <c r="U159" i="1"/>
  <c r="I89" i="10"/>
  <c r="U158" i="1"/>
  <c r="C75" i="12"/>
  <c r="I74" i="12"/>
  <c r="U127" i="1"/>
  <c r="U126" i="1"/>
  <c r="U140" i="1"/>
  <c r="C38" i="12"/>
  <c r="I37" i="12"/>
  <c r="C98" i="12"/>
  <c r="I97" i="12"/>
  <c r="U151" i="1"/>
  <c r="U167" i="1"/>
  <c r="U135" i="1"/>
  <c r="U164" i="1"/>
  <c r="I39" i="10"/>
  <c r="U143" i="1"/>
  <c r="U132" i="1"/>
  <c r="X14" i="5"/>
  <c r="X17" i="5"/>
  <c r="X31" i="5"/>
  <c r="X23" i="5"/>
  <c r="X25" i="5"/>
  <c r="X33" i="5"/>
  <c r="X38" i="5"/>
  <c r="X15" i="5"/>
  <c r="X29" i="5"/>
  <c r="I87" i="10"/>
  <c r="I34" i="10"/>
  <c r="I88" i="10"/>
  <c r="I77" i="10"/>
  <c r="I33" i="10"/>
  <c r="I35" i="10"/>
  <c r="I40" i="10"/>
  <c r="I32" i="10"/>
  <c r="I38" i="10"/>
  <c r="I75" i="10"/>
  <c r="I86" i="10"/>
  <c r="I80" i="10"/>
  <c r="I81" i="10"/>
  <c r="I83" i="10"/>
  <c r="I41" i="10"/>
  <c r="I82" i="10"/>
  <c r="C99" i="10"/>
  <c r="I98" i="10"/>
  <c r="C58" i="10"/>
  <c r="I57" i="10"/>
  <c r="C63" i="10"/>
  <c r="I62" i="10"/>
  <c r="C112" i="10"/>
  <c r="I111" i="10"/>
  <c r="C51" i="10"/>
  <c r="I50" i="10"/>
  <c r="C106" i="10"/>
  <c r="I105" i="10"/>
  <c r="S8" i="6"/>
  <c r="M315" i="9" l="1"/>
  <c r="N315" i="9"/>
  <c r="N309" i="9"/>
  <c r="C23" i="20"/>
  <c r="D22" i="20"/>
  <c r="L191" i="9"/>
  <c r="N284" i="9"/>
  <c r="L232" i="9"/>
  <c r="Z570" i="9"/>
  <c r="AA411" i="9"/>
  <c r="Z415" i="9"/>
  <c r="X415" i="9"/>
  <c r="X569" i="9"/>
  <c r="X575" i="9"/>
  <c r="Z569" i="9"/>
  <c r="AA575" i="9"/>
  <c r="L193" i="9"/>
  <c r="M232" i="9"/>
  <c r="M192" i="9"/>
  <c r="M179" i="9"/>
  <c r="N229" i="9"/>
  <c r="L229" i="9"/>
  <c r="N234" i="9"/>
  <c r="N193" i="9"/>
  <c r="N192" i="9"/>
  <c r="M227" i="9"/>
  <c r="L203" i="9"/>
  <c r="M260" i="9"/>
  <c r="M284" i="9"/>
  <c r="N226" i="9"/>
  <c r="M226" i="9"/>
  <c r="C47" i="20"/>
  <c r="D47" i="20" s="1"/>
  <c r="D46" i="20"/>
  <c r="C87" i="20"/>
  <c r="D87" i="20" s="1"/>
  <c r="D86" i="20"/>
  <c r="C30" i="20"/>
  <c r="D29" i="20"/>
  <c r="C170" i="20"/>
  <c r="D170" i="20" s="1"/>
  <c r="D169" i="20"/>
  <c r="C109" i="20"/>
  <c r="D108" i="20"/>
  <c r="N288" i="9"/>
  <c r="M288" i="9"/>
  <c r="N262" i="9"/>
  <c r="M262" i="9"/>
  <c r="M249" i="9"/>
  <c r="M223" i="9"/>
  <c r="N223" i="9"/>
  <c r="N231" i="9"/>
  <c r="AA571" i="9"/>
  <c r="X571" i="9"/>
  <c r="X411" i="9"/>
  <c r="X487" i="9"/>
  <c r="Z487" i="9"/>
  <c r="M219" i="9"/>
  <c r="L260" i="9"/>
  <c r="L219" i="9"/>
  <c r="L296" i="9"/>
  <c r="M286" i="9"/>
  <c r="N249" i="9"/>
  <c r="N184" i="9"/>
  <c r="L286" i="9"/>
  <c r="L194" i="9"/>
  <c r="M182" i="9"/>
  <c r="N182" i="9"/>
  <c r="M267" i="9"/>
  <c r="M194" i="9"/>
  <c r="N264" i="9"/>
  <c r="M240" i="9"/>
  <c r="M230" i="9"/>
  <c r="M180" i="9"/>
  <c r="L187" i="9"/>
  <c r="M233" i="9"/>
  <c r="M187" i="9"/>
  <c r="L264" i="9"/>
  <c r="N233" i="9"/>
  <c r="L292" i="9"/>
  <c r="M292" i="9"/>
  <c r="L230" i="9"/>
  <c r="L184" i="9"/>
  <c r="N296" i="9"/>
  <c r="L279" i="9"/>
  <c r="N237" i="9"/>
  <c r="N197" i="9"/>
  <c r="M205" i="9"/>
  <c r="N240" i="9"/>
  <c r="N279" i="9"/>
  <c r="M237" i="9"/>
  <c r="N180" i="9"/>
  <c r="N227" i="9"/>
  <c r="M263" i="9"/>
  <c r="M197" i="9"/>
  <c r="N257" i="9"/>
  <c r="X412" i="9"/>
  <c r="L74" i="9"/>
  <c r="N203" i="9"/>
  <c r="N224" i="9"/>
  <c r="L224" i="9"/>
  <c r="M224" i="9"/>
  <c r="N222" i="9"/>
  <c r="Z416" i="9"/>
  <c r="M183" i="9"/>
  <c r="L183" i="9"/>
  <c r="N183" i="9"/>
  <c r="L70" i="9"/>
  <c r="L221" i="9"/>
  <c r="M221" i="9"/>
  <c r="N221" i="9"/>
  <c r="M222" i="9"/>
  <c r="AA416" i="9"/>
  <c r="X409" i="9"/>
  <c r="L280" i="9"/>
  <c r="N280" i="9"/>
  <c r="L179" i="9"/>
  <c r="L257" i="9"/>
  <c r="Z409" i="9"/>
  <c r="N282" i="9"/>
  <c r="L282" i="9"/>
  <c r="M220" i="9"/>
  <c r="N220" i="9"/>
  <c r="AA336" i="9"/>
  <c r="Z568" i="9"/>
  <c r="X413" i="9"/>
  <c r="Z413" i="9"/>
  <c r="AA413" i="9"/>
  <c r="X568" i="9"/>
  <c r="L235" i="9"/>
  <c r="N235" i="9"/>
  <c r="M235" i="9"/>
  <c r="M75" i="9"/>
  <c r="L234" i="9"/>
  <c r="M74" i="9"/>
  <c r="L295" i="9"/>
  <c r="M231" i="9"/>
  <c r="M191" i="9"/>
  <c r="L261" i="9"/>
  <c r="L195" i="9"/>
  <c r="M195" i="9"/>
  <c r="N195" i="9"/>
  <c r="N188" i="9"/>
  <c r="L188" i="9"/>
  <c r="M188" i="9"/>
  <c r="N75" i="9"/>
  <c r="N289" i="9"/>
  <c r="L78" i="9"/>
  <c r="N261" i="9"/>
  <c r="L289" i="9"/>
  <c r="N205" i="9"/>
  <c r="N196" i="9"/>
  <c r="L196" i="9"/>
  <c r="M196" i="9"/>
  <c r="M256" i="9"/>
  <c r="N256" i="9"/>
  <c r="M190" i="9"/>
  <c r="N190" i="9"/>
  <c r="L267" i="9"/>
  <c r="Z412" i="9"/>
  <c r="L207" i="9"/>
  <c r="N207" i="9"/>
  <c r="M207" i="9"/>
  <c r="M294" i="9"/>
  <c r="L294" i="9"/>
  <c r="N295" i="9"/>
  <c r="L185" i="9"/>
  <c r="M185" i="9"/>
  <c r="N185" i="9"/>
  <c r="N206" i="9"/>
  <c r="L206" i="9"/>
  <c r="M206" i="9"/>
  <c r="M181" i="9"/>
  <c r="L181" i="9"/>
  <c r="N263" i="9"/>
  <c r="N178" i="9"/>
  <c r="M178" i="9"/>
  <c r="N291" i="9"/>
  <c r="L291" i="9"/>
  <c r="M291" i="9"/>
  <c r="L199" i="9"/>
  <c r="M199" i="9"/>
  <c r="M290" i="9"/>
  <c r="N290" i="9"/>
  <c r="L290" i="9"/>
  <c r="L297" i="9"/>
  <c r="N297" i="9"/>
  <c r="M297" i="9"/>
  <c r="M283" i="9"/>
  <c r="AA410" i="9"/>
  <c r="X410" i="9"/>
  <c r="M266" i="9"/>
  <c r="N266" i="9"/>
  <c r="L266" i="9"/>
  <c r="L283" i="9"/>
  <c r="L265" i="9"/>
  <c r="N265" i="9"/>
  <c r="M265" i="9"/>
  <c r="N71" i="9"/>
  <c r="M73" i="9"/>
  <c r="N73" i="9"/>
  <c r="L73" i="9"/>
  <c r="L71" i="9"/>
  <c r="M70" i="9"/>
  <c r="L72" i="9"/>
  <c r="N72" i="9"/>
  <c r="M72" i="9"/>
  <c r="N171" i="9"/>
  <c r="N170" i="9"/>
  <c r="M250" i="9"/>
  <c r="L250" i="9"/>
  <c r="M253" i="9"/>
  <c r="N253" i="9"/>
  <c r="L253" i="9"/>
  <c r="L252" i="9"/>
  <c r="M252" i="9"/>
  <c r="N252" i="9"/>
  <c r="N177" i="9"/>
  <c r="L255" i="9"/>
  <c r="N255" i="9"/>
  <c r="M255" i="9"/>
  <c r="M254" i="9"/>
  <c r="L254" i="9"/>
  <c r="M251" i="9"/>
  <c r="N251" i="9"/>
  <c r="L251" i="9"/>
  <c r="AA407" i="9"/>
  <c r="X407" i="9"/>
  <c r="Z407" i="9"/>
  <c r="AA408" i="9"/>
  <c r="Z408" i="9"/>
  <c r="X408" i="9"/>
  <c r="Z559" i="9"/>
  <c r="X559" i="9"/>
  <c r="AA559" i="9"/>
  <c r="X558" i="9"/>
  <c r="Z558" i="9"/>
  <c r="AA558" i="9"/>
  <c r="AA419" i="9"/>
  <c r="X419" i="9"/>
  <c r="Z419" i="9"/>
  <c r="AA587" i="9"/>
  <c r="X587" i="9"/>
  <c r="Z587" i="9"/>
  <c r="L15" i="9"/>
  <c r="M15" i="9"/>
  <c r="N15" i="9"/>
  <c r="N53" i="9"/>
  <c r="L53" i="9"/>
  <c r="M53" i="9"/>
  <c r="M51" i="9"/>
  <c r="N51" i="9"/>
  <c r="L51" i="9"/>
  <c r="M90" i="9"/>
  <c r="N90" i="9"/>
  <c r="L90" i="9"/>
  <c r="Z514" i="9"/>
  <c r="X514" i="9"/>
  <c r="AA514" i="9"/>
  <c r="N142" i="9"/>
  <c r="M142" i="9"/>
  <c r="L142" i="9"/>
  <c r="M148" i="9"/>
  <c r="N148" i="9"/>
  <c r="L148" i="9"/>
  <c r="AA505" i="9"/>
  <c r="Z505" i="9"/>
  <c r="X505" i="9"/>
  <c r="N126" i="9"/>
  <c r="L126" i="9"/>
  <c r="M126" i="9"/>
  <c r="N124" i="9"/>
  <c r="M124" i="9"/>
  <c r="L124" i="9"/>
  <c r="Z580" i="9"/>
  <c r="AA580" i="9"/>
  <c r="X580" i="9"/>
  <c r="L152" i="9"/>
  <c r="N152" i="9"/>
  <c r="M152" i="9"/>
  <c r="M118" i="9"/>
  <c r="L118" i="9"/>
  <c r="N118" i="9"/>
  <c r="Z597" i="9"/>
  <c r="AA597" i="9"/>
  <c r="X597" i="9"/>
  <c r="AA464" i="9"/>
  <c r="Z464" i="9"/>
  <c r="X464" i="9"/>
  <c r="AA462" i="9"/>
  <c r="Z462" i="9"/>
  <c r="X462" i="9"/>
  <c r="M67" i="9"/>
  <c r="N67" i="9"/>
  <c r="L67" i="9"/>
  <c r="M26" i="9"/>
  <c r="N26" i="9"/>
  <c r="L26" i="9"/>
  <c r="M38" i="9"/>
  <c r="N38" i="9"/>
  <c r="L38" i="9"/>
  <c r="L46" i="9"/>
  <c r="M46" i="9"/>
  <c r="N46" i="9"/>
  <c r="L44" i="9"/>
  <c r="M44" i="9"/>
  <c r="N44" i="9"/>
  <c r="X372" i="9"/>
  <c r="AA372" i="9"/>
  <c r="Z372" i="9"/>
  <c r="N106" i="9"/>
  <c r="L106" i="9"/>
  <c r="M106" i="9"/>
  <c r="AA362" i="9"/>
  <c r="N134" i="9"/>
  <c r="L134" i="9"/>
  <c r="M134" i="9"/>
  <c r="N132" i="9"/>
  <c r="L132" i="9"/>
  <c r="M132" i="9"/>
  <c r="AA609" i="9"/>
  <c r="Z609" i="9"/>
  <c r="X609" i="9"/>
  <c r="AA351" i="9"/>
  <c r="AA349" i="9"/>
  <c r="AA437" i="9"/>
  <c r="X437" i="9"/>
  <c r="Z437" i="9"/>
  <c r="Z449" i="9"/>
  <c r="X449" i="9"/>
  <c r="AA449" i="9"/>
  <c r="AA343" i="9"/>
  <c r="AA341" i="9"/>
  <c r="AA404" i="9"/>
  <c r="Z404" i="9"/>
  <c r="X404" i="9"/>
  <c r="AA434" i="9"/>
  <c r="X434" i="9"/>
  <c r="Z434" i="9"/>
  <c r="AA520" i="9"/>
  <c r="Z520" i="9"/>
  <c r="X520" i="9"/>
  <c r="Z526" i="9"/>
  <c r="AA526" i="9"/>
  <c r="X526" i="9"/>
  <c r="AA532" i="9"/>
  <c r="Z532" i="9"/>
  <c r="X532" i="9"/>
  <c r="M88" i="9"/>
  <c r="N88" i="9"/>
  <c r="L88" i="9"/>
  <c r="AA481" i="9"/>
  <c r="Z481" i="9"/>
  <c r="X481" i="9"/>
  <c r="AA560" i="9"/>
  <c r="Z560" i="9"/>
  <c r="X560" i="9"/>
  <c r="Z566" i="9"/>
  <c r="AA566" i="9"/>
  <c r="X566" i="9"/>
  <c r="AA420" i="9"/>
  <c r="Z420" i="9"/>
  <c r="X420" i="9"/>
  <c r="Z595" i="9"/>
  <c r="AA595" i="9"/>
  <c r="X595" i="9"/>
  <c r="N16" i="9"/>
  <c r="L16" i="9"/>
  <c r="M16" i="9"/>
  <c r="M54" i="9"/>
  <c r="N54" i="9"/>
  <c r="L54" i="9"/>
  <c r="N52" i="9"/>
  <c r="L52" i="9"/>
  <c r="M52" i="9"/>
  <c r="L98" i="9"/>
  <c r="M98" i="9"/>
  <c r="N98" i="9"/>
  <c r="AA507" i="9"/>
  <c r="Z507" i="9"/>
  <c r="X507" i="9"/>
  <c r="L143" i="9"/>
  <c r="N143" i="9"/>
  <c r="M143" i="9"/>
  <c r="Z498" i="9"/>
  <c r="AA498" i="9"/>
  <c r="X498" i="9"/>
  <c r="L119" i="9"/>
  <c r="M119" i="9"/>
  <c r="N119" i="9"/>
  <c r="AA583" i="9"/>
  <c r="Z583" i="9"/>
  <c r="X583" i="9"/>
  <c r="Z581" i="9"/>
  <c r="AA581" i="9"/>
  <c r="X581" i="9"/>
  <c r="L153" i="9"/>
  <c r="M153" i="9"/>
  <c r="N153" i="9"/>
  <c r="L111" i="9"/>
  <c r="M111" i="9"/>
  <c r="N111" i="9"/>
  <c r="Z605" i="9"/>
  <c r="AA605" i="9"/>
  <c r="X605" i="9"/>
  <c r="AA457" i="9"/>
  <c r="Z457" i="9"/>
  <c r="X457" i="9"/>
  <c r="N61" i="9"/>
  <c r="L61" i="9"/>
  <c r="M61" i="9"/>
  <c r="N60" i="9"/>
  <c r="L60" i="9"/>
  <c r="M60" i="9"/>
  <c r="N19" i="9"/>
  <c r="L19" i="9"/>
  <c r="M19" i="9"/>
  <c r="N31" i="9"/>
  <c r="L31" i="9"/>
  <c r="M31" i="9"/>
  <c r="L39" i="9"/>
  <c r="M39" i="9"/>
  <c r="N39" i="9"/>
  <c r="AA367" i="9"/>
  <c r="X367" i="9"/>
  <c r="Z367" i="9"/>
  <c r="AA373" i="9"/>
  <c r="X373" i="9"/>
  <c r="Z373" i="9"/>
  <c r="M99" i="9"/>
  <c r="N99" i="9"/>
  <c r="L99" i="9"/>
  <c r="AA363" i="9"/>
  <c r="N135" i="9"/>
  <c r="M135" i="9"/>
  <c r="L135" i="9"/>
  <c r="AA610" i="9"/>
  <c r="Z610" i="9"/>
  <c r="X610" i="9"/>
  <c r="AA352" i="9"/>
  <c r="AA350" i="9"/>
  <c r="X445" i="9"/>
  <c r="Z445" i="9"/>
  <c r="AA445" i="9"/>
  <c r="Z450" i="9"/>
  <c r="X450" i="9"/>
  <c r="AA450" i="9"/>
  <c r="AA344" i="9"/>
  <c r="AA342" i="9"/>
  <c r="Z397" i="9"/>
  <c r="AA397" i="9"/>
  <c r="X397" i="9"/>
  <c r="AA427" i="9"/>
  <c r="X427" i="9"/>
  <c r="Z427" i="9"/>
  <c r="X521" i="9"/>
  <c r="AA521" i="9"/>
  <c r="Z521" i="9"/>
  <c r="AA527" i="9"/>
  <c r="Z527" i="9"/>
  <c r="X527" i="9"/>
  <c r="AA533" i="9"/>
  <c r="X533" i="9"/>
  <c r="Z533" i="9"/>
  <c r="M81" i="9"/>
  <c r="N81" i="9"/>
  <c r="L81" i="9"/>
  <c r="X482" i="9"/>
  <c r="AA482" i="9"/>
  <c r="Z482" i="9"/>
  <c r="AA561" i="9"/>
  <c r="Z561" i="9"/>
  <c r="X561" i="9"/>
  <c r="Z423" i="9"/>
  <c r="X423" i="9"/>
  <c r="AA423" i="9"/>
  <c r="Z421" i="9"/>
  <c r="AA421" i="9"/>
  <c r="X421" i="9"/>
  <c r="AA588" i="9"/>
  <c r="X588" i="9"/>
  <c r="Z588" i="9"/>
  <c r="L9" i="9"/>
  <c r="M9" i="9"/>
  <c r="N9" i="9"/>
  <c r="L55" i="9"/>
  <c r="N55" i="9"/>
  <c r="M55" i="9"/>
  <c r="N93" i="9"/>
  <c r="L93" i="9"/>
  <c r="M93" i="9"/>
  <c r="N91" i="9"/>
  <c r="M91" i="9"/>
  <c r="L91" i="9"/>
  <c r="AA515" i="9"/>
  <c r="X515" i="9"/>
  <c r="Z515" i="9"/>
  <c r="M144" i="9"/>
  <c r="L144" i="9"/>
  <c r="N144" i="9"/>
  <c r="AA506" i="9"/>
  <c r="Z506" i="9"/>
  <c r="X506" i="9"/>
  <c r="L127" i="9"/>
  <c r="M127" i="9"/>
  <c r="N127" i="9"/>
  <c r="AA584" i="9"/>
  <c r="Z584" i="9"/>
  <c r="X584" i="9"/>
  <c r="X582" i="9"/>
  <c r="Z582" i="9"/>
  <c r="AA582" i="9"/>
  <c r="M154" i="9"/>
  <c r="N154" i="9"/>
  <c r="L154" i="9"/>
  <c r="L112" i="9"/>
  <c r="N112" i="9"/>
  <c r="M112" i="9"/>
  <c r="X599" i="9"/>
  <c r="AA599" i="9"/>
  <c r="Z599" i="9"/>
  <c r="AA598" i="9"/>
  <c r="Z598" i="9"/>
  <c r="X598" i="9"/>
  <c r="AA465" i="9"/>
  <c r="Z465" i="9"/>
  <c r="X465" i="9"/>
  <c r="L62" i="9"/>
  <c r="N62" i="9"/>
  <c r="M62" i="9"/>
  <c r="N68" i="9"/>
  <c r="L68" i="9"/>
  <c r="M68" i="9"/>
  <c r="M27" i="9"/>
  <c r="N27" i="9"/>
  <c r="L27" i="9"/>
  <c r="M32" i="9"/>
  <c r="L32" i="9"/>
  <c r="N32" i="9"/>
  <c r="N47" i="9"/>
  <c r="L47" i="9"/>
  <c r="M47" i="9"/>
  <c r="AA375" i="9"/>
  <c r="Z375" i="9"/>
  <c r="X375" i="9"/>
  <c r="X374" i="9"/>
  <c r="Z374" i="9"/>
  <c r="AA374" i="9"/>
  <c r="N107" i="9"/>
  <c r="L107" i="9"/>
  <c r="M107" i="9"/>
  <c r="AA364" i="9"/>
  <c r="L136" i="9"/>
  <c r="N136" i="9"/>
  <c r="M136" i="9"/>
  <c r="Z611" i="9"/>
  <c r="AA611" i="9"/>
  <c r="X611" i="9"/>
  <c r="AA353" i="9"/>
  <c r="AA439" i="9"/>
  <c r="Z439" i="9"/>
  <c r="X439" i="9"/>
  <c r="Z438" i="9"/>
  <c r="AA438" i="9"/>
  <c r="X438" i="9"/>
  <c r="AA451" i="9"/>
  <c r="Z451" i="9"/>
  <c r="X451" i="9"/>
  <c r="AA337" i="9"/>
  <c r="AA405" i="9"/>
  <c r="X405" i="9"/>
  <c r="Z405" i="9"/>
  <c r="Z435" i="9"/>
  <c r="X435" i="9"/>
  <c r="AA435" i="9"/>
  <c r="Z522" i="9"/>
  <c r="AA522" i="9"/>
  <c r="X522" i="9"/>
  <c r="Z535" i="9"/>
  <c r="AA535" i="9"/>
  <c r="X535" i="9"/>
  <c r="AA534" i="9"/>
  <c r="X534" i="9"/>
  <c r="Z534" i="9"/>
  <c r="N82" i="9"/>
  <c r="M82" i="9"/>
  <c r="L82" i="9"/>
  <c r="AA483" i="9"/>
  <c r="Z483" i="9"/>
  <c r="X483" i="9"/>
  <c r="Z562" i="9"/>
  <c r="AA562" i="9"/>
  <c r="X562" i="9"/>
  <c r="X424" i="9"/>
  <c r="AA424" i="9"/>
  <c r="Z424" i="9"/>
  <c r="X422" i="9"/>
  <c r="AA422" i="9"/>
  <c r="Z422" i="9"/>
  <c r="Z596" i="9"/>
  <c r="AA596" i="9"/>
  <c r="X596" i="9"/>
  <c r="M17" i="9"/>
  <c r="N17" i="9"/>
  <c r="L17" i="9"/>
  <c r="L56" i="9"/>
  <c r="N56" i="9"/>
  <c r="M56" i="9"/>
  <c r="M94" i="9"/>
  <c r="N94" i="9"/>
  <c r="L94" i="9"/>
  <c r="N92" i="9"/>
  <c r="L92" i="9"/>
  <c r="M92" i="9"/>
  <c r="AA508" i="9"/>
  <c r="X508" i="9"/>
  <c r="Z508" i="9"/>
  <c r="M145" i="9"/>
  <c r="N145" i="9"/>
  <c r="L145" i="9"/>
  <c r="Z499" i="9"/>
  <c r="AA499" i="9"/>
  <c r="X499" i="9"/>
  <c r="M120" i="9"/>
  <c r="N120" i="9"/>
  <c r="L120" i="9"/>
  <c r="Z577" i="9"/>
  <c r="AA577" i="9"/>
  <c r="X577" i="9"/>
  <c r="N149" i="9"/>
  <c r="L149" i="9"/>
  <c r="M149" i="9"/>
  <c r="M155" i="9"/>
  <c r="N155" i="9"/>
  <c r="L155" i="9"/>
  <c r="L113" i="9"/>
  <c r="M113" i="9"/>
  <c r="N113" i="9"/>
  <c r="AA600" i="9"/>
  <c r="Z600" i="9"/>
  <c r="X600" i="9"/>
  <c r="X606" i="9"/>
  <c r="AA606" i="9"/>
  <c r="Z606" i="9"/>
  <c r="AA458" i="9"/>
  <c r="X458" i="9"/>
  <c r="Z458" i="9"/>
  <c r="L63" i="9"/>
  <c r="M63" i="9"/>
  <c r="N63" i="9"/>
  <c r="M21" i="9"/>
  <c r="N21" i="9"/>
  <c r="L21" i="9"/>
  <c r="M20" i="9"/>
  <c r="N20" i="9"/>
  <c r="L20" i="9"/>
  <c r="L33" i="9"/>
  <c r="M33" i="9"/>
  <c r="N33" i="9"/>
  <c r="N40" i="9"/>
  <c r="L40" i="9"/>
  <c r="M40" i="9"/>
  <c r="AA368" i="9"/>
  <c r="Z368" i="9"/>
  <c r="X368" i="9"/>
  <c r="N101" i="9"/>
  <c r="L101" i="9"/>
  <c r="M101" i="9"/>
  <c r="N100" i="9"/>
  <c r="L100" i="9"/>
  <c r="M100" i="9"/>
  <c r="AA357" i="9"/>
  <c r="L129" i="9"/>
  <c r="M129" i="9"/>
  <c r="N129" i="9"/>
  <c r="Z612" i="9"/>
  <c r="AA612" i="9"/>
  <c r="X612" i="9"/>
  <c r="AA354" i="9"/>
  <c r="X440" i="9"/>
  <c r="AA440" i="9"/>
  <c r="Z440" i="9"/>
  <c r="X446" i="9"/>
  <c r="AA446" i="9"/>
  <c r="Z446" i="9"/>
  <c r="AA452" i="9"/>
  <c r="X452" i="9"/>
  <c r="Z452" i="9"/>
  <c r="AA345" i="9"/>
  <c r="AA399" i="9"/>
  <c r="X399" i="9"/>
  <c r="Z399" i="9"/>
  <c r="AA398" i="9"/>
  <c r="Z398" i="9"/>
  <c r="X398" i="9"/>
  <c r="AA428" i="9"/>
  <c r="X428" i="9"/>
  <c r="Z428" i="9"/>
  <c r="X523" i="9"/>
  <c r="Z523" i="9"/>
  <c r="AA523" i="9"/>
  <c r="AA528" i="9"/>
  <c r="Z528" i="9"/>
  <c r="X528" i="9"/>
  <c r="L85" i="9"/>
  <c r="M85" i="9"/>
  <c r="N85" i="9"/>
  <c r="L83" i="9"/>
  <c r="N83" i="9"/>
  <c r="M83" i="9"/>
  <c r="AA484" i="9"/>
  <c r="Z484" i="9"/>
  <c r="X484" i="9"/>
  <c r="Z563" i="9"/>
  <c r="AA563" i="9"/>
  <c r="X563" i="9"/>
  <c r="X417" i="9"/>
  <c r="AA417" i="9"/>
  <c r="Z417" i="9"/>
  <c r="AA591" i="9"/>
  <c r="X591" i="9"/>
  <c r="Z591" i="9"/>
  <c r="Z589" i="9"/>
  <c r="AA589" i="9"/>
  <c r="X589" i="9"/>
  <c r="N10" i="9"/>
  <c r="L10" i="9"/>
  <c r="M10" i="9"/>
  <c r="L49" i="9"/>
  <c r="M49" i="9"/>
  <c r="N49" i="9"/>
  <c r="L95" i="9"/>
  <c r="M95" i="9"/>
  <c r="N95" i="9"/>
  <c r="AA516" i="9"/>
  <c r="X516" i="9"/>
  <c r="Z516" i="9"/>
  <c r="L146" i="9"/>
  <c r="M146" i="9"/>
  <c r="N146" i="9"/>
  <c r="X500" i="9"/>
  <c r="AA500" i="9"/>
  <c r="Z500" i="9"/>
  <c r="N128" i="9"/>
  <c r="L128" i="9"/>
  <c r="M128" i="9"/>
  <c r="AA585" i="9"/>
  <c r="Z585" i="9"/>
  <c r="X585" i="9"/>
  <c r="L157" i="9"/>
  <c r="M157" i="9"/>
  <c r="N157" i="9"/>
  <c r="N156" i="9"/>
  <c r="L156" i="9"/>
  <c r="M156" i="9"/>
  <c r="M114" i="9"/>
  <c r="N114" i="9"/>
  <c r="L114" i="9"/>
  <c r="X601" i="9"/>
  <c r="AA601" i="9"/>
  <c r="Z601" i="9"/>
  <c r="X466" i="9"/>
  <c r="Z466" i="9"/>
  <c r="AA466" i="9"/>
  <c r="L64" i="9"/>
  <c r="N64" i="9"/>
  <c r="M64" i="9"/>
  <c r="N22" i="9"/>
  <c r="L22" i="9"/>
  <c r="M22" i="9"/>
  <c r="N28" i="9"/>
  <c r="L28" i="9"/>
  <c r="M28" i="9"/>
  <c r="L34" i="9"/>
  <c r="N34" i="9"/>
  <c r="M34" i="9"/>
  <c r="L48" i="9"/>
  <c r="N48" i="9"/>
  <c r="M48" i="9"/>
  <c r="AA376" i="9"/>
  <c r="Z376" i="9"/>
  <c r="X376" i="9"/>
  <c r="M102" i="9"/>
  <c r="N102" i="9"/>
  <c r="L102" i="9"/>
  <c r="L108" i="9"/>
  <c r="M108" i="9"/>
  <c r="N108" i="9"/>
  <c r="AA365" i="9"/>
  <c r="L137" i="9"/>
  <c r="M137" i="9"/>
  <c r="N137" i="9"/>
  <c r="AA607" i="9"/>
  <c r="Z607" i="9"/>
  <c r="X607" i="9"/>
  <c r="X613" i="9"/>
  <c r="Z613" i="9"/>
  <c r="AA613" i="9"/>
  <c r="AA347" i="9"/>
  <c r="AA441" i="9"/>
  <c r="Z441" i="9"/>
  <c r="X441" i="9"/>
  <c r="Z447" i="9"/>
  <c r="AA447" i="9"/>
  <c r="X447" i="9"/>
  <c r="AA453" i="9"/>
  <c r="X453" i="9"/>
  <c r="Z453" i="9"/>
  <c r="AA338" i="9"/>
  <c r="AA400" i="9"/>
  <c r="Z400" i="9"/>
  <c r="X400" i="9"/>
  <c r="AA406" i="9"/>
  <c r="X406" i="9"/>
  <c r="Z406" i="9"/>
  <c r="X436" i="9"/>
  <c r="AA436" i="9"/>
  <c r="Z436" i="9"/>
  <c r="X524" i="9"/>
  <c r="Z524" i="9"/>
  <c r="AA524" i="9"/>
  <c r="AA536" i="9"/>
  <c r="Z536" i="9"/>
  <c r="X536" i="9"/>
  <c r="L86" i="9"/>
  <c r="N86" i="9"/>
  <c r="M86" i="9"/>
  <c r="M84" i="9"/>
  <c r="N84" i="9"/>
  <c r="L84" i="9"/>
  <c r="AA477" i="9"/>
  <c r="X477" i="9"/>
  <c r="Z477" i="9"/>
  <c r="X564" i="9"/>
  <c r="AA564" i="9"/>
  <c r="Z564" i="9"/>
  <c r="AA425" i="9"/>
  <c r="Z425" i="9"/>
  <c r="X425" i="9"/>
  <c r="AA592" i="9"/>
  <c r="Z592" i="9"/>
  <c r="X592" i="9"/>
  <c r="Z590" i="9"/>
  <c r="AA590" i="9"/>
  <c r="X590" i="9"/>
  <c r="N18" i="9"/>
  <c r="M18" i="9"/>
  <c r="L18" i="9"/>
  <c r="N57" i="9"/>
  <c r="M57" i="9"/>
  <c r="L57" i="9"/>
  <c r="N96" i="9"/>
  <c r="L96" i="9"/>
  <c r="M96" i="9"/>
  <c r="Z511" i="9"/>
  <c r="AA511" i="9"/>
  <c r="X511" i="9"/>
  <c r="X509" i="9"/>
  <c r="Z509" i="9"/>
  <c r="AA509" i="9"/>
  <c r="L139" i="9"/>
  <c r="M139" i="9"/>
  <c r="N139" i="9"/>
  <c r="AA503" i="9"/>
  <c r="Z503" i="9"/>
  <c r="X503" i="9"/>
  <c r="AA501" i="9"/>
  <c r="Z501" i="9"/>
  <c r="X501" i="9"/>
  <c r="N121" i="9"/>
  <c r="M121" i="9"/>
  <c r="L121" i="9"/>
  <c r="AA578" i="9"/>
  <c r="X578" i="9"/>
  <c r="Z578" i="9"/>
  <c r="M150" i="9"/>
  <c r="L150" i="9"/>
  <c r="N150" i="9"/>
  <c r="M109" i="9"/>
  <c r="N109" i="9"/>
  <c r="L109" i="9"/>
  <c r="M115" i="9"/>
  <c r="N115" i="9"/>
  <c r="L115" i="9"/>
  <c r="AA602" i="9"/>
  <c r="X602" i="9"/>
  <c r="Z602" i="9"/>
  <c r="X459" i="9"/>
  <c r="Z459" i="9"/>
  <c r="AA459" i="9"/>
  <c r="L65" i="9"/>
  <c r="M65" i="9"/>
  <c r="N65" i="9"/>
  <c r="N23" i="9"/>
  <c r="L23" i="9"/>
  <c r="M23" i="9"/>
  <c r="N29" i="9"/>
  <c r="L29" i="9"/>
  <c r="M29" i="9"/>
  <c r="M35" i="9"/>
  <c r="L35" i="9"/>
  <c r="N35" i="9"/>
  <c r="L41" i="9"/>
  <c r="M41" i="9"/>
  <c r="N41" i="9"/>
  <c r="AA369" i="9"/>
  <c r="Z369" i="9"/>
  <c r="X369" i="9"/>
  <c r="M103" i="9"/>
  <c r="N103" i="9"/>
  <c r="L103" i="9"/>
  <c r="AA359" i="9"/>
  <c r="AA358" i="9"/>
  <c r="M130" i="9"/>
  <c r="L130" i="9"/>
  <c r="N130" i="9"/>
  <c r="Z615" i="9"/>
  <c r="X615" i="9"/>
  <c r="AA615" i="9"/>
  <c r="X614" i="9"/>
  <c r="Z614" i="9"/>
  <c r="AA614" i="9"/>
  <c r="AA355" i="9"/>
  <c r="AA442" i="9"/>
  <c r="Z442" i="9"/>
  <c r="X442" i="9"/>
  <c r="AA455" i="9"/>
  <c r="X455" i="9"/>
  <c r="Z455" i="9"/>
  <c r="X454" i="9"/>
  <c r="Z454" i="9"/>
  <c r="AA454" i="9"/>
  <c r="AA346" i="9"/>
  <c r="AA401" i="9"/>
  <c r="Z401" i="9"/>
  <c r="X401" i="9"/>
  <c r="AA431" i="9"/>
  <c r="X431" i="9"/>
  <c r="Z431" i="9"/>
  <c r="AA429" i="9"/>
  <c r="X429" i="9"/>
  <c r="Z429" i="9"/>
  <c r="AA517" i="9"/>
  <c r="X517" i="9"/>
  <c r="Z517" i="9"/>
  <c r="AA529" i="9"/>
  <c r="Z529" i="9"/>
  <c r="X529" i="9"/>
  <c r="M79" i="9"/>
  <c r="L79" i="9"/>
  <c r="N79" i="9"/>
  <c r="Z485" i="9"/>
  <c r="AA485" i="9"/>
  <c r="X485" i="9"/>
  <c r="AA557" i="9"/>
  <c r="X557" i="9"/>
  <c r="Z557" i="9"/>
  <c r="Z418" i="9"/>
  <c r="X418" i="9"/>
  <c r="AA418" i="9"/>
  <c r="X593" i="9"/>
  <c r="Z593" i="9"/>
  <c r="AA593" i="9"/>
  <c r="N13" i="9"/>
  <c r="L13" i="9"/>
  <c r="M13" i="9"/>
  <c r="L11" i="9"/>
  <c r="M11" i="9"/>
  <c r="N11" i="9"/>
  <c r="M50" i="9"/>
  <c r="N50" i="9"/>
  <c r="L50" i="9"/>
  <c r="L89" i="9"/>
  <c r="M89" i="9"/>
  <c r="N89" i="9"/>
  <c r="Z512" i="9"/>
  <c r="X512" i="9"/>
  <c r="AA512" i="9"/>
  <c r="X510" i="9"/>
  <c r="AA510" i="9"/>
  <c r="Z510" i="9"/>
  <c r="M147" i="9"/>
  <c r="N147" i="9"/>
  <c r="L147" i="9"/>
  <c r="AA504" i="9"/>
  <c r="Z504" i="9"/>
  <c r="X504" i="9"/>
  <c r="Z502" i="9"/>
  <c r="AA502" i="9"/>
  <c r="X502" i="9"/>
  <c r="M122" i="9"/>
  <c r="N122" i="9"/>
  <c r="L122" i="9"/>
  <c r="AA586" i="9"/>
  <c r="X586" i="9"/>
  <c r="Z586" i="9"/>
  <c r="M158" i="9"/>
  <c r="N158" i="9"/>
  <c r="L158" i="9"/>
  <c r="N117" i="9"/>
  <c r="L117" i="9"/>
  <c r="M117" i="9"/>
  <c r="N116" i="9"/>
  <c r="L116" i="9"/>
  <c r="M116" i="9"/>
  <c r="Z603" i="9"/>
  <c r="AA603" i="9"/>
  <c r="X603" i="9"/>
  <c r="X460" i="9"/>
  <c r="Z460" i="9"/>
  <c r="AA460" i="9"/>
  <c r="M66" i="9"/>
  <c r="N66" i="9"/>
  <c r="L66" i="9"/>
  <c r="N24" i="9"/>
  <c r="M24" i="9"/>
  <c r="L24" i="9"/>
  <c r="N37" i="9"/>
  <c r="L37" i="9"/>
  <c r="M37" i="9"/>
  <c r="N36" i="9"/>
  <c r="L36" i="9"/>
  <c r="M36" i="9"/>
  <c r="M42" i="9"/>
  <c r="N42" i="9"/>
  <c r="L42" i="9"/>
  <c r="Z370" i="9"/>
  <c r="AA370" i="9"/>
  <c r="X370" i="9"/>
  <c r="L104" i="9"/>
  <c r="M104" i="9"/>
  <c r="N104" i="9"/>
  <c r="AA360" i="9"/>
  <c r="AA366" i="9"/>
  <c r="M138" i="9"/>
  <c r="L138" i="9"/>
  <c r="N138" i="9"/>
  <c r="AA608" i="9"/>
  <c r="Z608" i="9"/>
  <c r="X608" i="9"/>
  <c r="AA348" i="9"/>
  <c r="AA443" i="9"/>
  <c r="Z443" i="9"/>
  <c r="X443" i="9"/>
  <c r="Z448" i="9"/>
  <c r="X448" i="9"/>
  <c r="AA448" i="9"/>
  <c r="AA339" i="9"/>
  <c r="X402" i="9"/>
  <c r="Z402" i="9"/>
  <c r="AA402" i="9"/>
  <c r="AA432" i="9"/>
  <c r="Z432" i="9"/>
  <c r="X432" i="9"/>
  <c r="X430" i="9"/>
  <c r="AA430" i="9"/>
  <c r="Z430" i="9"/>
  <c r="AA525" i="9"/>
  <c r="X525" i="9"/>
  <c r="Z525" i="9"/>
  <c r="X530" i="9"/>
  <c r="Z530" i="9"/>
  <c r="AA530" i="9"/>
  <c r="L87" i="9"/>
  <c r="M87" i="9"/>
  <c r="N87" i="9"/>
  <c r="AA479" i="9"/>
  <c r="Z479" i="9"/>
  <c r="X479" i="9"/>
  <c r="Z478" i="9"/>
  <c r="X478" i="9"/>
  <c r="AA478" i="9"/>
  <c r="AA565" i="9"/>
  <c r="X565" i="9"/>
  <c r="Z565" i="9"/>
  <c r="AA426" i="9"/>
  <c r="Z426" i="9"/>
  <c r="X426" i="9"/>
  <c r="X594" i="9"/>
  <c r="AA594" i="9"/>
  <c r="Z594" i="9"/>
  <c r="M14" i="9"/>
  <c r="N14" i="9"/>
  <c r="L14" i="9"/>
  <c r="N12" i="9"/>
  <c r="M12" i="9"/>
  <c r="L12" i="9"/>
  <c r="N58" i="9"/>
  <c r="L58" i="9"/>
  <c r="M58" i="9"/>
  <c r="L97" i="9"/>
  <c r="M97" i="9"/>
  <c r="N97" i="9"/>
  <c r="X513" i="9"/>
  <c r="AA513" i="9"/>
  <c r="Z513" i="9"/>
  <c r="N141" i="9"/>
  <c r="L141" i="9"/>
  <c r="M141" i="9"/>
  <c r="N140" i="9"/>
  <c r="L140" i="9"/>
  <c r="M140" i="9"/>
  <c r="AA497" i="9"/>
  <c r="X497" i="9"/>
  <c r="Z497" i="9"/>
  <c r="N125" i="9"/>
  <c r="M125" i="9"/>
  <c r="L125" i="9"/>
  <c r="L123" i="9"/>
  <c r="M123" i="9"/>
  <c r="N123" i="9"/>
  <c r="Z579" i="9"/>
  <c r="AA579" i="9"/>
  <c r="X579" i="9"/>
  <c r="L151" i="9"/>
  <c r="M151" i="9"/>
  <c r="N151" i="9"/>
  <c r="L110" i="9"/>
  <c r="M110" i="9"/>
  <c r="N110" i="9"/>
  <c r="X604" i="9"/>
  <c r="Z604" i="9"/>
  <c r="AA604" i="9"/>
  <c r="AA463" i="9"/>
  <c r="X463" i="9"/>
  <c r="Z463" i="9"/>
  <c r="AA461" i="9"/>
  <c r="X461" i="9"/>
  <c r="Z461" i="9"/>
  <c r="L59" i="9"/>
  <c r="M59" i="9"/>
  <c r="N59" i="9"/>
  <c r="L25" i="9"/>
  <c r="M25" i="9"/>
  <c r="N25" i="9"/>
  <c r="M30" i="9"/>
  <c r="N30" i="9"/>
  <c r="L30" i="9"/>
  <c r="L45" i="9"/>
  <c r="M45" i="9"/>
  <c r="N45" i="9"/>
  <c r="M43" i="9"/>
  <c r="L43" i="9"/>
  <c r="N43" i="9"/>
  <c r="Z371" i="9"/>
  <c r="AA371" i="9"/>
  <c r="X371" i="9"/>
  <c r="L105" i="9"/>
  <c r="N105" i="9"/>
  <c r="M105" i="9"/>
  <c r="AA361" i="9"/>
  <c r="M133" i="9"/>
  <c r="N133" i="9"/>
  <c r="L133" i="9"/>
  <c r="M131" i="9"/>
  <c r="L131" i="9"/>
  <c r="N131" i="9"/>
  <c r="X616" i="9"/>
  <c r="AA616" i="9"/>
  <c r="Z616" i="9"/>
  <c r="AA356" i="9"/>
  <c r="AA444" i="9"/>
  <c r="X444" i="9"/>
  <c r="Z444" i="9"/>
  <c r="AA456" i="9"/>
  <c r="Z456" i="9"/>
  <c r="X456" i="9"/>
  <c r="AA340" i="9"/>
  <c r="AA403" i="9"/>
  <c r="Z403" i="9"/>
  <c r="X403" i="9"/>
  <c r="AA433" i="9"/>
  <c r="Z433" i="9"/>
  <c r="X433" i="9"/>
  <c r="AA519" i="9"/>
  <c r="X519" i="9"/>
  <c r="Z519" i="9"/>
  <c r="X518" i="9"/>
  <c r="Z518" i="9"/>
  <c r="AA518" i="9"/>
  <c r="AA531" i="9"/>
  <c r="Z531" i="9"/>
  <c r="X531" i="9"/>
  <c r="L80" i="9"/>
  <c r="M80" i="9"/>
  <c r="N80" i="9"/>
  <c r="AA480" i="9"/>
  <c r="Z480" i="9"/>
  <c r="X480" i="9"/>
  <c r="X486" i="9"/>
  <c r="Z486" i="9"/>
  <c r="AA486" i="9"/>
  <c r="C117" i="12"/>
  <c r="I116" i="12"/>
  <c r="C76" i="12"/>
  <c r="I75" i="12"/>
  <c r="C99" i="12"/>
  <c r="I98" i="12"/>
  <c r="C39" i="12"/>
  <c r="I38" i="12"/>
  <c r="C64" i="10"/>
  <c r="I63" i="10"/>
  <c r="C113" i="10"/>
  <c r="I112" i="10"/>
  <c r="C59" i="10"/>
  <c r="I58" i="10"/>
  <c r="C107" i="10"/>
  <c r="I106" i="10"/>
  <c r="C52" i="10"/>
  <c r="I51" i="10"/>
  <c r="C100" i="10"/>
  <c r="I99" i="10"/>
  <c r="AO10" i="5"/>
  <c r="C24" i="20" l="1"/>
  <c r="D24" i="20" s="1"/>
  <c r="D23" i="20"/>
  <c r="C110" i="20"/>
  <c r="D110" i="20" s="1"/>
  <c r="D109" i="20"/>
  <c r="C31" i="20"/>
  <c r="D31" i="20" s="1"/>
  <c r="D30" i="20"/>
  <c r="C40" i="12"/>
  <c r="I39" i="12"/>
  <c r="C100" i="12"/>
  <c r="I99" i="12"/>
  <c r="C77" i="12"/>
  <c r="I77" i="12" s="1"/>
  <c r="I76" i="12"/>
  <c r="C118" i="12"/>
  <c r="I117" i="12"/>
  <c r="C60" i="10"/>
  <c r="I60" i="10" s="1"/>
  <c r="I59" i="10"/>
  <c r="C108" i="10"/>
  <c r="I108" i="10" s="1"/>
  <c r="I107" i="10"/>
  <c r="C101" i="10"/>
  <c r="I100" i="10"/>
  <c r="C114" i="10"/>
  <c r="I114" i="10" s="1"/>
  <c r="I113" i="10"/>
  <c r="C53" i="10"/>
  <c r="I52" i="10"/>
  <c r="C65" i="10"/>
  <c r="I64" i="10"/>
  <c r="F29" i="12"/>
  <c r="C41" i="12" l="1"/>
  <c r="I41" i="12" s="1"/>
  <c r="I40" i="12"/>
  <c r="C119" i="12"/>
  <c r="I119" i="12" s="1"/>
  <c r="I118" i="12"/>
  <c r="C101" i="12"/>
  <c r="I101" i="12" s="1"/>
  <c r="I100" i="12"/>
  <c r="C102" i="10"/>
  <c r="I102" i="10" s="1"/>
  <c r="I101" i="10"/>
  <c r="C66" i="10"/>
  <c r="I66" i="10" s="1"/>
  <c r="I65" i="10"/>
  <c r="C54" i="10"/>
  <c r="I54" i="10" s="1"/>
  <c r="I53" i="10"/>
  <c r="B68" i="16" a="1"/>
  <c r="B68" i="16" s="1"/>
  <c r="I68" i="16" a="1"/>
  <c r="I68" i="16" s="1"/>
  <c r="H16" i="16" a="1"/>
  <c r="H16" i="16" s="1"/>
  <c r="H4" i="16" a="1"/>
  <c r="H4" i="16" s="1"/>
  <c r="J68" i="16" l="1" a="1"/>
  <c r="J68" i="16" s="1"/>
  <c r="I69" i="16" a="1"/>
  <c r="I69" i="16" s="1"/>
  <c r="J69" i="16" s="1" a="1"/>
  <c r="J69" i="16" s="1"/>
  <c r="I16" i="16" a="1"/>
  <c r="I16" i="16" s="1"/>
  <c r="H17" i="16" a="1"/>
  <c r="H17" i="16" s="1"/>
  <c r="I17" i="16" s="1" a="1"/>
  <c r="I17" i="16" s="1"/>
  <c r="I4" i="16" a="1"/>
  <c r="I4" i="16" s="1"/>
  <c r="H5" i="16" a="1"/>
  <c r="H5" i="16" s="1"/>
  <c r="I5" i="16" s="1" a="1"/>
  <c r="I5" i="16" s="1"/>
  <c r="D10" i="24"/>
  <c r="D9" i="24"/>
  <c r="I70" i="16" l="1" a="1"/>
  <c r="I70" i="16" s="1"/>
  <c r="J70" i="16" s="1" a="1"/>
  <c r="J70" i="16" s="1"/>
  <c r="H18" i="16" a="1"/>
  <c r="H18" i="16" s="1"/>
  <c r="I18" i="16" s="1" a="1"/>
  <c r="I18" i="16" s="1"/>
  <c r="H6" i="16" a="1"/>
  <c r="H6" i="16" s="1"/>
  <c r="I6" i="16" s="1" a="1"/>
  <c r="I6" i="16" s="1"/>
  <c r="B226" i="16"/>
  <c r="I71" i="16" l="1" a="1"/>
  <c r="I71" i="16" s="1"/>
  <c r="J71" i="16" s="1" a="1"/>
  <c r="J71" i="16" s="1"/>
  <c r="H19" i="16" a="1"/>
  <c r="H19" i="16" s="1"/>
  <c r="I19" i="16" s="1" a="1"/>
  <c r="I19" i="16" s="1"/>
  <c r="H7" i="16" a="1"/>
  <c r="H7" i="16" s="1"/>
  <c r="I7" i="16" s="1" a="1"/>
  <c r="I7" i="16" s="1"/>
  <c r="J93" i="6"/>
  <c r="B185" i="24"/>
  <c r="C185" i="24"/>
  <c r="D185" i="24"/>
  <c r="E185" i="24"/>
  <c r="F185" i="24"/>
  <c r="B186" i="24"/>
  <c r="C186" i="24"/>
  <c r="D186" i="24"/>
  <c r="E186" i="24"/>
  <c r="F186" i="24"/>
  <c r="B187" i="24"/>
  <c r="C187" i="24"/>
  <c r="D187" i="24"/>
  <c r="E187" i="24"/>
  <c r="F187" i="24"/>
  <c r="B188" i="24"/>
  <c r="C188" i="24"/>
  <c r="D188" i="24"/>
  <c r="E188" i="24"/>
  <c r="F188" i="24"/>
  <c r="B189" i="24"/>
  <c r="C189" i="24"/>
  <c r="D189" i="24"/>
  <c r="E189" i="24"/>
  <c r="F189" i="24"/>
  <c r="B190" i="24"/>
  <c r="C190" i="24"/>
  <c r="D190" i="24"/>
  <c r="E190" i="24"/>
  <c r="F190" i="24"/>
  <c r="B191" i="24"/>
  <c r="C191" i="24"/>
  <c r="D191" i="24"/>
  <c r="E191" i="24"/>
  <c r="F191" i="24"/>
  <c r="B192" i="24"/>
  <c r="C192" i="24"/>
  <c r="D192" i="24"/>
  <c r="E192" i="24"/>
  <c r="F192" i="24"/>
  <c r="B193" i="24"/>
  <c r="C193" i="24"/>
  <c r="D193" i="24"/>
  <c r="E193" i="24"/>
  <c r="F193" i="24"/>
  <c r="B194" i="24"/>
  <c r="C194" i="24"/>
  <c r="D194" i="24"/>
  <c r="E194" i="24"/>
  <c r="F194" i="24"/>
  <c r="B195" i="24"/>
  <c r="C195" i="24"/>
  <c r="D195" i="24"/>
  <c r="E195" i="24"/>
  <c r="F195" i="24"/>
  <c r="B196" i="24"/>
  <c r="C196" i="24"/>
  <c r="D196" i="24"/>
  <c r="E196" i="24"/>
  <c r="F196" i="24"/>
  <c r="B197" i="24"/>
  <c r="C197" i="24"/>
  <c r="D197" i="24"/>
  <c r="E197" i="24"/>
  <c r="F197" i="24"/>
  <c r="B198" i="24"/>
  <c r="C198" i="24"/>
  <c r="D198" i="24"/>
  <c r="E198" i="24"/>
  <c r="F198" i="24"/>
  <c r="B199" i="24"/>
  <c r="C199" i="24"/>
  <c r="D199" i="24"/>
  <c r="E199" i="24"/>
  <c r="F199" i="24"/>
  <c r="B200" i="24"/>
  <c r="C200" i="24"/>
  <c r="D200" i="24"/>
  <c r="E200" i="24"/>
  <c r="F200" i="24"/>
  <c r="B201" i="24"/>
  <c r="C201" i="24"/>
  <c r="D201" i="24"/>
  <c r="E201" i="24"/>
  <c r="F201" i="24"/>
  <c r="B202" i="24"/>
  <c r="C202" i="24"/>
  <c r="D202" i="24"/>
  <c r="E202" i="24"/>
  <c r="F202" i="24"/>
  <c r="B203" i="24"/>
  <c r="C203" i="24"/>
  <c r="D203" i="24"/>
  <c r="E203" i="24"/>
  <c r="F203" i="24"/>
  <c r="B204" i="24"/>
  <c r="C204" i="24"/>
  <c r="D204" i="24"/>
  <c r="E204" i="24"/>
  <c r="F204" i="24"/>
  <c r="B205" i="24"/>
  <c r="C205" i="24"/>
  <c r="D205" i="24"/>
  <c r="E205" i="24"/>
  <c r="F205" i="24"/>
  <c r="B206" i="24"/>
  <c r="C206" i="24"/>
  <c r="D206" i="24"/>
  <c r="E206" i="24"/>
  <c r="F206" i="24"/>
  <c r="B207" i="24"/>
  <c r="C207" i="24"/>
  <c r="D207" i="24"/>
  <c r="E207" i="24"/>
  <c r="F207" i="24"/>
  <c r="B208" i="24"/>
  <c r="C208" i="24"/>
  <c r="D208" i="24"/>
  <c r="E208" i="24"/>
  <c r="F208" i="24"/>
  <c r="B209" i="24"/>
  <c r="C209" i="24"/>
  <c r="D209" i="24"/>
  <c r="E209" i="24"/>
  <c r="F209" i="24"/>
  <c r="B210" i="24"/>
  <c r="C210" i="24"/>
  <c r="D210" i="24"/>
  <c r="E210" i="24"/>
  <c r="F210" i="24"/>
  <c r="B211" i="24"/>
  <c r="C211" i="24"/>
  <c r="D211" i="24"/>
  <c r="E211" i="24"/>
  <c r="F211" i="24"/>
  <c r="B212" i="24"/>
  <c r="C212" i="24"/>
  <c r="D212" i="24"/>
  <c r="E212" i="24"/>
  <c r="F212" i="24"/>
  <c r="B213" i="24"/>
  <c r="C213" i="24"/>
  <c r="D213" i="24"/>
  <c r="E213" i="24"/>
  <c r="F213" i="24"/>
  <c r="B214" i="24"/>
  <c r="C214" i="24"/>
  <c r="D214" i="24"/>
  <c r="E214" i="24"/>
  <c r="F214" i="24"/>
  <c r="B215" i="24"/>
  <c r="C215" i="24"/>
  <c r="D215" i="24"/>
  <c r="E215" i="24"/>
  <c r="F215" i="24"/>
  <c r="B216" i="24"/>
  <c r="C216" i="24"/>
  <c r="D216" i="24"/>
  <c r="E216" i="24"/>
  <c r="F216" i="24"/>
  <c r="B217" i="24"/>
  <c r="C217" i="24"/>
  <c r="D217" i="24"/>
  <c r="E217" i="24"/>
  <c r="F217" i="24"/>
  <c r="B218" i="24"/>
  <c r="C218" i="24"/>
  <c r="D218" i="24"/>
  <c r="E218" i="24"/>
  <c r="F218" i="24"/>
  <c r="B219" i="24"/>
  <c r="C219" i="24"/>
  <c r="D219" i="24"/>
  <c r="E219" i="24"/>
  <c r="F219" i="24"/>
  <c r="B220" i="24"/>
  <c r="C220" i="24"/>
  <c r="D220" i="24"/>
  <c r="E220" i="24"/>
  <c r="F220" i="24"/>
  <c r="B221" i="24"/>
  <c r="C221" i="24"/>
  <c r="D221" i="24"/>
  <c r="E221" i="24"/>
  <c r="F221" i="24"/>
  <c r="B222" i="24"/>
  <c r="C222" i="24"/>
  <c r="D222" i="24"/>
  <c r="E222" i="24"/>
  <c r="F222" i="24"/>
  <c r="B223" i="24"/>
  <c r="C223" i="24"/>
  <c r="D223" i="24"/>
  <c r="E223" i="24"/>
  <c r="F223" i="24"/>
  <c r="B224" i="24"/>
  <c r="C224" i="24"/>
  <c r="D224" i="24"/>
  <c r="E224" i="24"/>
  <c r="F224" i="24"/>
  <c r="B225" i="24"/>
  <c r="C225" i="24"/>
  <c r="D225" i="24"/>
  <c r="E225" i="24"/>
  <c r="F225" i="24"/>
  <c r="B226" i="24"/>
  <c r="C226" i="24"/>
  <c r="D226" i="24"/>
  <c r="E226" i="24"/>
  <c r="F226" i="24"/>
  <c r="B227" i="24"/>
  <c r="C227" i="24"/>
  <c r="D227" i="24"/>
  <c r="E227" i="24"/>
  <c r="F227" i="24"/>
  <c r="B228" i="24"/>
  <c r="C228" i="24"/>
  <c r="D228" i="24"/>
  <c r="E228" i="24"/>
  <c r="F228" i="24"/>
  <c r="B229" i="24"/>
  <c r="C229" i="24"/>
  <c r="D229" i="24"/>
  <c r="E229" i="24"/>
  <c r="F229" i="24"/>
  <c r="B230" i="24"/>
  <c r="C230" i="24"/>
  <c r="D230" i="24"/>
  <c r="E230" i="24"/>
  <c r="F230" i="24"/>
  <c r="B231" i="24"/>
  <c r="C231" i="24"/>
  <c r="D231" i="24"/>
  <c r="E231" i="24"/>
  <c r="F231" i="24"/>
  <c r="B232" i="24"/>
  <c r="C232" i="24"/>
  <c r="D232" i="24"/>
  <c r="E232" i="24"/>
  <c r="F232" i="24"/>
  <c r="B233" i="24"/>
  <c r="C233" i="24"/>
  <c r="D233" i="24"/>
  <c r="E233" i="24"/>
  <c r="F233" i="24"/>
  <c r="B234" i="24"/>
  <c r="C234" i="24"/>
  <c r="D234" i="24"/>
  <c r="E234" i="24"/>
  <c r="F234" i="24"/>
  <c r="B235" i="24"/>
  <c r="C235" i="24"/>
  <c r="D235" i="24"/>
  <c r="E235" i="24"/>
  <c r="F235" i="24"/>
  <c r="B236" i="24"/>
  <c r="C236" i="24"/>
  <c r="D236" i="24"/>
  <c r="E236" i="24"/>
  <c r="F236" i="24"/>
  <c r="B237" i="24"/>
  <c r="C237" i="24"/>
  <c r="D237" i="24"/>
  <c r="E237" i="24"/>
  <c r="F237" i="24"/>
  <c r="B238" i="24"/>
  <c r="C238" i="24"/>
  <c r="D238" i="24"/>
  <c r="E238" i="24"/>
  <c r="F238" i="24"/>
  <c r="B239" i="24"/>
  <c r="C239" i="24"/>
  <c r="D239" i="24"/>
  <c r="E239" i="24"/>
  <c r="F239" i="24"/>
  <c r="B240" i="24"/>
  <c r="C240" i="24"/>
  <c r="D240" i="24"/>
  <c r="E240" i="24"/>
  <c r="F240" i="24"/>
  <c r="B241" i="24"/>
  <c r="C241" i="24"/>
  <c r="D241" i="24"/>
  <c r="E241" i="24"/>
  <c r="F241" i="24"/>
  <c r="B242" i="24"/>
  <c r="C242" i="24"/>
  <c r="D242" i="24"/>
  <c r="E242" i="24"/>
  <c r="F242" i="24"/>
  <c r="B243" i="24"/>
  <c r="C243" i="24"/>
  <c r="D243" i="24"/>
  <c r="E243" i="24"/>
  <c r="F243" i="24"/>
  <c r="B244" i="24"/>
  <c r="C244" i="24"/>
  <c r="D244" i="24"/>
  <c r="E244" i="24"/>
  <c r="F244" i="24"/>
  <c r="B245" i="24"/>
  <c r="C245" i="24"/>
  <c r="D245" i="24"/>
  <c r="E245" i="24"/>
  <c r="F245" i="24"/>
  <c r="B246" i="24"/>
  <c r="C246" i="24"/>
  <c r="D246" i="24"/>
  <c r="E246" i="24"/>
  <c r="F246" i="24"/>
  <c r="B247" i="24"/>
  <c r="C247" i="24"/>
  <c r="D247" i="24"/>
  <c r="E247" i="24"/>
  <c r="F247" i="24"/>
  <c r="B248" i="24"/>
  <c r="C248" i="24"/>
  <c r="D248" i="24"/>
  <c r="E248" i="24"/>
  <c r="F248" i="24"/>
  <c r="B249" i="24"/>
  <c r="C249" i="24"/>
  <c r="D249" i="24"/>
  <c r="E249" i="24"/>
  <c r="F249" i="24"/>
  <c r="B250" i="24"/>
  <c r="C250" i="24"/>
  <c r="D250" i="24"/>
  <c r="E250" i="24"/>
  <c r="F250" i="24"/>
  <c r="B251" i="24"/>
  <c r="C251" i="24"/>
  <c r="D251" i="24"/>
  <c r="E251" i="24"/>
  <c r="F251" i="24"/>
  <c r="B252" i="24"/>
  <c r="C252" i="24"/>
  <c r="D252" i="24"/>
  <c r="E252" i="24"/>
  <c r="F252" i="24"/>
  <c r="B253" i="24"/>
  <c r="C253" i="24"/>
  <c r="D253" i="24"/>
  <c r="E253" i="24"/>
  <c r="F253" i="24"/>
  <c r="B254" i="24"/>
  <c r="C254" i="24"/>
  <c r="D254" i="24"/>
  <c r="E254" i="24"/>
  <c r="F254" i="24"/>
  <c r="B255" i="24"/>
  <c r="C255" i="24"/>
  <c r="D255" i="24"/>
  <c r="E255" i="24"/>
  <c r="F255" i="24"/>
  <c r="B256" i="24"/>
  <c r="C256" i="24"/>
  <c r="D256" i="24"/>
  <c r="E256" i="24"/>
  <c r="F256" i="24"/>
  <c r="B257" i="24"/>
  <c r="C257" i="24"/>
  <c r="D257" i="24"/>
  <c r="E257" i="24"/>
  <c r="F257" i="24"/>
  <c r="B258" i="24"/>
  <c r="C258" i="24"/>
  <c r="D258" i="24"/>
  <c r="E258" i="24"/>
  <c r="F258" i="24"/>
  <c r="B259" i="24"/>
  <c r="C259" i="24"/>
  <c r="D259" i="24"/>
  <c r="E259" i="24"/>
  <c r="F259" i="24"/>
  <c r="B260" i="24"/>
  <c r="C260" i="24"/>
  <c r="D260" i="24"/>
  <c r="E260" i="24"/>
  <c r="F260" i="24"/>
  <c r="B261" i="24"/>
  <c r="C261" i="24"/>
  <c r="D261" i="24"/>
  <c r="E261" i="24"/>
  <c r="F261" i="24"/>
  <c r="B262" i="24"/>
  <c r="C262" i="24"/>
  <c r="D262" i="24"/>
  <c r="E262" i="24"/>
  <c r="F262" i="24"/>
  <c r="B263" i="24"/>
  <c r="C263" i="24"/>
  <c r="D263" i="24"/>
  <c r="E263" i="24"/>
  <c r="F263" i="24"/>
  <c r="F184" i="24"/>
  <c r="C184" i="24"/>
  <c r="D184" i="24"/>
  <c r="E184" i="24"/>
  <c r="B184" i="24"/>
  <c r="I72" i="16" l="1" a="1"/>
  <c r="I72" i="16" s="1"/>
  <c r="J72" i="16" s="1" a="1"/>
  <c r="J72" i="16" s="1"/>
  <c r="H20" i="16" a="1"/>
  <c r="H20" i="16" s="1"/>
  <c r="I20" i="16" s="1" a="1"/>
  <c r="I20" i="16" s="1"/>
  <c r="H8" i="16" a="1"/>
  <c r="H8" i="16" s="1"/>
  <c r="I8" i="16" s="1" a="1"/>
  <c r="I8" i="16" s="1"/>
  <c r="Z81" i="24"/>
  <c r="V81" i="24"/>
  <c r="R81" i="24"/>
  <c r="N81" i="24"/>
  <c r="J81" i="24"/>
  <c r="Z45" i="24"/>
  <c r="V45" i="24"/>
  <c r="R45" i="24"/>
  <c r="N45" i="24"/>
  <c r="J45" i="24"/>
  <c r="C30" i="10"/>
  <c r="C29" i="12"/>
  <c r="I29" i="12" s="1"/>
  <c r="I73" i="16" l="1" a="1"/>
  <c r="I73" i="16" s="1"/>
  <c r="H21" i="16" a="1"/>
  <c r="H21" i="16" s="1"/>
  <c r="H9" i="16" a="1"/>
  <c r="H9" i="16" s="1"/>
  <c r="I9" i="16" s="1" a="1"/>
  <c r="I9" i="16" s="1"/>
  <c r="K8" i="1"/>
  <c r="I74" i="16" l="1" a="1"/>
  <c r="I74" i="16" s="1"/>
  <c r="J73" i="16" a="1"/>
  <c r="J73" i="16" s="1"/>
  <c r="H22" i="16" a="1"/>
  <c r="H22" i="16" s="1"/>
  <c r="I21" i="16" a="1"/>
  <c r="I21" i="16" s="1"/>
  <c r="H10" i="16" a="1"/>
  <c r="H10" i="16" s="1"/>
  <c r="AR185" i="24"/>
  <c r="AM185" i="24"/>
  <c r="AM186" i="24"/>
  <c r="AM187" i="24"/>
  <c r="AM188" i="24"/>
  <c r="AM189" i="24"/>
  <c r="AM190" i="24"/>
  <c r="AM191"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M221" i="24"/>
  <c r="AM222" i="24"/>
  <c r="AM223" i="24"/>
  <c r="AM224" i="24"/>
  <c r="AM225" i="24"/>
  <c r="AM226" i="24"/>
  <c r="AM227" i="24"/>
  <c r="AM228" i="24"/>
  <c r="AM229" i="24"/>
  <c r="AM230" i="24"/>
  <c r="AM231" i="24"/>
  <c r="AM232" i="24"/>
  <c r="AM233" i="24"/>
  <c r="AM234" i="24"/>
  <c r="AM235" i="24"/>
  <c r="AM236" i="24"/>
  <c r="AM237" i="24"/>
  <c r="AM238" i="24"/>
  <c r="AM239" i="24"/>
  <c r="AM240" i="24"/>
  <c r="AM241" i="24"/>
  <c r="AM242" i="24"/>
  <c r="AM243" i="24"/>
  <c r="AM244" i="24"/>
  <c r="AM245" i="24"/>
  <c r="AM246" i="24"/>
  <c r="AM247" i="24"/>
  <c r="AM248" i="24"/>
  <c r="AM249" i="24"/>
  <c r="AM250" i="24"/>
  <c r="AM251" i="24"/>
  <c r="AM252" i="24"/>
  <c r="AM253" i="24"/>
  <c r="AM254" i="24"/>
  <c r="AM255" i="24"/>
  <c r="AM256" i="24"/>
  <c r="AM257" i="24"/>
  <c r="AM258" i="24"/>
  <c r="AM259" i="24"/>
  <c r="AM260" i="24"/>
  <c r="AM261" i="24"/>
  <c r="AM262" i="24"/>
  <c r="AM263" i="24"/>
  <c r="AM184" i="24"/>
  <c r="I5" i="24"/>
  <c r="J74" i="16" l="1" a="1"/>
  <c r="J74" i="16" s="1"/>
  <c r="I75" i="16" a="1"/>
  <c r="I75" i="16" s="1"/>
  <c r="H23" i="16" a="1"/>
  <c r="H23" i="16" s="1"/>
  <c r="I22" i="16" a="1"/>
  <c r="I22" i="16" s="1"/>
  <c r="H11" i="16" a="1"/>
  <c r="H11" i="16" s="1"/>
  <c r="I10" i="16" a="1"/>
  <c r="I10" i="16" s="1"/>
  <c r="A25" i="1"/>
  <c r="I76" i="16" l="1" a="1"/>
  <c r="I76" i="16" s="1"/>
  <c r="J75" i="16" a="1"/>
  <c r="J75" i="16" s="1"/>
  <c r="H24" i="16" a="1"/>
  <c r="H24" i="16" s="1"/>
  <c r="I24" i="16" s="1" a="1"/>
  <c r="I24" i="16" s="1"/>
  <c r="I23" i="16" a="1"/>
  <c r="I23" i="16" s="1"/>
  <c r="H12" i="16" a="1"/>
  <c r="H12" i="16" s="1"/>
  <c r="I12" i="16" s="1" a="1"/>
  <c r="I12" i="16" s="1"/>
  <c r="I11" i="16" a="1"/>
  <c r="I11" i="16" s="1"/>
  <c r="I6" i="24"/>
  <c r="M8" i="24"/>
  <c r="M12" i="24"/>
  <c r="M13" i="24"/>
  <c r="M10" i="24"/>
  <c r="M5" i="24"/>
  <c r="M7" i="24"/>
  <c r="M11" i="24"/>
  <c r="M9" i="24"/>
  <c r="M6" i="24"/>
  <c r="I9" i="24"/>
  <c r="I12" i="24"/>
  <c r="I8" i="24"/>
  <c r="I11" i="24"/>
  <c r="I7" i="24"/>
  <c r="I13" i="24"/>
  <c r="I10" i="24"/>
  <c r="B119" i="24"/>
  <c r="AM85" i="24"/>
  <c r="AM87" i="24"/>
  <c r="AM89" i="24"/>
  <c r="AM91" i="24"/>
  <c r="AM93" i="24"/>
  <c r="AM95" i="24"/>
  <c r="AM97" i="24"/>
  <c r="AM99" i="24"/>
  <c r="AM101" i="24"/>
  <c r="AM103" i="24"/>
  <c r="AM105" i="24"/>
  <c r="AM107" i="24"/>
  <c r="AM109" i="24"/>
  <c r="AM111" i="24"/>
  <c r="AM83" i="24"/>
  <c r="B85" i="24"/>
  <c r="C85" i="24"/>
  <c r="D85" i="24"/>
  <c r="E85" i="24"/>
  <c r="F85" i="24"/>
  <c r="G85" i="24"/>
  <c r="H85" i="24"/>
  <c r="I85" i="24"/>
  <c r="B87" i="24"/>
  <c r="C87" i="24"/>
  <c r="D87" i="24"/>
  <c r="E87" i="24"/>
  <c r="F87" i="24"/>
  <c r="G87" i="24"/>
  <c r="H87" i="24"/>
  <c r="I87" i="24"/>
  <c r="B89" i="24"/>
  <c r="C89" i="24"/>
  <c r="D89" i="24"/>
  <c r="E89" i="24"/>
  <c r="F89" i="24"/>
  <c r="G89" i="24"/>
  <c r="H89" i="24"/>
  <c r="I89" i="24"/>
  <c r="B91" i="24"/>
  <c r="C91" i="24"/>
  <c r="D91" i="24"/>
  <c r="E91" i="24"/>
  <c r="F91" i="24"/>
  <c r="G91" i="24"/>
  <c r="H91" i="24"/>
  <c r="I91" i="24"/>
  <c r="B93" i="24"/>
  <c r="C93" i="24"/>
  <c r="D93" i="24"/>
  <c r="E93" i="24"/>
  <c r="F93" i="24"/>
  <c r="G93" i="24"/>
  <c r="H93" i="24"/>
  <c r="I93" i="24"/>
  <c r="B95" i="24"/>
  <c r="C95" i="24"/>
  <c r="D95" i="24"/>
  <c r="E95" i="24"/>
  <c r="F95" i="24"/>
  <c r="G95" i="24"/>
  <c r="H95" i="24"/>
  <c r="I95" i="24"/>
  <c r="B97" i="24"/>
  <c r="C97" i="24"/>
  <c r="D97" i="24"/>
  <c r="E97" i="24"/>
  <c r="F97" i="24"/>
  <c r="G97" i="24"/>
  <c r="H97" i="24"/>
  <c r="I97" i="24"/>
  <c r="B99" i="24"/>
  <c r="C99" i="24"/>
  <c r="D99" i="24"/>
  <c r="E99" i="24"/>
  <c r="F99" i="24"/>
  <c r="G99" i="24"/>
  <c r="H99" i="24"/>
  <c r="I99" i="24"/>
  <c r="B101" i="24"/>
  <c r="C101" i="24"/>
  <c r="D101" i="24"/>
  <c r="E101" i="24"/>
  <c r="F101" i="24"/>
  <c r="G101" i="24"/>
  <c r="H101" i="24"/>
  <c r="I101" i="24"/>
  <c r="B103" i="24"/>
  <c r="C103" i="24"/>
  <c r="D103" i="24"/>
  <c r="E103" i="24"/>
  <c r="F103" i="24"/>
  <c r="G103" i="24"/>
  <c r="H103" i="24"/>
  <c r="I103" i="24"/>
  <c r="B105" i="24"/>
  <c r="C105" i="24"/>
  <c r="D105" i="24"/>
  <c r="E105" i="24"/>
  <c r="F105" i="24"/>
  <c r="G105" i="24"/>
  <c r="H105" i="24"/>
  <c r="I105" i="24"/>
  <c r="B107" i="24"/>
  <c r="C107" i="24"/>
  <c r="D107" i="24"/>
  <c r="E107" i="24"/>
  <c r="F107" i="24"/>
  <c r="G107" i="24"/>
  <c r="H107" i="24"/>
  <c r="I107" i="24"/>
  <c r="B109" i="24"/>
  <c r="C109" i="24"/>
  <c r="D109" i="24"/>
  <c r="E109" i="24"/>
  <c r="F109" i="24"/>
  <c r="G109" i="24"/>
  <c r="H109" i="24"/>
  <c r="I109" i="24"/>
  <c r="B111" i="24"/>
  <c r="C111" i="24"/>
  <c r="D111" i="24"/>
  <c r="E111" i="24"/>
  <c r="F111" i="24"/>
  <c r="G111" i="24"/>
  <c r="H111" i="24"/>
  <c r="I111" i="24"/>
  <c r="I83" i="24"/>
  <c r="C83" i="24"/>
  <c r="D83" i="24"/>
  <c r="E83" i="24"/>
  <c r="F83" i="24"/>
  <c r="G83" i="24"/>
  <c r="H83" i="24"/>
  <c r="B83" i="24"/>
  <c r="AM49" i="24"/>
  <c r="AM51" i="24"/>
  <c r="AM53" i="24"/>
  <c r="AM55" i="24"/>
  <c r="AM57" i="24"/>
  <c r="AM59" i="24"/>
  <c r="AM61" i="24"/>
  <c r="AM63" i="24"/>
  <c r="AM65" i="24"/>
  <c r="AM67" i="24"/>
  <c r="AM69" i="24"/>
  <c r="AM71" i="24"/>
  <c r="AM73" i="24"/>
  <c r="AM75" i="24"/>
  <c r="AM47" i="24"/>
  <c r="I49" i="24"/>
  <c r="I51" i="24"/>
  <c r="I53" i="24"/>
  <c r="I55" i="24"/>
  <c r="I57" i="24"/>
  <c r="I59" i="24"/>
  <c r="I61" i="24"/>
  <c r="I63" i="24"/>
  <c r="I65" i="24"/>
  <c r="I67" i="24"/>
  <c r="I69" i="24"/>
  <c r="I71" i="24"/>
  <c r="I73" i="24"/>
  <c r="I75" i="24"/>
  <c r="I47" i="24"/>
  <c r="C47" i="24"/>
  <c r="D47" i="24"/>
  <c r="E47" i="24"/>
  <c r="F47" i="24"/>
  <c r="G47" i="24"/>
  <c r="H47" i="24"/>
  <c r="C49" i="24"/>
  <c r="D49" i="24"/>
  <c r="E49" i="24"/>
  <c r="F49" i="24"/>
  <c r="G49" i="24"/>
  <c r="H49" i="24"/>
  <c r="C51" i="24"/>
  <c r="D51" i="24"/>
  <c r="E51" i="24"/>
  <c r="F51" i="24"/>
  <c r="G51" i="24"/>
  <c r="H51" i="24"/>
  <c r="C53" i="24"/>
  <c r="D53" i="24"/>
  <c r="E53" i="24"/>
  <c r="F53" i="24"/>
  <c r="G53" i="24"/>
  <c r="H53" i="24"/>
  <c r="C55" i="24"/>
  <c r="D55" i="24"/>
  <c r="E55" i="24"/>
  <c r="F55" i="24"/>
  <c r="G55" i="24"/>
  <c r="H55" i="24"/>
  <c r="C57" i="24"/>
  <c r="D57" i="24"/>
  <c r="E57" i="24"/>
  <c r="F57" i="24"/>
  <c r="G57" i="24"/>
  <c r="H57" i="24"/>
  <c r="C59" i="24"/>
  <c r="D59" i="24"/>
  <c r="E59" i="24"/>
  <c r="F59" i="24"/>
  <c r="G59" i="24"/>
  <c r="H59" i="24"/>
  <c r="C61" i="24"/>
  <c r="D61" i="24"/>
  <c r="E61" i="24"/>
  <c r="F61" i="24"/>
  <c r="G61" i="24"/>
  <c r="H61" i="24"/>
  <c r="C63" i="24"/>
  <c r="D63" i="24"/>
  <c r="E63" i="24"/>
  <c r="F63" i="24"/>
  <c r="G63" i="24"/>
  <c r="H63" i="24"/>
  <c r="C65" i="24"/>
  <c r="D65" i="24"/>
  <c r="E65" i="24"/>
  <c r="F65" i="24"/>
  <c r="G65" i="24"/>
  <c r="H65" i="24"/>
  <c r="C67" i="24"/>
  <c r="D67" i="24"/>
  <c r="E67" i="24"/>
  <c r="F67" i="24"/>
  <c r="G67" i="24"/>
  <c r="H67" i="24"/>
  <c r="C69" i="24"/>
  <c r="D69" i="24"/>
  <c r="E69" i="24"/>
  <c r="F69" i="24"/>
  <c r="G69" i="24"/>
  <c r="H69" i="24"/>
  <c r="C71" i="24"/>
  <c r="D71" i="24"/>
  <c r="E71" i="24"/>
  <c r="F71" i="24"/>
  <c r="G71" i="24"/>
  <c r="H71" i="24"/>
  <c r="C73" i="24"/>
  <c r="D73" i="24"/>
  <c r="E73" i="24"/>
  <c r="F73" i="24"/>
  <c r="G73" i="24"/>
  <c r="H73" i="24"/>
  <c r="C75" i="24"/>
  <c r="D75" i="24"/>
  <c r="E75" i="24"/>
  <c r="F75" i="24"/>
  <c r="G75" i="24"/>
  <c r="H75" i="24"/>
  <c r="B49" i="24"/>
  <c r="B51" i="24"/>
  <c r="B53" i="24"/>
  <c r="B55" i="24"/>
  <c r="B57" i="24"/>
  <c r="B59" i="24"/>
  <c r="B61" i="24"/>
  <c r="B63" i="24"/>
  <c r="B65" i="24"/>
  <c r="B67" i="24"/>
  <c r="B69" i="24"/>
  <c r="B71" i="24"/>
  <c r="B73" i="24"/>
  <c r="B75" i="24"/>
  <c r="B47" i="24"/>
  <c r="O28" i="24"/>
  <c r="O29" i="24"/>
  <c r="O30" i="24"/>
  <c r="O31" i="24"/>
  <c r="O32" i="24"/>
  <c r="O33" i="24"/>
  <c r="O34" i="24"/>
  <c r="O35" i="24"/>
  <c r="O36" i="24"/>
  <c r="O37" i="24"/>
  <c r="O38" i="24"/>
  <c r="O27" i="24"/>
  <c r="B28" i="24"/>
  <c r="B29" i="24"/>
  <c r="B30" i="24"/>
  <c r="B31" i="24"/>
  <c r="B32" i="24"/>
  <c r="B33" i="24"/>
  <c r="B34" i="24"/>
  <c r="B35" i="24"/>
  <c r="B36" i="24"/>
  <c r="B37" i="24"/>
  <c r="B38" i="24"/>
  <c r="B27" i="24"/>
  <c r="I77" i="16" l="1" a="1"/>
  <c r="I77" i="16" s="1"/>
  <c r="J76" i="16" a="1"/>
  <c r="J76" i="16" s="1"/>
  <c r="B121" i="24"/>
  <c r="C121" i="24"/>
  <c r="D121" i="24"/>
  <c r="B123" i="24"/>
  <c r="C123" i="24"/>
  <c r="D123" i="24"/>
  <c r="B125" i="24"/>
  <c r="C125" i="24"/>
  <c r="D125" i="24"/>
  <c r="B127" i="24"/>
  <c r="C127" i="24"/>
  <c r="D127" i="24"/>
  <c r="B129" i="24"/>
  <c r="C129" i="24"/>
  <c r="D129" i="24"/>
  <c r="B131" i="24"/>
  <c r="C131" i="24"/>
  <c r="D131" i="24"/>
  <c r="B133" i="24"/>
  <c r="C133" i="24"/>
  <c r="D133" i="24"/>
  <c r="B135" i="24"/>
  <c r="C135" i="24"/>
  <c r="D135" i="24"/>
  <c r="B137" i="24"/>
  <c r="C137" i="24"/>
  <c r="D137" i="24"/>
  <c r="B139" i="24"/>
  <c r="C139" i="24"/>
  <c r="D139" i="24"/>
  <c r="B141" i="24"/>
  <c r="C141" i="24"/>
  <c r="D141" i="24"/>
  <c r="B143" i="24"/>
  <c r="C143" i="24"/>
  <c r="D143" i="24"/>
  <c r="B145" i="24"/>
  <c r="C145" i="24"/>
  <c r="D145" i="24"/>
  <c r="B147" i="24"/>
  <c r="C147" i="24"/>
  <c r="D147" i="24"/>
  <c r="B149" i="24"/>
  <c r="C149" i="24"/>
  <c r="D149" i="24"/>
  <c r="B151" i="24"/>
  <c r="C151" i="24"/>
  <c r="D151" i="24"/>
  <c r="B153" i="24"/>
  <c r="C153" i="24"/>
  <c r="D153" i="24"/>
  <c r="B155" i="24"/>
  <c r="C155" i="24"/>
  <c r="D155" i="24"/>
  <c r="B157" i="24"/>
  <c r="C157" i="24"/>
  <c r="D157" i="24"/>
  <c r="B159" i="24"/>
  <c r="C159" i="24"/>
  <c r="D159" i="24"/>
  <c r="B161" i="24"/>
  <c r="C161" i="24"/>
  <c r="D161" i="24"/>
  <c r="B163" i="24"/>
  <c r="C163" i="24"/>
  <c r="D163" i="24"/>
  <c r="B165" i="24"/>
  <c r="C165" i="24"/>
  <c r="D165" i="24"/>
  <c r="B167" i="24"/>
  <c r="C167" i="24"/>
  <c r="D167" i="24"/>
  <c r="B169" i="24"/>
  <c r="C169" i="24"/>
  <c r="D169" i="24"/>
  <c r="B171" i="24"/>
  <c r="C171" i="24"/>
  <c r="D171" i="24"/>
  <c r="B173" i="24"/>
  <c r="C173" i="24"/>
  <c r="D173" i="24"/>
  <c r="B175" i="24"/>
  <c r="C175" i="24"/>
  <c r="D175" i="24"/>
  <c r="B177" i="24"/>
  <c r="C177" i="24"/>
  <c r="D177" i="24"/>
  <c r="F121" i="24"/>
  <c r="G121" i="24"/>
  <c r="H121" i="24"/>
  <c r="I121" i="24"/>
  <c r="J121" i="24"/>
  <c r="K121" i="24"/>
  <c r="F123" i="24"/>
  <c r="G123" i="24"/>
  <c r="H123" i="24"/>
  <c r="I123" i="24"/>
  <c r="J123" i="24"/>
  <c r="K123" i="24"/>
  <c r="F125" i="24"/>
  <c r="G125" i="24"/>
  <c r="H125" i="24"/>
  <c r="I125" i="24"/>
  <c r="J125" i="24"/>
  <c r="K125" i="24"/>
  <c r="F127" i="24"/>
  <c r="G127" i="24"/>
  <c r="H127" i="24"/>
  <c r="I127" i="24"/>
  <c r="J127" i="24"/>
  <c r="K127" i="24"/>
  <c r="F129" i="24"/>
  <c r="G129" i="24"/>
  <c r="H129" i="24"/>
  <c r="I129" i="24"/>
  <c r="J129" i="24"/>
  <c r="K129" i="24"/>
  <c r="F131" i="24"/>
  <c r="G131" i="24"/>
  <c r="H131" i="24"/>
  <c r="I131" i="24"/>
  <c r="J131" i="24"/>
  <c r="K131" i="24"/>
  <c r="F133" i="24"/>
  <c r="G133" i="24"/>
  <c r="H133" i="24"/>
  <c r="I133" i="24"/>
  <c r="J133" i="24"/>
  <c r="K133" i="24"/>
  <c r="F135" i="24"/>
  <c r="G135" i="24"/>
  <c r="H135" i="24"/>
  <c r="I135" i="24"/>
  <c r="J135" i="24"/>
  <c r="K135" i="24"/>
  <c r="F137" i="24"/>
  <c r="G137" i="24"/>
  <c r="H137" i="24"/>
  <c r="I137" i="24"/>
  <c r="J137" i="24"/>
  <c r="K137" i="24"/>
  <c r="F139" i="24"/>
  <c r="G139" i="24"/>
  <c r="H139" i="24"/>
  <c r="I139" i="24"/>
  <c r="J139" i="24"/>
  <c r="K139" i="24"/>
  <c r="F141" i="24"/>
  <c r="G141" i="24"/>
  <c r="H141" i="24"/>
  <c r="I141" i="24"/>
  <c r="J141" i="24"/>
  <c r="K141" i="24"/>
  <c r="F143" i="24"/>
  <c r="G143" i="24"/>
  <c r="H143" i="24"/>
  <c r="I143" i="24"/>
  <c r="J143" i="24"/>
  <c r="K143" i="24"/>
  <c r="F145" i="24"/>
  <c r="G145" i="24"/>
  <c r="H145" i="24"/>
  <c r="I145" i="24"/>
  <c r="J145" i="24"/>
  <c r="K145" i="24"/>
  <c r="F147" i="24"/>
  <c r="G147" i="24"/>
  <c r="H147" i="24"/>
  <c r="I147" i="24"/>
  <c r="J147" i="24"/>
  <c r="K147" i="24"/>
  <c r="F149" i="24"/>
  <c r="G149" i="24"/>
  <c r="H149" i="24"/>
  <c r="I149" i="24"/>
  <c r="J149" i="24"/>
  <c r="K149" i="24"/>
  <c r="F151" i="24"/>
  <c r="G151" i="24"/>
  <c r="H151" i="24"/>
  <c r="I151" i="24"/>
  <c r="J151" i="24"/>
  <c r="K151" i="24"/>
  <c r="F153" i="24"/>
  <c r="G153" i="24"/>
  <c r="H153" i="24"/>
  <c r="I153" i="24"/>
  <c r="J153" i="24"/>
  <c r="K153" i="24"/>
  <c r="F155" i="24"/>
  <c r="G155" i="24"/>
  <c r="H155" i="24"/>
  <c r="I155" i="24"/>
  <c r="J155" i="24"/>
  <c r="K155" i="24"/>
  <c r="F157" i="24"/>
  <c r="G157" i="24"/>
  <c r="H157" i="24"/>
  <c r="I157" i="24"/>
  <c r="J157" i="24"/>
  <c r="K157" i="24"/>
  <c r="F159" i="24"/>
  <c r="G159" i="24"/>
  <c r="H159" i="24"/>
  <c r="I159" i="24"/>
  <c r="J159" i="24"/>
  <c r="K159" i="24"/>
  <c r="F161" i="24"/>
  <c r="G161" i="24"/>
  <c r="H161" i="24"/>
  <c r="I161" i="24"/>
  <c r="J161" i="24"/>
  <c r="K161" i="24"/>
  <c r="F163" i="24"/>
  <c r="G163" i="24"/>
  <c r="H163" i="24"/>
  <c r="I163" i="24"/>
  <c r="J163" i="24"/>
  <c r="K163" i="24"/>
  <c r="F165" i="24"/>
  <c r="G165" i="24"/>
  <c r="H165" i="24"/>
  <c r="I165" i="24"/>
  <c r="J165" i="24"/>
  <c r="K165" i="24"/>
  <c r="F167" i="24"/>
  <c r="G167" i="24"/>
  <c r="H167" i="24"/>
  <c r="I167" i="24"/>
  <c r="J167" i="24"/>
  <c r="K167" i="24"/>
  <c r="F169" i="24"/>
  <c r="G169" i="24"/>
  <c r="H169" i="24"/>
  <c r="I169" i="24"/>
  <c r="J169" i="24"/>
  <c r="K169" i="24"/>
  <c r="F171" i="24"/>
  <c r="G171" i="24"/>
  <c r="H171" i="24"/>
  <c r="I171" i="24"/>
  <c r="J171" i="24"/>
  <c r="K171" i="24"/>
  <c r="F173" i="24"/>
  <c r="G173" i="24"/>
  <c r="H173" i="24"/>
  <c r="I173" i="24"/>
  <c r="J173" i="24"/>
  <c r="K173" i="24"/>
  <c r="F175" i="24"/>
  <c r="G175" i="24"/>
  <c r="H175" i="24"/>
  <c r="I175" i="24"/>
  <c r="J175" i="24"/>
  <c r="K175" i="24"/>
  <c r="F177" i="24"/>
  <c r="G177" i="24"/>
  <c r="H177" i="24"/>
  <c r="I177" i="24"/>
  <c r="J177" i="24"/>
  <c r="K177" i="24"/>
  <c r="M121" i="24"/>
  <c r="M123" i="24"/>
  <c r="M125" i="24"/>
  <c r="M127" i="24"/>
  <c r="M129" i="24"/>
  <c r="M131" i="24"/>
  <c r="M133" i="24"/>
  <c r="M135" i="24"/>
  <c r="M137" i="24"/>
  <c r="M139" i="24"/>
  <c r="M141" i="24"/>
  <c r="M143" i="24"/>
  <c r="M145" i="24"/>
  <c r="M147" i="24"/>
  <c r="M149" i="24"/>
  <c r="M151" i="24"/>
  <c r="M153" i="24"/>
  <c r="M155" i="24"/>
  <c r="M157" i="24"/>
  <c r="M159" i="24"/>
  <c r="M161" i="24"/>
  <c r="M163" i="24"/>
  <c r="M165" i="24"/>
  <c r="M167" i="24"/>
  <c r="M169" i="24"/>
  <c r="M171" i="24"/>
  <c r="M173" i="24"/>
  <c r="M175" i="24"/>
  <c r="M177"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AM121" i="24"/>
  <c r="AM123" i="24"/>
  <c r="AM125" i="24"/>
  <c r="AM127" i="24"/>
  <c r="AM129" i="24"/>
  <c r="AM131" i="24"/>
  <c r="AM133" i="24"/>
  <c r="AM135" i="24"/>
  <c r="AM137" i="24"/>
  <c r="AM139" i="24"/>
  <c r="AM141" i="24"/>
  <c r="AM143" i="24"/>
  <c r="AM145" i="24"/>
  <c r="AM147" i="24"/>
  <c r="AM149" i="24"/>
  <c r="AM151" i="24"/>
  <c r="AM153" i="24"/>
  <c r="AM155" i="24"/>
  <c r="AM157" i="24"/>
  <c r="AM159" i="24"/>
  <c r="AM161" i="24"/>
  <c r="AM163" i="24"/>
  <c r="AM165" i="24"/>
  <c r="AM167" i="24"/>
  <c r="AM169" i="24"/>
  <c r="AM171" i="24"/>
  <c r="AM173" i="24"/>
  <c r="AM175" i="24"/>
  <c r="AM177" i="24"/>
  <c r="AM119" i="24"/>
  <c r="M119" i="24"/>
  <c r="L120" i="24"/>
  <c r="L119" i="24"/>
  <c r="I119" i="24"/>
  <c r="J119" i="24"/>
  <c r="K119" i="24"/>
  <c r="H119" i="24"/>
  <c r="G119" i="24"/>
  <c r="F119" i="24"/>
  <c r="E120" i="24"/>
  <c r="E119" i="24"/>
  <c r="C119" i="24"/>
  <c r="D119" i="24"/>
  <c r="AV91" i="24"/>
  <c r="AU85" i="24"/>
  <c r="AT83" i="24"/>
  <c r="AS107" i="24"/>
  <c r="AR91" i="24"/>
  <c r="Z75" i="24"/>
  <c r="Z76" i="24"/>
  <c r="Z51" i="24"/>
  <c r="Z52" i="24"/>
  <c r="Z53" i="24"/>
  <c r="Z54" i="24"/>
  <c r="Z55" i="24"/>
  <c r="Z56" i="24"/>
  <c r="Z57" i="24"/>
  <c r="Z58" i="24"/>
  <c r="Z59" i="24"/>
  <c r="Z60" i="24"/>
  <c r="Z61" i="24"/>
  <c r="Z62" i="24"/>
  <c r="Z63" i="24"/>
  <c r="Z64" i="24"/>
  <c r="Z65" i="24"/>
  <c r="Z66" i="24"/>
  <c r="Z67" i="24"/>
  <c r="Z68" i="24"/>
  <c r="Z69" i="24"/>
  <c r="Z70" i="24"/>
  <c r="Z71" i="24"/>
  <c r="Z72" i="24"/>
  <c r="Z73" i="24"/>
  <c r="Z74" i="24"/>
  <c r="I78" i="16" l="1" a="1"/>
  <c r="I78" i="16" s="1"/>
  <c r="J77" i="16" a="1"/>
  <c r="J77" i="16" s="1"/>
  <c r="AV111" i="24"/>
  <c r="AR109" i="24"/>
  <c r="AU103" i="24"/>
  <c r="AT99" i="24"/>
  <c r="AU95" i="24"/>
  <c r="AS91" i="24"/>
  <c r="AR87" i="24"/>
  <c r="AU111" i="24"/>
  <c r="AR103" i="24"/>
  <c r="AU97" i="24"/>
  <c r="AR95" i="24"/>
  <c r="AU89" i="24"/>
  <c r="AV85" i="24"/>
  <c r="AR111" i="24"/>
  <c r="AU105" i="24"/>
  <c r="AV101" i="24"/>
  <c r="AT97" i="24"/>
  <c r="AV93" i="24"/>
  <c r="AV87" i="24"/>
  <c r="AR85" i="24"/>
  <c r="AV109" i="24"/>
  <c r="AV103" i="24"/>
  <c r="AR101" i="24"/>
  <c r="AV95" i="24"/>
  <c r="AR93" i="24"/>
  <c r="AU87" i="24"/>
  <c r="AS89" i="24"/>
  <c r="AS97" i="24"/>
  <c r="AS105" i="24"/>
  <c r="AS87" i="24"/>
  <c r="AS95" i="24"/>
  <c r="AS103" i="24"/>
  <c r="AS111" i="24"/>
  <c r="AS109" i="24"/>
  <c r="AS93" i="24"/>
  <c r="AT87" i="24"/>
  <c r="AT95" i="24"/>
  <c r="AT103" i="24"/>
  <c r="AT111" i="24"/>
  <c r="AT89" i="24"/>
  <c r="AT85" i="24"/>
  <c r="AT93" i="24"/>
  <c r="AT101" i="24"/>
  <c r="AT109" i="24"/>
  <c r="AS83" i="24"/>
  <c r="AT107" i="24"/>
  <c r="AS101" i="24"/>
  <c r="AT91" i="24"/>
  <c r="AT105" i="24"/>
  <c r="AS99" i="24"/>
  <c r="AS85" i="24"/>
  <c r="AR83" i="24"/>
  <c r="AV83" i="24"/>
  <c r="AU107" i="24"/>
  <c r="AV105" i="24"/>
  <c r="AR105" i="24"/>
  <c r="AU99" i="24"/>
  <c r="AV97" i="24"/>
  <c r="AR97" i="24"/>
  <c r="AU91" i="24"/>
  <c r="AV89" i="24"/>
  <c r="AR89" i="24"/>
  <c r="AU83" i="24"/>
  <c r="AU109" i="24"/>
  <c r="AV107" i="24"/>
  <c r="AR107" i="24"/>
  <c r="AU101" i="24"/>
  <c r="AV99" i="24"/>
  <c r="AR99" i="24"/>
  <c r="AU93" i="24"/>
  <c r="I79" i="16" l="1" a="1"/>
  <c r="I79" i="16" s="1"/>
  <c r="J78" i="16" a="1"/>
  <c r="J78" i="16" s="1"/>
  <c r="F23" i="24"/>
  <c r="F22" i="24"/>
  <c r="F21" i="24"/>
  <c r="F20" i="24"/>
  <c r="F19" i="24"/>
  <c r="F18" i="24"/>
  <c r="F17" i="24"/>
  <c r="F16" i="24"/>
  <c r="D7" i="24"/>
  <c r="D6" i="24"/>
  <c r="I80" i="16" l="1" a="1"/>
  <c r="I80" i="16" s="1"/>
  <c r="J80" i="16" s="1" a="1"/>
  <c r="J80" i="16" s="1"/>
  <c r="J79" i="16" a="1"/>
  <c r="J79" i="16" s="1"/>
  <c r="AU55" i="24"/>
  <c r="AU63" i="24"/>
  <c r="AU71" i="24"/>
  <c r="AU49" i="24"/>
  <c r="AU57" i="24"/>
  <c r="AU65" i="24"/>
  <c r="AU73" i="24"/>
  <c r="AU47" i="24"/>
  <c r="AU53" i="24"/>
  <c r="AU61" i="24"/>
  <c r="AU69" i="24"/>
  <c r="AU67" i="24"/>
  <c r="AU59" i="24"/>
  <c r="AU75" i="24"/>
  <c r="AU51" i="24"/>
  <c r="AV53" i="24"/>
  <c r="AV61" i="24"/>
  <c r="AV69" i="24"/>
  <c r="AV47" i="24"/>
  <c r="AV55" i="24"/>
  <c r="AV63" i="24"/>
  <c r="AV71" i="24"/>
  <c r="AV51" i="24"/>
  <c r="AV59" i="24"/>
  <c r="AV67" i="24"/>
  <c r="AV75" i="24"/>
  <c r="AV73" i="24"/>
  <c r="AV49" i="24"/>
  <c r="AV65" i="24"/>
  <c r="AV57" i="24"/>
  <c r="AS51" i="24"/>
  <c r="AS59" i="24"/>
  <c r="AS67" i="24"/>
  <c r="AS75" i="24"/>
  <c r="AS53" i="24"/>
  <c r="AS61" i="24"/>
  <c r="AS69" i="24"/>
  <c r="AS49" i="24"/>
  <c r="AS57" i="24"/>
  <c r="AS65" i="24"/>
  <c r="AS73" i="24"/>
  <c r="AS47" i="24"/>
  <c r="AS55" i="24"/>
  <c r="AS63" i="24"/>
  <c r="AS71" i="24"/>
  <c r="AT49" i="24"/>
  <c r="AT57" i="24"/>
  <c r="AT65" i="24"/>
  <c r="AT73" i="24"/>
  <c r="AT51" i="24"/>
  <c r="AT59" i="24"/>
  <c r="AT67" i="24"/>
  <c r="AT75" i="24"/>
  <c r="AT55" i="24"/>
  <c r="AT63" i="24"/>
  <c r="AT71" i="24"/>
  <c r="AT61" i="24"/>
  <c r="AT69" i="24"/>
  <c r="AT53" i="24"/>
  <c r="AT47" i="24"/>
  <c r="AR53" i="24"/>
  <c r="AR61" i="24"/>
  <c r="AR69" i="24"/>
  <c r="AR47" i="24"/>
  <c r="AR55" i="24"/>
  <c r="AR63" i="24"/>
  <c r="AR71" i="24"/>
  <c r="AR51" i="24"/>
  <c r="AR59" i="24"/>
  <c r="AR67" i="24"/>
  <c r="AR75" i="24"/>
  <c r="AR49" i="24"/>
  <c r="AR73" i="24"/>
  <c r="AR57" i="24"/>
  <c r="AR65" i="24"/>
  <c r="K37" i="1"/>
  <c r="E92" i="1" l="1"/>
  <c r="I92" i="1" l="1"/>
  <c r="AE35" i="5" a="1"/>
  <c r="AE35" i="5" s="1"/>
  <c r="AE27" i="5" a="1"/>
  <c r="AE27" i="5" s="1"/>
  <c r="AE11" i="5" a="1"/>
  <c r="AE11" i="5" s="1"/>
  <c r="AE19" i="5" a="1"/>
  <c r="AE19" i="5" s="1"/>
  <c r="X152" i="1"/>
  <c r="X144" i="1"/>
  <c r="X136" i="1"/>
  <c r="X128" i="1"/>
  <c r="X142" i="1"/>
  <c r="X137" i="1"/>
  <c r="X121" i="1"/>
  <c r="X166" i="1"/>
  <c r="X129" i="1"/>
  <c r="X145" i="1"/>
  <c r="X161" i="1"/>
  <c r="X153" i="1"/>
  <c r="X150" i="1"/>
  <c r="X155" i="1"/>
  <c r="X125" i="1"/>
  <c r="AE34" i="5" a="1"/>
  <c r="AE34" i="5" s="1"/>
  <c r="AE28" i="5" a="1"/>
  <c r="AE28" i="5" s="1"/>
  <c r="AE32" i="5" a="1"/>
  <c r="AE32" i="5" s="1"/>
  <c r="X141" i="1"/>
  <c r="AE36" i="5" a="1"/>
  <c r="AE36" i="5" s="1"/>
  <c r="AE13" i="5" a="1"/>
  <c r="AE13" i="5" s="1"/>
  <c r="AE22" i="5" a="1"/>
  <c r="AE22" i="5" s="1"/>
  <c r="X149" i="1"/>
  <c r="X122" i="1"/>
  <c r="X124" i="1"/>
  <c r="AE40" i="5" a="1"/>
  <c r="AE40" i="5" s="1"/>
  <c r="AE21" i="5" a="1"/>
  <c r="AE21" i="5" s="1"/>
  <c r="AE30" i="5" a="1"/>
  <c r="AE30" i="5" s="1"/>
  <c r="AE39" i="5" a="1"/>
  <c r="AE39" i="5" s="1"/>
  <c r="X138" i="1"/>
  <c r="X165" i="1"/>
  <c r="AE37" i="5" a="1"/>
  <c r="AE37" i="5" s="1"/>
  <c r="X120" i="1"/>
  <c r="X162" i="1"/>
  <c r="X169" i="1"/>
  <c r="X133" i="1"/>
  <c r="X131" i="1"/>
  <c r="X130" i="1"/>
  <c r="X146" i="1"/>
  <c r="X123" i="1"/>
  <c r="X147" i="1"/>
  <c r="X168" i="1"/>
  <c r="AE16" i="5" a="1"/>
  <c r="AE16" i="5" s="1"/>
  <c r="AE18" i="5" a="1"/>
  <c r="AE18" i="5" s="1"/>
  <c r="AE12" i="5" a="1"/>
  <c r="AE12" i="5" s="1"/>
  <c r="X157" i="1"/>
  <c r="X148" i="1"/>
  <c r="X154" i="1"/>
  <c r="X139" i="1"/>
  <c r="X160" i="1"/>
  <c r="X163" i="1"/>
  <c r="AE24" i="5" a="1"/>
  <c r="AE24" i="5" s="1"/>
  <c r="AE26" i="5" a="1"/>
  <c r="AE26" i="5" s="1"/>
  <c r="AE20" i="5" a="1"/>
  <c r="AE20" i="5" s="1"/>
  <c r="X159" i="1"/>
  <c r="X135" i="1"/>
  <c r="AE14" i="5" a="1"/>
  <c r="AE14" i="5" s="1"/>
  <c r="AE29" i="5" a="1"/>
  <c r="AE29" i="5" s="1"/>
  <c r="X158" i="1"/>
  <c r="X143" i="1"/>
  <c r="AE17" i="5" a="1"/>
  <c r="AE17" i="5" s="1"/>
  <c r="AE33" i="5" a="1"/>
  <c r="AE33" i="5" s="1"/>
  <c r="X134" i="1"/>
  <c r="X164" i="1"/>
  <c r="X132" i="1"/>
  <c r="AE23" i="5" a="1"/>
  <c r="AE23" i="5" s="1"/>
  <c r="AE15" i="5" a="1"/>
  <c r="AE15" i="5" s="1"/>
  <c r="X151" i="1"/>
  <c r="AE31" i="5" a="1"/>
  <c r="AE31" i="5" s="1"/>
  <c r="AE38" i="5" a="1"/>
  <c r="AE38" i="5" s="1"/>
  <c r="X156" i="1"/>
  <c r="X126" i="1"/>
  <c r="X140" i="1"/>
  <c r="X167" i="1"/>
  <c r="X127" i="1"/>
  <c r="AE25" i="5" a="1"/>
  <c r="AE25" i="5" s="1"/>
  <c r="K119" i="1"/>
  <c r="E119" i="1" s="1"/>
  <c r="C8" i="6"/>
  <c r="B8" i="6"/>
  <c r="C10" i="5"/>
  <c r="B10" i="10"/>
  <c r="J10" i="10" s="1"/>
  <c r="B9" i="12"/>
  <c r="J9" i="12" s="1"/>
  <c r="AD119" i="1" l="1" a="1"/>
  <c r="AD119" i="1" s="1"/>
  <c r="AD165" i="1" a="1"/>
  <c r="AD165" i="1" s="1"/>
  <c r="AD157" i="1" a="1"/>
  <c r="AD157" i="1" s="1"/>
  <c r="AD149" i="1" a="1"/>
  <c r="AD149" i="1" s="1"/>
  <c r="AD141" i="1" a="1"/>
  <c r="AD141" i="1" s="1"/>
  <c r="AD133" i="1" a="1"/>
  <c r="AD133" i="1" s="1"/>
  <c r="AD125" i="1" a="1"/>
  <c r="AD125" i="1" s="1"/>
  <c r="AD145" i="1" a="1"/>
  <c r="AD145" i="1" s="1"/>
  <c r="AD164" i="1" a="1"/>
  <c r="AD164" i="1" s="1"/>
  <c r="AD156" i="1" a="1"/>
  <c r="AD156" i="1" s="1"/>
  <c r="AD148" i="1" a="1"/>
  <c r="AD148" i="1" s="1"/>
  <c r="AD140" i="1" a="1"/>
  <c r="AD140" i="1" s="1"/>
  <c r="AD132" i="1" a="1"/>
  <c r="AD132" i="1" s="1"/>
  <c r="AD124" i="1" a="1"/>
  <c r="AD124" i="1" s="1"/>
  <c r="AD137" i="1" a="1"/>
  <c r="AD137" i="1" s="1"/>
  <c r="AD163" i="1" a="1"/>
  <c r="AD163" i="1" s="1"/>
  <c r="AD155" i="1" a="1"/>
  <c r="AD155" i="1" s="1"/>
  <c r="AD147" i="1" a="1"/>
  <c r="AD147" i="1" s="1"/>
  <c r="AD139" i="1" a="1"/>
  <c r="AD139" i="1" s="1"/>
  <c r="AD131" i="1" a="1"/>
  <c r="AD131" i="1" s="1"/>
  <c r="AD123" i="1" a="1"/>
  <c r="AD123" i="1" s="1"/>
  <c r="AD161" i="1" a="1"/>
  <c r="AD161" i="1" s="1"/>
  <c r="AD162" i="1" a="1"/>
  <c r="AD162" i="1" s="1"/>
  <c r="AD154" i="1" a="1"/>
  <c r="AD154" i="1" s="1"/>
  <c r="AD146" i="1" a="1"/>
  <c r="AD146" i="1" s="1"/>
  <c r="AD138" i="1" a="1"/>
  <c r="AD138" i="1" s="1"/>
  <c r="AD130" i="1" a="1"/>
  <c r="AD130" i="1" s="1"/>
  <c r="AD122" i="1" a="1"/>
  <c r="AD122" i="1" s="1"/>
  <c r="AD169" i="1" a="1"/>
  <c r="AD169" i="1" s="1"/>
  <c r="AD153" i="1" a="1"/>
  <c r="AD153" i="1" s="1"/>
  <c r="AD168" i="1" a="1"/>
  <c r="AD168" i="1" s="1"/>
  <c r="AD160" i="1" a="1"/>
  <c r="AD160" i="1" s="1"/>
  <c r="AD152" i="1" a="1"/>
  <c r="AD152" i="1" s="1"/>
  <c r="AD144" i="1" a="1"/>
  <c r="AD144" i="1" s="1"/>
  <c r="AD136" i="1" a="1"/>
  <c r="AD136" i="1" s="1"/>
  <c r="AD128" i="1" a="1"/>
  <c r="AD128" i="1" s="1"/>
  <c r="AD120" i="1" a="1"/>
  <c r="AD120" i="1" s="1"/>
  <c r="AD167" i="1" a="1"/>
  <c r="AD167" i="1" s="1"/>
  <c r="AD159" i="1" a="1"/>
  <c r="AD159" i="1" s="1"/>
  <c r="AD151" i="1" a="1"/>
  <c r="AD151" i="1" s="1"/>
  <c r="AD143" i="1" a="1"/>
  <c r="AD143" i="1" s="1"/>
  <c r="AD135" i="1" a="1"/>
  <c r="AD135" i="1" s="1"/>
  <c r="AD127" i="1" a="1"/>
  <c r="AD127" i="1" s="1"/>
  <c r="AD166" i="1" a="1"/>
  <c r="AD166" i="1" s="1"/>
  <c r="AD121" i="1" a="1"/>
  <c r="AD121" i="1" s="1"/>
  <c r="AD158" i="1" a="1"/>
  <c r="AD158" i="1" s="1"/>
  <c r="AD150" i="1" a="1"/>
  <c r="AD150" i="1" s="1"/>
  <c r="AD142" i="1" a="1"/>
  <c r="AD142" i="1" s="1"/>
  <c r="AD134" i="1" a="1"/>
  <c r="AD134" i="1" s="1"/>
  <c r="AD129" i="1" a="1"/>
  <c r="AD129" i="1" s="1"/>
  <c r="AD126" i="1" a="1"/>
  <c r="AD126" i="1" s="1"/>
  <c r="B10" i="5"/>
  <c r="I10" i="5"/>
  <c r="K9" i="12"/>
  <c r="P29" i="12"/>
  <c r="L37" i="1"/>
  <c r="T37" i="1"/>
  <c r="C37" i="1" s="1"/>
  <c r="K10" i="1" l="1"/>
  <c r="E6" i="1" l="1"/>
  <c r="AN12" i="1" s="1"/>
  <c r="E5" i="1"/>
  <c r="D4" i="24" s="1"/>
  <c r="D5" i="24" l="1"/>
  <c r="AN11" i="1"/>
  <c r="K65" i="24"/>
  <c r="J66" i="24"/>
  <c r="L71" i="24"/>
  <c r="J70" i="24"/>
  <c r="R54" i="24"/>
  <c r="K73" i="24"/>
  <c r="J73" i="24"/>
  <c r="K59" i="24"/>
  <c r="L55" i="24"/>
  <c r="J54" i="24"/>
  <c r="S61" i="24"/>
  <c r="R62" i="24"/>
  <c r="R73" i="24"/>
  <c r="P73" i="24"/>
  <c r="O67" i="24"/>
  <c r="AC67" i="24"/>
  <c r="J50" i="24"/>
  <c r="L51" i="24"/>
  <c r="J51" i="24"/>
  <c r="J47" i="24"/>
  <c r="R48" i="24"/>
  <c r="T71" i="24"/>
  <c r="R68" i="24"/>
  <c r="T67" i="24"/>
  <c r="T65" i="24"/>
  <c r="N63" i="24"/>
  <c r="N65" i="24"/>
  <c r="P61" i="24"/>
  <c r="N62" i="24"/>
  <c r="P59" i="24"/>
  <c r="Z50" i="24"/>
  <c r="AA59" i="24"/>
  <c r="AC55" i="24"/>
  <c r="V68" i="24"/>
  <c r="Y47" i="24"/>
  <c r="Y49" i="24"/>
  <c r="R64" i="24"/>
  <c r="Q55" i="24"/>
  <c r="O53" i="24"/>
  <c r="AB51" i="24"/>
  <c r="V69" i="24"/>
  <c r="X71" i="24"/>
  <c r="J64" i="24"/>
  <c r="T69" i="24"/>
  <c r="R49" i="24"/>
  <c r="N76" i="24"/>
  <c r="AA71" i="24"/>
  <c r="V62" i="24"/>
  <c r="X63" i="24"/>
  <c r="AC65" i="24"/>
  <c r="W59" i="24"/>
  <c r="Y55" i="24"/>
  <c r="K61" i="24"/>
  <c r="S49" i="24"/>
  <c r="AC57" i="24"/>
  <c r="V75" i="24"/>
  <c r="R76" i="24"/>
  <c r="AB65" i="24"/>
  <c r="W53" i="24"/>
  <c r="J65" i="24"/>
  <c r="J69" i="24"/>
  <c r="J74" i="24"/>
  <c r="M55" i="24"/>
  <c r="R61" i="24"/>
  <c r="N74" i="24"/>
  <c r="Q67" i="24"/>
  <c r="J48" i="24"/>
  <c r="R71" i="24"/>
  <c r="P63" i="24"/>
  <c r="AC49" i="24"/>
  <c r="X67" i="24"/>
  <c r="J75" i="24"/>
  <c r="U57" i="24"/>
  <c r="N53" i="24"/>
  <c r="AC51" i="24"/>
  <c r="Y69" i="24"/>
  <c r="K57" i="24"/>
  <c r="S69" i="24"/>
  <c r="R50" i="24"/>
  <c r="Q75" i="24"/>
  <c r="Y75" i="24"/>
  <c r="Y63" i="24"/>
  <c r="Q69" i="24"/>
  <c r="Y59" i="24"/>
  <c r="Y57" i="24"/>
  <c r="L65" i="24"/>
  <c r="J72" i="24"/>
  <c r="K71" i="24"/>
  <c r="L69" i="24"/>
  <c r="U53" i="24"/>
  <c r="L73" i="24"/>
  <c r="L59" i="24"/>
  <c r="M59" i="24"/>
  <c r="J55" i="24"/>
  <c r="J53" i="24"/>
  <c r="T61" i="24"/>
  <c r="U73" i="24"/>
  <c r="T73" i="24"/>
  <c r="Q73" i="24"/>
  <c r="N67" i="24"/>
  <c r="AA67" i="24"/>
  <c r="L49" i="24"/>
  <c r="J52" i="24"/>
  <c r="L47" i="24"/>
  <c r="M47" i="24"/>
  <c r="S47" i="24"/>
  <c r="U71" i="24"/>
  <c r="U67" i="24"/>
  <c r="U65" i="24"/>
  <c r="R66" i="24"/>
  <c r="O63" i="24"/>
  <c r="Q65" i="24"/>
  <c r="Q61" i="24"/>
  <c r="N60" i="24"/>
  <c r="Q59" i="24"/>
  <c r="AB49" i="24"/>
  <c r="AB59" i="24"/>
  <c r="AA53" i="24"/>
  <c r="Y67" i="24"/>
  <c r="V48" i="24"/>
  <c r="X47" i="24"/>
  <c r="V49" i="24"/>
  <c r="M75" i="24"/>
  <c r="T63" i="24"/>
  <c r="R60" i="24"/>
  <c r="U59" i="24"/>
  <c r="R57" i="24"/>
  <c r="O55" i="24"/>
  <c r="Q57" i="24"/>
  <c r="P53" i="24"/>
  <c r="Q53" i="24"/>
  <c r="Q51" i="24"/>
  <c r="AA73" i="24"/>
  <c r="Z48" i="24"/>
  <c r="AB47" i="24"/>
  <c r="W51" i="24"/>
  <c r="V70" i="24"/>
  <c r="V73" i="24"/>
  <c r="V72" i="24"/>
  <c r="Y71" i="24"/>
  <c r="J58" i="24"/>
  <c r="M67" i="24"/>
  <c r="M61" i="24"/>
  <c r="R55" i="24"/>
  <c r="N48" i="24"/>
  <c r="AA75" i="24"/>
  <c r="X61" i="24"/>
  <c r="S75" i="24"/>
  <c r="AC63" i="24"/>
  <c r="V57" i="24"/>
  <c r="M71" i="24"/>
  <c r="M69" i="24"/>
  <c r="J60" i="24"/>
  <c r="J56" i="24"/>
  <c r="K53" i="24"/>
  <c r="S73" i="24"/>
  <c r="N73" i="24"/>
  <c r="K51" i="24"/>
  <c r="T47" i="24"/>
  <c r="N64" i="24"/>
  <c r="O59" i="24"/>
  <c r="AB53" i="24"/>
  <c r="X49" i="24"/>
  <c r="R59" i="24"/>
  <c r="N57" i="24"/>
  <c r="AA47" i="24"/>
  <c r="Y73" i="24"/>
  <c r="J57" i="24"/>
  <c r="L61" i="24"/>
  <c r="T51" i="24"/>
  <c r="P49" i="24"/>
  <c r="AA69" i="24"/>
  <c r="V65" i="24"/>
  <c r="P71" i="24"/>
  <c r="AA61" i="24"/>
  <c r="V55" i="24"/>
  <c r="M65" i="24"/>
  <c r="J71" i="24"/>
  <c r="K69" i="24"/>
  <c r="S53" i="24"/>
  <c r="T53" i="24"/>
  <c r="M73" i="24"/>
  <c r="J59" i="24"/>
  <c r="K55" i="24"/>
  <c r="M53" i="24"/>
  <c r="L53" i="24"/>
  <c r="U61" i="24"/>
  <c r="R74" i="24"/>
  <c r="O73" i="24"/>
  <c r="N68" i="24"/>
  <c r="P67" i="24"/>
  <c r="K49" i="24"/>
  <c r="M49" i="24"/>
  <c r="M51" i="24"/>
  <c r="K47" i="24"/>
  <c r="R47" i="24"/>
  <c r="R72" i="24"/>
  <c r="S71" i="24"/>
  <c r="R67" i="24"/>
  <c r="S65" i="24"/>
  <c r="Q63" i="24"/>
  <c r="P65" i="24"/>
  <c r="O65" i="24"/>
  <c r="N61" i="24"/>
  <c r="N59" i="24"/>
  <c r="Z49" i="24"/>
  <c r="AC59" i="24"/>
  <c r="AA55" i="24"/>
  <c r="AC53" i="24"/>
  <c r="V67" i="24"/>
  <c r="V47" i="24"/>
  <c r="V50" i="24"/>
  <c r="L75" i="24"/>
  <c r="K75" i="24"/>
  <c r="U63" i="24"/>
  <c r="S59" i="24"/>
  <c r="T57" i="24"/>
  <c r="N56" i="24"/>
  <c r="N55" i="24"/>
  <c r="O57" i="24"/>
  <c r="N54" i="24"/>
  <c r="O51" i="24"/>
  <c r="AC73" i="24"/>
  <c r="AA51" i="24"/>
  <c r="Z47" i="24"/>
  <c r="Y51" i="24"/>
  <c r="W69" i="24"/>
  <c r="X69" i="24"/>
  <c r="W73" i="24"/>
  <c r="V71" i="24"/>
  <c r="M57" i="24"/>
  <c r="L67" i="24"/>
  <c r="J67" i="24"/>
  <c r="J63" i="24"/>
  <c r="J61" i="24"/>
  <c r="R70" i="24"/>
  <c r="R56" i="24"/>
  <c r="U55" i="24"/>
  <c r="U51" i="24"/>
  <c r="T49" i="24"/>
  <c r="N47" i="24"/>
  <c r="O49" i="24"/>
  <c r="Q49" i="24"/>
  <c r="N75" i="24"/>
  <c r="AA57" i="24"/>
  <c r="AB71" i="24"/>
  <c r="AB69" i="24"/>
  <c r="W75" i="24"/>
  <c r="W61" i="24"/>
  <c r="X65" i="24"/>
  <c r="Y65" i="24"/>
  <c r="V63" i="24"/>
  <c r="T75" i="24"/>
  <c r="Q71" i="24"/>
  <c r="P69" i="24"/>
  <c r="N70" i="24"/>
  <c r="AB63" i="24"/>
  <c r="AB61" i="24"/>
  <c r="X59" i="24"/>
  <c r="Y53" i="24"/>
  <c r="X57" i="24"/>
  <c r="V58" i="24"/>
  <c r="X55" i="24"/>
  <c r="W67" i="24"/>
  <c r="J76" i="24"/>
  <c r="S63" i="24"/>
  <c r="T59" i="24"/>
  <c r="S57" i="24"/>
  <c r="N58" i="24"/>
  <c r="P57" i="24"/>
  <c r="P51" i="24"/>
  <c r="AB73" i="24"/>
  <c r="AC47" i="24"/>
  <c r="V51" i="24"/>
  <c r="X73" i="24"/>
  <c r="V74" i="24"/>
  <c r="L57" i="24"/>
  <c r="J68" i="24"/>
  <c r="L63" i="24"/>
  <c r="J62" i="24"/>
  <c r="T55" i="24"/>
  <c r="R52" i="24"/>
  <c r="R51" i="24"/>
  <c r="Q47" i="24"/>
  <c r="N49" i="24"/>
  <c r="P75" i="24"/>
  <c r="AC75" i="24"/>
  <c r="AC69" i="24"/>
  <c r="X75" i="24"/>
  <c r="V66" i="24"/>
  <c r="V64" i="24"/>
  <c r="U75" i="24"/>
  <c r="O71" i="24"/>
  <c r="N69" i="24"/>
  <c r="AA63" i="24"/>
  <c r="AC61" i="24"/>
  <c r="V53" i="24"/>
  <c r="W57" i="24"/>
  <c r="V56" i="24"/>
  <c r="K63" i="24"/>
  <c r="U69" i="24"/>
  <c r="S51" i="24"/>
  <c r="U49" i="24"/>
  <c r="N50" i="24"/>
  <c r="O75" i="24"/>
  <c r="AC71" i="24"/>
  <c r="V76" i="24"/>
  <c r="W65" i="24"/>
  <c r="W63" i="24"/>
  <c r="N71" i="24"/>
  <c r="O69" i="24"/>
  <c r="V60" i="24"/>
  <c r="V59" i="24"/>
  <c r="W55" i="24"/>
  <c r="R53" i="24"/>
  <c r="AB67" i="24"/>
  <c r="J49" i="24"/>
  <c r="U47" i="24"/>
  <c r="S67" i="24"/>
  <c r="R65" i="24"/>
  <c r="N66" i="24"/>
  <c r="O61" i="24"/>
  <c r="AA49" i="24"/>
  <c r="AB55" i="24"/>
  <c r="W47" i="24"/>
  <c r="W49" i="24"/>
  <c r="R63" i="24"/>
  <c r="R58" i="24"/>
  <c r="P55" i="24"/>
  <c r="N52" i="24"/>
  <c r="N51" i="24"/>
  <c r="V52" i="24"/>
  <c r="X51" i="24"/>
  <c r="W71" i="24"/>
  <c r="K67" i="24"/>
  <c r="M63" i="24"/>
  <c r="R69" i="24"/>
  <c r="S55" i="24"/>
  <c r="P47" i="24"/>
  <c r="O47" i="24"/>
  <c r="AB57" i="24"/>
  <c r="AB75" i="24"/>
  <c r="V61" i="24"/>
  <c r="Y61" i="24"/>
  <c r="R75" i="24"/>
  <c r="N72" i="24"/>
  <c r="AA65" i="24"/>
  <c r="X53" i="24"/>
  <c r="V54" i="24"/>
  <c r="AN9" i="1" l="1"/>
  <c r="F68" i="16" l="1"/>
  <c r="AR194" i="1" l="1"/>
  <c r="E9" i="1"/>
  <c r="D8" i="24" s="1"/>
  <c r="U119" i="1" l="1"/>
  <c r="AA119" i="1"/>
  <c r="W119" i="1"/>
  <c r="Y119" i="1"/>
  <c r="B37" i="1"/>
  <c r="B38" i="1" s="1"/>
  <c r="B39" i="1" s="1"/>
  <c r="B40" i="1" s="1"/>
  <c r="B41" i="1" s="1"/>
  <c r="B42" i="1" s="1"/>
  <c r="B43" i="1" s="1"/>
  <c r="E8" i="6"/>
  <c r="U18" i="6" l="1" a="1"/>
  <c r="U18" i="6" s="1"/>
  <c r="U10" i="6" a="1"/>
  <c r="U10" i="6" s="1"/>
  <c r="U19" i="6" a="1"/>
  <c r="U19" i="6" s="1"/>
  <c r="U83" i="6" a="1"/>
  <c r="U83" i="6" s="1"/>
  <c r="U52" i="6" a="1"/>
  <c r="U52" i="6" s="1"/>
  <c r="U37" i="6" a="1"/>
  <c r="U37" i="6" s="1"/>
  <c r="U14" i="6" a="1"/>
  <c r="U14" i="6" s="1"/>
  <c r="U78" i="6" a="1"/>
  <c r="U78" i="6" s="1"/>
  <c r="U55" i="6" a="1"/>
  <c r="U55" i="6" s="1"/>
  <c r="U24" i="6" a="1"/>
  <c r="U24" i="6" s="1"/>
  <c r="U88" i="6" a="1"/>
  <c r="U88" i="6" s="1"/>
  <c r="U17" i="6" a="1"/>
  <c r="U17" i="6" s="1"/>
  <c r="U81" i="6" a="1"/>
  <c r="U81" i="6" s="1"/>
  <c r="U74" i="6" a="1"/>
  <c r="U74" i="6" s="1"/>
  <c r="U66" i="6" a="1"/>
  <c r="U66" i="6" s="1"/>
  <c r="U58" i="6" a="1"/>
  <c r="U58" i="6" s="1"/>
  <c r="U27" i="6" a="1"/>
  <c r="U27" i="6" s="1"/>
  <c r="U60" i="6" a="1"/>
  <c r="U60" i="6" s="1"/>
  <c r="U45" i="6" a="1"/>
  <c r="U45" i="6" s="1"/>
  <c r="U22" i="6" a="1"/>
  <c r="U22" i="6" s="1"/>
  <c r="U86" i="6" a="1"/>
  <c r="U86" i="6" s="1"/>
  <c r="U63" i="6" a="1"/>
  <c r="U63" i="6" s="1"/>
  <c r="U32" i="6" a="1"/>
  <c r="U32" i="6" s="1"/>
  <c r="U25" i="6" a="1"/>
  <c r="U25" i="6" s="1"/>
  <c r="U34" i="6" a="1"/>
  <c r="U34" i="6" s="1"/>
  <c r="U42" i="6" a="1"/>
  <c r="U42" i="6" s="1"/>
  <c r="U35" i="6" a="1"/>
  <c r="U35" i="6" s="1"/>
  <c r="U68" i="6" a="1"/>
  <c r="U68" i="6" s="1"/>
  <c r="U53" i="6" a="1"/>
  <c r="U53" i="6" s="1"/>
  <c r="U30" i="6" a="1"/>
  <c r="U30" i="6" s="1"/>
  <c r="U71" i="6" a="1"/>
  <c r="U71" i="6" s="1"/>
  <c r="U40" i="6" a="1"/>
  <c r="U40" i="6" s="1"/>
  <c r="U33" i="6" a="1"/>
  <c r="U33" i="6" s="1"/>
  <c r="U50" i="6" a="1"/>
  <c r="U50" i="6" s="1"/>
  <c r="U43" i="6" a="1"/>
  <c r="U43" i="6" s="1"/>
  <c r="U12" i="6" a="1"/>
  <c r="U12" i="6" s="1"/>
  <c r="U76" i="6" a="1"/>
  <c r="U76" i="6" s="1"/>
  <c r="U61" i="6" a="1"/>
  <c r="U61" i="6" s="1"/>
  <c r="U38" i="6" a="1"/>
  <c r="U38" i="6" s="1"/>
  <c r="U15" i="6" a="1"/>
  <c r="U15" i="6" s="1"/>
  <c r="U79" i="6" a="1"/>
  <c r="U79" i="6" s="1"/>
  <c r="U48" i="6" a="1"/>
  <c r="U48" i="6" s="1"/>
  <c r="U41" i="6" a="1"/>
  <c r="U41" i="6" s="1"/>
  <c r="U26" i="6" a="1"/>
  <c r="U26" i="6" s="1"/>
  <c r="U51" i="6" a="1"/>
  <c r="U51" i="6" s="1"/>
  <c r="U20" i="6" a="1"/>
  <c r="U20" i="6" s="1"/>
  <c r="U84" i="6" a="1"/>
  <c r="U84" i="6" s="1"/>
  <c r="U69" i="6" a="1"/>
  <c r="U69" i="6" s="1"/>
  <c r="U46" i="6" a="1"/>
  <c r="U46" i="6" s="1"/>
  <c r="U23" i="6" a="1"/>
  <c r="U23" i="6" s="1"/>
  <c r="U87" i="6" a="1"/>
  <c r="U87" i="6" s="1"/>
  <c r="U56" i="6" a="1"/>
  <c r="U56" i="6" s="1"/>
  <c r="U49" i="6" a="1"/>
  <c r="U49" i="6" s="1"/>
  <c r="U82" i="6" a="1"/>
  <c r="U82" i="6" s="1"/>
  <c r="U59" i="6" a="1"/>
  <c r="U59" i="6" s="1"/>
  <c r="U28" i="6" a="1"/>
  <c r="U28" i="6" s="1"/>
  <c r="U13" i="6" a="1"/>
  <c r="U13" i="6" s="1"/>
  <c r="U77" i="6" a="1"/>
  <c r="U77" i="6" s="1"/>
  <c r="U54" i="6" a="1"/>
  <c r="U54" i="6" s="1"/>
  <c r="U31" i="6" a="1"/>
  <c r="U31" i="6" s="1"/>
  <c r="U64" i="6" a="1"/>
  <c r="U64" i="6" s="1"/>
  <c r="U57" i="6" a="1"/>
  <c r="U57" i="6" s="1"/>
  <c r="U67" i="6" a="1"/>
  <c r="U67" i="6" s="1"/>
  <c r="U36" i="6" a="1"/>
  <c r="U36" i="6" s="1"/>
  <c r="U21" i="6" a="1"/>
  <c r="U21" i="6" s="1"/>
  <c r="U85" i="6" a="1"/>
  <c r="U85" i="6" s="1"/>
  <c r="U62" i="6" a="1"/>
  <c r="U62" i="6" s="1"/>
  <c r="U39" i="6" a="1"/>
  <c r="U39" i="6" s="1"/>
  <c r="U72" i="6" a="1"/>
  <c r="U72" i="6" s="1"/>
  <c r="U65" i="6" a="1"/>
  <c r="U65" i="6" s="1"/>
  <c r="U11" i="6" a="1"/>
  <c r="U11" i="6" s="1"/>
  <c r="U75" i="6" a="1"/>
  <c r="U75" i="6" s="1"/>
  <c r="U44" i="6" a="1"/>
  <c r="U44" i="6" s="1"/>
  <c r="U29" i="6" a="1"/>
  <c r="U29" i="6" s="1"/>
  <c r="U70" i="6" a="1"/>
  <c r="U70" i="6" s="1"/>
  <c r="U47" i="6" a="1"/>
  <c r="U47" i="6" s="1"/>
  <c r="U16" i="6" a="1"/>
  <c r="U16" i="6" s="1"/>
  <c r="U80" i="6" a="1"/>
  <c r="U80" i="6" s="1"/>
  <c r="U9" i="6" a="1"/>
  <c r="U9" i="6" s="1"/>
  <c r="U73" i="6" a="1"/>
  <c r="U73" i="6" s="1"/>
  <c r="AE119" i="1" a="1"/>
  <c r="AE119" i="1" s="1"/>
  <c r="U8" i="6" a="1"/>
  <c r="U8" i="6" s="1"/>
  <c r="AI182" i="24"/>
  <c r="AE182" i="24"/>
  <c r="AI117" i="24"/>
  <c r="AF117" i="24"/>
  <c r="AB182" i="24"/>
  <c r="D23" i="24"/>
  <c r="B23" i="24"/>
  <c r="D22" i="24"/>
  <c r="B22" i="24"/>
  <c r="A37" i="1"/>
  <c r="F8" i="6"/>
  <c r="S10" i="5"/>
  <c r="N10" i="5"/>
  <c r="H10" i="10"/>
  <c r="I10" i="10"/>
  <c r="H9" i="12"/>
  <c r="I9" i="12"/>
  <c r="E30" i="1"/>
  <c r="AE120" i="1" l="1" a="1"/>
  <c r="AE120" i="1" s="1"/>
  <c r="AY123" i="24"/>
  <c r="AY131" i="24"/>
  <c r="AY139" i="24"/>
  <c r="AY147" i="24"/>
  <c r="AY155" i="24"/>
  <c r="AY163" i="24"/>
  <c r="AY171" i="24"/>
  <c r="AY119" i="24"/>
  <c r="AY125" i="24"/>
  <c r="AY133" i="24"/>
  <c r="AY141" i="24"/>
  <c r="AY149" i="24"/>
  <c r="AY157" i="24"/>
  <c r="AY165" i="24"/>
  <c r="AY173" i="24"/>
  <c r="AY127" i="24"/>
  <c r="AY135" i="24"/>
  <c r="AY143" i="24"/>
  <c r="AY151" i="24"/>
  <c r="AY159" i="24"/>
  <c r="AY167" i="24"/>
  <c r="AY175" i="24"/>
  <c r="AY121" i="24"/>
  <c r="AY153" i="24"/>
  <c r="AY129" i="24"/>
  <c r="AY161" i="24"/>
  <c r="AY137" i="24"/>
  <c r="AY169" i="24"/>
  <c r="AY145" i="24"/>
  <c r="AY177" i="24"/>
  <c r="AX187" i="24"/>
  <c r="AX191" i="24"/>
  <c r="AX195" i="24"/>
  <c r="AX199" i="24"/>
  <c r="AX203" i="24"/>
  <c r="AX207" i="24"/>
  <c r="AX211" i="24"/>
  <c r="AX215" i="24"/>
  <c r="AX219" i="24"/>
  <c r="AX223" i="24"/>
  <c r="AX227" i="24"/>
  <c r="AX186" i="24"/>
  <c r="AX190" i="24"/>
  <c r="AX194" i="24"/>
  <c r="AX198" i="24"/>
  <c r="AX202" i="24"/>
  <c r="AX206" i="24"/>
  <c r="AX210" i="24"/>
  <c r="AX214" i="24"/>
  <c r="AX218" i="24"/>
  <c r="AX222" i="24"/>
  <c r="AX226" i="24"/>
  <c r="AX185" i="24"/>
  <c r="AX189" i="24"/>
  <c r="AX193" i="24"/>
  <c r="AX197" i="24"/>
  <c r="AX201" i="24"/>
  <c r="AX205" i="24"/>
  <c r="AX209" i="24"/>
  <c r="AX213" i="24"/>
  <c r="AX217" i="24"/>
  <c r="AX221" i="24"/>
  <c r="AX225" i="24"/>
  <c r="AX196" i="24"/>
  <c r="AX212" i="24"/>
  <c r="AX228" i="24"/>
  <c r="AX232" i="24"/>
  <c r="AX236" i="24"/>
  <c r="AX240" i="24"/>
  <c r="AX244" i="24"/>
  <c r="AX248" i="24"/>
  <c r="AX252" i="24"/>
  <c r="AX256" i="24"/>
  <c r="AX260" i="24"/>
  <c r="AX184" i="24"/>
  <c r="AX192" i="24"/>
  <c r="AX208" i="24"/>
  <c r="AX224" i="24"/>
  <c r="AX231" i="24"/>
  <c r="AX235" i="24"/>
  <c r="AX239" i="24"/>
  <c r="AX243" i="24"/>
  <c r="AX247" i="24"/>
  <c r="AX251" i="24"/>
  <c r="AX255" i="24"/>
  <c r="AX259" i="24"/>
  <c r="AX263" i="24"/>
  <c r="AX188" i="24"/>
  <c r="AX204" i="24"/>
  <c r="AX220" i="24"/>
  <c r="AX230" i="24"/>
  <c r="AX234" i="24"/>
  <c r="AX238" i="24"/>
  <c r="AX242" i="24"/>
  <c r="AX246" i="24"/>
  <c r="AX250" i="24"/>
  <c r="AX254" i="24"/>
  <c r="AX258" i="24"/>
  <c r="AX262" i="24"/>
  <c r="AX200" i="24"/>
  <c r="AX237" i="24"/>
  <c r="AX253" i="24"/>
  <c r="AX241" i="24"/>
  <c r="AX257" i="24"/>
  <c r="AX233" i="24"/>
  <c r="AX249" i="24"/>
  <c r="AX229" i="24"/>
  <c r="AX245" i="24"/>
  <c r="AX261" i="24"/>
  <c r="AX216" i="24"/>
  <c r="AY188" i="24"/>
  <c r="AY192" i="24"/>
  <c r="AY196" i="24"/>
  <c r="AY200" i="24"/>
  <c r="AY204" i="24"/>
  <c r="AY208" i="24"/>
  <c r="AY212" i="24"/>
  <c r="AY216" i="24"/>
  <c r="AY220" i="24"/>
  <c r="AY224" i="24"/>
  <c r="AY187" i="24"/>
  <c r="AY191" i="24"/>
  <c r="AY195" i="24"/>
  <c r="AY199" i="24"/>
  <c r="AY203" i="24"/>
  <c r="AY207" i="24"/>
  <c r="AY211" i="24"/>
  <c r="AY215" i="24"/>
  <c r="AY219" i="24"/>
  <c r="AY223" i="24"/>
  <c r="AY227" i="24"/>
  <c r="AY186" i="24"/>
  <c r="AY190" i="24"/>
  <c r="AY194" i="24"/>
  <c r="AY198" i="24"/>
  <c r="AY202" i="24"/>
  <c r="AY206" i="24"/>
  <c r="AY210" i="24"/>
  <c r="AY214" i="24"/>
  <c r="AY218" i="24"/>
  <c r="AY222" i="24"/>
  <c r="AY226" i="24"/>
  <c r="AY189" i="24"/>
  <c r="AY205" i="24"/>
  <c r="AY221" i="24"/>
  <c r="AY229" i="24"/>
  <c r="AY233" i="24"/>
  <c r="AY237" i="24"/>
  <c r="AY241" i="24"/>
  <c r="AY245" i="24"/>
  <c r="AY249" i="24"/>
  <c r="AY253" i="24"/>
  <c r="AY257" i="24"/>
  <c r="AY261" i="24"/>
  <c r="AY185" i="24"/>
  <c r="AY201" i="24"/>
  <c r="AY217" i="24"/>
  <c r="AY228" i="24"/>
  <c r="AY232" i="24"/>
  <c r="AY236" i="24"/>
  <c r="AY240" i="24"/>
  <c r="AY244" i="24"/>
  <c r="AY248" i="24"/>
  <c r="AY252" i="24"/>
  <c r="AY256" i="24"/>
  <c r="AY260" i="24"/>
  <c r="AY197" i="24"/>
  <c r="AY213" i="24"/>
  <c r="AY231" i="24"/>
  <c r="AY235" i="24"/>
  <c r="AY239" i="24"/>
  <c r="AY243" i="24"/>
  <c r="AY247" i="24"/>
  <c r="AY251" i="24"/>
  <c r="AY255" i="24"/>
  <c r="AY259" i="24"/>
  <c r="AY263" i="24"/>
  <c r="AY209" i="24"/>
  <c r="AY230" i="24"/>
  <c r="AY246" i="24"/>
  <c r="AY262" i="24"/>
  <c r="AY250" i="24"/>
  <c r="AY193" i="24"/>
  <c r="AY242" i="24"/>
  <c r="AY258" i="24"/>
  <c r="AY225" i="24"/>
  <c r="AY238" i="24"/>
  <c r="AY254" i="24"/>
  <c r="AY184" i="24"/>
  <c r="AY234" i="24"/>
  <c r="AX123" i="24"/>
  <c r="AX131" i="24"/>
  <c r="AX139" i="24"/>
  <c r="AX147" i="24"/>
  <c r="AX155" i="24"/>
  <c r="AX163" i="24"/>
  <c r="AX171" i="24"/>
  <c r="AX125" i="24"/>
  <c r="AX133" i="24"/>
  <c r="AX141" i="24"/>
  <c r="AX149" i="24"/>
  <c r="AX157" i="24"/>
  <c r="AX165" i="24"/>
  <c r="AX173" i="24"/>
  <c r="AX119" i="24"/>
  <c r="AX127" i="24"/>
  <c r="AX135" i="24"/>
  <c r="AX143" i="24"/>
  <c r="AX151" i="24"/>
  <c r="AX159" i="24"/>
  <c r="AX167" i="24"/>
  <c r="AX175" i="24"/>
  <c r="AX121" i="24"/>
  <c r="AX129" i="24"/>
  <c r="AX137" i="24"/>
  <c r="AX145" i="24"/>
  <c r="AX153" i="24"/>
  <c r="AX161" i="24"/>
  <c r="AX169" i="24"/>
  <c r="AX177" i="24"/>
  <c r="E37" i="1"/>
  <c r="N30" i="1"/>
  <c r="L30" i="1"/>
  <c r="R8" i="6"/>
  <c r="AB10" i="5"/>
  <c r="T10" i="10"/>
  <c r="U9" i="12"/>
  <c r="A38" i="1" l="1"/>
  <c r="E38" i="1" s="1"/>
  <c r="AE121" i="1" a="1"/>
  <c r="AE121" i="1" s="1"/>
  <c r="N8" i="6"/>
  <c r="V8" i="6" s="1"/>
  <c r="T10" i="5"/>
  <c r="AH10" i="5" s="1"/>
  <c r="Q10" i="10"/>
  <c r="Y10" i="10" s="1"/>
  <c r="Q9" i="12"/>
  <c r="M30" i="1"/>
  <c r="N38" i="1" l="1"/>
  <c r="T38" i="1"/>
  <c r="C376" i="6"/>
  <c r="L376" i="6" s="1"/>
  <c r="C484" i="6"/>
  <c r="L484" i="6" s="1"/>
  <c r="C244" i="6"/>
  <c r="L244" i="6" s="1"/>
  <c r="C568" i="6"/>
  <c r="L568" i="6" s="1"/>
  <c r="C430" i="6"/>
  <c r="L430" i="6" s="1"/>
  <c r="D118" i="5"/>
  <c r="I118" i="5" s="1"/>
  <c r="C220" i="6"/>
  <c r="L220" i="6" s="1"/>
  <c r="C100" i="6"/>
  <c r="L100" i="6" s="1"/>
  <c r="C550" i="6"/>
  <c r="L550" i="6" s="1"/>
  <c r="D64" i="5"/>
  <c r="I64" i="5" s="1"/>
  <c r="D136" i="5"/>
  <c r="I136" i="5" s="1"/>
  <c r="D196" i="5"/>
  <c r="I196" i="5" s="1"/>
  <c r="C532" i="6"/>
  <c r="L532" i="6" s="1"/>
  <c r="C496" i="6"/>
  <c r="L496" i="6" s="1"/>
  <c r="C166" i="6"/>
  <c r="L166" i="6" s="1"/>
  <c r="C106" i="6"/>
  <c r="L106" i="6" s="1"/>
  <c r="C238" i="6"/>
  <c r="L238" i="6" s="1"/>
  <c r="C184" i="6"/>
  <c r="L184" i="6" s="1"/>
  <c r="C298" i="6"/>
  <c r="L298" i="6" s="1"/>
  <c r="D190" i="5"/>
  <c r="I190" i="5" s="1"/>
  <c r="C112" i="6"/>
  <c r="L112" i="6" s="1"/>
  <c r="C358" i="6"/>
  <c r="L358" i="6" s="1"/>
  <c r="C304" i="6"/>
  <c r="L304" i="6" s="1"/>
  <c r="C490" i="6"/>
  <c r="L490" i="6" s="1"/>
  <c r="C124" i="6"/>
  <c r="L124" i="6" s="1"/>
  <c r="C556" i="6"/>
  <c r="L556" i="6" s="1"/>
  <c r="D214" i="5"/>
  <c r="I214" i="5" s="1"/>
  <c r="C262" i="6"/>
  <c r="L262" i="6" s="1"/>
  <c r="C454" i="6"/>
  <c r="L454" i="6" s="1"/>
  <c r="C436" i="6"/>
  <c r="L436" i="6" s="1"/>
  <c r="D112" i="5"/>
  <c r="I112" i="5" s="1"/>
  <c r="C208" i="6"/>
  <c r="L208" i="6" s="1"/>
  <c r="C400" i="6"/>
  <c r="L400" i="6" s="1"/>
  <c r="D148" i="5"/>
  <c r="I148" i="5" s="1"/>
  <c r="D58" i="5"/>
  <c r="I58" i="5" s="1"/>
  <c r="C130" i="6"/>
  <c r="L130" i="6" s="1"/>
  <c r="C322" i="6"/>
  <c r="L322" i="6" s="1"/>
  <c r="C514" i="6"/>
  <c r="L514" i="6" s="1"/>
  <c r="C364" i="6"/>
  <c r="L364" i="6" s="1"/>
  <c r="C94" i="6"/>
  <c r="L94" i="6" s="1"/>
  <c r="C286" i="6"/>
  <c r="L286" i="6" s="1"/>
  <c r="C478" i="6"/>
  <c r="L478" i="6" s="1"/>
  <c r="D52" i="5"/>
  <c r="I52" i="5" s="1"/>
  <c r="D160" i="5"/>
  <c r="I160" i="5" s="1"/>
  <c r="C232" i="6"/>
  <c r="L232" i="6" s="1"/>
  <c r="C424" i="6"/>
  <c r="L424" i="6" s="1"/>
  <c r="D172" i="5"/>
  <c r="I172" i="5" s="1"/>
  <c r="D82" i="5"/>
  <c r="I82" i="5" s="1"/>
  <c r="C154" i="6"/>
  <c r="L154" i="6" s="1"/>
  <c r="C346" i="6"/>
  <c r="L346" i="6" s="1"/>
  <c r="C538" i="6"/>
  <c r="L538" i="6" s="1"/>
  <c r="C460" i="6"/>
  <c r="L460" i="6" s="1"/>
  <c r="C118" i="6"/>
  <c r="L118" i="6" s="1"/>
  <c r="C502" i="6"/>
  <c r="L502" i="6" s="1"/>
  <c r="D76" i="5"/>
  <c r="I76" i="5" s="1"/>
  <c r="D184" i="5"/>
  <c r="I184" i="5" s="1"/>
  <c r="C256" i="6"/>
  <c r="L256" i="6" s="1"/>
  <c r="C448" i="6"/>
  <c r="L448" i="6" s="1"/>
  <c r="C316" i="6"/>
  <c r="L316" i="6" s="1"/>
  <c r="D106" i="5"/>
  <c r="I106" i="5" s="1"/>
  <c r="C178" i="6"/>
  <c r="L178" i="6" s="1"/>
  <c r="C370" i="6"/>
  <c r="L370" i="6" s="1"/>
  <c r="C562" i="6"/>
  <c r="L562" i="6" s="1"/>
  <c r="D46" i="5"/>
  <c r="I46" i="5" s="1"/>
  <c r="D70" i="5"/>
  <c r="I70" i="5" s="1"/>
  <c r="C310" i="6"/>
  <c r="L310" i="6" s="1"/>
  <c r="C508" i="6"/>
  <c r="L508" i="6" s="1"/>
  <c r="D94" i="5"/>
  <c r="I94" i="5" s="1"/>
  <c r="C142" i="6"/>
  <c r="L142" i="6" s="1"/>
  <c r="C334" i="6"/>
  <c r="L334" i="6" s="1"/>
  <c r="C526" i="6"/>
  <c r="L526" i="6" s="1"/>
  <c r="C196" i="6"/>
  <c r="L196" i="6" s="1"/>
  <c r="D208" i="5"/>
  <c r="I208" i="5" s="1"/>
  <c r="C280" i="6"/>
  <c r="L280" i="6" s="1"/>
  <c r="C472" i="6"/>
  <c r="L472" i="6" s="1"/>
  <c r="D88" i="5"/>
  <c r="I88" i="5" s="1"/>
  <c r="D130" i="5"/>
  <c r="I130" i="5" s="1"/>
  <c r="C202" i="6"/>
  <c r="L202" i="6" s="1"/>
  <c r="C394" i="6"/>
  <c r="L394" i="6" s="1"/>
  <c r="D124" i="5"/>
  <c r="I124" i="5" s="1"/>
  <c r="C226" i="6"/>
  <c r="L226" i="6" s="1"/>
  <c r="C418" i="6"/>
  <c r="L418" i="6" s="1"/>
  <c r="C292" i="6"/>
  <c r="L292" i="6" s="1"/>
  <c r="D142" i="5"/>
  <c r="I142" i="5" s="1"/>
  <c r="C190" i="6"/>
  <c r="L190" i="6" s="1"/>
  <c r="C382" i="6"/>
  <c r="L382" i="6" s="1"/>
  <c r="D220" i="5"/>
  <c r="I220" i="5" s="1"/>
  <c r="C340" i="6"/>
  <c r="L340" i="6" s="1"/>
  <c r="C136" i="6"/>
  <c r="L136" i="6" s="1"/>
  <c r="C328" i="6"/>
  <c r="L328" i="6" s="1"/>
  <c r="C520" i="6"/>
  <c r="L520" i="6" s="1"/>
  <c r="C172" i="6"/>
  <c r="L172" i="6" s="1"/>
  <c r="D178" i="5"/>
  <c r="I178" i="5" s="1"/>
  <c r="C250" i="6"/>
  <c r="L250" i="6" s="1"/>
  <c r="C442" i="6"/>
  <c r="L442" i="6" s="1"/>
  <c r="N117" i="24"/>
  <c r="AR157" i="24" s="1"/>
  <c r="D154" i="5"/>
  <c r="I154" i="5" s="1"/>
  <c r="G182" i="24"/>
  <c r="AR184" i="24" s="1"/>
  <c r="D100" i="5"/>
  <c r="I100" i="5" s="1"/>
  <c r="C412" i="6"/>
  <c r="L412" i="6" s="1"/>
  <c r="D166" i="5"/>
  <c r="I166" i="5" s="1"/>
  <c r="C214" i="6"/>
  <c r="L214" i="6" s="1"/>
  <c r="C406" i="6"/>
  <c r="L406" i="6" s="1"/>
  <c r="C148" i="6"/>
  <c r="L148" i="6" s="1"/>
  <c r="C388" i="6"/>
  <c r="L388" i="6" s="1"/>
  <c r="C160" i="6"/>
  <c r="L160" i="6" s="1"/>
  <c r="C352" i="6"/>
  <c r="L352" i="6" s="1"/>
  <c r="C544" i="6"/>
  <c r="L544" i="6" s="1"/>
  <c r="C268" i="6"/>
  <c r="L268" i="6" s="1"/>
  <c r="D202" i="5"/>
  <c r="I202" i="5" s="1"/>
  <c r="C274" i="6"/>
  <c r="L274" i="6" s="1"/>
  <c r="C466" i="6"/>
  <c r="L466" i="6" s="1"/>
  <c r="B16" i="24"/>
  <c r="C38" i="1"/>
  <c r="A39" i="1"/>
  <c r="D16" i="24"/>
  <c r="AE122" i="1" a="1"/>
  <c r="AE122" i="1" s="1"/>
  <c r="AE123" i="1" s="1" a="1"/>
  <c r="AE123" i="1" s="1"/>
  <c r="AE124" i="1" s="1" a="1"/>
  <c r="AE124" i="1" s="1"/>
  <c r="AE125" i="1" s="1" a="1"/>
  <c r="AE125" i="1" s="1"/>
  <c r="AE126" i="1" s="1" a="1"/>
  <c r="AE126" i="1" s="1"/>
  <c r="AE127" i="1" s="1" a="1"/>
  <c r="AE127" i="1" s="1"/>
  <c r="AE128" i="1" s="1" a="1"/>
  <c r="AE128" i="1" s="1"/>
  <c r="AE129" i="1" s="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Y9" i="12"/>
  <c r="X9" i="12" a="1"/>
  <c r="X9" i="12" s="1"/>
  <c r="G9" i="12" a="1"/>
  <c r="G9" i="12" s="1"/>
  <c r="G45" i="5"/>
  <c r="M45" i="5" s="1"/>
  <c r="F30" i="10"/>
  <c r="K29" i="12"/>
  <c r="G10" i="5"/>
  <c r="AR139" i="24" l="1"/>
  <c r="AR141" i="24"/>
  <c r="AR149" i="24"/>
  <c r="AR147" i="24"/>
  <c r="AR167" i="24"/>
  <c r="AR169" i="24"/>
  <c r="AR131" i="24"/>
  <c r="AR175" i="24"/>
  <c r="AR137" i="24"/>
  <c r="AR155" i="24"/>
  <c r="AR161" i="24"/>
  <c r="AR123" i="24"/>
  <c r="AR165" i="24"/>
  <c r="AR129" i="24"/>
  <c r="AR159" i="24"/>
  <c r="AR135" i="24"/>
  <c r="AR153" i="24"/>
  <c r="AR127" i="24"/>
  <c r="AR177" i="24"/>
  <c r="AR119" i="24"/>
  <c r="AR125" i="24"/>
  <c r="AR143" i="24"/>
  <c r="AR145" i="24"/>
  <c r="AR163" i="24"/>
  <c r="AR121" i="24"/>
  <c r="AR133" i="24"/>
  <c r="AR151" i="24"/>
  <c r="AR171" i="24"/>
  <c r="AR173" i="24"/>
  <c r="E39" i="1"/>
  <c r="B17" i="24"/>
  <c r="J10" i="5"/>
  <c r="L30" i="10"/>
  <c r="K10" i="10"/>
  <c r="I30" i="10"/>
  <c r="N39" i="1" l="1"/>
  <c r="T39" i="1"/>
  <c r="C39" i="1" s="1"/>
  <c r="D149" i="5"/>
  <c r="I149" i="5" s="1"/>
  <c r="I182" i="24"/>
  <c r="C323" i="6"/>
  <c r="L323" i="6" s="1"/>
  <c r="C101" i="6"/>
  <c r="L101" i="6" s="1"/>
  <c r="C449" i="6"/>
  <c r="L449" i="6" s="1"/>
  <c r="C215" i="6"/>
  <c r="L215" i="6" s="1"/>
  <c r="D89" i="5"/>
  <c r="I89" i="5" s="1"/>
  <c r="C341" i="6"/>
  <c r="L341" i="6" s="1"/>
  <c r="C149" i="6"/>
  <c r="L149" i="6" s="1"/>
  <c r="C515" i="6"/>
  <c r="L515" i="6" s="1"/>
  <c r="D71" i="5"/>
  <c r="I71" i="5" s="1"/>
  <c r="C233" i="6"/>
  <c r="L233" i="6" s="1"/>
  <c r="C107" i="6"/>
  <c r="L107" i="6" s="1"/>
  <c r="D107" i="5"/>
  <c r="I107" i="5" s="1"/>
  <c r="C275" i="6"/>
  <c r="L275" i="6" s="1"/>
  <c r="C455" i="6"/>
  <c r="L455" i="6" s="1"/>
  <c r="C221" i="6"/>
  <c r="L221" i="6" s="1"/>
  <c r="D47" i="5"/>
  <c r="I47" i="5" s="1"/>
  <c r="C347" i="6"/>
  <c r="L347" i="6" s="1"/>
  <c r="D221" i="5"/>
  <c r="I221" i="5" s="1"/>
  <c r="C473" i="6"/>
  <c r="L473" i="6" s="1"/>
  <c r="C191" i="6"/>
  <c r="L191" i="6" s="1"/>
  <c r="D113" i="5"/>
  <c r="I113" i="5" s="1"/>
  <c r="C413" i="6"/>
  <c r="L413" i="6" s="1"/>
  <c r="C131" i="6"/>
  <c r="L131" i="6" s="1"/>
  <c r="C539" i="6"/>
  <c r="L539" i="6" s="1"/>
  <c r="C257" i="6"/>
  <c r="L257" i="6" s="1"/>
  <c r="C407" i="6"/>
  <c r="L407" i="6" s="1"/>
  <c r="C251" i="6"/>
  <c r="L251" i="6" s="1"/>
  <c r="Q117" i="24"/>
  <c r="AS121" i="24" s="1"/>
  <c r="C533" i="6"/>
  <c r="L533" i="6" s="1"/>
  <c r="C299" i="6"/>
  <c r="L299" i="6" s="1"/>
  <c r="D173" i="5"/>
  <c r="I173" i="5" s="1"/>
  <c r="C425" i="6"/>
  <c r="L425" i="6" s="1"/>
  <c r="C143" i="6"/>
  <c r="L143" i="6" s="1"/>
  <c r="D65" i="5"/>
  <c r="I65" i="5" s="1"/>
  <c r="C365" i="6"/>
  <c r="L365" i="6" s="1"/>
  <c r="D191" i="5"/>
  <c r="I191" i="5" s="1"/>
  <c r="C491" i="6"/>
  <c r="L491" i="6" s="1"/>
  <c r="C209" i="6"/>
  <c r="L209" i="6" s="1"/>
  <c r="D83" i="5"/>
  <c r="I83" i="5" s="1"/>
  <c r="C335" i="6"/>
  <c r="L335" i="6" s="1"/>
  <c r="C485" i="6"/>
  <c r="L485" i="6" s="1"/>
  <c r="C167" i="6"/>
  <c r="L167" i="6" s="1"/>
  <c r="C293" i="6"/>
  <c r="L293" i="6" s="1"/>
  <c r="D215" i="5"/>
  <c r="I215" i="5" s="1"/>
  <c r="C467" i="6"/>
  <c r="L467" i="6" s="1"/>
  <c r="C185" i="6"/>
  <c r="L185" i="6" s="1"/>
  <c r="D59" i="5"/>
  <c r="I59" i="5" s="1"/>
  <c r="C359" i="6"/>
  <c r="L359" i="6" s="1"/>
  <c r="C125" i="6"/>
  <c r="L125" i="6" s="1"/>
  <c r="C227" i="6"/>
  <c r="L227" i="6" s="1"/>
  <c r="C401" i="6"/>
  <c r="L401" i="6" s="1"/>
  <c r="D125" i="5"/>
  <c r="I125" i="5" s="1"/>
  <c r="C377" i="6"/>
  <c r="L377" i="6" s="1"/>
  <c r="C95" i="6"/>
  <c r="L95" i="6" s="1"/>
  <c r="C551" i="6"/>
  <c r="L551" i="6" s="1"/>
  <c r="C317" i="6"/>
  <c r="L317" i="6" s="1"/>
  <c r="D143" i="5"/>
  <c r="I143" i="5" s="1"/>
  <c r="C443" i="6"/>
  <c r="L443" i="6" s="1"/>
  <c r="C161" i="6"/>
  <c r="L161" i="6" s="1"/>
  <c r="C569" i="6"/>
  <c r="L569" i="6" s="1"/>
  <c r="C287" i="6"/>
  <c r="L287" i="6" s="1"/>
  <c r="D209" i="5"/>
  <c r="I209" i="5" s="1"/>
  <c r="C509" i="6"/>
  <c r="L509" i="6" s="1"/>
  <c r="D77" i="5"/>
  <c r="I77" i="5" s="1"/>
  <c r="D101" i="5"/>
  <c r="I101" i="5" s="1"/>
  <c r="C353" i="6"/>
  <c r="L353" i="6" s="1"/>
  <c r="C119" i="6"/>
  <c r="L119" i="6" s="1"/>
  <c r="C479" i="6"/>
  <c r="L479" i="6" s="1"/>
  <c r="C245" i="6"/>
  <c r="L245" i="6" s="1"/>
  <c r="D167" i="5"/>
  <c r="I167" i="5" s="1"/>
  <c r="C419" i="6"/>
  <c r="L419" i="6" s="1"/>
  <c r="C137" i="6"/>
  <c r="L137" i="6" s="1"/>
  <c r="C545" i="6"/>
  <c r="L545" i="6" s="1"/>
  <c r="C311" i="6"/>
  <c r="L311" i="6" s="1"/>
  <c r="D185" i="5"/>
  <c r="I185" i="5" s="1"/>
  <c r="C437" i="6"/>
  <c r="L437" i="6" s="1"/>
  <c r="C203" i="6"/>
  <c r="L203" i="6" s="1"/>
  <c r="C305" i="6"/>
  <c r="L305" i="6" s="1"/>
  <c r="C527" i="6"/>
  <c r="L527" i="6" s="1"/>
  <c r="C329" i="6"/>
  <c r="L329" i="6" s="1"/>
  <c r="D203" i="5"/>
  <c r="I203" i="5" s="1"/>
  <c r="C503" i="6"/>
  <c r="L503" i="6" s="1"/>
  <c r="C269" i="6"/>
  <c r="L269" i="6" s="1"/>
  <c r="D95" i="5"/>
  <c r="I95" i="5" s="1"/>
  <c r="C395" i="6"/>
  <c r="L395" i="6" s="1"/>
  <c r="C113" i="6"/>
  <c r="L113" i="6" s="1"/>
  <c r="C521" i="6"/>
  <c r="L521" i="6" s="1"/>
  <c r="C239" i="6"/>
  <c r="L239" i="6" s="1"/>
  <c r="D161" i="5"/>
  <c r="I161" i="5" s="1"/>
  <c r="C461" i="6"/>
  <c r="L461" i="6" s="1"/>
  <c r="C179" i="6"/>
  <c r="L179" i="6" s="1"/>
  <c r="C281" i="6"/>
  <c r="L281" i="6" s="1"/>
  <c r="C383" i="6"/>
  <c r="L383" i="6" s="1"/>
  <c r="K182" i="24"/>
  <c r="AS209" i="24" s="1"/>
  <c r="D53" i="5"/>
  <c r="I53" i="5" s="1"/>
  <c r="D179" i="5"/>
  <c r="I179" i="5" s="1"/>
  <c r="C431" i="6"/>
  <c r="L431" i="6" s="1"/>
  <c r="C197" i="6"/>
  <c r="L197" i="6" s="1"/>
  <c r="D119" i="5"/>
  <c r="I119" i="5" s="1"/>
  <c r="C371" i="6"/>
  <c r="L371" i="6" s="1"/>
  <c r="D197" i="5"/>
  <c r="I197" i="5" s="1"/>
  <c r="C497" i="6"/>
  <c r="L497" i="6" s="1"/>
  <c r="C263" i="6"/>
  <c r="L263" i="6" s="1"/>
  <c r="D137" i="5"/>
  <c r="I137" i="5" s="1"/>
  <c r="C389" i="6"/>
  <c r="L389" i="6" s="1"/>
  <c r="C155" i="6"/>
  <c r="L155" i="6" s="1"/>
  <c r="C563" i="6"/>
  <c r="L563" i="6" s="1"/>
  <c r="D131" i="5"/>
  <c r="I131" i="5" s="1"/>
  <c r="C557" i="6"/>
  <c r="L557" i="6" s="1"/>
  <c r="D155" i="5"/>
  <c r="I155" i="5" s="1"/>
  <c r="C173" i="6"/>
  <c r="L173" i="6" s="1"/>
  <c r="A40" i="1"/>
  <c r="D17" i="24"/>
  <c r="L91" i="24"/>
  <c r="M91" i="24"/>
  <c r="N107" i="24"/>
  <c r="T83" i="24"/>
  <c r="K91" i="24"/>
  <c r="P107" i="24"/>
  <c r="Q107" i="24"/>
  <c r="R83" i="24"/>
  <c r="Z92" i="24"/>
  <c r="V85" i="24"/>
  <c r="X85" i="24"/>
  <c r="J92" i="24"/>
  <c r="N108" i="24"/>
  <c r="U83" i="24"/>
  <c r="S83" i="24"/>
  <c r="Z91" i="24"/>
  <c r="V86" i="24"/>
  <c r="W85" i="24"/>
  <c r="J91" i="24"/>
  <c r="O107" i="24"/>
  <c r="R84" i="24"/>
  <c r="AB91" i="24"/>
  <c r="AC91" i="24"/>
  <c r="Y85" i="24"/>
  <c r="AA91" i="24"/>
  <c r="R103" i="24"/>
  <c r="S103" i="24"/>
  <c r="X87" i="24"/>
  <c r="T97" i="24"/>
  <c r="V112" i="24"/>
  <c r="R100" i="24"/>
  <c r="U99" i="24"/>
  <c r="Z99" i="24"/>
  <c r="V110" i="24"/>
  <c r="W91" i="24"/>
  <c r="M105" i="24"/>
  <c r="J106" i="24"/>
  <c r="L83" i="24"/>
  <c r="S91" i="24"/>
  <c r="S85" i="24"/>
  <c r="R95" i="24"/>
  <c r="S95" i="24"/>
  <c r="N112" i="24"/>
  <c r="N106" i="24"/>
  <c r="J94" i="24"/>
  <c r="AA109" i="24"/>
  <c r="AB109" i="24"/>
  <c r="K85" i="24"/>
  <c r="Z101" i="24"/>
  <c r="J95" i="24"/>
  <c r="J88" i="24"/>
  <c r="L87" i="24"/>
  <c r="X103" i="24"/>
  <c r="J100" i="24"/>
  <c r="W99" i="24"/>
  <c r="Q83" i="24"/>
  <c r="N83" i="24"/>
  <c r="R94" i="24"/>
  <c r="P87" i="24"/>
  <c r="V101" i="24"/>
  <c r="V84" i="24"/>
  <c r="W83" i="24"/>
  <c r="J98" i="24"/>
  <c r="AA105" i="24"/>
  <c r="P85" i="24"/>
  <c r="N102" i="24"/>
  <c r="P101" i="24"/>
  <c r="T109" i="24"/>
  <c r="T89" i="24"/>
  <c r="U87" i="24"/>
  <c r="N103" i="24"/>
  <c r="O103" i="24"/>
  <c r="O97" i="24"/>
  <c r="AC95" i="24"/>
  <c r="Z87" i="24"/>
  <c r="V106" i="24"/>
  <c r="V105" i="24"/>
  <c r="W97" i="24"/>
  <c r="O91" i="24"/>
  <c r="J110" i="24"/>
  <c r="AB107" i="24"/>
  <c r="AC107" i="24"/>
  <c r="Z89" i="24"/>
  <c r="Z84" i="24"/>
  <c r="R106" i="24"/>
  <c r="N110" i="24"/>
  <c r="P109" i="24"/>
  <c r="AB103" i="24"/>
  <c r="X89" i="24"/>
  <c r="V93" i="24"/>
  <c r="L107" i="24"/>
  <c r="M107" i="24"/>
  <c r="K89" i="24"/>
  <c r="AA97" i="24"/>
  <c r="W107" i="24"/>
  <c r="P99" i="24"/>
  <c r="Q99" i="24"/>
  <c r="R107" i="24"/>
  <c r="U101" i="24"/>
  <c r="U111" i="24"/>
  <c r="N94" i="24"/>
  <c r="P93" i="24"/>
  <c r="N96" i="24"/>
  <c r="N90" i="24"/>
  <c r="J102" i="24"/>
  <c r="AA93" i="24"/>
  <c r="AB93" i="24"/>
  <c r="L111" i="24"/>
  <c r="Z85" i="24"/>
  <c r="J103" i="24"/>
  <c r="U103" i="24"/>
  <c r="V87" i="24"/>
  <c r="W87" i="24"/>
  <c r="S97" i="24"/>
  <c r="Y111" i="24"/>
  <c r="T99" i="24"/>
  <c r="AB99" i="24"/>
  <c r="AC99" i="24"/>
  <c r="Y109" i="24"/>
  <c r="V91" i="24"/>
  <c r="L105" i="24"/>
  <c r="M83" i="24"/>
  <c r="K83" i="24"/>
  <c r="R91" i="24"/>
  <c r="R86" i="24"/>
  <c r="U95" i="24"/>
  <c r="N111" i="24"/>
  <c r="O111" i="24"/>
  <c r="O105" i="24"/>
  <c r="J93" i="24"/>
  <c r="Z110" i="24"/>
  <c r="J86" i="24"/>
  <c r="J85" i="24"/>
  <c r="AC101" i="24"/>
  <c r="M95" i="24"/>
  <c r="J87" i="24"/>
  <c r="V103" i="24"/>
  <c r="W103" i="24"/>
  <c r="J99" i="24"/>
  <c r="V99" i="24"/>
  <c r="P83" i="24"/>
  <c r="S93" i="24"/>
  <c r="T93" i="24"/>
  <c r="N88" i="24"/>
  <c r="V102" i="24"/>
  <c r="Y83" i="24"/>
  <c r="M97" i="24"/>
  <c r="J97" i="24"/>
  <c r="Z105" i="24"/>
  <c r="O85" i="24"/>
  <c r="O101" i="24"/>
  <c r="S109" i="24"/>
  <c r="R110" i="24"/>
  <c r="R89" i="24"/>
  <c r="S87" i="24"/>
  <c r="Q103" i="24"/>
  <c r="Q97" i="24"/>
  <c r="N97" i="24"/>
  <c r="AB95" i="24"/>
  <c r="AC87" i="24"/>
  <c r="Y105" i="24"/>
  <c r="V98" i="24"/>
  <c r="V97" i="24"/>
  <c r="N91" i="24"/>
  <c r="J109" i="24"/>
  <c r="AA107" i="24"/>
  <c r="AC89" i="24"/>
  <c r="AA89" i="24"/>
  <c r="AA83" i="24"/>
  <c r="T105" i="24"/>
  <c r="O109" i="24"/>
  <c r="Z104" i="24"/>
  <c r="AA103" i="24"/>
  <c r="W89" i="24"/>
  <c r="V94" i="24"/>
  <c r="K107" i="24"/>
  <c r="M89" i="24"/>
  <c r="J90" i="24"/>
  <c r="Z98" i="24"/>
  <c r="V107" i="24"/>
  <c r="N100" i="24"/>
  <c r="R108" i="24"/>
  <c r="U107" i="24"/>
  <c r="R102" i="24"/>
  <c r="R112" i="24"/>
  <c r="O93" i="24"/>
  <c r="N95" i="24"/>
  <c r="O95" i="24"/>
  <c r="O89" i="24"/>
  <c r="J101" i="24"/>
  <c r="Z94" i="24"/>
  <c r="J112" i="24"/>
  <c r="K111" i="24"/>
  <c r="AB85" i="24"/>
  <c r="M103" i="24"/>
  <c r="V96" i="24"/>
  <c r="Z112" i="24"/>
  <c r="AA111" i="24"/>
  <c r="R104" i="24"/>
  <c r="V88" i="24"/>
  <c r="U97" i="24"/>
  <c r="R97" i="24"/>
  <c r="X111" i="24"/>
  <c r="S99" i="24"/>
  <c r="AA99" i="24"/>
  <c r="W109" i="24"/>
  <c r="X109" i="24"/>
  <c r="Y91" i="24"/>
  <c r="K105" i="24"/>
  <c r="J84" i="24"/>
  <c r="R92" i="24"/>
  <c r="U91" i="24"/>
  <c r="R85" i="24"/>
  <c r="R96" i="24"/>
  <c r="Q111" i="24"/>
  <c r="Q105" i="24"/>
  <c r="N105" i="24"/>
  <c r="M93" i="24"/>
  <c r="Z109" i="24"/>
  <c r="L85" i="24"/>
  <c r="AA101" i="24"/>
  <c r="AB101" i="24"/>
  <c r="L95" i="24"/>
  <c r="M87" i="24"/>
  <c r="V104" i="24"/>
  <c r="L99" i="24"/>
  <c r="M99" i="24"/>
  <c r="V100" i="24"/>
  <c r="N84" i="24"/>
  <c r="R93" i="24"/>
  <c r="N87" i="24"/>
  <c r="O87" i="24"/>
  <c r="Y101" i="24"/>
  <c r="V83" i="24"/>
  <c r="L97" i="24"/>
  <c r="AC105" i="24"/>
  <c r="Z106" i="24"/>
  <c r="Q85" i="24"/>
  <c r="N101" i="24"/>
  <c r="R109" i="24"/>
  <c r="U89" i="24"/>
  <c r="S89" i="24"/>
  <c r="T87" i="24"/>
  <c r="P103" i="24"/>
  <c r="P97" i="24"/>
  <c r="Z96" i="24"/>
  <c r="AA95" i="24"/>
  <c r="AA87" i="24"/>
  <c r="X105" i="24"/>
  <c r="Y97" i="24"/>
  <c r="P91" i="24"/>
  <c r="Q91" i="24"/>
  <c r="M109" i="24"/>
  <c r="Z108" i="24"/>
  <c r="AB89" i="24"/>
  <c r="AC83" i="24"/>
  <c r="Z83" i="24"/>
  <c r="S105" i="24"/>
  <c r="N109" i="24"/>
  <c r="Z103" i="24"/>
  <c r="V90" i="24"/>
  <c r="V89" i="24"/>
  <c r="Y93" i="24"/>
  <c r="J108" i="24"/>
  <c r="L89" i="24"/>
  <c r="AC97" i="24"/>
  <c r="Z97" i="24"/>
  <c r="V108" i="24"/>
  <c r="O99" i="24"/>
  <c r="T107" i="24"/>
  <c r="S101" i="24"/>
  <c r="T101" i="24"/>
  <c r="T111" i="24"/>
  <c r="N93" i="24"/>
  <c r="Q95" i="24"/>
  <c r="Q89" i="24"/>
  <c r="N89" i="24"/>
  <c r="M101" i="24"/>
  <c r="Z93" i="24"/>
  <c r="J111" i="24"/>
  <c r="AA85" i="24"/>
  <c r="AC85" i="24"/>
  <c r="L103" i="24"/>
  <c r="T103" i="24"/>
  <c r="W111" i="24"/>
  <c r="X91" i="24"/>
  <c r="T91" i="24"/>
  <c r="P111" i="24"/>
  <c r="AC109" i="24"/>
  <c r="K95" i="24"/>
  <c r="X99" i="24"/>
  <c r="Q87" i="24"/>
  <c r="K97" i="24"/>
  <c r="Q101" i="24"/>
  <c r="R88" i="24"/>
  <c r="Z88" i="24"/>
  <c r="N92" i="24"/>
  <c r="Z90" i="24"/>
  <c r="Q109" i="24"/>
  <c r="X93" i="24"/>
  <c r="X107" i="24"/>
  <c r="R101" i="24"/>
  <c r="P95" i="24"/>
  <c r="AC93" i="24"/>
  <c r="K103" i="24"/>
  <c r="W95" i="24"/>
  <c r="J83" i="24"/>
  <c r="U93" i="24"/>
  <c r="R87" i="24"/>
  <c r="Z107" i="24"/>
  <c r="AB97" i="24"/>
  <c r="L101" i="24"/>
  <c r="AB111" i="24"/>
  <c r="Y87" i="24"/>
  <c r="R99" i="24"/>
  <c r="V92" i="24"/>
  <c r="T85" i="24"/>
  <c r="P105" i="24"/>
  <c r="M85" i="24"/>
  <c r="K87" i="24"/>
  <c r="Y99" i="24"/>
  <c r="W101" i="24"/>
  <c r="AB105" i="24"/>
  <c r="U109" i="24"/>
  <c r="N104" i="24"/>
  <c r="AB87" i="24"/>
  <c r="K109" i="24"/>
  <c r="AB83" i="24"/>
  <c r="AC103" i="24"/>
  <c r="J107" i="24"/>
  <c r="Y107" i="24"/>
  <c r="R111" i="24"/>
  <c r="P89" i="24"/>
  <c r="M111" i="24"/>
  <c r="V95" i="24"/>
  <c r="Z111" i="24"/>
  <c r="V111" i="24"/>
  <c r="L93" i="24"/>
  <c r="K99" i="24"/>
  <c r="N85" i="24"/>
  <c r="X97" i="24"/>
  <c r="W93" i="24"/>
  <c r="Q93" i="24"/>
  <c r="X95" i="24"/>
  <c r="R98" i="24"/>
  <c r="Z100" i="24"/>
  <c r="J105" i="24"/>
  <c r="U85" i="24"/>
  <c r="K93" i="24"/>
  <c r="Z102" i="24"/>
  <c r="Y103" i="24"/>
  <c r="O83" i="24"/>
  <c r="X101" i="24"/>
  <c r="N86" i="24"/>
  <c r="R90" i="24"/>
  <c r="N98" i="24"/>
  <c r="W105" i="24"/>
  <c r="L109" i="24"/>
  <c r="U105" i="24"/>
  <c r="Y89" i="24"/>
  <c r="J89" i="24"/>
  <c r="N99" i="24"/>
  <c r="S111" i="24"/>
  <c r="K101" i="24"/>
  <c r="Z86" i="24"/>
  <c r="Y95" i="24"/>
  <c r="AC111" i="24"/>
  <c r="V109" i="24"/>
  <c r="T95" i="24"/>
  <c r="J96" i="24"/>
  <c r="X83" i="24"/>
  <c r="Z95" i="24"/>
  <c r="R105" i="24"/>
  <c r="S107" i="24"/>
  <c r="J104" i="24"/>
  <c r="X10" i="10" a="1"/>
  <c r="X10" i="10" s="1"/>
  <c r="G10" i="10" a="1"/>
  <c r="G10" i="10" s="1"/>
  <c r="J315" i="22"/>
  <c r="J159" i="22"/>
  <c r="H270" i="9" l="1" a="1"/>
  <c r="H270" i="9" s="1"/>
  <c r="E247" i="9" a="1"/>
  <c r="E247" i="9" s="1"/>
  <c r="H210" i="9" a="1"/>
  <c r="H210" i="9" s="1"/>
  <c r="H212" i="9" a="1"/>
  <c r="H212" i="9" s="1"/>
  <c r="H218" i="9" a="1"/>
  <c r="H218" i="9" s="1"/>
  <c r="G215" i="9" a="1"/>
  <c r="G215" i="9" s="1"/>
  <c r="H247" i="9" a="1"/>
  <c r="H247" i="9" s="1"/>
  <c r="F193" i="9" a="1"/>
  <c r="F193" i="9" s="1"/>
  <c r="E193" i="9" a="1"/>
  <c r="E193" i="9" s="1"/>
  <c r="G270" i="9" a="1"/>
  <c r="G270" i="9" s="1"/>
  <c r="E215" i="9" a="1"/>
  <c r="E215" i="9" s="1"/>
  <c r="F247" i="9" a="1"/>
  <c r="F247" i="9" s="1"/>
  <c r="G214" i="9" a="1"/>
  <c r="G214" i="9" s="1"/>
  <c r="H242" i="9" a="1"/>
  <c r="H242" i="9" s="1"/>
  <c r="H186" i="9" a="1"/>
  <c r="H186" i="9" s="1"/>
  <c r="H202" i="9" a="1"/>
  <c r="H202" i="9" s="1"/>
  <c r="F225" i="9" a="1"/>
  <c r="F225" i="9" s="1"/>
  <c r="E225" i="9" a="1"/>
  <c r="E225" i="9" s="1"/>
  <c r="H215" i="9" a="1"/>
  <c r="H215" i="9" s="1"/>
  <c r="E257" i="9" a="1"/>
  <c r="E257" i="9" s="1"/>
  <c r="F215" i="9" a="1"/>
  <c r="F215" i="9" s="1"/>
  <c r="H306" i="9" a="1"/>
  <c r="H306" i="9" s="1"/>
  <c r="G225" i="9" a="1"/>
  <c r="G225" i="9" s="1"/>
  <c r="H268" i="9" a="1"/>
  <c r="H268" i="9" s="1"/>
  <c r="G247" i="9" a="1"/>
  <c r="G247" i="9" s="1"/>
  <c r="H225" i="9" a="1"/>
  <c r="H225" i="9" s="1"/>
  <c r="G193" i="9" a="1"/>
  <c r="G193" i="9" s="1"/>
  <c r="F270" i="9" a="1"/>
  <c r="F270" i="9" s="1"/>
  <c r="E270" i="9" a="1"/>
  <c r="E270" i="9" s="1"/>
  <c r="E310" i="9" a="1"/>
  <c r="E310" i="9" s="1"/>
  <c r="G258" i="9" a="1"/>
  <c r="G258" i="9" s="1"/>
  <c r="H264" i="9" a="1"/>
  <c r="H264" i="9" s="1"/>
  <c r="E301" i="9" a="1"/>
  <c r="E301" i="9" s="1"/>
  <c r="E245" i="9" a="1"/>
  <c r="E245" i="9" s="1"/>
  <c r="E268" i="9" a="1"/>
  <c r="E268" i="9" s="1"/>
  <c r="E246" i="9" a="1"/>
  <c r="E246" i="9" s="1"/>
  <c r="F246" i="9" a="1"/>
  <c r="F246" i="9" s="1"/>
  <c r="G210" i="9" a="1"/>
  <c r="G210" i="9" s="1"/>
  <c r="E313" i="9" a="1"/>
  <c r="E313" i="9" s="1"/>
  <c r="G216" i="9" a="1"/>
  <c r="G216" i="9" s="1"/>
  <c r="G295" i="9" a="1"/>
  <c r="G295" i="9" s="1"/>
  <c r="F271" i="9" a="1"/>
  <c r="F271" i="9" s="1"/>
  <c r="G298" i="9" a="1"/>
  <c r="G298" i="9" s="1"/>
  <c r="G211" i="9" a="1"/>
  <c r="G211" i="9" s="1"/>
  <c r="G201" i="9" a="1"/>
  <c r="G201" i="9" s="1"/>
  <c r="F261" i="9" a="1"/>
  <c r="F261" i="9" s="1"/>
  <c r="G269" i="9" a="1"/>
  <c r="G269" i="9" s="1"/>
  <c r="E296" i="9" a="1"/>
  <c r="E296" i="9" s="1"/>
  <c r="F285" i="9" a="1"/>
  <c r="F285" i="9" s="1"/>
  <c r="E229" i="9" a="1"/>
  <c r="E229" i="9" s="1"/>
  <c r="E308" i="9" a="1"/>
  <c r="E308" i="9" s="1"/>
  <c r="G305" i="9" a="1"/>
  <c r="G305" i="9" s="1"/>
  <c r="H272" i="9" a="1"/>
  <c r="H272" i="9" s="1"/>
  <c r="H208" i="9" a="1"/>
  <c r="H208" i="9" s="1"/>
  <c r="G239" i="9" a="1"/>
  <c r="G239" i="9" s="1"/>
  <c r="E214" i="9" a="1"/>
  <c r="E214" i="9" s="1"/>
  <c r="F212" i="9" a="1"/>
  <c r="F212" i="9" s="1"/>
  <c r="E304" i="9" a="1"/>
  <c r="E304" i="9" s="1"/>
  <c r="E258" i="9" a="1"/>
  <c r="E258" i="9" s="1"/>
  <c r="E264" i="9" a="1"/>
  <c r="E264" i="9" s="1"/>
  <c r="G301" i="9" a="1"/>
  <c r="G301" i="9" s="1"/>
  <c r="F245" i="9" a="1"/>
  <c r="F245" i="9" s="1"/>
  <c r="F268" i="9" a="1"/>
  <c r="F268" i="9" s="1"/>
  <c r="G234" i="9" a="1"/>
  <c r="G234" i="9" s="1"/>
  <c r="E210" i="9" a="1"/>
  <c r="E210" i="9" s="1"/>
  <c r="G313" i="9" a="1"/>
  <c r="G313" i="9" s="1"/>
  <c r="F216" i="9" a="1"/>
  <c r="F216" i="9" s="1"/>
  <c r="F295" i="9" a="1"/>
  <c r="F295" i="9" s="1"/>
  <c r="E271" i="9" a="1"/>
  <c r="E271" i="9" s="1"/>
  <c r="F298" i="9" a="1"/>
  <c r="F298" i="9" s="1"/>
  <c r="G186" i="9" a="1"/>
  <c r="G186" i="9" s="1"/>
  <c r="F201" i="9" a="1"/>
  <c r="F201" i="9" s="1"/>
  <c r="E261" i="9" a="1"/>
  <c r="E261" i="9" s="1"/>
  <c r="F269" i="9" a="1"/>
  <c r="F269" i="9" s="1"/>
  <c r="G285" i="9" a="1"/>
  <c r="G285" i="9" s="1"/>
  <c r="F229" i="9" a="1"/>
  <c r="F229" i="9" s="1"/>
  <c r="G202" i="9" a="1"/>
  <c r="G202" i="9" s="1"/>
  <c r="E305" i="9" a="1"/>
  <c r="E305" i="9" s="1"/>
  <c r="F272" i="9" a="1"/>
  <c r="F272" i="9" s="1"/>
  <c r="E208" i="9" a="1"/>
  <c r="E208" i="9" s="1"/>
  <c r="F239" i="9" a="1"/>
  <c r="F239" i="9" s="1"/>
  <c r="G276" i="9" a="1"/>
  <c r="G276" i="9" s="1"/>
  <c r="E212" i="9" a="1"/>
  <c r="E212" i="9" s="1"/>
  <c r="F304" i="9" a="1"/>
  <c r="F304" i="9" s="1"/>
  <c r="F258" i="9" a="1"/>
  <c r="F258" i="9" s="1"/>
  <c r="F264" i="9" a="1"/>
  <c r="F264" i="9" s="1"/>
  <c r="F301" i="9" a="1"/>
  <c r="F301" i="9" s="1"/>
  <c r="G245" i="9" a="1"/>
  <c r="G245" i="9" s="1"/>
  <c r="F234" i="9" a="1"/>
  <c r="F234" i="9" s="1"/>
  <c r="F210" i="9" a="1"/>
  <c r="F210" i="9" s="1"/>
  <c r="F313" i="9" a="1"/>
  <c r="F313" i="9" s="1"/>
  <c r="E216" i="9" a="1"/>
  <c r="E216" i="9" s="1"/>
  <c r="E295" i="9" a="1"/>
  <c r="E295" i="9" s="1"/>
  <c r="G271" i="9" a="1"/>
  <c r="G271" i="9" s="1"/>
  <c r="G268" i="9" a="1"/>
  <c r="G268" i="9" s="1"/>
  <c r="F310" i="9" a="1"/>
  <c r="F310" i="9" s="1"/>
  <c r="H295" i="9" a="1"/>
  <c r="H295" i="9" s="1"/>
  <c r="E298" i="9" a="1"/>
  <c r="E298" i="9" s="1"/>
  <c r="F317" i="9" a="1"/>
  <c r="F317" i="9" s="1"/>
  <c r="E269" i="9" a="1"/>
  <c r="E269" i="9" s="1"/>
  <c r="H285" i="9" a="1"/>
  <c r="H285" i="9" s="1"/>
  <c r="G308" i="9" a="1"/>
  <c r="G308" i="9" s="1"/>
  <c r="F202" i="9" a="1"/>
  <c r="F202" i="9" s="1"/>
  <c r="F305" i="9" a="1"/>
  <c r="F305" i="9" s="1"/>
  <c r="H239" i="9" a="1"/>
  <c r="H239" i="9" s="1"/>
  <c r="E276" i="9" a="1"/>
  <c r="E276" i="9" s="1"/>
  <c r="H304" i="9" a="1"/>
  <c r="H304" i="9" s="1"/>
  <c r="F213" i="9" a="1"/>
  <c r="F213" i="9" s="1"/>
  <c r="H203" i="9" a="1"/>
  <c r="H203" i="9" s="1"/>
  <c r="F306" i="9" a="1"/>
  <c r="F306" i="9" s="1"/>
  <c r="H217" i="9" a="1"/>
  <c r="H217" i="9" s="1"/>
  <c r="H312" i="9" a="1"/>
  <c r="H312" i="9" s="1"/>
  <c r="E248" i="9" a="1"/>
  <c r="E248" i="9" s="1"/>
  <c r="G184" i="9" a="1"/>
  <c r="G184" i="9" s="1"/>
  <c r="F309" i="9" a="1"/>
  <c r="F309" i="9" s="1"/>
  <c r="H307" i="9" a="1"/>
  <c r="H307" i="9" s="1"/>
  <c r="F218" i="9" a="1"/>
  <c r="F218" i="9" s="1"/>
  <c r="G273" i="9" a="1"/>
  <c r="G273" i="9" s="1"/>
  <c r="F241" i="9" a="1"/>
  <c r="F241" i="9" s="1"/>
  <c r="E311" i="9" a="1"/>
  <c r="E311" i="9" s="1"/>
  <c r="F277" i="9" a="1"/>
  <c r="F277" i="9" s="1"/>
  <c r="H245" i="9" a="1"/>
  <c r="H245" i="9" s="1"/>
  <c r="H216" i="9" a="1"/>
  <c r="H216" i="9" s="1"/>
  <c r="F186" i="9" a="1"/>
  <c r="F186" i="9" s="1"/>
  <c r="F296" i="9" a="1"/>
  <c r="F296" i="9" s="1"/>
  <c r="G212" i="9" a="1"/>
  <c r="G212" i="9" s="1"/>
  <c r="G306" i="9" a="1"/>
  <c r="G306" i="9" s="1"/>
  <c r="E217" i="9" a="1"/>
  <c r="E217" i="9" s="1"/>
  <c r="H309" i="9" a="1"/>
  <c r="H309" i="9" s="1"/>
  <c r="G218" i="9" a="1"/>
  <c r="G218" i="9" s="1"/>
  <c r="G311" i="9" a="1"/>
  <c r="G311" i="9" s="1"/>
  <c r="H271" i="9" a="1"/>
  <c r="H271" i="9" s="1"/>
  <c r="F275" i="9" a="1"/>
  <c r="F275" i="9" s="1"/>
  <c r="H201" i="9" a="1"/>
  <c r="H201" i="9" s="1"/>
  <c r="H261" i="9" a="1"/>
  <c r="H261" i="9" s="1"/>
  <c r="E285" i="9" a="1"/>
  <c r="E285" i="9" s="1"/>
  <c r="F308" i="9" a="1"/>
  <c r="F308" i="9" s="1"/>
  <c r="E202" i="9" a="1"/>
  <c r="E202" i="9" s="1"/>
  <c r="E239" i="9" a="1"/>
  <c r="E239" i="9" s="1"/>
  <c r="F276" i="9" a="1"/>
  <c r="F276" i="9" s="1"/>
  <c r="G304" i="9" a="1"/>
  <c r="G304" i="9" s="1"/>
  <c r="H258" i="9" a="1"/>
  <c r="H258" i="9" s="1"/>
  <c r="F203" i="9" a="1"/>
  <c r="F203" i="9" s="1"/>
  <c r="E306" i="9" a="1"/>
  <c r="E306" i="9" s="1"/>
  <c r="G242" i="9" a="1"/>
  <c r="G242" i="9" s="1"/>
  <c r="G217" i="9" a="1"/>
  <c r="G217" i="9" s="1"/>
  <c r="F312" i="9" a="1"/>
  <c r="F312" i="9" s="1"/>
  <c r="F248" i="9" a="1"/>
  <c r="F248" i="9" s="1"/>
  <c r="F184" i="9" a="1"/>
  <c r="F184" i="9" s="1"/>
  <c r="G309" i="9" a="1"/>
  <c r="G309" i="9" s="1"/>
  <c r="G307" i="9" a="1"/>
  <c r="G307" i="9" s="1"/>
  <c r="E218" i="9" a="1"/>
  <c r="E218" i="9" s="1"/>
  <c r="F273" i="9" a="1"/>
  <c r="F273" i="9" s="1"/>
  <c r="E241" i="9" a="1"/>
  <c r="E241" i="9" s="1"/>
  <c r="H311" i="9" a="1"/>
  <c r="H311" i="9" s="1"/>
  <c r="G303" i="9" a="1"/>
  <c r="G303" i="9" s="1"/>
  <c r="H277" i="9" a="1"/>
  <c r="H277" i="9" s="1"/>
  <c r="H246" i="9" a="1"/>
  <c r="H246" i="9" s="1"/>
  <c r="G229" i="9" a="1"/>
  <c r="G229" i="9" s="1"/>
  <c r="H305" i="9" a="1"/>
  <c r="H305" i="9" s="1"/>
  <c r="H214" i="9" a="1"/>
  <c r="H214" i="9" s="1"/>
  <c r="G203" i="9" a="1"/>
  <c r="G203" i="9" s="1"/>
  <c r="E242" i="9" a="1"/>
  <c r="E242" i="9" s="1"/>
  <c r="H248" i="9" a="1"/>
  <c r="H248" i="9" s="1"/>
  <c r="E307" i="9" a="1"/>
  <c r="E307" i="9" s="1"/>
  <c r="G241" i="9" a="1"/>
  <c r="G241" i="9" s="1"/>
  <c r="H301" i="9" a="1"/>
  <c r="H301" i="9" s="1"/>
  <c r="E234" i="9" a="1"/>
  <c r="E234" i="9" s="1"/>
  <c r="H313" i="9" a="1"/>
  <c r="H313" i="9" s="1"/>
  <c r="E186" i="9" a="1"/>
  <c r="E186" i="9" s="1"/>
  <c r="E201" i="9" a="1"/>
  <c r="E201" i="9" s="1"/>
  <c r="G261" i="9" a="1"/>
  <c r="G261" i="9" s="1"/>
  <c r="H229" i="9" a="1"/>
  <c r="H229" i="9" s="1"/>
  <c r="E272" i="9" a="1"/>
  <c r="E272" i="9" s="1"/>
  <c r="G310" i="9" a="1"/>
  <c r="G310" i="9" s="1"/>
  <c r="E203" i="9" a="1"/>
  <c r="E203" i="9" s="1"/>
  <c r="F242" i="9" a="1"/>
  <c r="F242" i="9" s="1"/>
  <c r="F217" i="9" a="1"/>
  <c r="F217" i="9" s="1"/>
  <c r="E312" i="9" a="1"/>
  <c r="E312" i="9" s="1"/>
  <c r="G248" i="9" a="1"/>
  <c r="G248" i="9" s="1"/>
  <c r="H184" i="9" a="1"/>
  <c r="H184" i="9" s="1"/>
  <c r="E309" i="9" a="1"/>
  <c r="E309" i="9" s="1"/>
  <c r="F307" i="9" a="1"/>
  <c r="F307" i="9" s="1"/>
  <c r="H273" i="9" a="1"/>
  <c r="H273" i="9" s="1"/>
  <c r="H241" i="9" a="1"/>
  <c r="H241" i="9" s="1"/>
  <c r="F300" i="9" a="1"/>
  <c r="F300" i="9" s="1"/>
  <c r="F311" i="9" a="1"/>
  <c r="F311" i="9" s="1"/>
  <c r="G277" i="9" a="1"/>
  <c r="G277" i="9" s="1"/>
  <c r="H269" i="9" a="1"/>
  <c r="H269" i="9" s="1"/>
  <c r="G272" i="9" a="1"/>
  <c r="G272" i="9" s="1"/>
  <c r="G246" i="9" a="1"/>
  <c r="G246" i="9" s="1"/>
  <c r="G312" i="9" a="1"/>
  <c r="G312" i="9" s="1"/>
  <c r="E184" i="9" a="1"/>
  <c r="E184" i="9" s="1"/>
  <c r="E273" i="9" a="1"/>
  <c r="E273" i="9" s="1"/>
  <c r="E277" i="9" a="1"/>
  <c r="E277" i="9" s="1"/>
  <c r="H226" i="9" a="1"/>
  <c r="H226" i="9" s="1"/>
  <c r="H274" i="9" a="1"/>
  <c r="H274" i="9" s="1"/>
  <c r="H200" i="9" a="1"/>
  <c r="H200" i="9" s="1"/>
  <c r="F243" i="9" a="1"/>
  <c r="F243" i="9" s="1"/>
  <c r="G208" i="9" a="1"/>
  <c r="G208" i="9" s="1"/>
  <c r="F279" i="9" a="1"/>
  <c r="F279" i="9" s="1"/>
  <c r="H228" i="9" a="1"/>
  <c r="H228" i="9" s="1"/>
  <c r="G192" i="9" a="1"/>
  <c r="G192" i="9" s="1"/>
  <c r="F299" i="9" a="1"/>
  <c r="F299" i="9" s="1"/>
  <c r="H296" i="9" a="1"/>
  <c r="H296" i="9" s="1"/>
  <c r="H310" i="9" a="1"/>
  <c r="H310" i="9" s="1"/>
  <c r="H234" i="9" a="1"/>
  <c r="H234" i="9" s="1"/>
  <c r="H287" i="9" a="1"/>
  <c r="H287" i="9" s="1"/>
  <c r="E238" i="9" a="1"/>
  <c r="E238" i="9" s="1"/>
  <c r="G189" i="9" a="1"/>
  <c r="G189" i="9" s="1"/>
  <c r="E198" i="9" a="1"/>
  <c r="E198" i="9" s="1"/>
  <c r="G280" i="9" a="1"/>
  <c r="G280" i="9" s="1"/>
  <c r="G204" i="9" a="1"/>
  <c r="G204" i="9" s="1"/>
  <c r="F228" i="9" a="1"/>
  <c r="F228" i="9" s="1"/>
  <c r="F282" i="9" a="1"/>
  <c r="F282" i="9" s="1"/>
  <c r="G282" i="9" a="1"/>
  <c r="G282" i="9" s="1"/>
  <c r="F226" i="9" a="1"/>
  <c r="F226" i="9" s="1"/>
  <c r="E226" i="9" a="1"/>
  <c r="E226" i="9" s="1"/>
  <c r="F244" i="9" a="1"/>
  <c r="F244" i="9" s="1"/>
  <c r="E300" i="9" a="1"/>
  <c r="E300" i="9" s="1"/>
  <c r="E213" i="9" a="1"/>
  <c r="E213" i="9" s="1"/>
  <c r="H192" i="9" a="1"/>
  <c r="H192" i="9" s="1"/>
  <c r="E293" i="9" a="1"/>
  <c r="E293" i="9" s="1"/>
  <c r="G316" i="9" a="1"/>
  <c r="G316" i="9" s="1"/>
  <c r="F209" i="9" a="1"/>
  <c r="F209" i="9" s="1"/>
  <c r="E236" i="9" a="1"/>
  <c r="E236" i="9" s="1"/>
  <c r="F287" i="9" a="1"/>
  <c r="F287" i="9" s="1"/>
  <c r="G260" i="9" a="1"/>
  <c r="G260" i="9" s="1"/>
  <c r="F211" i="9" a="1"/>
  <c r="F211" i="9" s="1"/>
  <c r="F289" i="9" a="1"/>
  <c r="F289" i="9" s="1"/>
  <c r="H189" i="9" a="1"/>
  <c r="H189" i="9" s="1"/>
  <c r="F232" i="9" a="1"/>
  <c r="F232" i="9" s="1"/>
  <c r="F286" i="9" a="1"/>
  <c r="F286" i="9" s="1"/>
  <c r="F303" i="9" a="1"/>
  <c r="F303" i="9" s="1"/>
  <c r="E284" i="9" a="1"/>
  <c r="E284" i="9" s="1"/>
  <c r="E240" i="9" a="1"/>
  <c r="E240" i="9" s="1"/>
  <c r="F274" i="9" a="1"/>
  <c r="F274" i="9" s="1"/>
  <c r="E288" i="9" a="1"/>
  <c r="E288" i="9" s="1"/>
  <c r="E314" i="9" a="1"/>
  <c r="E314" i="9" s="1"/>
  <c r="H262" i="9" a="1"/>
  <c r="H262" i="9" s="1"/>
  <c r="G179" i="9" a="1"/>
  <c r="G179" i="9" s="1"/>
  <c r="F278" i="9" a="1"/>
  <c r="F278" i="9" s="1"/>
  <c r="F302" i="9" a="1"/>
  <c r="F302" i="9" s="1"/>
  <c r="H260" i="9" a="1"/>
  <c r="H260" i="9" s="1"/>
  <c r="H300" i="9" a="1"/>
  <c r="H300" i="9" s="1"/>
  <c r="H303" i="9" a="1"/>
  <c r="H303" i="9" s="1"/>
  <c r="H275" i="9" a="1"/>
  <c r="H275" i="9" s="1"/>
  <c r="G232" i="9" a="1"/>
  <c r="G232" i="9" s="1"/>
  <c r="F259" i="9" a="1"/>
  <c r="F259" i="9" s="1"/>
  <c r="G198" i="9" a="1"/>
  <c r="G198" i="9" s="1"/>
  <c r="G238" i="9" a="1"/>
  <c r="G238" i="9" s="1"/>
  <c r="H281" i="9" a="1"/>
  <c r="H281" i="9" s="1"/>
  <c r="F208" i="9" a="1"/>
  <c r="F208" i="9" s="1"/>
  <c r="G281" i="9" a="1"/>
  <c r="G281" i="9" s="1"/>
  <c r="G243" i="9" a="1"/>
  <c r="G243" i="9" s="1"/>
  <c r="G228" i="9" a="1"/>
  <c r="G228" i="9" s="1"/>
  <c r="H243" i="9" a="1"/>
  <c r="H243" i="9" s="1"/>
  <c r="F223" i="9" a="1"/>
  <c r="F223" i="9" s="1"/>
  <c r="E244" i="9" a="1"/>
  <c r="E244" i="9" s="1"/>
  <c r="G226" i="9" a="1"/>
  <c r="G226" i="9" s="1"/>
  <c r="H223" i="9" a="1"/>
  <c r="H223" i="9" s="1"/>
  <c r="G213" i="9" a="1"/>
  <c r="G213" i="9" s="1"/>
  <c r="H244" i="9" a="1"/>
  <c r="H244" i="9" s="1"/>
  <c r="F293" i="9" a="1"/>
  <c r="F293" i="9" s="1"/>
  <c r="F316" i="9" a="1"/>
  <c r="F316" i="9" s="1"/>
  <c r="E279" i="9" a="1"/>
  <c r="E279" i="9" s="1"/>
  <c r="E280" i="9" a="1"/>
  <c r="E280" i="9" s="1"/>
  <c r="F280" i="9" a="1"/>
  <c r="F280" i="9" s="1"/>
  <c r="H289" i="9" a="1"/>
  <c r="H289" i="9" s="1"/>
  <c r="E275" i="9" a="1"/>
  <c r="E275" i="9" s="1"/>
  <c r="G275" i="9" a="1"/>
  <c r="G275" i="9" s="1"/>
  <c r="F198" i="9" a="1"/>
  <c r="F198" i="9" s="1"/>
  <c r="G286" i="9" a="1"/>
  <c r="G286" i="9" s="1"/>
  <c r="G315" i="9" a="1"/>
  <c r="G315" i="9" s="1"/>
  <c r="F284" i="9" a="1"/>
  <c r="F284" i="9" s="1"/>
  <c r="G200" i="9" a="1"/>
  <c r="G200" i="9" s="1"/>
  <c r="G259" i="9" a="1"/>
  <c r="G259" i="9" s="1"/>
  <c r="G288" i="9" a="1"/>
  <c r="G288" i="9" s="1"/>
  <c r="G274" i="9" a="1"/>
  <c r="G274" i="9" s="1"/>
  <c r="H299" i="9" a="1"/>
  <c r="H299" i="9" s="1"/>
  <c r="G299" i="9" a="1"/>
  <c r="G299" i="9" s="1"/>
  <c r="F262" i="9" a="1"/>
  <c r="F262" i="9" s="1"/>
  <c r="F179" i="9" a="1"/>
  <c r="F179" i="9" s="1"/>
  <c r="E278" i="9" a="1"/>
  <c r="E278" i="9" s="1"/>
  <c r="H302" i="9" a="1"/>
  <c r="H302" i="9" s="1"/>
  <c r="H284" i="9" a="1"/>
  <c r="H284" i="9" s="1"/>
  <c r="H282" i="9" a="1"/>
  <c r="H282" i="9" s="1"/>
  <c r="G244" i="9" a="1"/>
  <c r="G244" i="9" s="1"/>
  <c r="H317" i="9" a="1"/>
  <c r="H317" i="9" s="1"/>
  <c r="H213" i="9" a="1"/>
  <c r="H213" i="9" s="1"/>
  <c r="H314" i="9" a="1"/>
  <c r="H314" i="9" s="1"/>
  <c r="F189" i="9" a="1"/>
  <c r="F189" i="9" s="1"/>
  <c r="G227" i="9" a="1"/>
  <c r="G227" i="9" s="1"/>
  <c r="H211" i="9" a="1"/>
  <c r="H211" i="9" s="1"/>
  <c r="G264" i="9" a="1"/>
  <c r="G264" i="9" s="1"/>
  <c r="H298" i="9" a="1"/>
  <c r="H298" i="9" s="1"/>
  <c r="H238" i="9" a="1"/>
  <c r="H238" i="9" s="1"/>
  <c r="F281" i="9" a="1"/>
  <c r="F281" i="9" s="1"/>
  <c r="H198" i="9" a="1"/>
  <c r="H198" i="9" s="1"/>
  <c r="E317" i="9" a="1"/>
  <c r="E317" i="9" s="1"/>
  <c r="G317" i="9" a="1"/>
  <c r="G317" i="9" s="1"/>
  <c r="E228" i="9" a="1"/>
  <c r="E228" i="9" s="1"/>
  <c r="E282" i="9" a="1"/>
  <c r="E282" i="9" s="1"/>
  <c r="E204" i="9" a="1"/>
  <c r="E204" i="9" s="1"/>
  <c r="E223" i="9" a="1"/>
  <c r="E223" i="9" s="1"/>
  <c r="E316" i="9" a="1"/>
  <c r="E316" i="9" s="1"/>
  <c r="F192" i="9" a="1"/>
  <c r="F192" i="9" s="1"/>
  <c r="F257" i="9" a="1"/>
  <c r="F257" i="9" s="1"/>
  <c r="E209" i="9" a="1"/>
  <c r="E209" i="9" s="1"/>
  <c r="F236" i="9" a="1"/>
  <c r="F236" i="9" s="1"/>
  <c r="G287" i="9" a="1"/>
  <c r="G287" i="9" s="1"/>
  <c r="H209" i="9" a="1"/>
  <c r="H209" i="9" s="1"/>
  <c r="G236" i="9" a="1"/>
  <c r="G236" i="9" s="1"/>
  <c r="G182" i="9" a="1"/>
  <c r="G182" i="9" s="1"/>
  <c r="F238" i="9" a="1"/>
  <c r="F238" i="9" s="1"/>
  <c r="F260" i="9" a="1"/>
  <c r="F260" i="9" s="1"/>
  <c r="E227" i="9" a="1"/>
  <c r="E227" i="9" s="1"/>
  <c r="E232" i="9" a="1"/>
  <c r="E232" i="9" s="1"/>
  <c r="E200" i="9" a="1"/>
  <c r="E200" i="9" s="1"/>
  <c r="G284" i="9" a="1"/>
  <c r="G284" i="9" s="1"/>
  <c r="E259" i="9" a="1"/>
  <c r="E259" i="9" s="1"/>
  <c r="G240" i="9" a="1"/>
  <c r="G240" i="9" s="1"/>
  <c r="E274" i="9" a="1"/>
  <c r="E274" i="9" s="1"/>
  <c r="E262" i="9" a="1"/>
  <c r="E262" i="9" s="1"/>
  <c r="H179" i="9" a="1"/>
  <c r="H179" i="9" s="1"/>
  <c r="H278" i="9" a="1"/>
  <c r="H278" i="9" s="1"/>
  <c r="G302" i="9" a="1"/>
  <c r="G302" i="9" s="1"/>
  <c r="H315" i="9" a="1"/>
  <c r="H315" i="9" s="1"/>
  <c r="H316" i="9" a="1"/>
  <c r="H316" i="9" s="1"/>
  <c r="H257" i="9" a="1"/>
  <c r="H257" i="9" s="1"/>
  <c r="G289" i="9" a="1"/>
  <c r="G289" i="9" s="1"/>
  <c r="H204" i="9" a="1"/>
  <c r="H204" i="9" s="1"/>
  <c r="H236" i="9" a="1"/>
  <c r="H236" i="9" s="1"/>
  <c r="H293" i="9" a="1"/>
  <c r="H293" i="9" s="1"/>
  <c r="F214" i="9" a="1"/>
  <c r="F214" i="9" s="1"/>
  <c r="G209" i="9" a="1"/>
  <c r="G209" i="9" s="1"/>
  <c r="H308" i="9" a="1"/>
  <c r="H308" i="9" s="1"/>
  <c r="H276" i="9" a="1"/>
  <c r="H276" i="9" s="1"/>
  <c r="H193" i="9" a="1"/>
  <c r="H193" i="9" s="1"/>
  <c r="E281" i="9" a="1"/>
  <c r="E281" i="9" s="1"/>
  <c r="H280" i="9" a="1"/>
  <c r="H280" i="9" s="1"/>
  <c r="E243" i="9" a="1"/>
  <c r="E243" i="9" s="1"/>
  <c r="F204" i="9" a="1"/>
  <c r="F204" i="9" s="1"/>
  <c r="F314" i="9" a="1"/>
  <c r="F314" i="9" s="1"/>
  <c r="H232" i="9" a="1"/>
  <c r="H232" i="9" s="1"/>
  <c r="G296" i="9" a="1"/>
  <c r="G296" i="9" s="1"/>
  <c r="G300" i="9" a="1"/>
  <c r="G300" i="9" s="1"/>
  <c r="F227" i="9" a="1"/>
  <c r="F227" i="9" s="1"/>
  <c r="E192" i="9" a="1"/>
  <c r="E192" i="9" s="1"/>
  <c r="G293" i="9" a="1"/>
  <c r="G293" i="9" s="1"/>
  <c r="E303" i="9" a="1"/>
  <c r="E303" i="9" s="1"/>
  <c r="E182" i="9" a="1"/>
  <c r="E182" i="9" s="1"/>
  <c r="E287" i="9" a="1"/>
  <c r="E287" i="9" s="1"/>
  <c r="H259" i="9" a="1"/>
  <c r="H259" i="9" s="1"/>
  <c r="E211" i="9" a="1"/>
  <c r="E211" i="9" s="1"/>
  <c r="E315" i="9" a="1"/>
  <c r="E315" i="9" s="1"/>
  <c r="H279" i="9" a="1"/>
  <c r="H279" i="9" s="1"/>
  <c r="G279" i="9" a="1"/>
  <c r="G279" i="9" s="1"/>
  <c r="E289" i="9" a="1"/>
  <c r="E289" i="9" s="1"/>
  <c r="G257" i="9" a="1"/>
  <c r="G257" i="9" s="1"/>
  <c r="E260" i="9" a="1"/>
  <c r="E260" i="9" s="1"/>
  <c r="E286" i="9" a="1"/>
  <c r="E286" i="9" s="1"/>
  <c r="H227" i="9" a="1"/>
  <c r="H227" i="9" s="1"/>
  <c r="E189" i="9" a="1"/>
  <c r="E189" i="9" s="1"/>
  <c r="F315" i="9" a="1"/>
  <c r="F315" i="9" s="1"/>
  <c r="F200" i="9" a="1"/>
  <c r="F200" i="9" s="1"/>
  <c r="F288" i="9" a="1"/>
  <c r="F288" i="9" s="1"/>
  <c r="E299" i="9" a="1"/>
  <c r="E299" i="9" s="1"/>
  <c r="G314" i="9" a="1"/>
  <c r="G314" i="9" s="1"/>
  <c r="G262" i="9" a="1"/>
  <c r="G262" i="9" s="1"/>
  <c r="E179" i="9" a="1"/>
  <c r="E179" i="9" s="1"/>
  <c r="G278" i="9" a="1"/>
  <c r="G278" i="9" s="1"/>
  <c r="E302" i="9" a="1"/>
  <c r="E302" i="9" s="1"/>
  <c r="G223" i="9" a="1"/>
  <c r="G223" i="9" s="1"/>
  <c r="H286" i="9" a="1"/>
  <c r="H286" i="9" s="1"/>
  <c r="H240" i="9" a="1"/>
  <c r="H240" i="9" s="1"/>
  <c r="H249" i="9" a="1"/>
  <c r="H249" i="9" s="1"/>
  <c r="E233" i="9" a="1"/>
  <c r="E233" i="9" s="1"/>
  <c r="F182" i="9" a="1"/>
  <c r="F182" i="9" s="1"/>
  <c r="F180" i="9" a="1"/>
  <c r="F180" i="9" s="1"/>
  <c r="E194" i="9" a="1"/>
  <c r="E194" i="9" s="1"/>
  <c r="G230" i="9" a="1"/>
  <c r="G230" i="9" s="1"/>
  <c r="E187" i="9" a="1"/>
  <c r="E187" i="9" s="1"/>
  <c r="E292" i="9" a="1"/>
  <c r="E292" i="9" s="1"/>
  <c r="H197" i="9" a="1"/>
  <c r="H197" i="9" s="1"/>
  <c r="E263" i="9" a="1"/>
  <c r="E263" i="9" s="1"/>
  <c r="H205" i="9" a="1"/>
  <c r="H205" i="9" s="1"/>
  <c r="G183" i="9" a="1"/>
  <c r="G183" i="9" s="1"/>
  <c r="E221" i="9" a="1"/>
  <c r="E221" i="9" s="1"/>
  <c r="G224" i="9" a="1"/>
  <c r="G224" i="9" s="1"/>
  <c r="F220" i="9" a="1"/>
  <c r="F220" i="9" s="1"/>
  <c r="G188" i="9" a="1"/>
  <c r="G188" i="9" s="1"/>
  <c r="H191" i="9" a="1"/>
  <c r="H191" i="9" s="1"/>
  <c r="E231" i="9" a="1"/>
  <c r="E231" i="9" s="1"/>
  <c r="G235" i="9" a="1"/>
  <c r="G235" i="9" s="1"/>
  <c r="F195" i="9" a="1"/>
  <c r="F195" i="9" s="1"/>
  <c r="E196" i="9" a="1"/>
  <c r="E196" i="9" s="1"/>
  <c r="H190" i="9" a="1"/>
  <c r="H190" i="9" s="1"/>
  <c r="F294" i="9" a="1"/>
  <c r="F294" i="9" s="1"/>
  <c r="F207" i="9" a="1"/>
  <c r="F207" i="9" s="1"/>
  <c r="H256" i="9" a="1"/>
  <c r="H256" i="9" s="1"/>
  <c r="H181" i="9" a="1"/>
  <c r="H181" i="9" s="1"/>
  <c r="E297" i="9" a="1"/>
  <c r="E297" i="9" s="1"/>
  <c r="H291" i="9" a="1"/>
  <c r="H291" i="9" s="1"/>
  <c r="F206" i="9" a="1"/>
  <c r="F206" i="9" s="1"/>
  <c r="E178" i="9" a="1"/>
  <c r="E178" i="9" s="1"/>
  <c r="E290" i="9" a="1"/>
  <c r="E290" i="9" s="1"/>
  <c r="E185" i="9" a="1"/>
  <c r="E185" i="9" s="1"/>
  <c r="E199" i="9" a="1"/>
  <c r="E199" i="9" s="1"/>
  <c r="G266" i="9" a="1"/>
  <c r="G266" i="9" s="1"/>
  <c r="E265" i="9" a="1"/>
  <c r="E265" i="9" s="1"/>
  <c r="F283" i="9" a="1"/>
  <c r="F283" i="9" s="1"/>
  <c r="E251" i="9" a="1"/>
  <c r="E251" i="9" s="1"/>
  <c r="F250" i="9" a="1"/>
  <c r="F250" i="9" s="1"/>
  <c r="F254" i="9" a="1"/>
  <c r="F254" i="9" s="1"/>
  <c r="F252" i="9" a="1"/>
  <c r="F252" i="9" s="1"/>
  <c r="F255" i="9" a="1"/>
  <c r="F255" i="9" s="1"/>
  <c r="F253" i="9" a="1"/>
  <c r="F253" i="9" s="1"/>
  <c r="H182" i="9" a="1"/>
  <c r="H182" i="9" s="1"/>
  <c r="F233" i="9" a="1"/>
  <c r="F233" i="9" s="1"/>
  <c r="G267" i="9" a="1"/>
  <c r="G267" i="9" s="1"/>
  <c r="F222" i="9" a="1"/>
  <c r="F222" i="9" s="1"/>
  <c r="H267" i="9" a="1"/>
  <c r="H267" i="9" s="1"/>
  <c r="E249" i="9" a="1"/>
  <c r="E249" i="9" s="1"/>
  <c r="F219" i="9" a="1"/>
  <c r="F219" i="9" s="1"/>
  <c r="G233" i="9" a="1"/>
  <c r="G233" i="9" s="1"/>
  <c r="F194" i="9" a="1"/>
  <c r="F194" i="9" s="1"/>
  <c r="H230" i="9" a="1"/>
  <c r="H230" i="9" s="1"/>
  <c r="F187" i="9" a="1"/>
  <c r="F187" i="9" s="1"/>
  <c r="F292" i="9" a="1"/>
  <c r="F292" i="9" s="1"/>
  <c r="H237" i="9" a="1"/>
  <c r="H237" i="9" s="1"/>
  <c r="F197" i="9" a="1"/>
  <c r="F197" i="9" s="1"/>
  <c r="G263" i="9" a="1"/>
  <c r="G263" i="9" s="1"/>
  <c r="G205" i="9" a="1"/>
  <c r="G205" i="9" s="1"/>
  <c r="F183" i="9" a="1"/>
  <c r="F183" i="9" s="1"/>
  <c r="G222" i="9" a="1"/>
  <c r="G222" i="9" s="1"/>
  <c r="H221" i="9" a="1"/>
  <c r="H221" i="9" s="1"/>
  <c r="H224" i="9" a="1"/>
  <c r="H224" i="9" s="1"/>
  <c r="E220" i="9" a="1"/>
  <c r="E220" i="9" s="1"/>
  <c r="F188" i="9" a="1"/>
  <c r="F188" i="9" s="1"/>
  <c r="E191" i="9" a="1"/>
  <c r="E191" i="9" s="1"/>
  <c r="F231" i="9" a="1"/>
  <c r="F231" i="9" s="1"/>
  <c r="F235" i="9" a="1"/>
  <c r="F235" i="9" s="1"/>
  <c r="G195" i="9" a="1"/>
  <c r="G195" i="9" s="1"/>
  <c r="H196" i="9" a="1"/>
  <c r="H196" i="9" s="1"/>
  <c r="E190" i="9" a="1"/>
  <c r="E190" i="9" s="1"/>
  <c r="G294" i="9" a="1"/>
  <c r="G294" i="9" s="1"/>
  <c r="G207" i="9" a="1"/>
  <c r="G207" i="9" s="1"/>
  <c r="G256" i="9" a="1"/>
  <c r="G256" i="9" s="1"/>
  <c r="E181" i="9" a="1"/>
  <c r="E181" i="9" s="1"/>
  <c r="H297" i="9" a="1"/>
  <c r="H297" i="9" s="1"/>
  <c r="E291" i="9" a="1"/>
  <c r="E291" i="9" s="1"/>
  <c r="H206" i="9" a="1"/>
  <c r="H206" i="9" s="1"/>
  <c r="H178" i="9" a="1"/>
  <c r="H178" i="9" s="1"/>
  <c r="H290" i="9" a="1"/>
  <c r="H290" i="9" s="1"/>
  <c r="G185" i="9" a="1"/>
  <c r="G185" i="9" s="1"/>
  <c r="G199" i="9" a="1"/>
  <c r="G199" i="9" s="1"/>
  <c r="F266" i="9" a="1"/>
  <c r="F266" i="9" s="1"/>
  <c r="G265" i="9" a="1"/>
  <c r="G265" i="9" s="1"/>
  <c r="G283" i="9" a="1"/>
  <c r="G283" i="9" s="1"/>
  <c r="H251" i="9" a="1"/>
  <c r="H251" i="9" s="1"/>
  <c r="E250" i="9" a="1"/>
  <c r="E250" i="9" s="1"/>
  <c r="H254" i="9" a="1"/>
  <c r="H254" i="9" s="1"/>
  <c r="H252" i="9" a="1"/>
  <c r="H252" i="9" s="1"/>
  <c r="H255" i="9" a="1"/>
  <c r="H255" i="9" s="1"/>
  <c r="G253" i="9" a="1"/>
  <c r="G253" i="9" s="1"/>
  <c r="E237" i="9" a="1"/>
  <c r="E237" i="9" s="1"/>
  <c r="G249" i="9" a="1"/>
  <c r="G249" i="9" s="1"/>
  <c r="F267" i="9" a="1"/>
  <c r="F267" i="9" s="1"/>
  <c r="H219" i="9" a="1"/>
  <c r="H219" i="9" s="1"/>
  <c r="F240" i="9" a="1"/>
  <c r="F240" i="9" s="1"/>
  <c r="G180" i="9" a="1"/>
  <c r="G180" i="9" s="1"/>
  <c r="H233" i="9" a="1"/>
  <c r="H233" i="9" s="1"/>
  <c r="H194" i="9" a="1"/>
  <c r="H194" i="9" s="1"/>
  <c r="E230" i="9" a="1"/>
  <c r="E230" i="9" s="1"/>
  <c r="G187" i="9" a="1"/>
  <c r="G187" i="9" s="1"/>
  <c r="G292" i="9" a="1"/>
  <c r="G292" i="9" s="1"/>
  <c r="F237" i="9" a="1"/>
  <c r="F237" i="9" s="1"/>
  <c r="E197" i="9" a="1"/>
  <c r="E197" i="9" s="1"/>
  <c r="H263" i="9" a="1"/>
  <c r="H263" i="9" s="1"/>
  <c r="F205" i="9" a="1"/>
  <c r="F205" i="9" s="1"/>
  <c r="H183" i="9" a="1"/>
  <c r="H183" i="9" s="1"/>
  <c r="H222" i="9" a="1"/>
  <c r="H222" i="9" s="1"/>
  <c r="F221" i="9" a="1"/>
  <c r="F221" i="9" s="1"/>
  <c r="F224" i="9" a="1"/>
  <c r="F224" i="9" s="1"/>
  <c r="H220" i="9" a="1"/>
  <c r="H220" i="9" s="1"/>
  <c r="E188" i="9" a="1"/>
  <c r="E188" i="9" s="1"/>
  <c r="F191" i="9" a="1"/>
  <c r="F191" i="9" s="1"/>
  <c r="H231" i="9" a="1"/>
  <c r="H231" i="9" s="1"/>
  <c r="E235" i="9" a="1"/>
  <c r="E235" i="9" s="1"/>
  <c r="E195" i="9" a="1"/>
  <c r="E195" i="9" s="1"/>
  <c r="G196" i="9" a="1"/>
  <c r="G196" i="9" s="1"/>
  <c r="F190" i="9" a="1"/>
  <c r="F190" i="9" s="1"/>
  <c r="H294" i="9" a="1"/>
  <c r="H294" i="9" s="1"/>
  <c r="H207" i="9" a="1"/>
  <c r="H207" i="9" s="1"/>
  <c r="E256" i="9" a="1"/>
  <c r="E256" i="9" s="1"/>
  <c r="G181" i="9" a="1"/>
  <c r="G181" i="9" s="1"/>
  <c r="F297" i="9" a="1"/>
  <c r="F297" i="9" s="1"/>
  <c r="G291" i="9" a="1"/>
  <c r="G291" i="9" s="1"/>
  <c r="E206" i="9" a="1"/>
  <c r="E206" i="9" s="1"/>
  <c r="G178" i="9" a="1"/>
  <c r="G178" i="9" s="1"/>
  <c r="G290" i="9" a="1"/>
  <c r="G290" i="9" s="1"/>
  <c r="F185" i="9" a="1"/>
  <c r="F185" i="9" s="1"/>
  <c r="H199" i="9" a="1"/>
  <c r="H199" i="9" s="1"/>
  <c r="E266" i="9" a="1"/>
  <c r="E266" i="9" s="1"/>
  <c r="H265" i="9" a="1"/>
  <c r="H265" i="9" s="1"/>
  <c r="H283" i="9" a="1"/>
  <c r="H283" i="9" s="1"/>
  <c r="G251" i="9" a="1"/>
  <c r="G251" i="9" s="1"/>
  <c r="G250" i="9" a="1"/>
  <c r="G250" i="9" s="1"/>
  <c r="G254" i="9" a="1"/>
  <c r="G254" i="9" s="1"/>
  <c r="E252" i="9" a="1"/>
  <c r="E252" i="9" s="1"/>
  <c r="G255" i="9" a="1"/>
  <c r="G255" i="9" s="1"/>
  <c r="E253" i="9" a="1"/>
  <c r="E253" i="9" s="1"/>
  <c r="E219" i="9" a="1"/>
  <c r="E219" i="9" s="1"/>
  <c r="E180" i="9" a="1"/>
  <c r="E180" i="9" s="1"/>
  <c r="H288" i="9" a="1"/>
  <c r="H288" i="9" s="1"/>
  <c r="F249" i="9" a="1"/>
  <c r="F249" i="9" s="1"/>
  <c r="E267" i="9" a="1"/>
  <c r="E267" i="9" s="1"/>
  <c r="G237" i="9" a="1"/>
  <c r="G237" i="9" s="1"/>
  <c r="G219" i="9" a="1"/>
  <c r="G219" i="9" s="1"/>
  <c r="H180" i="9" a="1"/>
  <c r="H180" i="9" s="1"/>
  <c r="G194" i="9" a="1"/>
  <c r="G194" i="9" s="1"/>
  <c r="F230" i="9" a="1"/>
  <c r="F230" i="9" s="1"/>
  <c r="H187" i="9" a="1"/>
  <c r="H187" i="9" s="1"/>
  <c r="H292" i="9" a="1"/>
  <c r="H292" i="9" s="1"/>
  <c r="G197" i="9" a="1"/>
  <c r="G197" i="9" s="1"/>
  <c r="F263" i="9" a="1"/>
  <c r="F263" i="9" s="1"/>
  <c r="E205" i="9" a="1"/>
  <c r="E205" i="9" s="1"/>
  <c r="E183" i="9" a="1"/>
  <c r="E183" i="9" s="1"/>
  <c r="E222" i="9" a="1"/>
  <c r="E222" i="9" s="1"/>
  <c r="G221" i="9" a="1"/>
  <c r="G221" i="9" s="1"/>
  <c r="E224" i="9" a="1"/>
  <c r="E224" i="9" s="1"/>
  <c r="G220" i="9" a="1"/>
  <c r="G220" i="9" s="1"/>
  <c r="H188" i="9" a="1"/>
  <c r="H188" i="9" s="1"/>
  <c r="G191" i="9" a="1"/>
  <c r="G191" i="9" s="1"/>
  <c r="G231" i="9" a="1"/>
  <c r="G231" i="9" s="1"/>
  <c r="H235" i="9" a="1"/>
  <c r="H235" i="9" s="1"/>
  <c r="H195" i="9" a="1"/>
  <c r="H195" i="9" s="1"/>
  <c r="F196" i="9" a="1"/>
  <c r="F196" i="9" s="1"/>
  <c r="G190" i="9" a="1"/>
  <c r="G190" i="9" s="1"/>
  <c r="E294" i="9" a="1"/>
  <c r="E294" i="9" s="1"/>
  <c r="E207" i="9" a="1"/>
  <c r="E207" i="9" s="1"/>
  <c r="F256" i="9" a="1"/>
  <c r="F256" i="9" s="1"/>
  <c r="F181" i="9" a="1"/>
  <c r="F181" i="9" s="1"/>
  <c r="G297" i="9" a="1"/>
  <c r="G297" i="9" s="1"/>
  <c r="F291" i="9" a="1"/>
  <c r="F291" i="9" s="1"/>
  <c r="G206" i="9" a="1"/>
  <c r="G206" i="9" s="1"/>
  <c r="F178" i="9" a="1"/>
  <c r="F178" i="9" s="1"/>
  <c r="F290" i="9" a="1"/>
  <c r="F290" i="9" s="1"/>
  <c r="H185" i="9" a="1"/>
  <c r="H185" i="9" s="1"/>
  <c r="F199" i="9" a="1"/>
  <c r="F199" i="9" s="1"/>
  <c r="H266" i="9" a="1"/>
  <c r="H266" i="9" s="1"/>
  <c r="F265" i="9" a="1"/>
  <c r="F265" i="9" s="1"/>
  <c r="E283" i="9" a="1"/>
  <c r="E283" i="9" s="1"/>
  <c r="F251" i="9" a="1"/>
  <c r="F251" i="9" s="1"/>
  <c r="E254" i="9" a="1"/>
  <c r="E254" i="9" s="1"/>
  <c r="H253" i="9" a="1"/>
  <c r="H253" i="9" s="1"/>
  <c r="H250" i="9" a="1"/>
  <c r="H250" i="9" s="1"/>
  <c r="G252" i="9" a="1"/>
  <c r="G252" i="9" s="1"/>
  <c r="E255" i="9" a="1"/>
  <c r="E255" i="9" s="1"/>
  <c r="U474" i="9" a="1"/>
  <c r="U474" i="9" s="1"/>
  <c r="H494" i="9" a="1"/>
  <c r="H494" i="9" s="1"/>
  <c r="H470" i="9" a="1"/>
  <c r="H470" i="9" s="1"/>
  <c r="V621" i="9" a="1"/>
  <c r="V621" i="9" s="1"/>
  <c r="E621" i="9" a="1"/>
  <c r="E621" i="9" s="1"/>
  <c r="E493" i="9" a="1"/>
  <c r="E493" i="9" s="1"/>
  <c r="E548" i="9" a="1"/>
  <c r="E548" i="9" s="1"/>
  <c r="V380" i="9" a="1"/>
  <c r="V380" i="9" s="1"/>
  <c r="H395" i="9" a="1"/>
  <c r="H395" i="9" s="1"/>
  <c r="V618" i="9" a="1"/>
  <c r="V618" i="9" s="1"/>
  <c r="E618" i="9" a="1"/>
  <c r="E618" i="9" s="1"/>
  <c r="F554" i="9" a="1"/>
  <c r="F554" i="9" s="1"/>
  <c r="V625" i="9" a="1"/>
  <c r="V625" i="9" s="1"/>
  <c r="F625" i="9" a="1"/>
  <c r="F625" i="9" s="1"/>
  <c r="F537" i="9" a="1"/>
  <c r="F537" i="9" s="1"/>
  <c r="H473" i="9" a="1"/>
  <c r="H473" i="9" s="1"/>
  <c r="F574" i="9" a="1"/>
  <c r="F574" i="9" s="1"/>
  <c r="U469" i="9" a="1"/>
  <c r="U469" i="9" s="1"/>
  <c r="U624" i="9" a="1"/>
  <c r="U624" i="9" s="1"/>
  <c r="F494" i="9" a="1"/>
  <c r="F494" i="9" s="1"/>
  <c r="U470" i="9" a="1"/>
  <c r="U470" i="9" s="1"/>
  <c r="U621" i="9" a="1"/>
  <c r="U621" i="9" s="1"/>
  <c r="H493" i="9" a="1"/>
  <c r="H493" i="9" s="1"/>
  <c r="F493" i="9" a="1"/>
  <c r="F493" i="9" s="1"/>
  <c r="G493" i="9" s="1" a="1"/>
  <c r="G493" i="9" s="1"/>
  <c r="V548" i="9" a="1"/>
  <c r="V548" i="9" s="1"/>
  <c r="F548" i="9" a="1"/>
  <c r="F548" i="9" s="1"/>
  <c r="E380" i="9" a="1"/>
  <c r="E380" i="9" s="1"/>
  <c r="U395" i="9" a="1"/>
  <c r="U395" i="9" s="1"/>
  <c r="H618" i="9" a="1"/>
  <c r="H618" i="9" s="1"/>
  <c r="V554" i="9" a="1"/>
  <c r="V554" i="9" s="1"/>
  <c r="E554" i="9" a="1"/>
  <c r="E554" i="9" s="1"/>
  <c r="U625" i="9" a="1"/>
  <c r="U625" i="9" s="1"/>
  <c r="U537" i="9" a="1"/>
  <c r="U537" i="9" s="1"/>
  <c r="E537" i="9" a="1"/>
  <c r="E537" i="9" s="1"/>
  <c r="F473" i="9" a="1"/>
  <c r="F473" i="9" s="1"/>
  <c r="V384" i="9" a="1"/>
  <c r="V384" i="9" s="1"/>
  <c r="V574" i="9" a="1"/>
  <c r="V574" i="9" s="1"/>
  <c r="E574" i="9" a="1"/>
  <c r="E574" i="9" s="1"/>
  <c r="H469" i="9" a="1"/>
  <c r="H469" i="9" s="1"/>
  <c r="F469" i="9" a="1"/>
  <c r="F469" i="9" s="1"/>
  <c r="H415" i="9" a="1"/>
  <c r="H415" i="9" s="1"/>
  <c r="E539" i="9" a="1"/>
  <c r="E539" i="9" s="1"/>
  <c r="F576" i="9" a="1"/>
  <c r="F576" i="9" s="1"/>
  <c r="U496" i="9" a="1"/>
  <c r="U496" i="9" s="1"/>
  <c r="H543" i="9" a="1"/>
  <c r="H543" i="9" s="1"/>
  <c r="V494" i="9" a="1"/>
  <c r="V494" i="9" s="1"/>
  <c r="E494" i="9" a="1"/>
  <c r="E494" i="9" s="1"/>
  <c r="F470" i="9" a="1"/>
  <c r="F470" i="9" s="1"/>
  <c r="V474" i="9" a="1"/>
  <c r="V474" i="9" s="1"/>
  <c r="F496" i="9" a="1"/>
  <c r="F496" i="9" s="1"/>
  <c r="U494" i="9" a="1"/>
  <c r="U494" i="9" s="1"/>
  <c r="V470" i="9" a="1"/>
  <c r="V470" i="9" s="1"/>
  <c r="E470" i="9" a="1"/>
  <c r="E470" i="9" s="1"/>
  <c r="F621" i="9" a="1"/>
  <c r="F621" i="9" s="1"/>
  <c r="F572" i="9" a="1"/>
  <c r="F572" i="9" s="1"/>
  <c r="U493" i="9" a="1"/>
  <c r="U493" i="9" s="1"/>
  <c r="H548" i="9" a="1"/>
  <c r="H548" i="9" s="1"/>
  <c r="H380" i="9" a="1"/>
  <c r="H380" i="9" s="1"/>
  <c r="V395" i="9" a="1"/>
  <c r="V395" i="9" s="1"/>
  <c r="F395" i="9" a="1"/>
  <c r="F395" i="9" s="1"/>
  <c r="F618" i="9" a="1"/>
  <c r="F618" i="9" s="1"/>
  <c r="H554" i="9" a="1"/>
  <c r="H554" i="9" s="1"/>
  <c r="F490" i="9" a="1"/>
  <c r="F490" i="9" s="1"/>
  <c r="E625" i="9" a="1"/>
  <c r="E625" i="9" s="1"/>
  <c r="G625" i="9" s="1" a="1"/>
  <c r="G625" i="9" s="1"/>
  <c r="H537" i="9" a="1"/>
  <c r="H537" i="9" s="1"/>
  <c r="U473" i="9" a="1"/>
  <c r="U473" i="9" s="1"/>
  <c r="H574" i="9" a="1"/>
  <c r="H574" i="9" s="1"/>
  <c r="E469" i="9" a="1"/>
  <c r="E469" i="9" s="1"/>
  <c r="V381" i="9" a="1"/>
  <c r="V381" i="9" s="1"/>
  <c r="H539" i="9" a="1"/>
  <c r="H539" i="9" s="1"/>
  <c r="H475" i="9" a="1"/>
  <c r="H475" i="9" s="1"/>
  <c r="U576" i="9" a="1"/>
  <c r="U576" i="9" s="1"/>
  <c r="V552" i="9" a="1"/>
  <c r="V552" i="9" s="1"/>
  <c r="E395" i="9" a="1"/>
  <c r="E395" i="9" s="1"/>
  <c r="U554" i="9" a="1"/>
  <c r="U554" i="9" s="1"/>
  <c r="V473" i="9" a="1"/>
  <c r="V473" i="9" s="1"/>
  <c r="U574" i="9" a="1"/>
  <c r="U574" i="9" s="1"/>
  <c r="F381" i="9" a="1"/>
  <c r="F381" i="9" s="1"/>
  <c r="E576" i="9" a="1"/>
  <c r="E576" i="9" s="1"/>
  <c r="G576" i="9" s="1" a="1"/>
  <c r="G576" i="9" s="1"/>
  <c r="F552" i="9" a="1"/>
  <c r="F552" i="9" s="1"/>
  <c r="V550" i="9" a="1"/>
  <c r="V550" i="9" s="1"/>
  <c r="E550" i="9" a="1"/>
  <c r="E550" i="9" s="1"/>
  <c r="V396" i="9" a="1"/>
  <c r="V396" i="9" s="1"/>
  <c r="U387" i="9" a="1"/>
  <c r="U387" i="9" s="1"/>
  <c r="U377" i="9" a="1"/>
  <c r="U377" i="9" s="1"/>
  <c r="H378" i="9" a="1"/>
  <c r="H378" i="9" s="1"/>
  <c r="U553" i="9" a="1"/>
  <c r="U553" i="9" s="1"/>
  <c r="V489" i="9" a="1"/>
  <c r="V489" i="9" s="1"/>
  <c r="E489" i="9" a="1"/>
  <c r="E489" i="9" s="1"/>
  <c r="H549" i="9" a="1"/>
  <c r="H549" i="9" s="1"/>
  <c r="V540" i="9" a="1"/>
  <c r="V540" i="9" s="1"/>
  <c r="F391" i="9" a="1"/>
  <c r="F391" i="9" s="1"/>
  <c r="V617" i="9" a="1"/>
  <c r="V617" i="9" s="1"/>
  <c r="E617" i="9" a="1"/>
  <c r="E617" i="9" s="1"/>
  <c r="U575" i="9" a="1"/>
  <c r="U575" i="9" s="1"/>
  <c r="V551" i="9" a="1"/>
  <c r="V551" i="9" s="1"/>
  <c r="E551" i="9" a="1"/>
  <c r="E551" i="9" s="1"/>
  <c r="V491" i="9" a="1"/>
  <c r="V491" i="9" s="1"/>
  <c r="F491" i="9" a="1"/>
  <c r="F491" i="9" s="1"/>
  <c r="E467" i="9" a="1"/>
  <c r="E467" i="9" s="1"/>
  <c r="E394" i="9" a="1"/>
  <c r="E394" i="9" s="1"/>
  <c r="H544" i="9" a="1"/>
  <c r="H544" i="9" s="1"/>
  <c r="V416" i="9" a="1"/>
  <c r="V416" i="9" s="1"/>
  <c r="H542" i="9" a="1"/>
  <c r="H542" i="9" s="1"/>
  <c r="U414" i="9" a="1"/>
  <c r="U414" i="9" s="1"/>
  <c r="F620" i="9" a="1"/>
  <c r="F620" i="9" s="1"/>
  <c r="V388" i="9" a="1"/>
  <c r="V388" i="9" s="1"/>
  <c r="F388" i="9" a="1"/>
  <c r="F388" i="9" s="1"/>
  <c r="U379" i="9" a="1"/>
  <c r="U379" i="9" s="1"/>
  <c r="U626" i="9" a="1"/>
  <c r="U626" i="9" s="1"/>
  <c r="U392" i="9" a="1"/>
  <c r="U392" i="9" s="1"/>
  <c r="E392" i="9" a="1"/>
  <c r="E392" i="9" s="1"/>
  <c r="F567" i="9" a="1"/>
  <c r="F567" i="9" s="1"/>
  <c r="F622" i="9" a="1"/>
  <c r="F622" i="9" s="1"/>
  <c r="F390" i="9" a="1"/>
  <c r="F390" i="9" s="1"/>
  <c r="H541" i="9" a="1"/>
  <c r="H541" i="9" s="1"/>
  <c r="V556" i="9" a="1"/>
  <c r="V556" i="9" s="1"/>
  <c r="F556" i="9" a="1"/>
  <c r="F556" i="9" s="1"/>
  <c r="U383" i="9" a="1"/>
  <c r="U383" i="9" s="1"/>
  <c r="E383" i="9" a="1"/>
  <c r="E383" i="9" s="1"/>
  <c r="U382" i="9" a="1"/>
  <c r="U382" i="9" s="1"/>
  <c r="U548" i="9" a="1"/>
  <c r="U548" i="9" s="1"/>
  <c r="V490" i="9" a="1"/>
  <c r="V490" i="9" s="1"/>
  <c r="E473" i="9" a="1"/>
  <c r="E473" i="9" s="1"/>
  <c r="V539" i="9" a="1"/>
  <c r="V539" i="9" s="1"/>
  <c r="U552" i="9" a="1"/>
  <c r="U552" i="9" s="1"/>
  <c r="V488" i="9" a="1"/>
  <c r="V488" i="9" s="1"/>
  <c r="U550" i="9" a="1"/>
  <c r="U550" i="9" s="1"/>
  <c r="E387" i="9" a="1"/>
  <c r="E387" i="9" s="1"/>
  <c r="F377" i="9" a="1"/>
  <c r="F377" i="9" s="1"/>
  <c r="F378" i="9" a="1"/>
  <c r="F378" i="9" s="1"/>
  <c r="H553" i="9" a="1"/>
  <c r="H553" i="9" s="1"/>
  <c r="U489" i="9" a="1"/>
  <c r="U489" i="9" s="1"/>
  <c r="V549" i="9" a="1"/>
  <c r="V549" i="9" s="1"/>
  <c r="U476" i="9" a="1"/>
  <c r="U476" i="9" s="1"/>
  <c r="H391" i="9" a="1"/>
  <c r="H391" i="9" s="1"/>
  <c r="H617" i="9" a="1"/>
  <c r="H617" i="9" s="1"/>
  <c r="F575" i="9" a="1"/>
  <c r="F575" i="9" s="1"/>
  <c r="U551" i="9" a="1"/>
  <c r="U551" i="9" s="1"/>
  <c r="H491" i="9" a="1"/>
  <c r="H491" i="9" s="1"/>
  <c r="V467" i="9" a="1"/>
  <c r="V467" i="9" s="1"/>
  <c r="F467" i="9" a="1"/>
  <c r="F467" i="9" s="1"/>
  <c r="V394" i="9" a="1"/>
  <c r="V394" i="9" s="1"/>
  <c r="F394" i="9" a="1"/>
  <c r="F394" i="9" s="1"/>
  <c r="G394" i="9" s="1" a="1"/>
  <c r="G394" i="9" s="1"/>
  <c r="E569" i="9" a="1"/>
  <c r="E569" i="9" s="1"/>
  <c r="E544" i="9" a="1"/>
  <c r="E544" i="9" s="1"/>
  <c r="H416" i="9" a="1"/>
  <c r="H416" i="9" s="1"/>
  <c r="F542" i="9" a="1"/>
  <c r="F542" i="9" s="1"/>
  <c r="H414" i="9" a="1"/>
  <c r="H414" i="9" s="1"/>
  <c r="V620" i="9" a="1"/>
  <c r="V620" i="9" s="1"/>
  <c r="E620" i="9" a="1"/>
  <c r="E620" i="9" s="1"/>
  <c r="H388" i="9" a="1"/>
  <c r="H388" i="9" s="1"/>
  <c r="H379" i="9" a="1"/>
  <c r="H379" i="9" s="1"/>
  <c r="V626" i="9" a="1"/>
  <c r="V626" i="9" s="1"/>
  <c r="F626" i="9" a="1"/>
  <c r="F626" i="9" s="1"/>
  <c r="V392" i="9" a="1"/>
  <c r="V392" i="9" s="1"/>
  <c r="V567" i="9" a="1"/>
  <c r="V567" i="9" s="1"/>
  <c r="E567" i="9" a="1"/>
  <c r="E567" i="9" s="1"/>
  <c r="H622" i="9" a="1"/>
  <c r="H622" i="9" s="1"/>
  <c r="H390" i="9" a="1"/>
  <c r="H390" i="9" s="1"/>
  <c r="E541" i="9" a="1"/>
  <c r="E541" i="9" s="1"/>
  <c r="H556" i="9" a="1"/>
  <c r="H556" i="9" s="1"/>
  <c r="U492" i="9" a="1"/>
  <c r="U492" i="9" s="1"/>
  <c r="H383" i="9" a="1"/>
  <c r="H383" i="9" s="1"/>
  <c r="H382" i="9" a="1"/>
  <c r="H382" i="9" s="1"/>
  <c r="E382" i="9" a="1"/>
  <c r="E382" i="9" s="1"/>
  <c r="H621" i="9" a="1"/>
  <c r="H621" i="9" s="1"/>
  <c r="U380" i="9" a="1"/>
  <c r="U380" i="9" s="1"/>
  <c r="H625" i="9" a="1"/>
  <c r="H625" i="9" s="1"/>
  <c r="V469" i="9" a="1"/>
  <c r="V469" i="9" s="1"/>
  <c r="U539" i="9" a="1"/>
  <c r="U539" i="9" s="1"/>
  <c r="V576" i="9" a="1"/>
  <c r="V576" i="9" s="1"/>
  <c r="H552" i="9" a="1"/>
  <c r="H552" i="9" s="1"/>
  <c r="E488" i="9" a="1"/>
  <c r="E488" i="9" s="1"/>
  <c r="F550" i="9" a="1"/>
  <c r="F550" i="9" s="1"/>
  <c r="G550" i="9" s="1" a="1"/>
  <c r="G550" i="9" s="1"/>
  <c r="V387" i="9" a="1"/>
  <c r="V387" i="9" s="1"/>
  <c r="F387" i="9" a="1"/>
  <c r="F387" i="9" s="1"/>
  <c r="V570" i="9" a="1"/>
  <c r="V570" i="9" s="1"/>
  <c r="V378" i="9" a="1"/>
  <c r="V378" i="9" s="1"/>
  <c r="E378" i="9" a="1"/>
  <c r="E378" i="9" s="1"/>
  <c r="E553" i="9" a="1"/>
  <c r="E553" i="9" s="1"/>
  <c r="H489" i="9" a="1"/>
  <c r="H489" i="9" s="1"/>
  <c r="E549" i="9" a="1"/>
  <c r="E549" i="9" s="1"/>
  <c r="U391" i="9" a="1"/>
  <c r="U391" i="9" s="1"/>
  <c r="E391" i="9" a="1"/>
  <c r="E391" i="9" s="1"/>
  <c r="U617" i="9" a="1"/>
  <c r="U617" i="9" s="1"/>
  <c r="H575" i="9" a="1"/>
  <c r="H575" i="9" s="1"/>
  <c r="F551" i="9" a="1"/>
  <c r="F551" i="9" s="1"/>
  <c r="G551" i="9" s="1" a="1"/>
  <c r="G551" i="9" s="1"/>
  <c r="U491" i="9" a="1"/>
  <c r="U491" i="9" s="1"/>
  <c r="U467" i="9" a="1"/>
  <c r="U467" i="9" s="1"/>
  <c r="U394" i="9" a="1"/>
  <c r="U394" i="9" s="1"/>
  <c r="V544" i="9" a="1"/>
  <c r="V544" i="9" s="1"/>
  <c r="F544" i="9" a="1"/>
  <c r="F544" i="9" s="1"/>
  <c r="E416" i="9" a="1"/>
  <c r="E416" i="9" s="1"/>
  <c r="U542" i="9" a="1"/>
  <c r="U542" i="9" s="1"/>
  <c r="F414" i="9" a="1"/>
  <c r="F414" i="9" s="1"/>
  <c r="U620" i="9" a="1"/>
  <c r="U620" i="9" s="1"/>
  <c r="U388" i="9" a="1"/>
  <c r="U388" i="9" s="1"/>
  <c r="E379" i="9" a="1"/>
  <c r="E379" i="9" s="1"/>
  <c r="H626" i="9" a="1"/>
  <c r="H626" i="9" s="1"/>
  <c r="H392" i="9" a="1"/>
  <c r="H392" i="9" s="1"/>
  <c r="U567" i="9" a="1"/>
  <c r="U567" i="9" s="1"/>
  <c r="V622" i="9" a="1"/>
  <c r="V622" i="9" s="1"/>
  <c r="E622" i="9" a="1"/>
  <c r="E622" i="9" s="1"/>
  <c r="G622" i="9" s="1" a="1"/>
  <c r="G622" i="9" s="1"/>
  <c r="U390" i="9" a="1"/>
  <c r="U390" i="9" s="1"/>
  <c r="E390" i="9" a="1"/>
  <c r="E390" i="9" s="1"/>
  <c r="F541" i="9" a="1"/>
  <c r="F541" i="9" s="1"/>
  <c r="G541" i="9" s="1" a="1"/>
  <c r="G541" i="9" s="1"/>
  <c r="U556" i="9" a="1"/>
  <c r="U556" i="9" s="1"/>
  <c r="E492" i="9" a="1"/>
  <c r="E492" i="9" s="1"/>
  <c r="F383" i="9" a="1"/>
  <c r="F383" i="9" s="1"/>
  <c r="F382" i="9" a="1"/>
  <c r="F382" i="9" s="1"/>
  <c r="V493" i="9" a="1"/>
  <c r="V493" i="9" s="1"/>
  <c r="F380" i="9" a="1"/>
  <c r="F380" i="9" s="1"/>
  <c r="U618" i="9" a="1"/>
  <c r="U618" i="9" s="1"/>
  <c r="V537" i="9" a="1"/>
  <c r="V537" i="9" s="1"/>
  <c r="U381" i="9" a="1"/>
  <c r="U381" i="9" s="1"/>
  <c r="F539" i="9" a="1"/>
  <c r="F539" i="9" s="1"/>
  <c r="H576" i="9" a="1"/>
  <c r="H576" i="9" s="1"/>
  <c r="E552" i="9" a="1"/>
  <c r="E552" i="9" s="1"/>
  <c r="H550" i="9" a="1"/>
  <c r="H550" i="9" s="1"/>
  <c r="H387" i="9" a="1"/>
  <c r="H387" i="9" s="1"/>
  <c r="V377" i="9" a="1"/>
  <c r="V377" i="9" s="1"/>
  <c r="U378" i="9" a="1"/>
  <c r="U378" i="9" s="1"/>
  <c r="V553" i="9" a="1"/>
  <c r="V553" i="9" s="1"/>
  <c r="F553" i="9" a="1"/>
  <c r="F553" i="9" s="1"/>
  <c r="F489" i="9" a="1"/>
  <c r="F489" i="9" s="1"/>
  <c r="G489" i="9" s="1" a="1"/>
  <c r="G489" i="9" s="1"/>
  <c r="U549" i="9" a="1"/>
  <c r="U549" i="9" s="1"/>
  <c r="F549" i="9" a="1"/>
  <c r="F549" i="9" s="1"/>
  <c r="V391" i="9" a="1"/>
  <c r="V391" i="9" s="1"/>
  <c r="F617" i="9" a="1"/>
  <c r="F617" i="9" s="1"/>
  <c r="V575" i="9" a="1"/>
  <c r="V575" i="9" s="1"/>
  <c r="E575" i="9" a="1"/>
  <c r="E575" i="9" s="1"/>
  <c r="G575" i="9" s="1" a="1"/>
  <c r="G575" i="9" s="1"/>
  <c r="H551" i="9" a="1"/>
  <c r="H551" i="9" s="1"/>
  <c r="H467" i="9" a="1"/>
  <c r="H467" i="9" s="1"/>
  <c r="H394" i="9" a="1"/>
  <c r="H394" i="9" s="1"/>
  <c r="F416" i="9" a="1"/>
  <c r="F416" i="9" s="1"/>
  <c r="E414" i="9" a="1"/>
  <c r="E414" i="9" s="1"/>
  <c r="V379" i="9" a="1"/>
  <c r="V379" i="9" s="1"/>
  <c r="E626" i="9" a="1"/>
  <c r="E626" i="9" s="1"/>
  <c r="G626" i="9" s="1" a="1"/>
  <c r="G626" i="9" s="1"/>
  <c r="H567" i="9" a="1"/>
  <c r="H567" i="9" s="1"/>
  <c r="V541" i="9" a="1"/>
  <c r="V541" i="9" s="1"/>
  <c r="V383" i="9" a="1"/>
  <c r="V383" i="9" s="1"/>
  <c r="F392" i="9" a="1"/>
  <c r="F392" i="9" s="1"/>
  <c r="V542" i="9" a="1"/>
  <c r="V542" i="9" s="1"/>
  <c r="F379" i="9" a="1"/>
  <c r="F379" i="9" s="1"/>
  <c r="U622" i="9" a="1"/>
  <c r="U622" i="9" s="1"/>
  <c r="U541" i="9" a="1"/>
  <c r="U541" i="9" s="1"/>
  <c r="V382" i="9" a="1"/>
  <c r="V382" i="9" s="1"/>
  <c r="U416" i="9" a="1"/>
  <c r="U416" i="9" s="1"/>
  <c r="H620" i="9" a="1"/>
  <c r="H620" i="9" s="1"/>
  <c r="V390" i="9" a="1"/>
  <c r="V390" i="9" s="1"/>
  <c r="H555" i="9" a="1"/>
  <c r="H555" i="9" s="1"/>
  <c r="U544" i="9" a="1"/>
  <c r="U544" i="9" s="1"/>
  <c r="E542" i="9" a="1"/>
  <c r="E542" i="9" s="1"/>
  <c r="E388" i="9" a="1"/>
  <c r="E388" i="9" s="1"/>
  <c r="E556" i="9" a="1"/>
  <c r="E556" i="9" s="1"/>
  <c r="G556" i="9" s="1" a="1"/>
  <c r="G556" i="9" s="1"/>
  <c r="E491" i="9" a="1"/>
  <c r="E491" i="9" s="1"/>
  <c r="V414" i="9" a="1"/>
  <c r="V414" i="9" s="1"/>
  <c r="F492" i="9" a="1"/>
  <c r="F492" i="9" s="1"/>
  <c r="G492" i="9" s="1" a="1"/>
  <c r="G492" i="9" s="1"/>
  <c r="E476" i="9" a="1"/>
  <c r="E476" i="9" s="1"/>
  <c r="U569" i="9" a="1"/>
  <c r="U569" i="9" s="1"/>
  <c r="V393" i="9" a="1"/>
  <c r="V393" i="9" s="1"/>
  <c r="F488" i="9" a="1"/>
  <c r="F488" i="9" s="1"/>
  <c r="G488" i="9" s="1" a="1"/>
  <c r="G488" i="9" s="1"/>
  <c r="V492" i="9" a="1"/>
  <c r="V492" i="9" s="1"/>
  <c r="F624" i="9" a="1"/>
  <c r="F624" i="9" s="1"/>
  <c r="U471" i="9" a="1"/>
  <c r="U471" i="9" s="1"/>
  <c r="V389" i="9" a="1"/>
  <c r="V389" i="9" s="1"/>
  <c r="E475" i="9" a="1"/>
  <c r="E475" i="9" s="1"/>
  <c r="F393" i="9" a="1"/>
  <c r="F393" i="9" s="1"/>
  <c r="V569" i="9" a="1"/>
  <c r="V569" i="9" s="1"/>
  <c r="E547" i="9" a="1"/>
  <c r="E547" i="9" s="1"/>
  <c r="U393" i="9" a="1"/>
  <c r="U393" i="9" s="1"/>
  <c r="H547" i="9" a="1"/>
  <c r="H547" i="9" s="1"/>
  <c r="E377" i="9" a="1"/>
  <c r="E377" i="9" s="1"/>
  <c r="H396" i="9" a="1"/>
  <c r="H396" i="9" s="1"/>
  <c r="F555" i="9" a="1"/>
  <c r="F555" i="9" s="1"/>
  <c r="E384" i="9" a="1"/>
  <c r="E384" i="9" s="1"/>
  <c r="F385" i="9" a="1"/>
  <c r="F385" i="9" s="1"/>
  <c r="U385" i="9" a="1"/>
  <c r="U385" i="9" s="1"/>
  <c r="E386" i="9" a="1"/>
  <c r="E386" i="9" s="1"/>
  <c r="V386" i="9" a="1"/>
  <c r="V386" i="9" s="1"/>
  <c r="E495" i="9" a="1"/>
  <c r="E495" i="9" s="1"/>
  <c r="H495" i="9" a="1"/>
  <c r="H495" i="9" s="1"/>
  <c r="H624" i="9" a="1"/>
  <c r="H624" i="9" s="1"/>
  <c r="E538" i="9" a="1"/>
  <c r="E538" i="9" s="1"/>
  <c r="H471" i="9" a="1"/>
  <c r="H471" i="9" s="1"/>
  <c r="F546" i="9" a="1"/>
  <c r="F546" i="9" s="1"/>
  <c r="U538" i="9" a="1"/>
  <c r="U538" i="9" s="1"/>
  <c r="U572" i="9" a="1"/>
  <c r="U572" i="9" s="1"/>
  <c r="E543" i="9" a="1"/>
  <c r="E543" i="9" s="1"/>
  <c r="H623" i="9" a="1"/>
  <c r="H623" i="9" s="1"/>
  <c r="V472" i="9" a="1"/>
  <c r="V472" i="9" s="1"/>
  <c r="F476" i="9" a="1"/>
  <c r="F476" i="9" s="1"/>
  <c r="E573" i="9" a="1"/>
  <c r="E573" i="9" s="1"/>
  <c r="F545" i="9" a="1"/>
  <c r="F545" i="9" s="1"/>
  <c r="F411" i="9" a="1"/>
  <c r="F411" i="9" s="1"/>
  <c r="G379" i="9" a="1"/>
  <c r="G379" i="9" s="1"/>
  <c r="G387" i="9" a="1"/>
  <c r="G387" i="9" s="1"/>
  <c r="G491" i="9" a="1"/>
  <c r="G491" i="9" s="1"/>
  <c r="U540" i="9" a="1"/>
  <c r="U540" i="9" s="1"/>
  <c r="F475" i="9" a="1"/>
  <c r="F475" i="9" s="1"/>
  <c r="U495" i="9" a="1"/>
  <c r="U495" i="9" s="1"/>
  <c r="E396" i="9" a="1"/>
  <c r="E396" i="9" s="1"/>
  <c r="H384" i="9" a="1"/>
  <c r="H384" i="9" s="1"/>
  <c r="E468" i="9" a="1"/>
  <c r="E468" i="9" s="1"/>
  <c r="U545" i="9" a="1"/>
  <c r="U545" i="9" s="1"/>
  <c r="F623" i="9" a="1"/>
  <c r="F623" i="9" s="1"/>
  <c r="V538" i="9" a="1"/>
  <c r="V538" i="9" s="1"/>
  <c r="F569" i="9" a="1"/>
  <c r="F569" i="9" s="1"/>
  <c r="G569" i="9" s="1" a="1"/>
  <c r="G569" i="9" s="1"/>
  <c r="U543" i="9" a="1"/>
  <c r="U543" i="9" s="1"/>
  <c r="U547" i="9" a="1"/>
  <c r="U547" i="9" s="1"/>
  <c r="H381" i="9" a="1"/>
  <c r="H381" i="9" s="1"/>
  <c r="U488" i="9" a="1"/>
  <c r="U488" i="9" s="1"/>
  <c r="E555" i="9" a="1"/>
  <c r="E555" i="9" s="1"/>
  <c r="F384" i="9" a="1"/>
  <c r="F384" i="9" s="1"/>
  <c r="U623" i="9" a="1"/>
  <c r="U623" i="9" s="1"/>
  <c r="F468" i="9" a="1"/>
  <c r="F468" i="9" s="1"/>
  <c r="H468" i="9" a="1"/>
  <c r="H468" i="9" s="1"/>
  <c r="V415" i="9" a="1"/>
  <c r="V415" i="9" s="1"/>
  <c r="V495" i="9" a="1"/>
  <c r="V495" i="9" s="1"/>
  <c r="F474" i="9" a="1"/>
  <c r="F474" i="9" s="1"/>
  <c r="U546" i="9" a="1"/>
  <c r="U546" i="9" s="1"/>
  <c r="H546" i="9" a="1"/>
  <c r="H546" i="9" s="1"/>
  <c r="F538" i="9" a="1"/>
  <c r="F538" i="9" s="1"/>
  <c r="G538" i="9" s="1" a="1"/>
  <c r="G538" i="9" s="1"/>
  <c r="E619" i="9" a="1"/>
  <c r="E619" i="9" s="1"/>
  <c r="E389" i="9" a="1"/>
  <c r="E389" i="9" s="1"/>
  <c r="H619" i="9" a="1"/>
  <c r="H619" i="9" s="1"/>
  <c r="E496" i="9" a="1"/>
  <c r="E496" i="9" s="1"/>
  <c r="G496" i="9" s="1" a="1"/>
  <c r="G496" i="9" s="1"/>
  <c r="U386" i="9" a="1"/>
  <c r="U386" i="9" s="1"/>
  <c r="V543" i="9" a="1"/>
  <c r="V543" i="9" s="1"/>
  <c r="H472" i="9" a="1"/>
  <c r="H472" i="9" s="1"/>
  <c r="F573" i="9" a="1"/>
  <c r="F573" i="9" s="1"/>
  <c r="G573" i="9" s="1" a="1"/>
  <c r="G573" i="9" s="1"/>
  <c r="E570" i="9" a="1"/>
  <c r="E570" i="9" s="1"/>
  <c r="H545" i="9" a="1"/>
  <c r="H545" i="9" s="1"/>
  <c r="G544" i="9" a="1"/>
  <c r="G544" i="9" s="1"/>
  <c r="G620" i="9" a="1"/>
  <c r="G620" i="9" s="1"/>
  <c r="G574" i="9" a="1"/>
  <c r="G574" i="9" s="1"/>
  <c r="G617" i="9" a="1"/>
  <c r="G617" i="9" s="1"/>
  <c r="G382" i="9" a="1"/>
  <c r="G382" i="9" s="1"/>
  <c r="U472" i="9" a="1"/>
  <c r="U472" i="9" s="1"/>
  <c r="V547" i="9" a="1"/>
  <c r="V547" i="9" s="1"/>
  <c r="E415" i="9" a="1"/>
  <c r="E415" i="9" s="1"/>
  <c r="F543" i="9" a="1"/>
  <c r="F543" i="9" s="1"/>
  <c r="U573" i="9" a="1"/>
  <c r="U573" i="9" s="1"/>
  <c r="U555" i="9" a="1"/>
  <c r="U555" i="9" s="1"/>
  <c r="H377" i="9" a="1"/>
  <c r="H377" i="9" s="1"/>
  <c r="E490" i="9" a="1"/>
  <c r="E490" i="9" s="1"/>
  <c r="G490" i="9" s="1" a="1"/>
  <c r="G490" i="9" s="1"/>
  <c r="H386" i="9" a="1"/>
  <c r="H386" i="9" s="1"/>
  <c r="H570" i="9" a="1"/>
  <c r="H570" i="9" s="1"/>
  <c r="H572" i="9" a="1"/>
  <c r="H572" i="9" s="1"/>
  <c r="E546" i="9" a="1"/>
  <c r="E546" i="9" s="1"/>
  <c r="V496" i="9" a="1"/>
  <c r="V496" i="9" s="1"/>
  <c r="H540" i="9" a="1"/>
  <c r="H540" i="9" s="1"/>
  <c r="H569" i="9" a="1"/>
  <c r="H569" i="9" s="1"/>
  <c r="F547" i="9" a="1"/>
  <c r="F547" i="9" s="1"/>
  <c r="V475" i="9" a="1"/>
  <c r="V475" i="9" s="1"/>
  <c r="H393" i="9" a="1"/>
  <c r="H393" i="9" s="1"/>
  <c r="U396" i="9" a="1"/>
  <c r="U396" i="9" s="1"/>
  <c r="U384" i="9" a="1"/>
  <c r="U384" i="9" s="1"/>
  <c r="H490" i="9" a="1"/>
  <c r="H490" i="9" s="1"/>
  <c r="H492" i="9" a="1"/>
  <c r="H492" i="9" s="1"/>
  <c r="E385" i="9" a="1"/>
  <c r="E385" i="9" s="1"/>
  <c r="G385" i="9" s="1" a="1"/>
  <c r="G385" i="9" s="1"/>
  <c r="F386" i="9" a="1"/>
  <c r="F386" i="9" s="1"/>
  <c r="V468" i="9" a="1"/>
  <c r="V468" i="9" s="1"/>
  <c r="F495" i="9" a="1"/>
  <c r="F495" i="9" s="1"/>
  <c r="G495" i="9" s="1" a="1"/>
  <c r="G495" i="9" s="1"/>
  <c r="V624" i="9" a="1"/>
  <c r="V624" i="9" s="1"/>
  <c r="U619" i="9" a="1"/>
  <c r="U619" i="9" s="1"/>
  <c r="H389" i="9" a="1"/>
  <c r="H389" i="9" s="1"/>
  <c r="F471" i="9" a="1"/>
  <c r="F471" i="9" s="1"/>
  <c r="H538" i="9" a="1"/>
  <c r="H538" i="9" s="1"/>
  <c r="V471" i="9" a="1"/>
  <c r="V471" i="9" s="1"/>
  <c r="H496" i="9" a="1"/>
  <c r="H496" i="9" s="1"/>
  <c r="H573" i="9" a="1"/>
  <c r="H573" i="9" s="1"/>
  <c r="E572" i="9" a="1"/>
  <c r="E572" i="9" s="1"/>
  <c r="V623" i="9" a="1"/>
  <c r="V623" i="9" s="1"/>
  <c r="H476" i="9" a="1"/>
  <c r="H476" i="9" s="1"/>
  <c r="E472" i="9" a="1"/>
  <c r="E472" i="9" s="1"/>
  <c r="V573" i="9" a="1"/>
  <c r="V573" i="9" s="1"/>
  <c r="V411" i="9" a="1"/>
  <c r="V411" i="9" s="1"/>
  <c r="E545" i="9" a="1"/>
  <c r="E545" i="9" s="1"/>
  <c r="V545" i="9" a="1"/>
  <c r="V545" i="9" s="1"/>
  <c r="U570" i="9" a="1"/>
  <c r="U570" i="9" s="1"/>
  <c r="G539" i="9" a="1"/>
  <c r="G539" i="9" s="1"/>
  <c r="E381" i="9" a="1"/>
  <c r="E381" i="9" s="1"/>
  <c r="G381" i="9" s="1" a="1"/>
  <c r="G381" i="9" s="1"/>
  <c r="V619" i="9" a="1"/>
  <c r="V619" i="9" s="1"/>
  <c r="H474" i="9" a="1"/>
  <c r="H474" i="9" s="1"/>
  <c r="V385" i="9" a="1"/>
  <c r="V385" i="9" s="1"/>
  <c r="U475" i="9" a="1"/>
  <c r="U475" i="9" s="1"/>
  <c r="E393" i="9" a="1"/>
  <c r="E393" i="9" s="1"/>
  <c r="G393" i="9" s="1" a="1"/>
  <c r="G393" i="9" s="1"/>
  <c r="F540" i="9" a="1"/>
  <c r="F540" i="9" s="1"/>
  <c r="E540" i="9" a="1"/>
  <c r="E540" i="9" s="1"/>
  <c r="V555" i="9" a="1"/>
  <c r="V555" i="9" s="1"/>
  <c r="H488" i="9" a="1"/>
  <c r="H488" i="9" s="1"/>
  <c r="U490" i="9" a="1"/>
  <c r="U490" i="9" s="1"/>
  <c r="F396" i="9" a="1"/>
  <c r="F396" i="9" s="1"/>
  <c r="G396" i="9" s="1" a="1"/>
  <c r="G396" i="9" s="1"/>
  <c r="H385" i="9" a="1"/>
  <c r="H385" i="9" s="1"/>
  <c r="U468" i="9" a="1"/>
  <c r="U468" i="9" s="1"/>
  <c r="F415" i="9" a="1"/>
  <c r="F415" i="9" s="1"/>
  <c r="U415" i="9" a="1"/>
  <c r="U415" i="9" s="1"/>
  <c r="E624" i="9" a="1"/>
  <c r="E624" i="9" s="1"/>
  <c r="G624" i="9" s="1" a="1"/>
  <c r="G624" i="9" s="1"/>
  <c r="E474" i="9" a="1"/>
  <c r="E474" i="9" s="1"/>
  <c r="V546" i="9" a="1"/>
  <c r="V546" i="9" s="1"/>
  <c r="E471" i="9" a="1"/>
  <c r="E471" i="9" s="1"/>
  <c r="F389" i="9" a="1"/>
  <c r="F389" i="9" s="1"/>
  <c r="F619" i="9" a="1"/>
  <c r="F619" i="9" s="1"/>
  <c r="U389" i="9" a="1"/>
  <c r="U389" i="9" s="1"/>
  <c r="V572" i="9" a="1"/>
  <c r="V572" i="9" s="1"/>
  <c r="E623" i="9" a="1"/>
  <c r="E623" i="9" s="1"/>
  <c r="G623" i="9" s="1" a="1"/>
  <c r="G623" i="9" s="1"/>
  <c r="V476" i="9" a="1"/>
  <c r="V476" i="9" s="1"/>
  <c r="F472" i="9" a="1"/>
  <c r="F472" i="9" s="1"/>
  <c r="H571" i="9" a="1"/>
  <c r="H571" i="9" s="1"/>
  <c r="F570" i="9" a="1"/>
  <c r="F570" i="9" s="1"/>
  <c r="E411" i="9" a="1"/>
  <c r="E411" i="9" s="1"/>
  <c r="G384" i="9" a="1"/>
  <c r="G384" i="9" s="1"/>
  <c r="G621" i="9" a="1"/>
  <c r="G621" i="9" s="1"/>
  <c r="G377" i="9" a="1"/>
  <c r="G377" i="9" s="1"/>
  <c r="G567" i="9" a="1"/>
  <c r="G567" i="9" s="1"/>
  <c r="G553" i="9" a="1"/>
  <c r="G553" i="9" s="1"/>
  <c r="F571" i="9" a="1"/>
  <c r="F571" i="9" s="1"/>
  <c r="G389" i="9" a="1"/>
  <c r="G389" i="9" s="1"/>
  <c r="U411" i="9" a="1"/>
  <c r="U411" i="9" s="1"/>
  <c r="H487" i="9" a="1"/>
  <c r="H487" i="9" s="1"/>
  <c r="H412" i="9" a="1"/>
  <c r="H412" i="9" s="1"/>
  <c r="E409" i="9" a="1"/>
  <c r="E409" i="9" s="1"/>
  <c r="G409" i="9" s="1" a="1"/>
  <c r="G409" i="9" s="1"/>
  <c r="U568" i="9" a="1"/>
  <c r="U568" i="9" s="1"/>
  <c r="U413" i="9" a="1"/>
  <c r="U413" i="9" s="1"/>
  <c r="H410" i="9" a="1"/>
  <c r="H410" i="9" s="1"/>
  <c r="V408" i="9" a="1"/>
  <c r="V408" i="9" s="1"/>
  <c r="H407" i="9" a="1"/>
  <c r="H407" i="9" s="1"/>
  <c r="F531" i="9" a="1"/>
  <c r="F531" i="9" s="1"/>
  <c r="H531" i="9" a="1"/>
  <c r="H531" i="9" s="1"/>
  <c r="U604" i="9" a="1"/>
  <c r="U604" i="9" s="1"/>
  <c r="F525" i="9" a="1"/>
  <c r="F525" i="9" s="1"/>
  <c r="V586" i="9" a="1"/>
  <c r="V586" i="9" s="1"/>
  <c r="U504" i="9" a="1"/>
  <c r="U504" i="9" s="1"/>
  <c r="U510" i="9" a="1"/>
  <c r="U510" i="9" s="1"/>
  <c r="E510" i="9" a="1"/>
  <c r="E510" i="9" s="1"/>
  <c r="V524" i="9" a="1"/>
  <c r="V524" i="9" s="1"/>
  <c r="F524" i="9" a="1"/>
  <c r="F524" i="9" s="1"/>
  <c r="H447" i="9" a="1"/>
  <c r="H447" i="9" s="1"/>
  <c r="V447" i="9" a="1"/>
  <c r="V447" i="9" s="1"/>
  <c r="U591" i="9" a="1"/>
  <c r="U591" i="9" s="1"/>
  <c r="H484" i="9" a="1"/>
  <c r="H484" i="9" s="1"/>
  <c r="H428" i="9" a="1"/>
  <c r="H428" i="9" s="1"/>
  <c r="H446" i="9" a="1"/>
  <c r="H446" i="9" s="1"/>
  <c r="E446" i="9" a="1"/>
  <c r="E446" i="9" s="1"/>
  <c r="H405" i="9" a="1"/>
  <c r="H405" i="9" s="1"/>
  <c r="V438" i="9" a="1"/>
  <c r="V438" i="9" s="1"/>
  <c r="H375" i="9" a="1"/>
  <c r="H375" i="9" s="1"/>
  <c r="E375" i="9" a="1"/>
  <c r="E375" i="9" s="1"/>
  <c r="V588" i="9" a="1"/>
  <c r="V588" i="9" s="1"/>
  <c r="F561" i="9" a="1"/>
  <c r="F561" i="9" s="1"/>
  <c r="V561" i="9" a="1"/>
  <c r="V561" i="9" s="1"/>
  <c r="V571" i="9" a="1"/>
  <c r="V571" i="9" s="1"/>
  <c r="G471" i="9" a="1"/>
  <c r="G471" i="9" s="1"/>
  <c r="E487" i="9" a="1"/>
  <c r="E487" i="9" s="1"/>
  <c r="G487" i="9" s="1" a="1"/>
  <c r="G487" i="9" s="1"/>
  <c r="E412" i="9" a="1"/>
  <c r="E412" i="9" s="1"/>
  <c r="V412" i="9" a="1"/>
  <c r="V412" i="9" s="1"/>
  <c r="V409" i="9" a="1"/>
  <c r="V409" i="9" s="1"/>
  <c r="F568" i="9" a="1"/>
  <c r="F568" i="9" s="1"/>
  <c r="H568" i="9" a="1"/>
  <c r="H568" i="9" s="1"/>
  <c r="E413" i="9" a="1"/>
  <c r="E413" i="9" s="1"/>
  <c r="V413" i="9" a="1"/>
  <c r="V413" i="9" s="1"/>
  <c r="E410" i="9" a="1"/>
  <c r="E410" i="9" s="1"/>
  <c r="E408" i="9" a="1"/>
  <c r="E408" i="9" s="1"/>
  <c r="F407" i="9" a="1"/>
  <c r="F407" i="9" s="1"/>
  <c r="U531" i="9" a="1"/>
  <c r="U531" i="9" s="1"/>
  <c r="H604" i="9" a="1"/>
  <c r="H604" i="9" s="1"/>
  <c r="U525" i="9" a="1"/>
  <c r="U525" i="9" s="1"/>
  <c r="H525" i="9" a="1"/>
  <c r="H525" i="9" s="1"/>
  <c r="U586" i="9" a="1"/>
  <c r="U586" i="9" s="1"/>
  <c r="H504" i="9" a="1"/>
  <c r="H504" i="9" s="1"/>
  <c r="V510" i="9" a="1"/>
  <c r="V510" i="9" s="1"/>
  <c r="U524" i="9" a="1"/>
  <c r="U524" i="9" s="1"/>
  <c r="E447" i="9" a="1"/>
  <c r="E447" i="9" s="1"/>
  <c r="F591" i="9" a="1"/>
  <c r="F591" i="9" s="1"/>
  <c r="E484" i="9" a="1"/>
  <c r="E484" i="9" s="1"/>
  <c r="U428" i="9" a="1"/>
  <c r="U428" i="9" s="1"/>
  <c r="U446" i="9" a="1"/>
  <c r="U446" i="9" s="1"/>
  <c r="U405" i="9" a="1"/>
  <c r="U405" i="9" s="1"/>
  <c r="U438" i="9" a="1"/>
  <c r="U438" i="9" s="1"/>
  <c r="V375" i="9" a="1"/>
  <c r="V375" i="9" s="1"/>
  <c r="E588" i="9" a="1"/>
  <c r="E588" i="9" s="1"/>
  <c r="H561" i="9" a="1"/>
  <c r="H561" i="9" s="1"/>
  <c r="F498" i="9" a="1"/>
  <c r="F498" i="9" s="1"/>
  <c r="U420" i="9" a="1"/>
  <c r="U420" i="9" s="1"/>
  <c r="V437" i="9" a="1"/>
  <c r="V437" i="9" s="1"/>
  <c r="H609" i="9" a="1"/>
  <c r="H609" i="9" s="1"/>
  <c r="U571" i="9" a="1"/>
  <c r="U571" i="9" s="1"/>
  <c r="U487" i="9" a="1"/>
  <c r="U487" i="9" s="1"/>
  <c r="V487" i="9" a="1"/>
  <c r="V487" i="9" s="1"/>
  <c r="F412" i="9" a="1"/>
  <c r="F412" i="9" s="1"/>
  <c r="H409" i="9" a="1"/>
  <c r="H409" i="9" s="1"/>
  <c r="U409" i="9" a="1"/>
  <c r="U409" i="9" s="1"/>
  <c r="E568" i="9" a="1"/>
  <c r="E568" i="9" s="1"/>
  <c r="H413" i="9" a="1"/>
  <c r="H413" i="9" s="1"/>
  <c r="F410" i="9" a="1"/>
  <c r="F410" i="9" s="1"/>
  <c r="U408" i="9" a="1"/>
  <c r="U408" i="9" s="1"/>
  <c r="F408" i="9" a="1"/>
  <c r="F408" i="9" s="1"/>
  <c r="V407" i="9" a="1"/>
  <c r="V407" i="9" s="1"/>
  <c r="E531" i="9" a="1"/>
  <c r="E531" i="9" s="1"/>
  <c r="E604" i="9" a="1"/>
  <c r="E604" i="9" s="1"/>
  <c r="V525" i="9" a="1"/>
  <c r="V525" i="9" s="1"/>
  <c r="F586" i="9" a="1"/>
  <c r="F586" i="9" s="1"/>
  <c r="G586" i="9" s="1" a="1"/>
  <c r="G586" i="9" s="1"/>
  <c r="H586" i="9" a="1"/>
  <c r="H586" i="9" s="1"/>
  <c r="F504" i="9" a="1"/>
  <c r="F504" i="9" s="1"/>
  <c r="H510" i="9" a="1"/>
  <c r="H510" i="9" s="1"/>
  <c r="H524" i="9" a="1"/>
  <c r="H524" i="9" s="1"/>
  <c r="U447" i="9" a="1"/>
  <c r="U447" i="9" s="1"/>
  <c r="H591" i="9" a="1"/>
  <c r="H591" i="9" s="1"/>
  <c r="E591" i="9" a="1"/>
  <c r="E591" i="9" s="1"/>
  <c r="U484" i="9" a="1"/>
  <c r="U484" i="9" s="1"/>
  <c r="E428" i="9" a="1"/>
  <c r="E428" i="9" s="1"/>
  <c r="F446" i="9" a="1"/>
  <c r="F446" i="9" s="1"/>
  <c r="F405" i="9" a="1"/>
  <c r="F405" i="9" s="1"/>
  <c r="E405" i="9" a="1"/>
  <c r="E405" i="9" s="1"/>
  <c r="H438" i="9" a="1"/>
  <c r="H438" i="9" s="1"/>
  <c r="U375" i="9" a="1"/>
  <c r="U375" i="9" s="1"/>
  <c r="F588" i="9" a="1"/>
  <c r="F588" i="9" s="1"/>
  <c r="U561" i="9" a="1"/>
  <c r="U561" i="9" s="1"/>
  <c r="U498" i="9" a="1"/>
  <c r="U498" i="9" s="1"/>
  <c r="E571" i="9" a="1"/>
  <c r="E571" i="9" s="1"/>
  <c r="H411" i="9" a="1"/>
  <c r="H411" i="9" s="1"/>
  <c r="F487" i="9" a="1"/>
  <c r="F487" i="9" s="1"/>
  <c r="U412" i="9" a="1"/>
  <c r="U412" i="9" s="1"/>
  <c r="F409" i="9" a="1"/>
  <c r="F409" i="9" s="1"/>
  <c r="V568" i="9" a="1"/>
  <c r="V568" i="9" s="1"/>
  <c r="F413" i="9" a="1"/>
  <c r="F413" i="9" s="1"/>
  <c r="G413" i="9" s="1" a="1"/>
  <c r="G413" i="9" s="1"/>
  <c r="U410" i="9" a="1"/>
  <c r="U410" i="9" s="1"/>
  <c r="V410" i="9" a="1"/>
  <c r="V410" i="9" s="1"/>
  <c r="H408" i="9" a="1"/>
  <c r="H408" i="9" s="1"/>
  <c r="U407" i="9" a="1"/>
  <c r="U407" i="9" s="1"/>
  <c r="F510" i="9" a="1"/>
  <c r="F510" i="9" s="1"/>
  <c r="F447" i="9" a="1"/>
  <c r="F447" i="9" s="1"/>
  <c r="V484" i="9" a="1"/>
  <c r="V484" i="9" s="1"/>
  <c r="V446" i="9" a="1"/>
  <c r="V446" i="9" s="1"/>
  <c r="V405" i="9" a="1"/>
  <c r="V405" i="9" s="1"/>
  <c r="H588" i="9" a="1"/>
  <c r="H588" i="9" s="1"/>
  <c r="H498" i="9" a="1"/>
  <c r="H498" i="9" s="1"/>
  <c r="E420" i="9" a="1"/>
  <c r="E420" i="9" s="1"/>
  <c r="H437" i="9" a="1"/>
  <c r="H437" i="9" s="1"/>
  <c r="E609" i="9" a="1"/>
  <c r="E609" i="9" s="1"/>
  <c r="V433" i="9" a="1"/>
  <c r="V433" i="9" s="1"/>
  <c r="E616" i="9" a="1"/>
  <c r="E616" i="9" s="1"/>
  <c r="G616" i="9" s="1" a="1"/>
  <c r="G616" i="9" s="1"/>
  <c r="E461" i="9" a="1"/>
  <c r="E461" i="9" s="1"/>
  <c r="U461" i="9" a="1"/>
  <c r="U461" i="9" s="1"/>
  <c r="H497" i="9" a="1"/>
  <c r="H497" i="9" s="1"/>
  <c r="U497" i="9" a="1"/>
  <c r="U497" i="9" s="1"/>
  <c r="U443" i="9" a="1"/>
  <c r="U443" i="9" s="1"/>
  <c r="V485" i="9" a="1"/>
  <c r="V485" i="9" s="1"/>
  <c r="U485" i="9" a="1"/>
  <c r="U485" i="9" s="1"/>
  <c r="F431" i="9" a="1"/>
  <c r="F431" i="9" s="1"/>
  <c r="U615" i="9" a="1"/>
  <c r="U615" i="9" s="1"/>
  <c r="V578" i="9" a="1"/>
  <c r="V578" i="9" s="1"/>
  <c r="H503" i="9" a="1"/>
  <c r="H503" i="9" s="1"/>
  <c r="H509" i="9" a="1"/>
  <c r="H509" i="9" s="1"/>
  <c r="F509" i="9" a="1"/>
  <c r="F509" i="9" s="1"/>
  <c r="U592" i="9" a="1"/>
  <c r="U592" i="9" s="1"/>
  <c r="E564" i="9" a="1"/>
  <c r="E564" i="9" s="1"/>
  <c r="F516" i="9" a="1"/>
  <c r="F516" i="9" s="1"/>
  <c r="G516" i="9" s="1" a="1"/>
  <c r="G516" i="9" s="1"/>
  <c r="V528" i="9" a="1"/>
  <c r="V528" i="9" s="1"/>
  <c r="U606" i="9" a="1"/>
  <c r="U606" i="9" s="1"/>
  <c r="E606" i="9" a="1"/>
  <c r="E606" i="9" s="1"/>
  <c r="H596" i="9" a="1"/>
  <c r="H596" i="9" s="1"/>
  <c r="V596" i="9" a="1"/>
  <c r="V596" i="9" s="1"/>
  <c r="F424" i="9" a="1"/>
  <c r="F424" i="9" s="1"/>
  <c r="E522" i="9" a="1"/>
  <c r="E522" i="9" s="1"/>
  <c r="H611" i="9" a="1"/>
  <c r="H611" i="9" s="1"/>
  <c r="V515" i="9" a="1"/>
  <c r="V515" i="9" s="1"/>
  <c r="F515" i="9" a="1"/>
  <c r="F515" i="9" s="1"/>
  <c r="U521" i="9" a="1"/>
  <c r="U521" i="9" s="1"/>
  <c r="U481" i="9" a="1"/>
  <c r="U481" i="9" s="1"/>
  <c r="E481" i="9" a="1"/>
  <c r="E481" i="9" s="1"/>
  <c r="F434" i="9" a="1"/>
  <c r="F434" i="9" s="1"/>
  <c r="E372" i="9" a="1"/>
  <c r="E372" i="9" s="1"/>
  <c r="H462" i="9" a="1"/>
  <c r="H462" i="9" s="1"/>
  <c r="F419" i="9" a="1"/>
  <c r="F419" i="9" s="1"/>
  <c r="H444" i="9" a="1"/>
  <c r="H444" i="9" s="1"/>
  <c r="U594" i="9" a="1"/>
  <c r="U594" i="9" s="1"/>
  <c r="F594" i="9" a="1"/>
  <c r="F594" i="9" s="1"/>
  <c r="V402" i="9" a="1"/>
  <c r="V402" i="9" s="1"/>
  <c r="F402" i="9" a="1"/>
  <c r="F402" i="9" s="1"/>
  <c r="H460" i="9" a="1"/>
  <c r="H460" i="9" s="1"/>
  <c r="H512" i="9" a="1"/>
  <c r="H512" i="9" s="1"/>
  <c r="F593" i="9" a="1"/>
  <c r="F593" i="9" s="1"/>
  <c r="F511" i="9" a="1"/>
  <c r="F511" i="9" s="1"/>
  <c r="F601" i="9" a="1"/>
  <c r="F601" i="9" s="1"/>
  <c r="H398" i="9" a="1"/>
  <c r="H398" i="9" s="1"/>
  <c r="F368" i="9" a="1"/>
  <c r="F368" i="9" s="1"/>
  <c r="E368" i="9" a="1"/>
  <c r="E368" i="9" s="1"/>
  <c r="H600" i="9" a="1"/>
  <c r="H600" i="9" s="1"/>
  <c r="V600" i="9" a="1"/>
  <c r="V600" i="9" s="1"/>
  <c r="V562" i="9" a="1"/>
  <c r="V562" i="9" s="1"/>
  <c r="E562" i="9" a="1"/>
  <c r="E562" i="9" s="1"/>
  <c r="V465" i="9" a="1"/>
  <c r="V465" i="9" s="1"/>
  <c r="E465" i="9" a="1"/>
  <c r="E465" i="9" s="1"/>
  <c r="H599" i="9" a="1"/>
  <c r="H599" i="9" s="1"/>
  <c r="H506" i="9" a="1"/>
  <c r="H506" i="9" s="1"/>
  <c r="F421" i="9" a="1"/>
  <c r="F421" i="9" s="1"/>
  <c r="V533" i="9" a="1"/>
  <c r="V533" i="9" s="1"/>
  <c r="V610" i="9" a="1"/>
  <c r="V610" i="9" s="1"/>
  <c r="U367" i="9" a="1"/>
  <c r="U367" i="9" s="1"/>
  <c r="F583" i="9" a="1"/>
  <c r="F583" i="9" s="1"/>
  <c r="V583" i="9" a="1"/>
  <c r="V583" i="9" s="1"/>
  <c r="E526" i="9" a="1"/>
  <c r="E526" i="9" s="1"/>
  <c r="E407" i="9" a="1"/>
  <c r="E407" i="9" s="1"/>
  <c r="V604" i="9" a="1"/>
  <c r="V604" i="9" s="1"/>
  <c r="E525" i="9" a="1"/>
  <c r="E525" i="9" s="1"/>
  <c r="E586" i="9" a="1"/>
  <c r="E586" i="9" s="1"/>
  <c r="F484" i="9" a="1"/>
  <c r="F484" i="9" s="1"/>
  <c r="E438" i="9" a="1"/>
  <c r="E438" i="9" s="1"/>
  <c r="U588" i="9" a="1"/>
  <c r="U588" i="9" s="1"/>
  <c r="E498" i="9" a="1"/>
  <c r="E498" i="9" s="1"/>
  <c r="F420" i="9" a="1"/>
  <c r="F420" i="9" s="1"/>
  <c r="E437" i="9" a="1"/>
  <c r="E437" i="9" s="1"/>
  <c r="V609" i="9" a="1"/>
  <c r="V609" i="9" s="1"/>
  <c r="U433" i="9" a="1"/>
  <c r="U433" i="9" s="1"/>
  <c r="V616" i="9" a="1"/>
  <c r="V616" i="9" s="1"/>
  <c r="V461" i="9" a="1"/>
  <c r="V461" i="9" s="1"/>
  <c r="F497" i="9" a="1"/>
  <c r="F497" i="9" s="1"/>
  <c r="H443" i="9" a="1"/>
  <c r="H443" i="9" s="1"/>
  <c r="E485" i="9" a="1"/>
  <c r="E485" i="9" s="1"/>
  <c r="V431" i="9" a="1"/>
  <c r="V431" i="9" s="1"/>
  <c r="E431" i="9" a="1"/>
  <c r="E431" i="9" s="1"/>
  <c r="G431" i="9" s="1" a="1"/>
  <c r="G431" i="9" s="1"/>
  <c r="H615" i="9" a="1"/>
  <c r="H615" i="9" s="1"/>
  <c r="H578" i="9" a="1"/>
  <c r="H578" i="9" s="1"/>
  <c r="F503" i="9" a="1"/>
  <c r="F503" i="9" s="1"/>
  <c r="U509" i="9" a="1"/>
  <c r="U509" i="9" s="1"/>
  <c r="F592" i="9" a="1"/>
  <c r="F592" i="9" s="1"/>
  <c r="V592" i="9" a="1"/>
  <c r="V592" i="9" s="1"/>
  <c r="F564" i="9" a="1"/>
  <c r="F564" i="9" s="1"/>
  <c r="H516" i="9" a="1"/>
  <c r="H516" i="9" s="1"/>
  <c r="V516" i="9" a="1"/>
  <c r="V516" i="9" s="1"/>
  <c r="H528" i="9" a="1"/>
  <c r="H528" i="9" s="1"/>
  <c r="U528" i="9" a="1"/>
  <c r="U528" i="9" s="1"/>
  <c r="V606" i="9" a="1"/>
  <c r="V606" i="9" s="1"/>
  <c r="U596" i="9" a="1"/>
  <c r="U596" i="9" s="1"/>
  <c r="V424" i="9" a="1"/>
  <c r="V424" i="9" s="1"/>
  <c r="U424" i="9" a="1"/>
  <c r="U424" i="9" s="1"/>
  <c r="H522" i="9" a="1"/>
  <c r="H522" i="9" s="1"/>
  <c r="F611" i="9" a="1"/>
  <c r="F611" i="9" s="1"/>
  <c r="H515" i="9" a="1"/>
  <c r="H515" i="9" s="1"/>
  <c r="H521" i="9" a="1"/>
  <c r="H521" i="9" s="1"/>
  <c r="H481" i="9" a="1"/>
  <c r="H481" i="9" s="1"/>
  <c r="V434" i="9" a="1"/>
  <c r="V434" i="9" s="1"/>
  <c r="E434" i="9" a="1"/>
  <c r="E434" i="9" s="1"/>
  <c r="G434" i="9" s="1" a="1"/>
  <c r="G434" i="9" s="1"/>
  <c r="H372" i="9" a="1"/>
  <c r="H372" i="9" s="1"/>
  <c r="F372" i="9" a="1"/>
  <c r="F372" i="9" s="1"/>
  <c r="G372" i="9" s="1" a="1"/>
  <c r="G372" i="9" s="1"/>
  <c r="V462" i="9" a="1"/>
  <c r="V462" i="9" s="1"/>
  <c r="H419" i="9" a="1"/>
  <c r="H419" i="9" s="1"/>
  <c r="V419" i="9" a="1"/>
  <c r="V419" i="9" s="1"/>
  <c r="E444" i="9" a="1"/>
  <c r="E444" i="9" s="1"/>
  <c r="F444" i="9" a="1"/>
  <c r="F444" i="9" s="1"/>
  <c r="E594" i="9" a="1"/>
  <c r="E594" i="9" s="1"/>
  <c r="U402" i="9" a="1"/>
  <c r="U402" i="9" s="1"/>
  <c r="U460" i="9" a="1"/>
  <c r="U460" i="9" s="1"/>
  <c r="F512" i="9" a="1"/>
  <c r="F512" i="9" s="1"/>
  <c r="U593" i="9" a="1"/>
  <c r="U593" i="9" s="1"/>
  <c r="E511" i="9" a="1"/>
  <c r="E511" i="9" s="1"/>
  <c r="H601" i="9" a="1"/>
  <c r="H601" i="9" s="1"/>
  <c r="F398" i="9" a="1"/>
  <c r="F398" i="9" s="1"/>
  <c r="U368" i="9" a="1"/>
  <c r="U368" i="9" s="1"/>
  <c r="E600" i="9" a="1"/>
  <c r="E600" i="9" s="1"/>
  <c r="U562" i="9" a="1"/>
  <c r="U562" i="9" s="1"/>
  <c r="U465" i="9" a="1"/>
  <c r="U465" i="9" s="1"/>
  <c r="U599" i="9" a="1"/>
  <c r="U599" i="9" s="1"/>
  <c r="V599" i="9" a="1"/>
  <c r="V599" i="9" s="1"/>
  <c r="F506" i="9" a="1"/>
  <c r="F506" i="9" s="1"/>
  <c r="U506" i="9" a="1"/>
  <c r="U506" i="9" s="1"/>
  <c r="H421" i="9" a="1"/>
  <c r="H421" i="9" s="1"/>
  <c r="U533" i="9" a="1"/>
  <c r="U533" i="9" s="1"/>
  <c r="E610" i="9" a="1"/>
  <c r="E610" i="9" s="1"/>
  <c r="G610" i="9" s="1" a="1"/>
  <c r="G610" i="9" s="1"/>
  <c r="F367" i="9" a="1"/>
  <c r="F367" i="9" s="1"/>
  <c r="E583" i="9" a="1"/>
  <c r="E583" i="9" s="1"/>
  <c r="U526" i="9" a="1"/>
  <c r="U526" i="9" s="1"/>
  <c r="F604" i="9" a="1"/>
  <c r="F604" i="9" s="1"/>
  <c r="V504" i="9" a="1"/>
  <c r="V504" i="9" s="1"/>
  <c r="E524" i="9" a="1"/>
  <c r="E524" i="9" s="1"/>
  <c r="V428" i="9" a="1"/>
  <c r="V428" i="9" s="1"/>
  <c r="F438" i="9" a="1"/>
  <c r="F438" i="9" s="1"/>
  <c r="G438" i="9" s="1" a="1"/>
  <c r="G438" i="9" s="1"/>
  <c r="E561" i="9" a="1"/>
  <c r="E561" i="9" s="1"/>
  <c r="H420" i="9" a="1"/>
  <c r="H420" i="9" s="1"/>
  <c r="U437" i="9" a="1"/>
  <c r="U437" i="9" s="1"/>
  <c r="F609" i="9" a="1"/>
  <c r="F609" i="9" s="1"/>
  <c r="E433" i="9" a="1"/>
  <c r="E433" i="9" s="1"/>
  <c r="F616" i="9" a="1"/>
  <c r="F616" i="9" s="1"/>
  <c r="F461" i="9" a="1"/>
  <c r="F461" i="9" s="1"/>
  <c r="V497" i="9" a="1"/>
  <c r="V497" i="9" s="1"/>
  <c r="E443" i="9" a="1"/>
  <c r="E443" i="9" s="1"/>
  <c r="F485" i="9" a="1"/>
  <c r="F485" i="9" s="1"/>
  <c r="U431" i="9" a="1"/>
  <c r="U431" i="9" s="1"/>
  <c r="V615" i="9" a="1"/>
  <c r="V615" i="9" s="1"/>
  <c r="F615" i="9" a="1"/>
  <c r="F615" i="9" s="1"/>
  <c r="E578" i="9" a="1"/>
  <c r="E578" i="9" s="1"/>
  <c r="F578" i="9" a="1"/>
  <c r="F578" i="9" s="1"/>
  <c r="E503" i="9" a="1"/>
  <c r="E503" i="9" s="1"/>
  <c r="E509" i="9" a="1"/>
  <c r="E509" i="9" s="1"/>
  <c r="G509" i="9" s="1" a="1"/>
  <c r="G509" i="9" s="1"/>
  <c r="H592" i="9" a="1"/>
  <c r="H592" i="9" s="1"/>
  <c r="V564" i="9" a="1"/>
  <c r="V564" i="9" s="1"/>
  <c r="U564" i="9" a="1"/>
  <c r="U564" i="9" s="1"/>
  <c r="U516" i="9" a="1"/>
  <c r="U516" i="9" s="1"/>
  <c r="F528" i="9" a="1"/>
  <c r="F528" i="9" s="1"/>
  <c r="H606" i="9" a="1"/>
  <c r="H606" i="9" s="1"/>
  <c r="F596" i="9" a="1"/>
  <c r="F596" i="9" s="1"/>
  <c r="G596" i="9" s="1" a="1"/>
  <c r="G596" i="9" s="1"/>
  <c r="H424" i="9" a="1"/>
  <c r="H424" i="9" s="1"/>
  <c r="U522" i="9" a="1"/>
  <c r="U522" i="9" s="1"/>
  <c r="F522" i="9" a="1"/>
  <c r="F522" i="9" s="1"/>
  <c r="V611" i="9" a="1"/>
  <c r="V611" i="9" s="1"/>
  <c r="U515" i="9" a="1"/>
  <c r="U515" i="9" s="1"/>
  <c r="V521" i="9" a="1"/>
  <c r="V521" i="9" s="1"/>
  <c r="V481" i="9" a="1"/>
  <c r="V481" i="9" s="1"/>
  <c r="U434" i="9" a="1"/>
  <c r="U434" i="9" s="1"/>
  <c r="V372" i="9" a="1"/>
  <c r="V372" i="9" s="1"/>
  <c r="U462" i="9" a="1"/>
  <c r="U462" i="9" s="1"/>
  <c r="E462" i="9" a="1"/>
  <c r="E462" i="9" s="1"/>
  <c r="U419" i="9" a="1"/>
  <c r="U419" i="9" s="1"/>
  <c r="V444" i="9" a="1"/>
  <c r="V444" i="9" s="1"/>
  <c r="V594" i="9" a="1"/>
  <c r="V594" i="9" s="1"/>
  <c r="H402" i="9" a="1"/>
  <c r="H402" i="9" s="1"/>
  <c r="E460" i="9" a="1"/>
  <c r="E460" i="9" s="1"/>
  <c r="V512" i="9" a="1"/>
  <c r="V512" i="9" s="1"/>
  <c r="E512" i="9" a="1"/>
  <c r="E512" i="9" s="1"/>
  <c r="V593" i="9" a="1"/>
  <c r="V593" i="9" s="1"/>
  <c r="V511" i="9" a="1"/>
  <c r="V511" i="9" s="1"/>
  <c r="H511" i="9" a="1"/>
  <c r="H511" i="9" s="1"/>
  <c r="V601" i="9" a="1"/>
  <c r="V601" i="9" s="1"/>
  <c r="E601" i="9" a="1"/>
  <c r="E601" i="9" s="1"/>
  <c r="G601" i="9" s="1" a="1"/>
  <c r="G601" i="9" s="1"/>
  <c r="U398" i="9" a="1"/>
  <c r="U398" i="9" s="1"/>
  <c r="V368" i="9" a="1"/>
  <c r="V368" i="9" s="1"/>
  <c r="U600" i="9" a="1"/>
  <c r="U600" i="9" s="1"/>
  <c r="H562" i="9" a="1"/>
  <c r="H562" i="9" s="1"/>
  <c r="H465" i="9" a="1"/>
  <c r="H465" i="9" s="1"/>
  <c r="F599" i="9" a="1"/>
  <c r="F599" i="9" s="1"/>
  <c r="E506" i="9" a="1"/>
  <c r="E506" i="9" s="1"/>
  <c r="V421" i="9" a="1"/>
  <c r="V421" i="9" s="1"/>
  <c r="U421" i="9" a="1"/>
  <c r="U421" i="9" s="1"/>
  <c r="E533" i="9" a="1"/>
  <c r="E533" i="9" s="1"/>
  <c r="U610" i="9" a="1"/>
  <c r="U610" i="9" s="1"/>
  <c r="F610" i="9" a="1"/>
  <c r="F610" i="9" s="1"/>
  <c r="H367" i="9" a="1"/>
  <c r="H367" i="9" s="1"/>
  <c r="U583" i="9" a="1"/>
  <c r="U583" i="9" s="1"/>
  <c r="F526" i="9" a="1"/>
  <c r="F526" i="9" s="1"/>
  <c r="V531" i="9" a="1"/>
  <c r="V531" i="9" s="1"/>
  <c r="E504" i="9" a="1"/>
  <c r="E504" i="9" s="1"/>
  <c r="G504" i="9" s="1" a="1"/>
  <c r="G504" i="9" s="1"/>
  <c r="V591" i="9" a="1"/>
  <c r="V591" i="9" s="1"/>
  <c r="F428" i="9" a="1"/>
  <c r="F428" i="9" s="1"/>
  <c r="F375" i="9" a="1"/>
  <c r="F375" i="9" s="1"/>
  <c r="G375" i="9" s="1" a="1"/>
  <c r="G375" i="9" s="1"/>
  <c r="V498" i="9" a="1"/>
  <c r="V498" i="9" s="1"/>
  <c r="V420" i="9" a="1"/>
  <c r="V420" i="9" s="1"/>
  <c r="F437" i="9" a="1"/>
  <c r="F437" i="9" s="1"/>
  <c r="U609" i="9" a="1"/>
  <c r="U609" i="9" s="1"/>
  <c r="H433" i="9" a="1"/>
  <c r="H433" i="9" s="1"/>
  <c r="F433" i="9" a="1"/>
  <c r="F433" i="9" s="1"/>
  <c r="U616" i="9" a="1"/>
  <c r="U616" i="9" s="1"/>
  <c r="H616" i="9" a="1"/>
  <c r="H616" i="9" s="1"/>
  <c r="H461" i="9" a="1"/>
  <c r="H461" i="9" s="1"/>
  <c r="E497" i="9" a="1"/>
  <c r="E497" i="9" s="1"/>
  <c r="V443" i="9" a="1"/>
  <c r="V443" i="9" s="1"/>
  <c r="F443" i="9" a="1"/>
  <c r="F443" i="9" s="1"/>
  <c r="H485" i="9" a="1"/>
  <c r="H485" i="9" s="1"/>
  <c r="H431" i="9" a="1"/>
  <c r="H431" i="9" s="1"/>
  <c r="E615" i="9" a="1"/>
  <c r="E615" i="9" s="1"/>
  <c r="U578" i="9" a="1"/>
  <c r="U578" i="9" s="1"/>
  <c r="U503" i="9" a="1"/>
  <c r="U503" i="9" s="1"/>
  <c r="V503" i="9" a="1"/>
  <c r="V503" i="9" s="1"/>
  <c r="V509" i="9" a="1"/>
  <c r="V509" i="9" s="1"/>
  <c r="E592" i="9" a="1"/>
  <c r="E592" i="9" s="1"/>
  <c r="H564" i="9" a="1"/>
  <c r="H564" i="9" s="1"/>
  <c r="E516" i="9" a="1"/>
  <c r="E516" i="9" s="1"/>
  <c r="E528" i="9" a="1"/>
  <c r="E528" i="9" s="1"/>
  <c r="F606" i="9" a="1"/>
  <c r="F606" i="9" s="1"/>
  <c r="G606" i="9" s="1" a="1"/>
  <c r="G606" i="9" s="1"/>
  <c r="E596" i="9" a="1"/>
  <c r="E596" i="9" s="1"/>
  <c r="E424" i="9" a="1"/>
  <c r="E424" i="9" s="1"/>
  <c r="V522" i="9" a="1"/>
  <c r="V522" i="9" s="1"/>
  <c r="U611" i="9" a="1"/>
  <c r="U611" i="9" s="1"/>
  <c r="E611" i="9" a="1"/>
  <c r="E611" i="9" s="1"/>
  <c r="G611" i="9" s="1" a="1"/>
  <c r="G611" i="9" s="1"/>
  <c r="E515" i="9" a="1"/>
  <c r="E515" i="9" s="1"/>
  <c r="F481" i="9" a="1"/>
  <c r="F481" i="9" s="1"/>
  <c r="F462" i="9" a="1"/>
  <c r="F462" i="9" s="1"/>
  <c r="E419" i="9" a="1"/>
  <c r="E419" i="9" s="1"/>
  <c r="F460" i="9" a="1"/>
  <c r="F460" i="9" s="1"/>
  <c r="H593" i="9" a="1"/>
  <c r="H593" i="9" s="1"/>
  <c r="U601" i="9" a="1"/>
  <c r="U601" i="9" s="1"/>
  <c r="V506" i="9" a="1"/>
  <c r="V506" i="9" s="1"/>
  <c r="F513" i="9" a="1"/>
  <c r="F513" i="9" s="1"/>
  <c r="H426" i="9" a="1"/>
  <c r="H426" i="9" s="1"/>
  <c r="V426" i="9" a="1"/>
  <c r="V426" i="9" s="1"/>
  <c r="H603" i="9" a="1"/>
  <c r="H603" i="9" s="1"/>
  <c r="V517" i="9" a="1"/>
  <c r="V517" i="9" s="1"/>
  <c r="E401" i="9" a="1"/>
  <c r="E401" i="9" s="1"/>
  <c r="H454" i="9" a="1"/>
  <c r="H454" i="9" s="1"/>
  <c r="U459" i="9" a="1"/>
  <c r="U459" i="9" s="1"/>
  <c r="F459" i="9" a="1"/>
  <c r="F459" i="9" s="1"/>
  <c r="H477" i="9" a="1"/>
  <c r="H477" i="9" s="1"/>
  <c r="F536" i="9" a="1"/>
  <c r="F536" i="9" s="1"/>
  <c r="V536" i="9" a="1"/>
  <c r="V536" i="9" s="1"/>
  <c r="F436" i="9" a="1"/>
  <c r="F436" i="9" s="1"/>
  <c r="U441" i="9" a="1"/>
  <c r="U441" i="9" s="1"/>
  <c r="E613" i="9" a="1"/>
  <c r="E613" i="9" s="1"/>
  <c r="U376" i="9" a="1"/>
  <c r="U376" i="9" s="1"/>
  <c r="V376" i="9" a="1"/>
  <c r="V376" i="9" s="1"/>
  <c r="U440" i="9" a="1"/>
  <c r="U440" i="9" s="1"/>
  <c r="V440" i="9" a="1"/>
  <c r="V440" i="9" s="1"/>
  <c r="H508" i="9" a="1"/>
  <c r="H508" i="9" s="1"/>
  <c r="V439" i="9" a="1"/>
  <c r="V439" i="9" s="1"/>
  <c r="H582" i="9" a="1"/>
  <c r="H582" i="9" s="1"/>
  <c r="H427" i="9" a="1"/>
  <c r="H427" i="9" s="1"/>
  <c r="H445" i="9" a="1"/>
  <c r="H445" i="9" s="1"/>
  <c r="F457" i="9" a="1"/>
  <c r="F457" i="9" s="1"/>
  <c r="V566" i="9" a="1"/>
  <c r="V566" i="9" s="1"/>
  <c r="V404" i="9" a="1"/>
  <c r="V404" i="9" s="1"/>
  <c r="H403" i="9" a="1"/>
  <c r="H403" i="9" s="1"/>
  <c r="V463" i="9" a="1"/>
  <c r="V463" i="9" s="1"/>
  <c r="V478" i="9" a="1"/>
  <c r="V478" i="9" s="1"/>
  <c r="E478" i="9" a="1"/>
  <c r="E478" i="9" s="1"/>
  <c r="U430" i="9" a="1"/>
  <c r="U430" i="9" s="1"/>
  <c r="H418" i="9" a="1"/>
  <c r="H418" i="9" s="1"/>
  <c r="F418" i="9" a="1"/>
  <c r="F418" i="9" s="1"/>
  <c r="F425" i="9" a="1"/>
  <c r="F425" i="9" s="1"/>
  <c r="V607" i="9" a="1"/>
  <c r="V607" i="9" s="1"/>
  <c r="F585" i="9" a="1"/>
  <c r="F585" i="9" s="1"/>
  <c r="F500" i="9" a="1"/>
  <c r="F500" i="9" s="1"/>
  <c r="U589" i="9" a="1"/>
  <c r="U589" i="9" s="1"/>
  <c r="V589" i="9" a="1"/>
  <c r="V589" i="9" s="1"/>
  <c r="V417" i="9" a="1"/>
  <c r="V417" i="9" s="1"/>
  <c r="E452" i="9" a="1"/>
  <c r="E452" i="9" s="1"/>
  <c r="V499" i="9" a="1"/>
  <c r="V499" i="9" s="1"/>
  <c r="E534" i="9" a="1"/>
  <c r="E534" i="9" s="1"/>
  <c r="F534" i="9" a="1"/>
  <c r="F534" i="9" s="1"/>
  <c r="U584" i="9" a="1"/>
  <c r="U584" i="9" s="1"/>
  <c r="V527" i="9" a="1"/>
  <c r="V527" i="9" s="1"/>
  <c r="F464" i="9" a="1"/>
  <c r="F464" i="9" s="1"/>
  <c r="H580" i="9" a="1"/>
  <c r="H580" i="9" s="1"/>
  <c r="E486" i="9" a="1"/>
  <c r="E486" i="9" s="1"/>
  <c r="F518" i="9" a="1"/>
  <c r="F518" i="9" s="1"/>
  <c r="F432" i="9" a="1"/>
  <c r="F432" i="9" s="1"/>
  <c r="E432" i="9" a="1"/>
  <c r="E432" i="9" s="1"/>
  <c r="V502" i="9" a="1"/>
  <c r="V502" i="9" s="1"/>
  <c r="F455" i="9" a="1"/>
  <c r="F455" i="9" s="1"/>
  <c r="F602" i="9" a="1"/>
  <c r="F602" i="9" s="1"/>
  <c r="E602" i="9" a="1"/>
  <c r="E602" i="9" s="1"/>
  <c r="V406" i="9" a="1"/>
  <c r="V406" i="9" s="1"/>
  <c r="H434" i="9" a="1"/>
  <c r="H434" i="9" s="1"/>
  <c r="E402" i="9" a="1"/>
  <c r="E402" i="9" s="1"/>
  <c r="U511" i="9" a="1"/>
  <c r="U511" i="9" s="1"/>
  <c r="V398" i="9" a="1"/>
  <c r="V398" i="9" s="1"/>
  <c r="F465" i="9" a="1"/>
  <c r="F465" i="9" s="1"/>
  <c r="E421" i="9" a="1"/>
  <c r="E421" i="9" s="1"/>
  <c r="G421" i="9" s="1" a="1"/>
  <c r="G421" i="9" s="1"/>
  <c r="H610" i="9" a="1"/>
  <c r="H610" i="9" s="1"/>
  <c r="U513" i="9" a="1"/>
  <c r="U513" i="9" s="1"/>
  <c r="U426" i="9" a="1"/>
  <c r="U426" i="9" s="1"/>
  <c r="F603" i="9" a="1"/>
  <c r="F603" i="9" s="1"/>
  <c r="U517" i="9" a="1"/>
  <c r="U517" i="9" s="1"/>
  <c r="H517" i="9" a="1"/>
  <c r="H517" i="9" s="1"/>
  <c r="V401" i="9" a="1"/>
  <c r="V401" i="9" s="1"/>
  <c r="E454" i="9" a="1"/>
  <c r="E454" i="9" s="1"/>
  <c r="G454" i="9" s="1" a="1"/>
  <c r="G454" i="9" s="1"/>
  <c r="H459" i="9" a="1"/>
  <c r="H459" i="9" s="1"/>
  <c r="E477" i="9" a="1"/>
  <c r="E477" i="9" s="1"/>
  <c r="H536" i="9" a="1"/>
  <c r="H536" i="9" s="1"/>
  <c r="V436" i="9" a="1"/>
  <c r="V436" i="9" s="1"/>
  <c r="H436" i="9" a="1"/>
  <c r="H436" i="9" s="1"/>
  <c r="E441" i="9" a="1"/>
  <c r="E441" i="9" s="1"/>
  <c r="V613" i="9" a="1"/>
  <c r="V613" i="9" s="1"/>
  <c r="F376" i="9" a="1"/>
  <c r="F376" i="9" s="1"/>
  <c r="H440" i="9" a="1"/>
  <c r="H440" i="9" s="1"/>
  <c r="F508" i="9" a="1"/>
  <c r="F508" i="9" s="1"/>
  <c r="U508" i="9" a="1"/>
  <c r="U508" i="9" s="1"/>
  <c r="U439" i="9" a="1"/>
  <c r="U439" i="9" s="1"/>
  <c r="U582" i="9" a="1"/>
  <c r="U582" i="9" s="1"/>
  <c r="F582" i="9" a="1"/>
  <c r="F582" i="9" s="1"/>
  <c r="U427" i="9" a="1"/>
  <c r="U427" i="9" s="1"/>
  <c r="E445" i="9" a="1"/>
  <c r="E445" i="9" s="1"/>
  <c r="G445" i="9" s="1" a="1"/>
  <c r="G445" i="9" s="1"/>
  <c r="U457" i="9" a="1"/>
  <c r="U457" i="9" s="1"/>
  <c r="E457" i="9" a="1"/>
  <c r="E457" i="9" s="1"/>
  <c r="U566" i="9" a="1"/>
  <c r="U566" i="9" s="1"/>
  <c r="U404" i="9" a="1"/>
  <c r="U404" i="9" s="1"/>
  <c r="E403" i="9" a="1"/>
  <c r="E403" i="9" s="1"/>
  <c r="U463" i="9" a="1"/>
  <c r="U463" i="9" s="1"/>
  <c r="U478" i="9" a="1"/>
  <c r="U478" i="9" s="1"/>
  <c r="H430" i="9" a="1"/>
  <c r="H430" i="9" s="1"/>
  <c r="E430" i="9" a="1"/>
  <c r="E430" i="9" s="1"/>
  <c r="V418" i="9" a="1"/>
  <c r="V418" i="9" s="1"/>
  <c r="E425" i="9" a="1"/>
  <c r="E425" i="9" s="1"/>
  <c r="G425" i="9" s="1" a="1"/>
  <c r="G425" i="9" s="1"/>
  <c r="V425" i="9" a="1"/>
  <c r="V425" i="9" s="1"/>
  <c r="U607" i="9" a="1"/>
  <c r="U607" i="9" s="1"/>
  <c r="E585" i="9" a="1"/>
  <c r="E585" i="9" s="1"/>
  <c r="V500" i="9" a="1"/>
  <c r="V500" i="9" s="1"/>
  <c r="H589" i="9" a="1"/>
  <c r="H589" i="9" s="1"/>
  <c r="H417" i="9" a="1"/>
  <c r="H417" i="9" s="1"/>
  <c r="F417" i="9" a="1"/>
  <c r="F417" i="9" s="1"/>
  <c r="F452" i="9" a="1"/>
  <c r="F452" i="9" s="1"/>
  <c r="H499" i="9" a="1"/>
  <c r="H499" i="9" s="1"/>
  <c r="U499" i="9" a="1"/>
  <c r="U499" i="9" s="1"/>
  <c r="V534" i="9" a="1"/>
  <c r="V534" i="9" s="1"/>
  <c r="H584" i="9" a="1"/>
  <c r="H584" i="9" s="1"/>
  <c r="F527" i="9" a="1"/>
  <c r="F527" i="9" s="1"/>
  <c r="V464" i="9" a="1"/>
  <c r="V464" i="9" s="1"/>
  <c r="U580" i="9" a="1"/>
  <c r="U580" i="9" s="1"/>
  <c r="U486" i="9" a="1"/>
  <c r="U486" i="9" s="1"/>
  <c r="H486" i="9" a="1"/>
  <c r="H486" i="9" s="1"/>
  <c r="E518" i="9" a="1"/>
  <c r="E518" i="9" s="1"/>
  <c r="F521" i="9" a="1"/>
  <c r="F521" i="9" s="1"/>
  <c r="U444" i="9" a="1"/>
  <c r="U444" i="9" s="1"/>
  <c r="E398" i="9" a="1"/>
  <c r="E398" i="9" s="1"/>
  <c r="G398" i="9" s="1" a="1"/>
  <c r="G398" i="9" s="1"/>
  <c r="F562" i="9" a="1"/>
  <c r="F562" i="9" s="1"/>
  <c r="G562" i="9" s="1" a="1"/>
  <c r="G562" i="9" s="1"/>
  <c r="H533" i="9" a="1"/>
  <c r="H533" i="9" s="1"/>
  <c r="H583" i="9" a="1"/>
  <c r="H583" i="9" s="1"/>
  <c r="E603" i="9" a="1"/>
  <c r="E603" i="9" s="1"/>
  <c r="E517" i="9" a="1"/>
  <c r="E517" i="9" s="1"/>
  <c r="U401" i="9" a="1"/>
  <c r="U401" i="9" s="1"/>
  <c r="V459" i="9" a="1"/>
  <c r="V459" i="9" s="1"/>
  <c r="U536" i="9" a="1"/>
  <c r="U536" i="9" s="1"/>
  <c r="V441" i="9" a="1"/>
  <c r="V441" i="9" s="1"/>
  <c r="F613" i="9" a="1"/>
  <c r="F613" i="9" s="1"/>
  <c r="F439" i="9" a="1"/>
  <c r="F439" i="9" s="1"/>
  <c r="E582" i="9" a="1"/>
  <c r="E582" i="9" s="1"/>
  <c r="F427" i="9" a="1"/>
  <c r="F427" i="9" s="1"/>
  <c r="F445" i="9" a="1"/>
  <c r="F445" i="9" s="1"/>
  <c r="F566" i="9" a="1"/>
  <c r="F566" i="9" s="1"/>
  <c r="E404" i="9" a="1"/>
  <c r="E404" i="9" s="1"/>
  <c r="F403" i="9" a="1"/>
  <c r="F403" i="9" s="1"/>
  <c r="H463" i="9" a="1"/>
  <c r="H463" i="9" s="1"/>
  <c r="H478" i="9" a="1"/>
  <c r="H478" i="9" s="1"/>
  <c r="U418" i="9" a="1"/>
  <c r="U418" i="9" s="1"/>
  <c r="U425" i="9" a="1"/>
  <c r="U425" i="9" s="1"/>
  <c r="H607" i="9" a="1"/>
  <c r="H607" i="9" s="1"/>
  <c r="V585" i="9" a="1"/>
  <c r="V585" i="9" s="1"/>
  <c r="E417" i="9" a="1"/>
  <c r="E417" i="9" s="1"/>
  <c r="G417" i="9" s="1" a="1"/>
  <c r="G417" i="9" s="1"/>
  <c r="H452" i="9" a="1"/>
  <c r="H452" i="9" s="1"/>
  <c r="U534" i="9" a="1"/>
  <c r="U534" i="9" s="1"/>
  <c r="H527" i="9" a="1"/>
  <c r="H527" i="9" s="1"/>
  <c r="U464" i="9" a="1"/>
  <c r="U464" i="9" s="1"/>
  <c r="U518" i="9" a="1"/>
  <c r="U518" i="9" s="1"/>
  <c r="E502" i="9" a="1"/>
  <c r="E502" i="9" s="1"/>
  <c r="E455" i="9" a="1"/>
  <c r="E455" i="9" s="1"/>
  <c r="G455" i="9" s="1" a="1"/>
  <c r="G455" i="9" s="1"/>
  <c r="V602" i="9" a="1"/>
  <c r="V602" i="9" s="1"/>
  <c r="H406" i="9" a="1"/>
  <c r="H406" i="9" s="1"/>
  <c r="F563" i="9" a="1"/>
  <c r="F563" i="9" s="1"/>
  <c r="E563" i="9" a="1"/>
  <c r="E563" i="9" s="1"/>
  <c r="E458" i="9" a="1"/>
  <c r="E458" i="9" s="1"/>
  <c r="U483" i="9" a="1"/>
  <c r="U483" i="9" s="1"/>
  <c r="H435" i="9" a="1"/>
  <c r="H435" i="9" s="1"/>
  <c r="H451" i="9" a="1"/>
  <c r="H451" i="9" s="1"/>
  <c r="V598" i="9" a="1"/>
  <c r="V598" i="9" s="1"/>
  <c r="H482" i="9" a="1"/>
  <c r="H482" i="9" s="1"/>
  <c r="E397" i="9" a="1"/>
  <c r="E397" i="9" s="1"/>
  <c r="H595" i="9" a="1"/>
  <c r="H595" i="9" s="1"/>
  <c r="F595" i="9" a="1"/>
  <c r="F595" i="9" s="1"/>
  <c r="V520" i="9" a="1"/>
  <c r="V520" i="9" s="1"/>
  <c r="E520" i="9" a="1"/>
  <c r="E520" i="9" s="1"/>
  <c r="U449" i="9" a="1"/>
  <c r="U449" i="9" s="1"/>
  <c r="U505" i="9" a="1"/>
  <c r="U505" i="9" s="1"/>
  <c r="F505" i="9" a="1"/>
  <c r="F505" i="9" s="1"/>
  <c r="U558" i="9" a="1"/>
  <c r="U558" i="9" s="1"/>
  <c r="V558" i="9" a="1"/>
  <c r="V558" i="9" s="1"/>
  <c r="V480" i="9" a="1"/>
  <c r="V480" i="9" s="1"/>
  <c r="F456" i="9" a="1"/>
  <c r="F456" i="9" s="1"/>
  <c r="H371" i="9" a="1"/>
  <c r="H371" i="9" s="1"/>
  <c r="U479" i="9" a="1"/>
  <c r="U479" i="9" s="1"/>
  <c r="V530" i="9" a="1"/>
  <c r="V530" i="9" s="1"/>
  <c r="F530" i="9" a="1"/>
  <c r="F530" i="9" s="1"/>
  <c r="U370" i="9" a="1"/>
  <c r="U370" i="9" s="1"/>
  <c r="V370" i="9" a="1"/>
  <c r="V370" i="9" s="1"/>
  <c r="U429" i="9" a="1"/>
  <c r="U429" i="9" s="1"/>
  <c r="U501" i="9" a="1"/>
  <c r="U501" i="9" s="1"/>
  <c r="H590" i="9" a="1"/>
  <c r="H590" i="9" s="1"/>
  <c r="E453" i="9" a="1"/>
  <c r="E453" i="9" s="1"/>
  <c r="V523" i="9" a="1"/>
  <c r="V523" i="9" s="1"/>
  <c r="V399" i="9" a="1"/>
  <c r="V399" i="9" s="1"/>
  <c r="F577" i="9" a="1"/>
  <c r="F577" i="9" s="1"/>
  <c r="F422" i="9" a="1"/>
  <c r="F422" i="9" s="1"/>
  <c r="V535" i="9" a="1"/>
  <c r="V535" i="9" s="1"/>
  <c r="U423" i="9" a="1"/>
  <c r="U423" i="9" s="1"/>
  <c r="E423" i="9" a="1"/>
  <c r="E423" i="9" s="1"/>
  <c r="U605" i="9" a="1"/>
  <c r="U605" i="9" s="1"/>
  <c r="E507" i="9" a="1"/>
  <c r="E507" i="9" s="1"/>
  <c r="U560" i="9" a="1"/>
  <c r="U560" i="9" s="1"/>
  <c r="H587" i="9" a="1"/>
  <c r="H587" i="9" s="1"/>
  <c r="V519" i="9" a="1"/>
  <c r="V519" i="9" s="1"/>
  <c r="U579" i="9" a="1"/>
  <c r="U579" i="9" s="1"/>
  <c r="V565" i="9" a="1"/>
  <c r="V565" i="9" s="1"/>
  <c r="U448" i="9" a="1"/>
  <c r="U448" i="9" s="1"/>
  <c r="E448" i="9" a="1"/>
  <c r="E448" i="9" s="1"/>
  <c r="E608" i="9" a="1"/>
  <c r="E608" i="9" s="1"/>
  <c r="U557" i="9" a="1"/>
  <c r="U557" i="9" s="1"/>
  <c r="U529" i="9" a="1"/>
  <c r="U529" i="9" s="1"/>
  <c r="U442" i="9" a="1"/>
  <c r="U442" i="9" s="1"/>
  <c r="H442" i="9" a="1"/>
  <c r="H442" i="9" s="1"/>
  <c r="E614" i="9" a="1"/>
  <c r="E614" i="9" s="1"/>
  <c r="E369" i="9" a="1"/>
  <c r="E369" i="9" s="1"/>
  <c r="E400" i="9" a="1"/>
  <c r="E400" i="9" s="1"/>
  <c r="V466" i="9" a="1"/>
  <c r="V466" i="9" s="1"/>
  <c r="U612" i="9" a="1"/>
  <c r="U612" i="9" s="1"/>
  <c r="U374" i="9" a="1"/>
  <c r="U374" i="9" s="1"/>
  <c r="U450" i="9" a="1"/>
  <c r="U450" i="9" s="1"/>
  <c r="F373" i="9" a="1"/>
  <c r="F373" i="9" s="1"/>
  <c r="V581" i="9" a="1"/>
  <c r="V581" i="9" s="1"/>
  <c r="U581" i="9" a="1"/>
  <c r="U581" i="9" s="1"/>
  <c r="F532" i="9" a="1"/>
  <c r="F532" i="9" s="1"/>
  <c r="E532" i="9" a="1"/>
  <c r="E532" i="9" s="1"/>
  <c r="U597" i="9" a="1"/>
  <c r="U597" i="9" s="1"/>
  <c r="F514" i="9" a="1"/>
  <c r="F514" i="9" s="1"/>
  <c r="V559" i="9" a="1"/>
  <c r="V559" i="9" s="1"/>
  <c r="H608" i="9" a="1"/>
  <c r="H608" i="9" s="1"/>
  <c r="H529" i="9" a="1"/>
  <c r="H529" i="9" s="1"/>
  <c r="F614" i="9" a="1"/>
  <c r="F614" i="9" s="1"/>
  <c r="H466" i="9" a="1"/>
  <c r="H466" i="9" s="1"/>
  <c r="V373" i="9" a="1"/>
  <c r="V373" i="9" s="1"/>
  <c r="V514" i="9" a="1"/>
  <c r="V514" i="9" s="1"/>
  <c r="V374" i="9" a="1"/>
  <c r="V374" i="9" s="1"/>
  <c r="F597" i="9" a="1"/>
  <c r="F597" i="9" s="1"/>
  <c r="E521" i="9" a="1"/>
  <c r="E521" i="9" s="1"/>
  <c r="U372" i="9" a="1"/>
  <c r="U372" i="9" s="1"/>
  <c r="V460" i="9" a="1"/>
  <c r="V460" i="9" s="1"/>
  <c r="H368" i="9" a="1"/>
  <c r="H368" i="9" s="1"/>
  <c r="F533" i="9" a="1"/>
  <c r="F533" i="9" s="1"/>
  <c r="E513" i="9" a="1"/>
  <c r="E513" i="9" s="1"/>
  <c r="G513" i="9" s="1" a="1"/>
  <c r="G513" i="9" s="1"/>
  <c r="V603" i="9" a="1"/>
  <c r="V603" i="9" s="1"/>
  <c r="F517" i="9" a="1"/>
  <c r="F517" i="9" s="1"/>
  <c r="F454" i="9" a="1"/>
  <c r="F454" i="9" s="1"/>
  <c r="E459" i="9" a="1"/>
  <c r="E459" i="9" s="1"/>
  <c r="G459" i="9" s="1" a="1"/>
  <c r="G459" i="9" s="1"/>
  <c r="U477" i="9" a="1"/>
  <c r="U477" i="9" s="1"/>
  <c r="E536" i="9" a="1"/>
  <c r="E536" i="9" s="1"/>
  <c r="H441" i="9" a="1"/>
  <c r="H441" i="9" s="1"/>
  <c r="U613" i="9" a="1"/>
  <c r="U613" i="9" s="1"/>
  <c r="E439" i="9" a="1"/>
  <c r="E439" i="9" s="1"/>
  <c r="V582" i="9" a="1"/>
  <c r="V582" i="9" s="1"/>
  <c r="V427" i="9" a="1"/>
  <c r="V427" i="9" s="1"/>
  <c r="V445" i="9" a="1"/>
  <c r="V445" i="9" s="1"/>
  <c r="E566" i="9" a="1"/>
  <c r="E566" i="9" s="1"/>
  <c r="F404" i="9" a="1"/>
  <c r="F404" i="9" s="1"/>
  <c r="E463" i="9" a="1"/>
  <c r="E463" i="9" s="1"/>
  <c r="G463" i="9" s="1" a="1"/>
  <c r="G463" i="9" s="1"/>
  <c r="F478" i="9" a="1"/>
  <c r="F478" i="9" s="1"/>
  <c r="E418" i="9" a="1"/>
  <c r="E418" i="9" s="1"/>
  <c r="H425" i="9" a="1"/>
  <c r="H425" i="9" s="1"/>
  <c r="F607" i="9" a="1"/>
  <c r="F607" i="9" s="1"/>
  <c r="E500" i="9" a="1"/>
  <c r="E500" i="9" s="1"/>
  <c r="G500" i="9" s="1" a="1"/>
  <c r="G500" i="9" s="1"/>
  <c r="U417" i="9" a="1"/>
  <c r="U417" i="9" s="1"/>
  <c r="H534" i="9" a="1"/>
  <c r="H534" i="9" s="1"/>
  <c r="V584" i="9" a="1"/>
  <c r="V584" i="9" s="1"/>
  <c r="E527" i="9" a="1"/>
  <c r="E527" i="9" s="1"/>
  <c r="V580" i="9" a="1"/>
  <c r="V580" i="9" s="1"/>
  <c r="H518" i="9" a="1"/>
  <c r="H518" i="9" s="1"/>
  <c r="U432" i="9" a="1"/>
  <c r="U432" i="9" s="1"/>
  <c r="H502" i="9" a="1"/>
  <c r="H502" i="9" s="1"/>
  <c r="H455" i="9" a="1"/>
  <c r="H455" i="9" s="1"/>
  <c r="H602" i="9" a="1"/>
  <c r="H602" i="9" s="1"/>
  <c r="U406" i="9" a="1"/>
  <c r="U406" i="9" s="1"/>
  <c r="V563" i="9" a="1"/>
  <c r="V563" i="9" s="1"/>
  <c r="H458" i="9" a="1"/>
  <c r="H458" i="9" s="1"/>
  <c r="F458" i="9" a="1"/>
  <c r="F458" i="9" s="1"/>
  <c r="V483" i="9" a="1"/>
  <c r="V483" i="9" s="1"/>
  <c r="F483" i="9" a="1"/>
  <c r="F483" i="9" s="1"/>
  <c r="E435" i="9" a="1"/>
  <c r="E435" i="9" s="1"/>
  <c r="U451" i="9" a="1"/>
  <c r="U451" i="9" s="1"/>
  <c r="U598" i="9" a="1"/>
  <c r="U598" i="9" s="1"/>
  <c r="V482" i="9" a="1"/>
  <c r="V482" i="9" s="1"/>
  <c r="F397" i="9" a="1"/>
  <c r="F397" i="9" s="1"/>
  <c r="V595" i="9" a="1"/>
  <c r="V595" i="9" s="1"/>
  <c r="U520" i="9" a="1"/>
  <c r="U520" i="9" s="1"/>
  <c r="V449" i="9" a="1"/>
  <c r="V449" i="9" s="1"/>
  <c r="H449" i="9" a="1"/>
  <c r="H449" i="9" s="1"/>
  <c r="V505" i="9" a="1"/>
  <c r="V505" i="9" s="1"/>
  <c r="H558" i="9" a="1"/>
  <c r="H558" i="9" s="1"/>
  <c r="H480" i="9" a="1"/>
  <c r="H480" i="9" s="1"/>
  <c r="U480" i="9" a="1"/>
  <c r="U480" i="9" s="1"/>
  <c r="V456" i="9" a="1"/>
  <c r="V456" i="9" s="1"/>
  <c r="E456" i="9" a="1"/>
  <c r="E456" i="9" s="1"/>
  <c r="E371" i="9" a="1"/>
  <c r="E371" i="9" s="1"/>
  <c r="H479" i="9" a="1"/>
  <c r="H479" i="9" s="1"/>
  <c r="H530" i="9" a="1"/>
  <c r="H530" i="9" s="1"/>
  <c r="H370" i="9" a="1"/>
  <c r="H370" i="9" s="1"/>
  <c r="F429" i="9" a="1"/>
  <c r="F429" i="9" s="1"/>
  <c r="E429" i="9" a="1"/>
  <c r="E429" i="9" s="1"/>
  <c r="V501" i="9" a="1"/>
  <c r="V501" i="9" s="1"/>
  <c r="F590" i="9" a="1"/>
  <c r="F590" i="9" s="1"/>
  <c r="F453" i="9" a="1"/>
  <c r="F453" i="9" s="1"/>
  <c r="E523" i="9" a="1"/>
  <c r="E523" i="9" s="1"/>
  <c r="F399" i="9" a="1"/>
  <c r="F399" i="9" s="1"/>
  <c r="U577" i="9" a="1"/>
  <c r="U577" i="9" s="1"/>
  <c r="E577" i="9" a="1"/>
  <c r="E577" i="9" s="1"/>
  <c r="G577" i="9" s="1" a="1"/>
  <c r="G577" i="9" s="1"/>
  <c r="E422" i="9" a="1"/>
  <c r="E422" i="9" s="1"/>
  <c r="H535" i="9" a="1"/>
  <c r="H535" i="9" s="1"/>
  <c r="V423" i="9" a="1"/>
  <c r="V423" i="9" s="1"/>
  <c r="F605" i="9" a="1"/>
  <c r="F605" i="9" s="1"/>
  <c r="H605" i="9" a="1"/>
  <c r="H605" i="9" s="1"/>
  <c r="V507" i="9" a="1"/>
  <c r="V507" i="9" s="1"/>
  <c r="F507" i="9" a="1"/>
  <c r="F507" i="9" s="1"/>
  <c r="H560" i="9" a="1"/>
  <c r="H560" i="9" s="1"/>
  <c r="F587" i="9" a="1"/>
  <c r="F587" i="9" s="1"/>
  <c r="U519" i="9" a="1"/>
  <c r="U519" i="9" s="1"/>
  <c r="E519" i="9" a="1"/>
  <c r="E519" i="9" s="1"/>
  <c r="E579" i="9" a="1"/>
  <c r="E579" i="9" s="1"/>
  <c r="E565" i="9" a="1"/>
  <c r="E565" i="9" s="1"/>
  <c r="F608" i="9" a="1"/>
  <c r="F608" i="9" s="1"/>
  <c r="V557" i="9" a="1"/>
  <c r="V557" i="9" s="1"/>
  <c r="V614" i="9" a="1"/>
  <c r="V614" i="9" s="1"/>
  <c r="V612" i="9" a="1"/>
  <c r="V612" i="9" s="1"/>
  <c r="E374" i="9" a="1"/>
  <c r="E374" i="9" s="1"/>
  <c r="H581" i="9" a="1"/>
  <c r="H581" i="9" s="1"/>
  <c r="H597" i="9" a="1"/>
  <c r="H597" i="9" s="1"/>
  <c r="U559" i="9" a="1"/>
  <c r="U559" i="9" s="1"/>
  <c r="E466" i="9" a="1"/>
  <c r="E466" i="9" s="1"/>
  <c r="V450" i="9" a="1"/>
  <c r="V450" i="9" s="1"/>
  <c r="E581" i="9" a="1"/>
  <c r="E581" i="9" s="1"/>
  <c r="H532" i="9" a="1"/>
  <c r="H532" i="9" s="1"/>
  <c r="H514" i="9" a="1"/>
  <c r="H514" i="9" s="1"/>
  <c r="H594" i="9" a="1"/>
  <c r="H594" i="9" s="1"/>
  <c r="U512" i="9" a="1"/>
  <c r="U512" i="9" s="1"/>
  <c r="F600" i="9" a="1"/>
  <c r="F600" i="9" s="1"/>
  <c r="E599" i="9" a="1"/>
  <c r="E599" i="9" s="1"/>
  <c r="V367" i="9" a="1"/>
  <c r="V367" i="9" s="1"/>
  <c r="V526" i="9" a="1"/>
  <c r="V526" i="9" s="1"/>
  <c r="V513" i="9" a="1"/>
  <c r="V513" i="9" s="1"/>
  <c r="F426" i="9" a="1"/>
  <c r="F426" i="9" s="1"/>
  <c r="H401" i="9" a="1"/>
  <c r="H401" i="9" s="1"/>
  <c r="V454" i="9" a="1"/>
  <c r="V454" i="9" s="1"/>
  <c r="F477" i="9" a="1"/>
  <c r="F477" i="9" s="1"/>
  <c r="E436" i="9" a="1"/>
  <c r="E436" i="9" s="1"/>
  <c r="F441" i="9" a="1"/>
  <c r="F441" i="9" s="1"/>
  <c r="G441" i="9" s="1" a="1"/>
  <c r="G441" i="9" s="1"/>
  <c r="E376" i="9" a="1"/>
  <c r="E376" i="9" s="1"/>
  <c r="F440" i="9" a="1"/>
  <c r="F440" i="9" s="1"/>
  <c r="E508" i="9" a="1"/>
  <c r="E508" i="9" s="1"/>
  <c r="G508" i="9" s="1" a="1"/>
  <c r="G508" i="9" s="1"/>
  <c r="E427" i="9" a="1"/>
  <c r="E427" i="9" s="1"/>
  <c r="H457" i="9" a="1"/>
  <c r="H457" i="9" s="1"/>
  <c r="H566" i="9" a="1"/>
  <c r="H566" i="9" s="1"/>
  <c r="V403" i="9" a="1"/>
  <c r="V403" i="9" s="1"/>
  <c r="F463" i="9" a="1"/>
  <c r="F463" i="9" s="1"/>
  <c r="V430" i="9" a="1"/>
  <c r="V430" i="9" s="1"/>
  <c r="H585" i="9" a="1"/>
  <c r="H585" i="9" s="1"/>
  <c r="U500" i="9" a="1"/>
  <c r="U500" i="9" s="1"/>
  <c r="F589" i="9" a="1"/>
  <c r="F589" i="9" s="1"/>
  <c r="V452" i="9" a="1"/>
  <c r="V452" i="9" s="1"/>
  <c r="E499" i="9" a="1"/>
  <c r="E499" i="9" s="1"/>
  <c r="E584" i="9" a="1"/>
  <c r="E584" i="9" s="1"/>
  <c r="H464" i="9" a="1"/>
  <c r="H464" i="9" s="1"/>
  <c r="E580" i="9" a="1"/>
  <c r="E580" i="9" s="1"/>
  <c r="V486" i="9" a="1"/>
  <c r="V486" i="9" s="1"/>
  <c r="V518" i="9" a="1"/>
  <c r="V518" i="9" s="1"/>
  <c r="H432" i="9" a="1"/>
  <c r="H432" i="9" s="1"/>
  <c r="F502" i="9" a="1"/>
  <c r="F502" i="9" s="1"/>
  <c r="G502" i="9" s="1" a="1"/>
  <c r="G502" i="9" s="1"/>
  <c r="U455" i="9" a="1"/>
  <c r="U455" i="9" s="1"/>
  <c r="U602" i="9" a="1"/>
  <c r="U602" i="9" s="1"/>
  <c r="F406" i="9" a="1"/>
  <c r="F406" i="9" s="1"/>
  <c r="U563" i="9" a="1"/>
  <c r="U563" i="9" s="1"/>
  <c r="V458" i="9" a="1"/>
  <c r="V458" i="9" s="1"/>
  <c r="H483" i="9" a="1"/>
  <c r="H483" i="9" s="1"/>
  <c r="V435" i="9" a="1"/>
  <c r="V435" i="9" s="1"/>
  <c r="F435" i="9" a="1"/>
  <c r="F435" i="9" s="1"/>
  <c r="G435" i="9" s="1" a="1"/>
  <c r="G435" i="9" s="1"/>
  <c r="E451" i="9" a="1"/>
  <c r="E451" i="9" s="1"/>
  <c r="H598" i="9" a="1"/>
  <c r="H598" i="9" s="1"/>
  <c r="E482" i="9" a="1"/>
  <c r="E482" i="9" s="1"/>
  <c r="F482" i="9" a="1"/>
  <c r="F482" i="9" s="1"/>
  <c r="V397" i="9" a="1"/>
  <c r="V397" i="9" s="1"/>
  <c r="U397" i="9" a="1"/>
  <c r="U397" i="9" s="1"/>
  <c r="U595" i="9" a="1"/>
  <c r="U595" i="9" s="1"/>
  <c r="H520" i="9" a="1"/>
  <c r="H520" i="9" s="1"/>
  <c r="E449" i="9" a="1"/>
  <c r="E449" i="9" s="1"/>
  <c r="H505" i="9" a="1"/>
  <c r="H505" i="9" s="1"/>
  <c r="F558" i="9" a="1"/>
  <c r="F558" i="9" s="1"/>
  <c r="E480" i="9" a="1"/>
  <c r="E480" i="9" s="1"/>
  <c r="U456" i="9" a="1"/>
  <c r="U456" i="9" s="1"/>
  <c r="V371" i="9" a="1"/>
  <c r="V371" i="9" s="1"/>
  <c r="F371" i="9" a="1"/>
  <c r="F371" i="9" s="1"/>
  <c r="F479" i="9" a="1"/>
  <c r="F479" i="9" s="1"/>
  <c r="U530" i="9" a="1"/>
  <c r="U530" i="9" s="1"/>
  <c r="F370" i="9" a="1"/>
  <c r="F370" i="9" s="1"/>
  <c r="V429" i="9" a="1"/>
  <c r="V429" i="9" s="1"/>
  <c r="H501" i="9" a="1"/>
  <c r="H501" i="9" s="1"/>
  <c r="V590" i="9" a="1"/>
  <c r="V590" i="9" s="1"/>
  <c r="E590" i="9" a="1"/>
  <c r="E590" i="9" s="1"/>
  <c r="V453" i="9" a="1"/>
  <c r="V453" i="9" s="1"/>
  <c r="H523" i="9" a="1"/>
  <c r="H523" i="9" s="1"/>
  <c r="F523" i="9" a="1"/>
  <c r="F523" i="9" s="1"/>
  <c r="E399" i="9" a="1"/>
  <c r="E399" i="9" s="1"/>
  <c r="G399" i="9" s="1" a="1"/>
  <c r="G399" i="9" s="1"/>
  <c r="V577" i="9" a="1"/>
  <c r="V577" i="9" s="1"/>
  <c r="H422" i="9" a="1"/>
  <c r="H422" i="9" s="1"/>
  <c r="F535" i="9" a="1"/>
  <c r="F535" i="9" s="1"/>
  <c r="F423" i="9" a="1"/>
  <c r="F423" i="9" s="1"/>
  <c r="G423" i="9" s="1" a="1"/>
  <c r="G423" i="9" s="1"/>
  <c r="E605" i="9" a="1"/>
  <c r="E605" i="9" s="1"/>
  <c r="H507" i="9" a="1"/>
  <c r="H507" i="9" s="1"/>
  <c r="E560" i="9" a="1"/>
  <c r="E560" i="9" s="1"/>
  <c r="F560" i="9" a="1"/>
  <c r="F560" i="9" s="1"/>
  <c r="G560" i="9" s="1" a="1"/>
  <c r="G560" i="9" s="1"/>
  <c r="V587" i="9" a="1"/>
  <c r="V587" i="9" s="1"/>
  <c r="E587" i="9" a="1"/>
  <c r="E587" i="9" s="1"/>
  <c r="G587" i="9" s="1" a="1"/>
  <c r="G587" i="9" s="1"/>
  <c r="H519" i="9" a="1"/>
  <c r="H519" i="9" s="1"/>
  <c r="H579" i="9" a="1"/>
  <c r="H579" i="9" s="1"/>
  <c r="F565" i="9" a="1"/>
  <c r="F565" i="9" s="1"/>
  <c r="H448" i="9" a="1"/>
  <c r="H448" i="9" s="1"/>
  <c r="V608" i="9" a="1"/>
  <c r="V608" i="9" s="1"/>
  <c r="F557" i="9" a="1"/>
  <c r="F557" i="9" s="1"/>
  <c r="H557" i="9" a="1"/>
  <c r="H557" i="9" s="1"/>
  <c r="F529" i="9" a="1"/>
  <c r="F529" i="9" s="1"/>
  <c r="E442" i="9" a="1"/>
  <c r="E442" i="9" s="1"/>
  <c r="U614" i="9" a="1"/>
  <c r="U614" i="9" s="1"/>
  <c r="U369" i="9" a="1"/>
  <c r="U369" i="9" s="1"/>
  <c r="V369" i="9" a="1"/>
  <c r="V369" i="9" s="1"/>
  <c r="U400" i="9" a="1"/>
  <c r="U400" i="9" s="1"/>
  <c r="E612" i="9" a="1"/>
  <c r="E612" i="9" s="1"/>
  <c r="F450" i="9" a="1"/>
  <c r="F450" i="9" s="1"/>
  <c r="E593" i="9" a="1"/>
  <c r="E593" i="9" s="1"/>
  <c r="G593" i="9" s="1" a="1"/>
  <c r="G593" i="9" s="1"/>
  <c r="E367" i="9" a="1"/>
  <c r="E367" i="9" s="1"/>
  <c r="G367" i="9" s="1" a="1"/>
  <c r="G367" i="9" s="1"/>
  <c r="H526" i="9" a="1"/>
  <c r="H526" i="9" s="1"/>
  <c r="H513" i="9" a="1"/>
  <c r="H513" i="9" s="1"/>
  <c r="E426" i="9" a="1"/>
  <c r="E426" i="9" s="1"/>
  <c r="U603" i="9" a="1"/>
  <c r="U603" i="9" s="1"/>
  <c r="F401" i="9" a="1"/>
  <c r="F401" i="9" s="1"/>
  <c r="G401" i="9" s="1" a="1"/>
  <c r="G401" i="9" s="1"/>
  <c r="U454" i="9" a="1"/>
  <c r="U454" i="9" s="1"/>
  <c r="V477" i="9" a="1"/>
  <c r="V477" i="9" s="1"/>
  <c r="U436" i="9" a="1"/>
  <c r="U436" i="9" s="1"/>
  <c r="H613" i="9" a="1"/>
  <c r="H613" i="9" s="1"/>
  <c r="H376" i="9" a="1"/>
  <c r="H376" i="9" s="1"/>
  <c r="E440" i="9" a="1"/>
  <c r="E440" i="9" s="1"/>
  <c r="G440" i="9" s="1" a="1"/>
  <c r="G440" i="9" s="1"/>
  <c r="V508" i="9" a="1"/>
  <c r="V508" i="9" s="1"/>
  <c r="H439" i="9" a="1"/>
  <c r="H439" i="9" s="1"/>
  <c r="U445" i="9" a="1"/>
  <c r="U445" i="9" s="1"/>
  <c r="V457" i="9" a="1"/>
  <c r="V457" i="9" s="1"/>
  <c r="H404" i="9" a="1"/>
  <c r="H404" i="9" s="1"/>
  <c r="U403" i="9" a="1"/>
  <c r="U403" i="9" s="1"/>
  <c r="F430" i="9" a="1"/>
  <c r="F430" i="9" s="1"/>
  <c r="E607" i="9" a="1"/>
  <c r="E607" i="9" s="1"/>
  <c r="U585" i="9" a="1"/>
  <c r="U585" i="9" s="1"/>
  <c r="H500" i="9" a="1"/>
  <c r="H500" i="9" s="1"/>
  <c r="E589" i="9" a="1"/>
  <c r="E589" i="9" s="1"/>
  <c r="G589" i="9" s="1" a="1"/>
  <c r="G589" i="9" s="1"/>
  <c r="U452" i="9" a="1"/>
  <c r="U452" i="9" s="1"/>
  <c r="F499" i="9" a="1"/>
  <c r="F499" i="9" s="1"/>
  <c r="G499" i="9" s="1" a="1"/>
  <c r="G499" i="9" s="1"/>
  <c r="F584" i="9" a="1"/>
  <c r="F584" i="9" s="1"/>
  <c r="U527" i="9" a="1"/>
  <c r="U527" i="9" s="1"/>
  <c r="E464" i="9" a="1"/>
  <c r="E464" i="9" s="1"/>
  <c r="F580" i="9" a="1"/>
  <c r="F580" i="9" s="1"/>
  <c r="F486" i="9" a="1"/>
  <c r="F486" i="9" s="1"/>
  <c r="G486" i="9" s="1" a="1"/>
  <c r="G486" i="9" s="1"/>
  <c r="V432" i="9" a="1"/>
  <c r="V432" i="9" s="1"/>
  <c r="U502" i="9" a="1"/>
  <c r="U502" i="9" s="1"/>
  <c r="V455" i="9" a="1"/>
  <c r="V455" i="9" s="1"/>
  <c r="E406" i="9" a="1"/>
  <c r="E406" i="9" s="1"/>
  <c r="H563" i="9" a="1"/>
  <c r="H563" i="9" s="1"/>
  <c r="U458" i="9" a="1"/>
  <c r="U458" i="9" s="1"/>
  <c r="E483" i="9" a="1"/>
  <c r="E483" i="9" s="1"/>
  <c r="U435" i="9" a="1"/>
  <c r="U435" i="9" s="1"/>
  <c r="V451" i="9" a="1"/>
  <c r="V451" i="9" s="1"/>
  <c r="F451" i="9" a="1"/>
  <c r="F451" i="9" s="1"/>
  <c r="G451" i="9" s="1" a="1"/>
  <c r="G451" i="9" s="1"/>
  <c r="F598" i="9" a="1"/>
  <c r="F598" i="9" s="1"/>
  <c r="E598" i="9" a="1"/>
  <c r="E598" i="9" s="1"/>
  <c r="U482" i="9" a="1"/>
  <c r="U482" i="9" s="1"/>
  <c r="H397" i="9" a="1"/>
  <c r="H397" i="9" s="1"/>
  <c r="E595" i="9" a="1"/>
  <c r="E595" i="9" s="1"/>
  <c r="G595" i="9" s="1" a="1"/>
  <c r="G595" i="9" s="1"/>
  <c r="F520" i="9" a="1"/>
  <c r="F520" i="9" s="1"/>
  <c r="G520" i="9" s="1" a="1"/>
  <c r="G520" i="9" s="1"/>
  <c r="F449" i="9" a="1"/>
  <c r="F449" i="9" s="1"/>
  <c r="G449" i="9" s="1" a="1"/>
  <c r="G449" i="9" s="1"/>
  <c r="E505" i="9" a="1"/>
  <c r="E505" i="9" s="1"/>
  <c r="G505" i="9" s="1" a="1"/>
  <c r="G505" i="9" s="1"/>
  <c r="E558" i="9" a="1"/>
  <c r="E558" i="9" s="1"/>
  <c r="F480" i="9" a="1"/>
  <c r="F480" i="9" s="1"/>
  <c r="H456" i="9" a="1"/>
  <c r="H456" i="9" s="1"/>
  <c r="U371" i="9" a="1"/>
  <c r="U371" i="9" s="1"/>
  <c r="E479" i="9" a="1"/>
  <c r="E479" i="9" s="1"/>
  <c r="V479" i="9" a="1"/>
  <c r="V479" i="9" s="1"/>
  <c r="E530" i="9" a="1"/>
  <c r="E530" i="9" s="1"/>
  <c r="E370" i="9" a="1"/>
  <c r="E370" i="9" s="1"/>
  <c r="H429" i="9" a="1"/>
  <c r="H429" i="9" s="1"/>
  <c r="F501" i="9" a="1"/>
  <c r="F501" i="9" s="1"/>
  <c r="E501" i="9" a="1"/>
  <c r="E501" i="9" s="1"/>
  <c r="U590" i="9" a="1"/>
  <c r="U590" i="9" s="1"/>
  <c r="U453" i="9" a="1"/>
  <c r="U453" i="9" s="1"/>
  <c r="H453" i="9" a="1"/>
  <c r="H453" i="9" s="1"/>
  <c r="U523" i="9" a="1"/>
  <c r="U523" i="9" s="1"/>
  <c r="U399" i="9" a="1"/>
  <c r="U399" i="9" s="1"/>
  <c r="H399" i="9" a="1"/>
  <c r="H399" i="9" s="1"/>
  <c r="H577" i="9" a="1"/>
  <c r="H577" i="9" s="1"/>
  <c r="U422" i="9" a="1"/>
  <c r="U422" i="9" s="1"/>
  <c r="V422" i="9" a="1"/>
  <c r="V422" i="9" s="1"/>
  <c r="U535" i="9" a="1"/>
  <c r="U535" i="9" s="1"/>
  <c r="E535" i="9" a="1"/>
  <c r="E535" i="9" s="1"/>
  <c r="G535" i="9" s="1" a="1"/>
  <c r="G535" i="9" s="1"/>
  <c r="H423" i="9" a="1"/>
  <c r="H423" i="9" s="1"/>
  <c r="V605" i="9" a="1"/>
  <c r="V605" i="9" s="1"/>
  <c r="U507" i="9" a="1"/>
  <c r="U507" i="9" s="1"/>
  <c r="V560" i="9" a="1"/>
  <c r="V560" i="9" s="1"/>
  <c r="U587" i="9" a="1"/>
  <c r="U587" i="9" s="1"/>
  <c r="F519" i="9" a="1"/>
  <c r="F519" i="9" s="1"/>
  <c r="F579" i="9" a="1"/>
  <c r="F579" i="9" s="1"/>
  <c r="H565" i="9" a="1"/>
  <c r="H565" i="9" s="1"/>
  <c r="F448" i="9" a="1"/>
  <c r="F448" i="9" s="1"/>
  <c r="U608" i="9" a="1"/>
  <c r="U608" i="9" s="1"/>
  <c r="E557" i="9" a="1"/>
  <c r="E557" i="9" s="1"/>
  <c r="V529" i="9" a="1"/>
  <c r="V529" i="9" s="1"/>
  <c r="E529" i="9" a="1"/>
  <c r="E529" i="9" s="1"/>
  <c r="V442" i="9" a="1"/>
  <c r="V442" i="9" s="1"/>
  <c r="H614" i="9" a="1"/>
  <c r="H614" i="9" s="1"/>
  <c r="H369" i="9" a="1"/>
  <c r="H369" i="9" s="1"/>
  <c r="H400" i="9" a="1"/>
  <c r="H400" i="9" s="1"/>
  <c r="V400" i="9" a="1"/>
  <c r="V400" i="9" s="1"/>
  <c r="U466" i="9" a="1"/>
  <c r="U466" i="9" s="1"/>
  <c r="F466" i="9" a="1"/>
  <c r="F466" i="9" s="1"/>
  <c r="H612" i="9" a="1"/>
  <c r="H612" i="9" s="1"/>
  <c r="F612" i="9" a="1"/>
  <c r="F612" i="9" s="1"/>
  <c r="H374" i="9" a="1"/>
  <c r="H374" i="9" s="1"/>
  <c r="F374" i="9" a="1"/>
  <c r="F374" i="9" s="1"/>
  <c r="H450" i="9" a="1"/>
  <c r="H450" i="9" s="1"/>
  <c r="E373" i="9" a="1"/>
  <c r="E373" i="9" s="1"/>
  <c r="G373" i="9" s="1" a="1"/>
  <c r="G373" i="9" s="1"/>
  <c r="H373" i="9" a="1"/>
  <c r="H373" i="9" s="1"/>
  <c r="F581" i="9" a="1"/>
  <c r="F581" i="9" s="1"/>
  <c r="U532" i="9" a="1"/>
  <c r="U532" i="9" s="1"/>
  <c r="V597" i="9" a="1"/>
  <c r="V597" i="9" s="1"/>
  <c r="E514" i="9" a="1"/>
  <c r="E514" i="9" s="1"/>
  <c r="E559" i="9" a="1"/>
  <c r="E559" i="9" s="1"/>
  <c r="U514" i="9" a="1"/>
  <c r="U514" i="9" s="1"/>
  <c r="V579" i="9" a="1"/>
  <c r="V579" i="9" s="1"/>
  <c r="U565" i="9" a="1"/>
  <c r="U565" i="9" s="1"/>
  <c r="V448" i="9" a="1"/>
  <c r="V448" i="9" s="1"/>
  <c r="F442" i="9" a="1"/>
  <c r="F442" i="9" s="1"/>
  <c r="G442" i="9" s="1" a="1"/>
  <c r="G442" i="9" s="1"/>
  <c r="F369" i="9" a="1"/>
  <c r="F369" i="9" s="1"/>
  <c r="G369" i="9" s="1" a="1"/>
  <c r="G369" i="9" s="1"/>
  <c r="F400" i="9" a="1"/>
  <c r="F400" i="9" s="1"/>
  <c r="E450" i="9" a="1"/>
  <c r="E450" i="9" s="1"/>
  <c r="V532" i="9" a="1"/>
  <c r="V532" i="9" s="1"/>
  <c r="E597" i="9" a="1"/>
  <c r="E597" i="9" s="1"/>
  <c r="H559" i="9" a="1"/>
  <c r="H559" i="9" s="1"/>
  <c r="U373" i="9" a="1"/>
  <c r="U373" i="9" s="1"/>
  <c r="F559" i="9" a="1"/>
  <c r="F559" i="9" s="1"/>
  <c r="G613" i="9" a="1"/>
  <c r="G613" i="9" s="1"/>
  <c r="G585" i="9" a="1"/>
  <c r="G585" i="9" s="1"/>
  <c r="G397" i="9" a="1"/>
  <c r="G397" i="9" s="1"/>
  <c r="G528" i="9" a="1"/>
  <c r="G528" i="9" s="1"/>
  <c r="G368" i="9" a="1"/>
  <c r="G368" i="9" s="1"/>
  <c r="G604" i="9" a="1"/>
  <c r="G604" i="9" s="1"/>
  <c r="G525" i="9" a="1"/>
  <c r="G525" i="9" s="1"/>
  <c r="G462" i="9" a="1"/>
  <c r="G462" i="9" s="1"/>
  <c r="G561" i="9" a="1"/>
  <c r="G561" i="9" s="1"/>
  <c r="G439" i="9" a="1"/>
  <c r="G439" i="9" s="1"/>
  <c r="G564" i="9" a="1"/>
  <c r="G564" i="9" s="1"/>
  <c r="G424" i="9" a="1"/>
  <c r="G424" i="9" s="1"/>
  <c r="G429" i="9" a="1"/>
  <c r="G429" i="9" s="1"/>
  <c r="G536" i="9" a="1"/>
  <c r="G536" i="9" s="1"/>
  <c r="G568" i="9" a="1"/>
  <c r="G568" i="9" s="1"/>
  <c r="G531" i="9" a="1"/>
  <c r="G531" i="9" s="1"/>
  <c r="G591" i="9" a="1"/>
  <c r="G591" i="9" s="1"/>
  <c r="G566" i="9" a="1"/>
  <c r="G566" i="9" s="1"/>
  <c r="G408" i="9" a="1"/>
  <c r="G408" i="9" s="1"/>
  <c r="G407" i="9" a="1"/>
  <c r="G407" i="9" s="1"/>
  <c r="G565" i="9" a="1"/>
  <c r="G565" i="9" s="1"/>
  <c r="G405" i="9" a="1"/>
  <c r="G405" i="9" s="1"/>
  <c r="G418" i="9" a="1"/>
  <c r="G418" i="9" s="1"/>
  <c r="G558" i="9" a="1"/>
  <c r="G558" i="9" s="1"/>
  <c r="G582" i="9" a="1"/>
  <c r="G582" i="9" s="1"/>
  <c r="G512" i="9" a="1"/>
  <c r="G512" i="9" s="1"/>
  <c r="G609" i="9" a="1"/>
  <c r="G609" i="9" s="1"/>
  <c r="G522" i="9" a="1"/>
  <c r="G522" i="9" s="1"/>
  <c r="G447" i="9" a="1"/>
  <c r="G447" i="9" s="1"/>
  <c r="G521" i="9" a="1"/>
  <c r="G521" i="9" s="1"/>
  <c r="G503" i="9" a="1"/>
  <c r="G503" i="9" s="1"/>
  <c r="G588" i="9" a="1"/>
  <c r="G588" i="9" s="1"/>
  <c r="G603" i="9" a="1"/>
  <c r="G603" i="9" s="1"/>
  <c r="G437" i="9" a="1"/>
  <c r="G437" i="9" s="1"/>
  <c r="G534" i="9" a="1"/>
  <c r="G534" i="9" s="1"/>
  <c r="G511" i="9" a="1"/>
  <c r="G511" i="9" s="1"/>
  <c r="G446" i="9" a="1"/>
  <c r="G446" i="9" s="1"/>
  <c r="G507" i="9" a="1"/>
  <c r="G507" i="9" s="1"/>
  <c r="G444" i="9" a="1"/>
  <c r="G444" i="9" s="1"/>
  <c r="G481" i="9" a="1"/>
  <c r="G481" i="9" s="1"/>
  <c r="G514" i="9" a="1"/>
  <c r="G514" i="9" s="1"/>
  <c r="G600" i="9" a="1"/>
  <c r="G600" i="9" s="1"/>
  <c r="G412" i="9" a="1"/>
  <c r="G412" i="9" s="1"/>
  <c r="G410" i="9" a="1"/>
  <c r="G410" i="9" s="1"/>
  <c r="G497" i="9" a="1"/>
  <c r="G497" i="9" s="1"/>
  <c r="G563" i="9" a="1"/>
  <c r="G563" i="9" s="1"/>
  <c r="G402" i="9" a="1"/>
  <c r="G402" i="9" s="1"/>
  <c r="G524" i="9" a="1"/>
  <c r="G524" i="9" s="1"/>
  <c r="G594" i="9" a="1"/>
  <c r="G594" i="9" s="1"/>
  <c r="G477" i="9" a="1"/>
  <c r="G477" i="9" s="1"/>
  <c r="G506" i="9" a="1"/>
  <c r="G506" i="9" s="1"/>
  <c r="G422" i="9" a="1"/>
  <c r="G422" i="9" s="1"/>
  <c r="G465" i="9" a="1"/>
  <c r="G465" i="9" s="1"/>
  <c r="G419" i="9" a="1"/>
  <c r="G419" i="9" s="1"/>
  <c r="G420" i="9" a="1"/>
  <c r="G420" i="9" s="1"/>
  <c r="G452" i="9" a="1"/>
  <c r="G452" i="9" s="1"/>
  <c r="G515" i="9" a="1"/>
  <c r="G515" i="9" s="1"/>
  <c r="G578" i="9" a="1"/>
  <c r="G578" i="9" s="1"/>
  <c r="G484" i="9" a="1"/>
  <c r="G484" i="9" s="1"/>
  <c r="G457" i="9" a="1"/>
  <c r="G457" i="9" s="1"/>
  <c r="G526" i="9" a="1"/>
  <c r="G526" i="9" s="1"/>
  <c r="G510" i="9" a="1"/>
  <c r="G510" i="9" s="1"/>
  <c r="G498" i="9" a="1"/>
  <c r="G498" i="9" s="1"/>
  <c r="G583" i="9" a="1"/>
  <c r="G583" i="9" s="1"/>
  <c r="G485" i="9" a="1"/>
  <c r="G485" i="9" s="1"/>
  <c r="G458" i="9" a="1"/>
  <c r="G458" i="9" s="1"/>
  <c r="G428" i="9" a="1"/>
  <c r="G428" i="9" s="1"/>
  <c r="G433" i="9" a="1"/>
  <c r="G433" i="9" s="1"/>
  <c r="G432" i="9" a="1"/>
  <c r="G432" i="9" s="1"/>
  <c r="G523" i="9" a="1"/>
  <c r="G523" i="9" s="1"/>
  <c r="AS175" i="24"/>
  <c r="AS155" i="24"/>
  <c r="AS149" i="24"/>
  <c r="AS135" i="24"/>
  <c r="AS248" i="24"/>
  <c r="AS241" i="24"/>
  <c r="AS226" i="24"/>
  <c r="AS197" i="24"/>
  <c r="AS216" i="24"/>
  <c r="AS195" i="24"/>
  <c r="AS222" i="24"/>
  <c r="AS210" i="24"/>
  <c r="AS223" i="24"/>
  <c r="AS251" i="24"/>
  <c r="AS252" i="24"/>
  <c r="AS196" i="24"/>
  <c r="AS230" i="24"/>
  <c r="AS237" i="24"/>
  <c r="AS232" i="24"/>
  <c r="AS193" i="24"/>
  <c r="AS212" i="24"/>
  <c r="AS263" i="24"/>
  <c r="AS207" i="24"/>
  <c r="AS236" i="24"/>
  <c r="AS262" i="24"/>
  <c r="AS235" i="24"/>
  <c r="AS194" i="24"/>
  <c r="AS219" i="24"/>
  <c r="AS249" i="24"/>
  <c r="AS228" i="24"/>
  <c r="AS240" i="24"/>
  <c r="AS225" i="24"/>
  <c r="AS246" i="24"/>
  <c r="AS253" i="24"/>
  <c r="AS190" i="24"/>
  <c r="AS205" i="24"/>
  <c r="AS247" i="24"/>
  <c r="AS258" i="24"/>
  <c r="AS206" i="24"/>
  <c r="AS221" i="24"/>
  <c r="AS231" i="24"/>
  <c r="AS242" i="24"/>
  <c r="AS218" i="24"/>
  <c r="AS224" i="24"/>
  <c r="AS227" i="24"/>
  <c r="AS233" i="24"/>
  <c r="AS187" i="24"/>
  <c r="AS189" i="24"/>
  <c r="AS208" i="24"/>
  <c r="AS259" i="24"/>
  <c r="AS191" i="24"/>
  <c r="AS203" i="24"/>
  <c r="AS245" i="24"/>
  <c r="AS186" i="24"/>
  <c r="AS192" i="24"/>
  <c r="AS243" i="24"/>
  <c r="AS254" i="24"/>
  <c r="AS261" i="24"/>
  <c r="AS202" i="24"/>
  <c r="AS217" i="24"/>
  <c r="AS215" i="24"/>
  <c r="AS238" i="24"/>
  <c r="AS184" i="24"/>
  <c r="AS220" i="24"/>
  <c r="AS229" i="24"/>
  <c r="AS185" i="24"/>
  <c r="AS204" i="24"/>
  <c r="AS255" i="24"/>
  <c r="AS260" i="24"/>
  <c r="AS201" i="24"/>
  <c r="AS211" i="24"/>
  <c r="AS244" i="24"/>
  <c r="AS234" i="24"/>
  <c r="AS256" i="24"/>
  <c r="AS214" i="24"/>
  <c r="AS188" i="24"/>
  <c r="AS239" i="24"/>
  <c r="AS250" i="24"/>
  <c r="AS257" i="24"/>
  <c r="AS198" i="24"/>
  <c r="AS213" i="24"/>
  <c r="AS200" i="24"/>
  <c r="AS199" i="24"/>
  <c r="AS141" i="24"/>
  <c r="AS145" i="24"/>
  <c r="AS127" i="24"/>
  <c r="AS167" i="24"/>
  <c r="AS157" i="24"/>
  <c r="AS159" i="24"/>
  <c r="AS137" i="24"/>
  <c r="AS169" i="24"/>
  <c r="AS161" i="24"/>
  <c r="AS143" i="24"/>
  <c r="AS153" i="24"/>
  <c r="AS119" i="24"/>
  <c r="AS173" i="24"/>
  <c r="AS133" i="24"/>
  <c r="AS165" i="24"/>
  <c r="AS125" i="24"/>
  <c r="AS147" i="24"/>
  <c r="AS177" i="24"/>
  <c r="AS139" i="24"/>
  <c r="AS171" i="24"/>
  <c r="AS131" i="24"/>
  <c r="AS151" i="24"/>
  <c r="AS123" i="24"/>
  <c r="AS129" i="24"/>
  <c r="AS163" i="24"/>
  <c r="E40" i="1"/>
  <c r="C426" i="6" s="1"/>
  <c r="L426" i="6" s="1"/>
  <c r="B18" i="24"/>
  <c r="J3" i="22"/>
  <c r="G464" i="9" l="1" a="1"/>
  <c r="G464" i="9" s="1"/>
  <c r="G555" i="9" a="1"/>
  <c r="G555" i="9" s="1"/>
  <c r="G469" i="9" a="1"/>
  <c r="G469" i="9" s="1"/>
  <c r="G376" i="9" a="1"/>
  <c r="G376" i="9" s="1"/>
  <c r="G519" i="9" a="1"/>
  <c r="G519" i="9" s="1"/>
  <c r="G607" i="9" a="1"/>
  <c r="G607" i="9" s="1"/>
  <c r="G450" i="9" a="1"/>
  <c r="G450" i="9" s="1"/>
  <c r="G559" i="9" a="1"/>
  <c r="G559" i="9" s="1"/>
  <c r="G406" i="9" a="1"/>
  <c r="G406" i="9" s="1"/>
  <c r="G590" i="9" a="1"/>
  <c r="G590" i="9" s="1"/>
  <c r="G374" i="9" a="1"/>
  <c r="G374" i="9" s="1"/>
  <c r="G608" i="9" a="1"/>
  <c r="G608" i="9" s="1"/>
  <c r="G404" i="9" a="1"/>
  <c r="G404" i="9" s="1"/>
  <c r="G532" i="9" a="1"/>
  <c r="G532" i="9" s="1"/>
  <c r="G400" i="9" a="1"/>
  <c r="G400" i="9" s="1"/>
  <c r="G482" i="9" a="1"/>
  <c r="G482" i="9" s="1"/>
  <c r="G580" i="9" a="1"/>
  <c r="G580" i="9" s="1"/>
  <c r="G579" i="9" a="1"/>
  <c r="G579" i="9" s="1"/>
  <c r="G605" i="9" a="1"/>
  <c r="G605" i="9" s="1"/>
  <c r="G483" i="9" a="1"/>
  <c r="G483" i="9" s="1"/>
  <c r="G527" i="9" a="1"/>
  <c r="G527" i="9" s="1"/>
  <c r="G614" i="9" a="1"/>
  <c r="G614" i="9" s="1"/>
  <c r="G456" i="9" a="1"/>
  <c r="G456" i="9" s="1"/>
  <c r="G427" i="9" a="1"/>
  <c r="G427" i="9" s="1"/>
  <c r="G602" i="9" a="1"/>
  <c r="G602" i="9" s="1"/>
  <c r="G460" i="9" a="1"/>
  <c r="G460" i="9" s="1"/>
  <c r="G615" i="9" a="1"/>
  <c r="G615" i="9" s="1"/>
  <c r="G472" i="9" a="1"/>
  <c r="G472" i="9" s="1"/>
  <c r="G518" i="9" a="1"/>
  <c r="G518" i="9" s="1"/>
  <c r="G430" i="9" a="1"/>
  <c r="G430" i="9" s="1"/>
  <c r="G436" i="9" a="1"/>
  <c r="G436" i="9" s="1"/>
  <c r="G533" i="9" a="1"/>
  <c r="G533" i="9" s="1"/>
  <c r="G403" i="9" a="1"/>
  <c r="G403" i="9" s="1"/>
  <c r="G378" i="9" a="1"/>
  <c r="G378" i="9" s="1"/>
  <c r="G390" i="9" a="1"/>
  <c r="G390" i="9" s="1"/>
  <c r="G380" i="9" a="1"/>
  <c r="G380" i="9" s="1"/>
  <c r="G537" i="9" a="1"/>
  <c r="G537" i="9" s="1"/>
  <c r="G618" i="9" a="1"/>
  <c r="G618" i="9" s="1"/>
  <c r="G548" i="9" a="1"/>
  <c r="G548" i="9" s="1"/>
  <c r="G557" i="9" a="1"/>
  <c r="G557" i="9" s="1"/>
  <c r="G592" i="9" a="1"/>
  <c r="G592" i="9" s="1"/>
  <c r="G461" i="9" a="1"/>
  <c r="G461" i="9" s="1"/>
  <c r="G415" i="9" a="1"/>
  <c r="G415" i="9" s="1"/>
  <c r="G386" i="9" a="1"/>
  <c r="G386" i="9" s="1"/>
  <c r="G570" i="9" a="1"/>
  <c r="G570" i="9" s="1"/>
  <c r="G475" i="9" a="1"/>
  <c r="G475" i="9" s="1"/>
  <c r="G479" i="9" a="1"/>
  <c r="G479" i="9" s="1"/>
  <c r="G545" i="9" a="1"/>
  <c r="G545" i="9" s="1"/>
  <c r="G411" i="9" a="1"/>
  <c r="G411" i="9" s="1"/>
  <c r="G549" i="9" a="1"/>
  <c r="G549" i="9" s="1"/>
  <c r="G414" i="9" a="1"/>
  <c r="G414" i="9" s="1"/>
  <c r="G473" i="9" a="1"/>
  <c r="G473" i="9" s="1"/>
  <c r="G383" i="9" a="1"/>
  <c r="G383" i="9" s="1"/>
  <c r="G392" i="9" a="1"/>
  <c r="G392" i="9" s="1"/>
  <c r="G388" i="9" a="1"/>
  <c r="G388" i="9" s="1"/>
  <c r="G467" i="9" a="1"/>
  <c r="G467" i="9" s="1"/>
  <c r="G391" i="9" a="1"/>
  <c r="G391" i="9" s="1"/>
  <c r="G552" i="9" a="1"/>
  <c r="G552" i="9" s="1"/>
  <c r="G395" i="9" a="1"/>
  <c r="G395" i="9" s="1"/>
  <c r="G470" i="9" a="1"/>
  <c r="G470" i="9" s="1"/>
  <c r="G494" i="9" a="1"/>
  <c r="G494" i="9" s="1"/>
  <c r="G554" i="9" a="1"/>
  <c r="G554" i="9" s="1"/>
  <c r="G474" i="9" a="1"/>
  <c r="G474" i="9" s="1"/>
  <c r="G468" i="9" a="1"/>
  <c r="G468" i="9" s="1"/>
  <c r="G529" i="9" a="1"/>
  <c r="G529" i="9" s="1"/>
  <c r="G530" i="9" a="1"/>
  <c r="G530" i="9" s="1"/>
  <c r="G371" i="9" a="1"/>
  <c r="G371" i="9" s="1"/>
  <c r="G572" i="9" a="1"/>
  <c r="G572" i="9" s="1"/>
  <c r="G581" i="9" a="1"/>
  <c r="G581" i="9" s="1"/>
  <c r="G480" i="9" a="1"/>
  <c r="G480" i="9" s="1"/>
  <c r="G612" i="9" a="1"/>
  <c r="G612" i="9" s="1"/>
  <c r="G370" i="9" a="1"/>
  <c r="G370" i="9" s="1"/>
  <c r="G584" i="9" a="1"/>
  <c r="G584" i="9" s="1"/>
  <c r="G426" i="9" a="1"/>
  <c r="G426" i="9" s="1"/>
  <c r="G599" i="9" a="1"/>
  <c r="G599" i="9" s="1"/>
  <c r="G466" i="9" a="1"/>
  <c r="G466" i="9" s="1"/>
  <c r="G517" i="9" a="1"/>
  <c r="G517" i="9" s="1"/>
  <c r="G597" i="9" a="1"/>
  <c r="G597" i="9" s="1"/>
  <c r="G453" i="9" a="1"/>
  <c r="G453" i="9" s="1"/>
  <c r="G478" i="9" a="1"/>
  <c r="G478" i="9" s="1"/>
  <c r="G443" i="9" a="1"/>
  <c r="G443" i="9" s="1"/>
  <c r="G598" i="9" a="1"/>
  <c r="G598" i="9" s="1"/>
  <c r="G543" i="9" a="1"/>
  <c r="G543" i="9" s="1"/>
  <c r="G542" i="9" a="1"/>
  <c r="G542" i="9" s="1"/>
  <c r="G416" i="9" a="1"/>
  <c r="G416" i="9" s="1"/>
  <c r="G448" i="9" a="1"/>
  <c r="G448" i="9" s="1"/>
  <c r="G501" i="9" a="1"/>
  <c r="G501" i="9" s="1"/>
  <c r="G476" i="9" a="1"/>
  <c r="G476" i="9" s="1"/>
  <c r="G571" i="9" a="1"/>
  <c r="G571" i="9" s="1"/>
  <c r="G540" i="9" a="1"/>
  <c r="G540" i="9" s="1"/>
  <c r="G546" i="9" a="1"/>
  <c r="G546" i="9" s="1"/>
  <c r="G547" i="9" a="1"/>
  <c r="G547" i="9" s="1"/>
  <c r="F76" i="9" a="1"/>
  <c r="F76" i="9" s="1"/>
  <c r="G77" i="9" a="1"/>
  <c r="G77" i="9" s="1"/>
  <c r="H69" i="9" a="1"/>
  <c r="H69" i="9" s="1"/>
  <c r="E76" i="9" a="1"/>
  <c r="E76" i="9" s="1"/>
  <c r="G76" i="9" a="1"/>
  <c r="G76" i="9" s="1"/>
  <c r="H77" i="9" a="1"/>
  <c r="H77" i="9" s="1"/>
  <c r="E69" i="9" a="1"/>
  <c r="E69" i="9" s="1"/>
  <c r="E77" i="9" a="1"/>
  <c r="E77" i="9" s="1"/>
  <c r="H76" i="9" a="1"/>
  <c r="H76" i="9" s="1"/>
  <c r="F77" i="9" a="1"/>
  <c r="F77" i="9" s="1"/>
  <c r="G78" i="9" a="1"/>
  <c r="G78" i="9" s="1"/>
  <c r="F69" i="9" a="1"/>
  <c r="F69" i="9" s="1"/>
  <c r="G69" i="9" a="1"/>
  <c r="G69" i="9" s="1"/>
  <c r="G71" i="9" a="1"/>
  <c r="G71" i="9" s="1"/>
  <c r="H71" i="9" a="1"/>
  <c r="H71" i="9" s="1"/>
  <c r="H78" i="9" a="1"/>
  <c r="H78" i="9" s="1"/>
  <c r="F71" i="9" a="1"/>
  <c r="F71" i="9" s="1"/>
  <c r="E78" i="9" a="1"/>
  <c r="E78" i="9" s="1"/>
  <c r="E71" i="9" a="1"/>
  <c r="E71" i="9" s="1"/>
  <c r="F78" i="9" a="1"/>
  <c r="F78" i="9" s="1"/>
  <c r="H74" i="9" a="1"/>
  <c r="H74" i="9" s="1"/>
  <c r="F74" i="9" a="1"/>
  <c r="F74" i="9" s="1"/>
  <c r="G75" i="9" a="1"/>
  <c r="G75" i="9" s="1"/>
  <c r="F70" i="9" a="1"/>
  <c r="F70" i="9" s="1"/>
  <c r="H73" i="9" a="1"/>
  <c r="H73" i="9" s="1"/>
  <c r="F72" i="9" a="1"/>
  <c r="F72" i="9" s="1"/>
  <c r="E29" i="9" a="1"/>
  <c r="E29" i="9" s="1"/>
  <c r="H86" i="9" a="1"/>
  <c r="H86" i="9" s="1"/>
  <c r="E137" i="9" a="1"/>
  <c r="E137" i="9" s="1"/>
  <c r="G21" i="9" a="1"/>
  <c r="G21" i="9" s="1"/>
  <c r="H17" i="9" a="1"/>
  <c r="H17" i="9" s="1"/>
  <c r="F32" i="9" a="1"/>
  <c r="F32" i="9" s="1"/>
  <c r="F154" i="9" a="1"/>
  <c r="F154" i="9" s="1"/>
  <c r="F127" i="9" a="1"/>
  <c r="F127" i="9" s="1"/>
  <c r="H81" i="9" a="1"/>
  <c r="H81" i="9" s="1"/>
  <c r="G61" i="9" a="1"/>
  <c r="G61" i="9" s="1"/>
  <c r="E74" i="9" a="1"/>
  <c r="E74" i="9" s="1"/>
  <c r="H75" i="9" a="1"/>
  <c r="H75" i="9" s="1"/>
  <c r="E70" i="9" a="1"/>
  <c r="E70" i="9" s="1"/>
  <c r="G73" i="9" a="1"/>
  <c r="G73" i="9" s="1"/>
  <c r="G72" i="9" a="1"/>
  <c r="G72" i="9" s="1"/>
  <c r="G29" i="9" a="1"/>
  <c r="G29" i="9" s="1"/>
  <c r="E86" i="9" a="1"/>
  <c r="E86" i="9" s="1"/>
  <c r="H137" i="9" a="1"/>
  <c r="H137" i="9" s="1"/>
  <c r="E21" i="9" a="1"/>
  <c r="E21" i="9" s="1"/>
  <c r="F17" i="9" a="1"/>
  <c r="F17" i="9" s="1"/>
  <c r="G32" i="9" a="1"/>
  <c r="G32" i="9" s="1"/>
  <c r="H154" i="9" a="1"/>
  <c r="H154" i="9" s="1"/>
  <c r="G127" i="9" a="1"/>
  <c r="G127" i="9" s="1"/>
  <c r="F81" i="9" a="1"/>
  <c r="F81" i="9" s="1"/>
  <c r="E61" i="9" a="1"/>
  <c r="E61" i="9" s="1"/>
  <c r="E75" i="9" a="1"/>
  <c r="E75" i="9" s="1"/>
  <c r="H70" i="9" a="1"/>
  <c r="H70" i="9" s="1"/>
  <c r="F73" i="9" a="1"/>
  <c r="F73" i="9" s="1"/>
  <c r="H72" i="9" a="1"/>
  <c r="H72" i="9" s="1"/>
  <c r="H29" i="9" a="1"/>
  <c r="H29" i="9" s="1"/>
  <c r="G86" i="9" a="1"/>
  <c r="G86" i="9" s="1"/>
  <c r="G137" i="9" a="1"/>
  <c r="G137" i="9" s="1"/>
  <c r="F21" i="9" a="1"/>
  <c r="F21" i="9" s="1"/>
  <c r="G17" i="9" a="1"/>
  <c r="G17" i="9" s="1"/>
  <c r="E32" i="9" a="1"/>
  <c r="E32" i="9" s="1"/>
  <c r="E154" i="9" a="1"/>
  <c r="E154" i="9" s="1"/>
  <c r="H127" i="9" a="1"/>
  <c r="H127" i="9" s="1"/>
  <c r="E81" i="9" a="1"/>
  <c r="E81" i="9" s="1"/>
  <c r="H61" i="9" a="1"/>
  <c r="H61" i="9" s="1"/>
  <c r="G74" i="9" a="1"/>
  <c r="G74" i="9" s="1"/>
  <c r="F75" i="9" a="1"/>
  <c r="F75" i="9" s="1"/>
  <c r="G70" i="9" a="1"/>
  <c r="G70" i="9" s="1"/>
  <c r="E73" i="9" a="1"/>
  <c r="E73" i="9" s="1"/>
  <c r="E72" i="9" a="1"/>
  <c r="E72" i="9" s="1"/>
  <c r="F29" i="9" a="1"/>
  <c r="F29" i="9" s="1"/>
  <c r="H32" i="9" a="1"/>
  <c r="H32" i="9" s="1"/>
  <c r="G67" i="9" a="1"/>
  <c r="G67" i="9" s="1"/>
  <c r="F118" i="9" a="1"/>
  <c r="F118" i="9" s="1"/>
  <c r="F124" i="9" a="1"/>
  <c r="F124" i="9" s="1"/>
  <c r="H30" i="9" a="1"/>
  <c r="H30" i="9" s="1"/>
  <c r="F117" i="9" a="1"/>
  <c r="F117" i="9" s="1"/>
  <c r="H50" i="9" a="1"/>
  <c r="H50" i="9" s="1"/>
  <c r="G115" i="9" a="1"/>
  <c r="G115" i="9" s="1"/>
  <c r="F57" i="9" a="1"/>
  <c r="F57" i="9" s="1"/>
  <c r="H34" i="9" a="1"/>
  <c r="H34" i="9" s="1"/>
  <c r="G10" i="9" a="1"/>
  <c r="G10" i="9" s="1"/>
  <c r="F33" i="9" a="1"/>
  <c r="F33" i="9" s="1"/>
  <c r="G145" i="9" a="1"/>
  <c r="G145" i="9" s="1"/>
  <c r="H82" i="9" a="1"/>
  <c r="H82" i="9" s="1"/>
  <c r="F55" i="9" a="1"/>
  <c r="F55" i="9" s="1"/>
  <c r="E54" i="9" a="1"/>
  <c r="E54" i="9" s="1"/>
  <c r="H152" i="9" a="1"/>
  <c r="H152" i="9" s="1"/>
  <c r="H110" i="9" a="1"/>
  <c r="H110" i="9" s="1"/>
  <c r="G87" i="9" a="1"/>
  <c r="G87" i="9" s="1"/>
  <c r="H102" i="9" a="1"/>
  <c r="H102" i="9" s="1"/>
  <c r="E64" i="9" a="1"/>
  <c r="E64" i="9" s="1"/>
  <c r="E157" i="9" a="1"/>
  <c r="E157" i="9" s="1"/>
  <c r="E63" i="9" a="1"/>
  <c r="E63" i="9" s="1"/>
  <c r="F155" i="9" a="1"/>
  <c r="F155" i="9" s="1"/>
  <c r="E94" i="9" a="1"/>
  <c r="E94" i="9" s="1"/>
  <c r="H107" i="9" a="1"/>
  <c r="H107" i="9" s="1"/>
  <c r="H19" i="9" a="1"/>
  <c r="H19" i="9" s="1"/>
  <c r="G111" i="9" a="1"/>
  <c r="G111" i="9" s="1"/>
  <c r="F98" i="9" a="1"/>
  <c r="F98" i="9" s="1"/>
  <c r="H16" i="9" a="1"/>
  <c r="H16" i="9" s="1"/>
  <c r="H38" i="9" a="1"/>
  <c r="H38" i="9" s="1"/>
  <c r="G126" i="9" a="1"/>
  <c r="G126" i="9" s="1"/>
  <c r="F148" i="9" a="1"/>
  <c r="F148" i="9" s="1"/>
  <c r="E105" i="9" a="1"/>
  <c r="E105" i="9" s="1"/>
  <c r="G43" i="9" a="1"/>
  <c r="G43" i="9" s="1"/>
  <c r="E25" i="9" a="1"/>
  <c r="E25" i="9" s="1"/>
  <c r="F86" i="9" a="1"/>
  <c r="F86" i="9" s="1"/>
  <c r="F137" i="9" a="1"/>
  <c r="F137" i="9" s="1"/>
  <c r="F61" i="9" a="1"/>
  <c r="F61" i="9" s="1"/>
  <c r="H67" i="9" a="1"/>
  <c r="H67" i="9" s="1"/>
  <c r="E118" i="9" a="1"/>
  <c r="E118" i="9" s="1"/>
  <c r="G124" i="9" a="1"/>
  <c r="G124" i="9" s="1"/>
  <c r="E30" i="9" a="1"/>
  <c r="E30" i="9" s="1"/>
  <c r="E117" i="9" a="1"/>
  <c r="E117" i="9" s="1"/>
  <c r="F50" i="9" a="1"/>
  <c r="F50" i="9" s="1"/>
  <c r="E115" i="9" a="1"/>
  <c r="E115" i="9" s="1"/>
  <c r="G57" i="9" a="1"/>
  <c r="G57" i="9" s="1"/>
  <c r="G34" i="9" a="1"/>
  <c r="G34" i="9" s="1"/>
  <c r="F10" i="9" a="1"/>
  <c r="F10" i="9" s="1"/>
  <c r="E33" i="9" a="1"/>
  <c r="E33" i="9" s="1"/>
  <c r="E145" i="9" a="1"/>
  <c r="E145" i="9" s="1"/>
  <c r="E82" i="9" a="1"/>
  <c r="E82" i="9" s="1"/>
  <c r="H55" i="9" a="1"/>
  <c r="H55" i="9" s="1"/>
  <c r="F54" i="9" a="1"/>
  <c r="F54" i="9" s="1"/>
  <c r="F152" i="9" a="1"/>
  <c r="F152" i="9" s="1"/>
  <c r="E110" i="9" a="1"/>
  <c r="E110" i="9" s="1"/>
  <c r="H87" i="9" a="1"/>
  <c r="H87" i="9" s="1"/>
  <c r="E102" i="9" a="1"/>
  <c r="E102" i="9" s="1"/>
  <c r="F64" i="9" a="1"/>
  <c r="F64" i="9" s="1"/>
  <c r="G157" i="9" a="1"/>
  <c r="G157" i="9" s="1"/>
  <c r="G63" i="9" a="1"/>
  <c r="G63" i="9" s="1"/>
  <c r="H155" i="9" a="1"/>
  <c r="H155" i="9" s="1"/>
  <c r="F94" i="9" a="1"/>
  <c r="F94" i="9" s="1"/>
  <c r="F107" i="9" a="1"/>
  <c r="F107" i="9" s="1"/>
  <c r="E19" i="9" a="1"/>
  <c r="E19" i="9" s="1"/>
  <c r="F111" i="9" a="1"/>
  <c r="F111" i="9" s="1"/>
  <c r="E98" i="9" a="1"/>
  <c r="E98" i="9" s="1"/>
  <c r="E16" i="9" a="1"/>
  <c r="E16" i="9" s="1"/>
  <c r="F38" i="9" a="1"/>
  <c r="F38" i="9" s="1"/>
  <c r="F126" i="9" a="1"/>
  <c r="F126" i="9" s="1"/>
  <c r="G148" i="9" a="1"/>
  <c r="G148" i="9" s="1"/>
  <c r="F105" i="9" a="1"/>
  <c r="F105" i="9" s="1"/>
  <c r="E43" i="9" a="1"/>
  <c r="E43" i="9" s="1"/>
  <c r="G25" i="9" a="1"/>
  <c r="G25" i="9" s="1"/>
  <c r="H21" i="9" a="1"/>
  <c r="H21" i="9" s="1"/>
  <c r="E17" i="9" a="1"/>
  <c r="E17" i="9" s="1"/>
  <c r="G154" i="9" a="1"/>
  <c r="G154" i="9" s="1"/>
  <c r="F67" i="9" a="1"/>
  <c r="F67" i="9" s="1"/>
  <c r="H118" i="9" a="1"/>
  <c r="H118" i="9" s="1"/>
  <c r="E124" i="9" a="1"/>
  <c r="E124" i="9" s="1"/>
  <c r="G30" i="9" a="1"/>
  <c r="G30" i="9" s="1"/>
  <c r="H117" i="9" a="1"/>
  <c r="H117" i="9" s="1"/>
  <c r="E50" i="9" a="1"/>
  <c r="E50" i="9" s="1"/>
  <c r="F115" i="9" a="1"/>
  <c r="F115" i="9" s="1"/>
  <c r="H57" i="9" a="1"/>
  <c r="H57" i="9" s="1"/>
  <c r="F34" i="9" a="1"/>
  <c r="F34" i="9" s="1"/>
  <c r="H10" i="9" a="1"/>
  <c r="H10" i="9" s="1"/>
  <c r="H33" i="9" a="1"/>
  <c r="H33" i="9" s="1"/>
  <c r="F145" i="9" a="1"/>
  <c r="F145" i="9" s="1"/>
  <c r="G82" i="9" a="1"/>
  <c r="G82" i="9" s="1"/>
  <c r="E55" i="9" a="1"/>
  <c r="E55" i="9" s="1"/>
  <c r="G54" i="9" a="1"/>
  <c r="G54" i="9" s="1"/>
  <c r="G152" i="9" a="1"/>
  <c r="G152" i="9" s="1"/>
  <c r="F110" i="9" a="1"/>
  <c r="F110" i="9" s="1"/>
  <c r="F87" i="9" a="1"/>
  <c r="F87" i="9" s="1"/>
  <c r="G102" i="9" a="1"/>
  <c r="G102" i="9" s="1"/>
  <c r="G64" i="9" a="1"/>
  <c r="G64" i="9" s="1"/>
  <c r="F157" i="9" a="1"/>
  <c r="F157" i="9" s="1"/>
  <c r="H63" i="9" a="1"/>
  <c r="H63" i="9" s="1"/>
  <c r="E155" i="9" a="1"/>
  <c r="E155" i="9" s="1"/>
  <c r="G94" i="9" a="1"/>
  <c r="G94" i="9" s="1"/>
  <c r="E107" i="9" a="1"/>
  <c r="E107" i="9" s="1"/>
  <c r="F19" i="9" a="1"/>
  <c r="F19" i="9" s="1"/>
  <c r="H111" i="9" a="1"/>
  <c r="H111" i="9" s="1"/>
  <c r="G98" i="9" a="1"/>
  <c r="G98" i="9" s="1"/>
  <c r="G16" i="9" a="1"/>
  <c r="G16" i="9" s="1"/>
  <c r="G38" i="9" a="1"/>
  <c r="G38" i="9" s="1"/>
  <c r="E126" i="9" a="1"/>
  <c r="E126" i="9" s="1"/>
  <c r="H148" i="9" a="1"/>
  <c r="H148" i="9" s="1"/>
  <c r="H105" i="9" a="1"/>
  <c r="H105" i="9" s="1"/>
  <c r="F43" i="9" a="1"/>
  <c r="F43" i="9" s="1"/>
  <c r="H25" i="9" a="1"/>
  <c r="H25" i="9" s="1"/>
  <c r="E127" i="9" a="1"/>
  <c r="E127" i="9" s="1"/>
  <c r="G81" i="9" a="1"/>
  <c r="G81" i="9" s="1"/>
  <c r="E67" i="9" a="1"/>
  <c r="E67" i="9" s="1"/>
  <c r="G118" i="9" a="1"/>
  <c r="G118" i="9" s="1"/>
  <c r="H124" i="9" a="1"/>
  <c r="H124" i="9" s="1"/>
  <c r="F30" i="9" a="1"/>
  <c r="F30" i="9" s="1"/>
  <c r="G117" i="9" a="1"/>
  <c r="G117" i="9" s="1"/>
  <c r="G50" i="9" a="1"/>
  <c r="G50" i="9" s="1"/>
  <c r="H115" i="9" a="1"/>
  <c r="H115" i="9" s="1"/>
  <c r="E57" i="9" a="1"/>
  <c r="E57" i="9" s="1"/>
  <c r="E34" i="9" a="1"/>
  <c r="E34" i="9" s="1"/>
  <c r="E10" i="9" a="1"/>
  <c r="E10" i="9" s="1"/>
  <c r="G33" i="9" a="1"/>
  <c r="G33" i="9" s="1"/>
  <c r="H145" i="9" a="1"/>
  <c r="H145" i="9" s="1"/>
  <c r="F82" i="9" a="1"/>
  <c r="F82" i="9" s="1"/>
  <c r="G55" i="9" a="1"/>
  <c r="G55" i="9" s="1"/>
  <c r="G110" i="9" a="1"/>
  <c r="G110" i="9" s="1"/>
  <c r="G107" i="9" a="1"/>
  <c r="G107" i="9" s="1"/>
  <c r="G19" i="9" a="1"/>
  <c r="G19" i="9" s="1"/>
  <c r="H98" i="9" a="1"/>
  <c r="H98" i="9" s="1"/>
  <c r="E38" i="9" a="1"/>
  <c r="E38" i="9" s="1"/>
  <c r="G105" i="9" a="1"/>
  <c r="G105" i="9" s="1"/>
  <c r="G123" i="9" a="1"/>
  <c r="G123" i="9" s="1"/>
  <c r="E140" i="9" a="1"/>
  <c r="E140" i="9" s="1"/>
  <c r="G12" i="9" a="1"/>
  <c r="G12" i="9" s="1"/>
  <c r="E42" i="9" a="1"/>
  <c r="E42" i="9" s="1"/>
  <c r="F24" i="9" a="1"/>
  <c r="F24" i="9" s="1"/>
  <c r="H11" i="9" a="1"/>
  <c r="H11" i="9" s="1"/>
  <c r="F41" i="9" a="1"/>
  <c r="F41" i="9" s="1"/>
  <c r="H23" i="9" a="1"/>
  <c r="H23" i="9" s="1"/>
  <c r="E83" i="9" a="1"/>
  <c r="E83" i="9" s="1"/>
  <c r="F149" i="9" a="1"/>
  <c r="F149" i="9" s="1"/>
  <c r="H120" i="9" a="1"/>
  <c r="H120" i="9" s="1"/>
  <c r="G56" i="9" a="1"/>
  <c r="G56" i="9" s="1"/>
  <c r="H47" i="9" a="1"/>
  <c r="H47" i="9" s="1"/>
  <c r="F27" i="9" a="1"/>
  <c r="F27" i="9" s="1"/>
  <c r="H112" i="9" a="1"/>
  <c r="H112" i="9" s="1"/>
  <c r="G143" i="9" a="1"/>
  <c r="G143" i="9" s="1"/>
  <c r="H132" i="9" a="1"/>
  <c r="H132" i="9" s="1"/>
  <c r="H44" i="9" a="1"/>
  <c r="H44" i="9" s="1"/>
  <c r="E90" i="9" a="1"/>
  <c r="E90" i="9" s="1"/>
  <c r="E15" i="9" a="1"/>
  <c r="E15" i="9" s="1"/>
  <c r="G131" i="9" a="1"/>
  <c r="G131" i="9" s="1"/>
  <c r="G138" i="9" a="1"/>
  <c r="G138" i="9" s="1"/>
  <c r="H104" i="9" a="1"/>
  <c r="H104" i="9" s="1"/>
  <c r="F36" i="9" a="1"/>
  <c r="F36" i="9" s="1"/>
  <c r="F122" i="9" a="1"/>
  <c r="F122" i="9" s="1"/>
  <c r="E109" i="9" a="1"/>
  <c r="E109" i="9" s="1"/>
  <c r="G121" i="9" a="1"/>
  <c r="G121" i="9" s="1"/>
  <c r="E18" i="9" a="1"/>
  <c r="E18" i="9" s="1"/>
  <c r="F28" i="9" a="1"/>
  <c r="F28" i="9" s="1"/>
  <c r="F95" i="9" a="1"/>
  <c r="F95" i="9" s="1"/>
  <c r="E100" i="9" a="1"/>
  <c r="E100" i="9" s="1"/>
  <c r="G136" i="9" a="1"/>
  <c r="G136" i="9" s="1"/>
  <c r="H68" i="9" a="1"/>
  <c r="H68" i="9" s="1"/>
  <c r="H91" i="9" a="1"/>
  <c r="H91" i="9" s="1"/>
  <c r="F52" i="9" a="1"/>
  <c r="F52" i="9" s="1"/>
  <c r="E106" i="9" a="1"/>
  <c r="E106" i="9" s="1"/>
  <c r="F142" i="9" a="1"/>
  <c r="F142" i="9" s="1"/>
  <c r="F45" i="9" a="1"/>
  <c r="F45" i="9" s="1"/>
  <c r="H151" i="9" a="1"/>
  <c r="H151" i="9" s="1"/>
  <c r="H97" i="9" a="1"/>
  <c r="H97" i="9" s="1"/>
  <c r="F147" i="9" a="1"/>
  <c r="F147" i="9" s="1"/>
  <c r="H89" i="9" a="1"/>
  <c r="H89" i="9" s="1"/>
  <c r="F13" i="9" a="1"/>
  <c r="F13" i="9" s="1"/>
  <c r="F130" i="9" a="1"/>
  <c r="F130" i="9" s="1"/>
  <c r="E139" i="9" a="1"/>
  <c r="E139" i="9" s="1"/>
  <c r="G96" i="9" a="1"/>
  <c r="G96" i="9" s="1"/>
  <c r="H157" i="9" a="1"/>
  <c r="H157" i="9" s="1"/>
  <c r="F63" i="9" a="1"/>
  <c r="F63" i="9" s="1"/>
  <c r="H94" i="9" a="1"/>
  <c r="H94" i="9" s="1"/>
  <c r="E111" i="9" a="1"/>
  <c r="E111" i="9" s="1"/>
  <c r="F16" i="9" a="1"/>
  <c r="F16" i="9" s="1"/>
  <c r="H126" i="9" a="1"/>
  <c r="H126" i="9" s="1"/>
  <c r="H43" i="9" a="1"/>
  <c r="H43" i="9" s="1"/>
  <c r="H123" i="9" a="1"/>
  <c r="H123" i="9" s="1"/>
  <c r="H140" i="9" a="1"/>
  <c r="H140" i="9" s="1"/>
  <c r="H12" i="9" a="1"/>
  <c r="H12" i="9" s="1"/>
  <c r="H42" i="9" a="1"/>
  <c r="H42" i="9" s="1"/>
  <c r="H24" i="9" a="1"/>
  <c r="H24" i="9" s="1"/>
  <c r="F11" i="9" a="1"/>
  <c r="F11" i="9" s="1"/>
  <c r="E41" i="9" a="1"/>
  <c r="E41" i="9" s="1"/>
  <c r="E23" i="9" a="1"/>
  <c r="E23" i="9" s="1"/>
  <c r="F83" i="9" a="1"/>
  <c r="F83" i="9" s="1"/>
  <c r="H149" i="9" a="1"/>
  <c r="H149" i="9" s="1"/>
  <c r="G120" i="9" a="1"/>
  <c r="G120" i="9" s="1"/>
  <c r="H56" i="9" a="1"/>
  <c r="H56" i="9" s="1"/>
  <c r="F47" i="9" a="1"/>
  <c r="F47" i="9" s="1"/>
  <c r="E27" i="9" a="1"/>
  <c r="E27" i="9" s="1"/>
  <c r="E112" i="9" a="1"/>
  <c r="E112" i="9" s="1"/>
  <c r="F143" i="9" a="1"/>
  <c r="F143" i="9" s="1"/>
  <c r="F132" i="9" a="1"/>
  <c r="F132" i="9" s="1"/>
  <c r="E44" i="9" a="1"/>
  <c r="E44" i="9" s="1"/>
  <c r="G90" i="9" a="1"/>
  <c r="G90" i="9" s="1"/>
  <c r="G15" i="9" a="1"/>
  <c r="G15" i="9" s="1"/>
  <c r="H131" i="9" a="1"/>
  <c r="H131" i="9" s="1"/>
  <c r="F138" i="9" a="1"/>
  <c r="F138" i="9" s="1"/>
  <c r="E104" i="9" a="1"/>
  <c r="E104" i="9" s="1"/>
  <c r="E36" i="9" a="1"/>
  <c r="E36" i="9" s="1"/>
  <c r="G122" i="9" a="1"/>
  <c r="G122" i="9" s="1"/>
  <c r="H109" i="9" a="1"/>
  <c r="H109" i="9" s="1"/>
  <c r="H121" i="9" a="1"/>
  <c r="H121" i="9" s="1"/>
  <c r="F18" i="9" a="1"/>
  <c r="F18" i="9" s="1"/>
  <c r="G28" i="9" a="1"/>
  <c r="G28" i="9" s="1"/>
  <c r="E95" i="9" a="1"/>
  <c r="E95" i="9" s="1"/>
  <c r="F100" i="9" a="1"/>
  <c r="F100" i="9" s="1"/>
  <c r="F136" i="9" a="1"/>
  <c r="F136" i="9" s="1"/>
  <c r="E68" i="9" a="1"/>
  <c r="E68" i="9" s="1"/>
  <c r="G91" i="9" a="1"/>
  <c r="G91" i="9" s="1"/>
  <c r="G52" i="9" a="1"/>
  <c r="G52" i="9" s="1"/>
  <c r="H106" i="9" a="1"/>
  <c r="H106" i="9" s="1"/>
  <c r="H142" i="9" a="1"/>
  <c r="H142" i="9" s="1"/>
  <c r="E45" i="9" a="1"/>
  <c r="E45" i="9" s="1"/>
  <c r="F102" i="9" a="1"/>
  <c r="F102" i="9" s="1"/>
  <c r="E148" i="9" a="1"/>
  <c r="E148" i="9" s="1"/>
  <c r="G140" i="9" a="1"/>
  <c r="G140" i="9" s="1"/>
  <c r="F12" i="9" a="1"/>
  <c r="F12" i="9" s="1"/>
  <c r="G42" i="9" a="1"/>
  <c r="G42" i="9" s="1"/>
  <c r="G11" i="9" a="1"/>
  <c r="G11" i="9" s="1"/>
  <c r="G41" i="9" a="1"/>
  <c r="G41" i="9" s="1"/>
  <c r="G83" i="9" a="1"/>
  <c r="G83" i="9" s="1"/>
  <c r="F120" i="9" a="1"/>
  <c r="F120" i="9" s="1"/>
  <c r="E56" i="9" a="1"/>
  <c r="E56" i="9" s="1"/>
  <c r="E47" i="9" a="1"/>
  <c r="E47" i="9" s="1"/>
  <c r="E143" i="9" a="1"/>
  <c r="E143" i="9" s="1"/>
  <c r="F44" i="9" a="1"/>
  <c r="F44" i="9" s="1"/>
  <c r="H90" i="9" a="1"/>
  <c r="H90" i="9" s="1"/>
  <c r="H138" i="9" a="1"/>
  <c r="H138" i="9" s="1"/>
  <c r="H36" i="9" a="1"/>
  <c r="H36" i="9" s="1"/>
  <c r="E122" i="9" a="1"/>
  <c r="E122" i="9" s="1"/>
  <c r="G109" i="9" a="1"/>
  <c r="G109" i="9" s="1"/>
  <c r="E28" i="9" a="1"/>
  <c r="E28" i="9" s="1"/>
  <c r="G95" i="9" a="1"/>
  <c r="G95" i="9" s="1"/>
  <c r="E136" i="9" a="1"/>
  <c r="E136" i="9" s="1"/>
  <c r="G68" i="9" a="1"/>
  <c r="G68" i="9" s="1"/>
  <c r="E91" i="9" a="1"/>
  <c r="E91" i="9" s="1"/>
  <c r="H52" i="9" a="1"/>
  <c r="H52" i="9" s="1"/>
  <c r="F106" i="9" a="1"/>
  <c r="F106" i="9" s="1"/>
  <c r="G142" i="9" a="1"/>
  <c r="G142" i="9" s="1"/>
  <c r="G45" i="9" a="1"/>
  <c r="G45" i="9" s="1"/>
  <c r="E151" i="9" a="1"/>
  <c r="E151" i="9" s="1"/>
  <c r="G97" i="9" a="1"/>
  <c r="G97" i="9" s="1"/>
  <c r="G89" i="9" a="1"/>
  <c r="G89" i="9" s="1"/>
  <c r="H13" i="9" a="1"/>
  <c r="H13" i="9" s="1"/>
  <c r="H139" i="9" a="1"/>
  <c r="H139" i="9" s="1"/>
  <c r="F96" i="9" a="1"/>
  <c r="F96" i="9" s="1"/>
  <c r="G114" i="9" a="1"/>
  <c r="G114" i="9" s="1"/>
  <c r="G40" i="9" a="1"/>
  <c r="G40" i="9" s="1"/>
  <c r="H20" i="9" a="1"/>
  <c r="H20" i="9" s="1"/>
  <c r="H92" i="9" a="1"/>
  <c r="H92" i="9" s="1"/>
  <c r="H9" i="9" a="1"/>
  <c r="H9" i="9" s="1"/>
  <c r="G99" i="9" a="1"/>
  <c r="G99" i="9" s="1"/>
  <c r="G39" i="9" a="1"/>
  <c r="G39" i="9" s="1"/>
  <c r="F60" i="9" a="1"/>
  <c r="F60" i="9" s="1"/>
  <c r="H153" i="9" a="1"/>
  <c r="H153" i="9" s="1"/>
  <c r="G26" i="9" a="1"/>
  <c r="G26" i="9" s="1"/>
  <c r="F80" i="9" a="1"/>
  <c r="F80" i="9" s="1"/>
  <c r="E59" i="9" a="1"/>
  <c r="E59" i="9" s="1"/>
  <c r="E125" i="9" a="1"/>
  <c r="E125" i="9" s="1"/>
  <c r="E141" i="9" a="1"/>
  <c r="E141" i="9" s="1"/>
  <c r="F116" i="9" a="1"/>
  <c r="F116" i="9" s="1"/>
  <c r="F158" i="9" a="1"/>
  <c r="F158" i="9" s="1"/>
  <c r="E79" i="9" a="1"/>
  <c r="E79" i="9" s="1"/>
  <c r="E103" i="9" a="1"/>
  <c r="E103" i="9" s="1"/>
  <c r="E108" i="9" a="1"/>
  <c r="E108" i="9" s="1"/>
  <c r="H48" i="9" a="1"/>
  <c r="H48" i="9" s="1"/>
  <c r="G156" i="9" a="1"/>
  <c r="G156" i="9" s="1"/>
  <c r="G146" i="9" a="1"/>
  <c r="G146" i="9" s="1"/>
  <c r="E113" i="9" a="1"/>
  <c r="E113" i="9" s="1"/>
  <c r="E93" i="9" a="1"/>
  <c r="E93" i="9" s="1"/>
  <c r="E135" i="9" a="1"/>
  <c r="E135" i="9" s="1"/>
  <c r="E119" i="9" a="1"/>
  <c r="E119" i="9" s="1"/>
  <c r="H88" i="9" a="1"/>
  <c r="H88" i="9" s="1"/>
  <c r="E134" i="9" a="1"/>
  <c r="E134" i="9" s="1"/>
  <c r="H46" i="9" a="1"/>
  <c r="H46" i="9" s="1"/>
  <c r="E51" i="9" a="1"/>
  <c r="E51" i="9" s="1"/>
  <c r="H133" i="9" a="1"/>
  <c r="H133" i="9" s="1"/>
  <c r="G58" i="9" a="1"/>
  <c r="G58" i="9" s="1"/>
  <c r="F14" i="9" a="1"/>
  <c r="F14" i="9" s="1"/>
  <c r="G37" i="9" a="1"/>
  <c r="G37" i="9" s="1"/>
  <c r="G66" i="9" a="1"/>
  <c r="G66" i="9" s="1"/>
  <c r="E35" i="9" a="1"/>
  <c r="E35" i="9" s="1"/>
  <c r="G65" i="9" a="1"/>
  <c r="G65" i="9" s="1"/>
  <c r="E150" i="9" a="1"/>
  <c r="E150" i="9" s="1"/>
  <c r="H84" i="9" a="1"/>
  <c r="H84" i="9" s="1"/>
  <c r="G22" i="9" a="1"/>
  <c r="G22" i="9" s="1"/>
  <c r="F128" i="9" a="1"/>
  <c r="F128" i="9" s="1"/>
  <c r="F49" i="9" a="1"/>
  <c r="F49" i="9" s="1"/>
  <c r="F85" i="9" a="1"/>
  <c r="F85" i="9" s="1"/>
  <c r="G129" i="9" a="1"/>
  <c r="G129" i="9" s="1"/>
  <c r="G101" i="9" a="1"/>
  <c r="G101" i="9" s="1"/>
  <c r="E62" i="9" a="1"/>
  <c r="E62" i="9" s="1"/>
  <c r="E144" i="9" a="1"/>
  <c r="E144" i="9" s="1"/>
  <c r="H31" i="9" a="1"/>
  <c r="H31" i="9" s="1"/>
  <c r="E58" i="9" a="1"/>
  <c r="E58" i="9" s="1"/>
  <c r="E14" i="9" a="1"/>
  <c r="E14" i="9" s="1"/>
  <c r="E66" i="9" a="1"/>
  <c r="E66" i="9" s="1"/>
  <c r="E65" i="9" a="1"/>
  <c r="E65" i="9" s="1"/>
  <c r="E49" i="9" a="1"/>
  <c r="E49" i="9" s="1"/>
  <c r="E101" i="9" a="1"/>
  <c r="E101" i="9" s="1"/>
  <c r="F144" i="9" a="1"/>
  <c r="F144" i="9" s="1"/>
  <c r="H35" i="9" a="1"/>
  <c r="H35" i="9" s="1"/>
  <c r="H49" i="9" a="1"/>
  <c r="H49" i="9" s="1"/>
  <c r="H85" i="9" a="1"/>
  <c r="H85" i="9" s="1"/>
  <c r="F129" i="9" a="1"/>
  <c r="F129" i="9" s="1"/>
  <c r="G31" i="9" a="1"/>
  <c r="G31" i="9" s="1"/>
  <c r="H64" i="9" a="1"/>
  <c r="H64" i="9" s="1"/>
  <c r="E123" i="9" a="1"/>
  <c r="E123" i="9" s="1"/>
  <c r="E12" i="9" a="1"/>
  <c r="E12" i="9" s="1"/>
  <c r="G24" i="9" a="1"/>
  <c r="G24" i="9" s="1"/>
  <c r="E11" i="9" a="1"/>
  <c r="E11" i="9" s="1"/>
  <c r="H41" i="9" a="1"/>
  <c r="H41" i="9" s="1"/>
  <c r="H83" i="9" a="1"/>
  <c r="H83" i="9" s="1"/>
  <c r="E120" i="9" a="1"/>
  <c r="E120" i="9" s="1"/>
  <c r="F56" i="9" a="1"/>
  <c r="F56" i="9" s="1"/>
  <c r="G47" i="9" a="1"/>
  <c r="G47" i="9" s="1"/>
  <c r="H143" i="9" a="1"/>
  <c r="H143" i="9" s="1"/>
  <c r="G44" i="9" a="1"/>
  <c r="G44" i="9" s="1"/>
  <c r="F90" i="9" a="1"/>
  <c r="F90" i="9" s="1"/>
  <c r="E131" i="9" a="1"/>
  <c r="E131" i="9" s="1"/>
  <c r="E138" i="9" a="1"/>
  <c r="E138" i="9" s="1"/>
  <c r="G36" i="9" a="1"/>
  <c r="G36" i="9" s="1"/>
  <c r="H122" i="9" a="1"/>
  <c r="H122" i="9" s="1"/>
  <c r="F109" i="9" a="1"/>
  <c r="F109" i="9" s="1"/>
  <c r="H95" i="9" a="1"/>
  <c r="H95" i="9" s="1"/>
  <c r="H100" i="9" a="1"/>
  <c r="H100" i="9" s="1"/>
  <c r="H136" i="9" a="1"/>
  <c r="H136" i="9" s="1"/>
  <c r="F91" i="9" a="1"/>
  <c r="F91" i="9" s="1"/>
  <c r="E142" i="9" a="1"/>
  <c r="E142" i="9" s="1"/>
  <c r="H45" i="9" a="1"/>
  <c r="H45" i="9" s="1"/>
  <c r="F97" i="9" a="1"/>
  <c r="F97" i="9" s="1"/>
  <c r="E147" i="9" a="1"/>
  <c r="E147" i="9" s="1"/>
  <c r="F89" i="9" a="1"/>
  <c r="F89" i="9" s="1"/>
  <c r="G13" i="9" a="1"/>
  <c r="G13" i="9" s="1"/>
  <c r="E130" i="9" a="1"/>
  <c r="E130" i="9" s="1"/>
  <c r="G139" i="9" a="1"/>
  <c r="G139" i="9" s="1"/>
  <c r="E114" i="9" a="1"/>
  <c r="E114" i="9" s="1"/>
  <c r="H40" i="9" a="1"/>
  <c r="H40" i="9" s="1"/>
  <c r="F20" i="9" a="1"/>
  <c r="F20" i="9" s="1"/>
  <c r="E92" i="9" a="1"/>
  <c r="E92" i="9" s="1"/>
  <c r="G9" i="9" a="1"/>
  <c r="G9" i="9" s="1"/>
  <c r="E99" i="9" a="1"/>
  <c r="E99" i="9" s="1"/>
  <c r="E39" i="9" a="1"/>
  <c r="E39" i="9" s="1"/>
  <c r="G60" i="9" a="1"/>
  <c r="G60" i="9" s="1"/>
  <c r="E153" i="9" a="1"/>
  <c r="E153" i="9" s="1"/>
  <c r="H26" i="9" a="1"/>
  <c r="H26" i="9" s="1"/>
  <c r="G80" i="9" a="1"/>
  <c r="G80" i="9" s="1"/>
  <c r="F59" i="9" a="1"/>
  <c r="F59" i="9" s="1"/>
  <c r="G125" i="9" a="1"/>
  <c r="G125" i="9" s="1"/>
  <c r="G141" i="9" a="1"/>
  <c r="G141" i="9" s="1"/>
  <c r="G116" i="9" a="1"/>
  <c r="G116" i="9" s="1"/>
  <c r="G158" i="9" a="1"/>
  <c r="G158" i="9" s="1"/>
  <c r="H79" i="9" a="1"/>
  <c r="H79" i="9" s="1"/>
  <c r="H103" i="9" a="1"/>
  <c r="H103" i="9" s="1"/>
  <c r="G108" i="9" a="1"/>
  <c r="G108" i="9" s="1"/>
  <c r="E48" i="9" a="1"/>
  <c r="E48" i="9" s="1"/>
  <c r="E156" i="9" a="1"/>
  <c r="E156" i="9" s="1"/>
  <c r="H146" i="9" a="1"/>
  <c r="H146" i="9" s="1"/>
  <c r="H113" i="9" a="1"/>
  <c r="H113" i="9" s="1"/>
  <c r="G93" i="9" a="1"/>
  <c r="G93" i="9" s="1"/>
  <c r="F135" i="9" a="1"/>
  <c r="F135" i="9" s="1"/>
  <c r="G119" i="9" a="1"/>
  <c r="G119" i="9" s="1"/>
  <c r="F88" i="9" a="1"/>
  <c r="F88" i="9" s="1"/>
  <c r="F134" i="9" a="1"/>
  <c r="F134" i="9" s="1"/>
  <c r="G46" i="9" a="1"/>
  <c r="G46" i="9" s="1"/>
  <c r="G51" i="9" a="1"/>
  <c r="G51" i="9" s="1"/>
  <c r="E133" i="9" a="1"/>
  <c r="E133" i="9" s="1"/>
  <c r="F35" i="9" a="1"/>
  <c r="F35" i="9" s="1"/>
  <c r="F150" i="9" a="1"/>
  <c r="F150" i="9" s="1"/>
  <c r="E22" i="9" a="1"/>
  <c r="E22" i="9" s="1"/>
  <c r="G85" i="9" a="1"/>
  <c r="G85" i="9" s="1"/>
  <c r="E31" i="9" a="1"/>
  <c r="E31" i="9" s="1"/>
  <c r="E53" i="9" a="1"/>
  <c r="E53" i="9" s="1"/>
  <c r="H150" i="9" a="1"/>
  <c r="H150" i="9" s="1"/>
  <c r="G144" i="9" a="1"/>
  <c r="G144" i="9" s="1"/>
  <c r="H54" i="9" a="1"/>
  <c r="H54" i="9" s="1"/>
  <c r="E152" i="9" a="1"/>
  <c r="E152" i="9" s="1"/>
  <c r="F25" i="9" a="1"/>
  <c r="F25" i="9" s="1"/>
  <c r="F123" i="9" a="1"/>
  <c r="F123" i="9" s="1"/>
  <c r="E24" i="9" a="1"/>
  <c r="E24" i="9" s="1"/>
  <c r="F23" i="9" a="1"/>
  <c r="F23" i="9" s="1"/>
  <c r="G149" i="9" a="1"/>
  <c r="G149" i="9" s="1"/>
  <c r="G27" i="9" a="1"/>
  <c r="G27" i="9" s="1"/>
  <c r="F112" i="9" a="1"/>
  <c r="F112" i="9" s="1"/>
  <c r="G132" i="9" a="1"/>
  <c r="G132" i="9" s="1"/>
  <c r="H15" i="9" a="1"/>
  <c r="H15" i="9" s="1"/>
  <c r="F131" i="9" a="1"/>
  <c r="F131" i="9" s="1"/>
  <c r="F104" i="9" a="1"/>
  <c r="F104" i="9" s="1"/>
  <c r="F121" i="9" a="1"/>
  <c r="F121" i="9" s="1"/>
  <c r="G18" i="9" a="1"/>
  <c r="G18" i="9" s="1"/>
  <c r="G100" i="9" a="1"/>
  <c r="G100" i="9" s="1"/>
  <c r="G151" i="9" a="1"/>
  <c r="G151" i="9" s="1"/>
  <c r="H147" i="9" a="1"/>
  <c r="H147" i="9" s="1"/>
  <c r="E89" i="9" a="1"/>
  <c r="E89" i="9" s="1"/>
  <c r="H130" i="9" a="1"/>
  <c r="H130" i="9" s="1"/>
  <c r="H96" i="9" a="1"/>
  <c r="H96" i="9" s="1"/>
  <c r="H114" i="9" a="1"/>
  <c r="H114" i="9" s="1"/>
  <c r="E40" i="9" a="1"/>
  <c r="E40" i="9" s="1"/>
  <c r="E20" i="9" a="1"/>
  <c r="E20" i="9" s="1"/>
  <c r="G92" i="9" a="1"/>
  <c r="G92" i="9" s="1"/>
  <c r="F9" i="9" a="1"/>
  <c r="F9" i="9" s="1"/>
  <c r="F99" i="9" a="1"/>
  <c r="F99" i="9" s="1"/>
  <c r="F39" i="9" a="1"/>
  <c r="F39" i="9" s="1"/>
  <c r="E60" i="9" a="1"/>
  <c r="E60" i="9" s="1"/>
  <c r="F153" i="9" a="1"/>
  <c r="F153" i="9" s="1"/>
  <c r="F26" i="9" a="1"/>
  <c r="F26" i="9" s="1"/>
  <c r="E80" i="9" a="1"/>
  <c r="E80" i="9" s="1"/>
  <c r="H59" i="9" a="1"/>
  <c r="H59" i="9" s="1"/>
  <c r="F125" i="9" a="1"/>
  <c r="F125" i="9" s="1"/>
  <c r="F141" i="9" a="1"/>
  <c r="F141" i="9" s="1"/>
  <c r="E116" i="9" a="1"/>
  <c r="E116" i="9" s="1"/>
  <c r="E158" i="9" a="1"/>
  <c r="E158" i="9" s="1"/>
  <c r="G79" i="9" a="1"/>
  <c r="G79" i="9" s="1"/>
  <c r="F103" i="9" a="1"/>
  <c r="F103" i="9" s="1"/>
  <c r="H108" i="9" a="1"/>
  <c r="H108" i="9" s="1"/>
  <c r="F48" i="9" a="1"/>
  <c r="F48" i="9" s="1"/>
  <c r="F156" i="9" a="1"/>
  <c r="F156" i="9" s="1"/>
  <c r="F146" i="9" a="1"/>
  <c r="F146" i="9" s="1"/>
  <c r="F113" i="9" a="1"/>
  <c r="F113" i="9" s="1"/>
  <c r="H93" i="9" a="1"/>
  <c r="H93" i="9" s="1"/>
  <c r="G135" i="9" a="1"/>
  <c r="G135" i="9" s="1"/>
  <c r="F119" i="9" a="1"/>
  <c r="F119" i="9" s="1"/>
  <c r="G88" i="9" a="1"/>
  <c r="G88" i="9" s="1"/>
  <c r="H134" i="9" a="1"/>
  <c r="H134" i="9" s="1"/>
  <c r="E46" i="9" a="1"/>
  <c r="E46" i="9" s="1"/>
  <c r="H51" i="9" a="1"/>
  <c r="H51" i="9" s="1"/>
  <c r="F133" i="9" a="1"/>
  <c r="F133" i="9" s="1"/>
  <c r="H58" i="9" a="1"/>
  <c r="H58" i="9" s="1"/>
  <c r="G14" i="9" a="1"/>
  <c r="G14" i="9" s="1"/>
  <c r="E37" i="9" a="1"/>
  <c r="E37" i="9" s="1"/>
  <c r="H66" i="9" a="1"/>
  <c r="H66" i="9" s="1"/>
  <c r="F84" i="9" a="1"/>
  <c r="F84" i="9" s="1"/>
  <c r="E87" i="9" a="1"/>
  <c r="E87" i="9" s="1"/>
  <c r="G155" i="9" a="1"/>
  <c r="G155" i="9" s="1"/>
  <c r="F140" i="9" a="1"/>
  <c r="F140" i="9" s="1"/>
  <c r="F42" i="9" a="1"/>
  <c r="F42" i="9" s="1"/>
  <c r="G23" i="9" a="1"/>
  <c r="G23" i="9" s="1"/>
  <c r="E149" i="9" a="1"/>
  <c r="E149" i="9" s="1"/>
  <c r="H27" i="9" a="1"/>
  <c r="H27" i="9" s="1"/>
  <c r="G112" i="9" a="1"/>
  <c r="G112" i="9" s="1"/>
  <c r="E132" i="9" a="1"/>
  <c r="E132" i="9" s="1"/>
  <c r="F15" i="9" a="1"/>
  <c r="F15" i="9" s="1"/>
  <c r="G104" i="9" a="1"/>
  <c r="G104" i="9" s="1"/>
  <c r="E121" i="9" a="1"/>
  <c r="E121" i="9" s="1"/>
  <c r="H18" i="9" a="1"/>
  <c r="H18" i="9" s="1"/>
  <c r="H28" i="9" a="1"/>
  <c r="H28" i="9" s="1"/>
  <c r="F68" i="9" a="1"/>
  <c r="F68" i="9" s="1"/>
  <c r="E52" i="9" a="1"/>
  <c r="E52" i="9" s="1"/>
  <c r="G106" i="9" a="1"/>
  <c r="G106" i="9" s="1"/>
  <c r="F151" i="9" a="1"/>
  <c r="F151" i="9" s="1"/>
  <c r="E97" i="9" a="1"/>
  <c r="E97" i="9" s="1"/>
  <c r="G147" i="9" a="1"/>
  <c r="G147" i="9" s="1"/>
  <c r="E13" i="9" a="1"/>
  <c r="E13" i="9" s="1"/>
  <c r="G130" i="9" a="1"/>
  <c r="G130" i="9" s="1"/>
  <c r="F139" i="9" a="1"/>
  <c r="F139" i="9" s="1"/>
  <c r="E96" i="9" a="1"/>
  <c r="E96" i="9" s="1"/>
  <c r="F114" i="9" a="1"/>
  <c r="F114" i="9" s="1"/>
  <c r="F40" i="9" a="1"/>
  <c r="F40" i="9" s="1"/>
  <c r="G20" i="9" a="1"/>
  <c r="G20" i="9" s="1"/>
  <c r="F92" i="9" a="1"/>
  <c r="F92" i="9" s="1"/>
  <c r="E9" i="9" a="1"/>
  <c r="E9" i="9" s="1"/>
  <c r="H99" i="9" a="1"/>
  <c r="H99" i="9" s="1"/>
  <c r="H39" i="9" a="1"/>
  <c r="H39" i="9" s="1"/>
  <c r="H60" i="9" a="1"/>
  <c r="H60" i="9" s="1"/>
  <c r="G153" i="9" a="1"/>
  <c r="G153" i="9" s="1"/>
  <c r="E26" i="9" a="1"/>
  <c r="E26" i="9" s="1"/>
  <c r="H80" i="9" a="1"/>
  <c r="H80" i="9" s="1"/>
  <c r="G59" i="9" a="1"/>
  <c r="G59" i="9" s="1"/>
  <c r="H125" i="9" a="1"/>
  <c r="H125" i="9" s="1"/>
  <c r="H141" i="9" a="1"/>
  <c r="H141" i="9" s="1"/>
  <c r="H116" i="9" a="1"/>
  <c r="H116" i="9" s="1"/>
  <c r="H158" i="9" a="1"/>
  <c r="H158" i="9" s="1"/>
  <c r="F79" i="9" a="1"/>
  <c r="F79" i="9" s="1"/>
  <c r="G103" i="9" a="1"/>
  <c r="G103" i="9" s="1"/>
  <c r="F108" i="9" a="1"/>
  <c r="F108" i="9" s="1"/>
  <c r="G48" i="9" a="1"/>
  <c r="G48" i="9" s="1"/>
  <c r="H156" i="9" a="1"/>
  <c r="H156" i="9" s="1"/>
  <c r="E146" i="9" a="1"/>
  <c r="E146" i="9" s="1"/>
  <c r="G113" i="9" a="1"/>
  <c r="G113" i="9" s="1"/>
  <c r="F93" i="9" a="1"/>
  <c r="F93" i="9" s="1"/>
  <c r="H135" i="9" a="1"/>
  <c r="H135" i="9" s="1"/>
  <c r="H119" i="9" a="1"/>
  <c r="H119" i="9" s="1"/>
  <c r="E88" i="9" a="1"/>
  <c r="E88" i="9" s="1"/>
  <c r="G134" i="9" a="1"/>
  <c r="G134" i="9" s="1"/>
  <c r="F46" i="9" a="1"/>
  <c r="F46" i="9" s="1"/>
  <c r="F51" i="9" a="1"/>
  <c r="F51" i="9" s="1"/>
  <c r="G133" i="9" a="1"/>
  <c r="G133" i="9" s="1"/>
  <c r="F58" i="9" a="1"/>
  <c r="F58" i="9" s="1"/>
  <c r="H14" i="9" a="1"/>
  <c r="H14" i="9" s="1"/>
  <c r="F37" i="9" a="1"/>
  <c r="F37" i="9" s="1"/>
  <c r="F66" i="9" a="1"/>
  <c r="F66" i="9" s="1"/>
  <c r="G35" i="9" a="1"/>
  <c r="G35" i="9" s="1"/>
  <c r="F65" i="9" a="1"/>
  <c r="F65" i="9" s="1"/>
  <c r="G150" i="9" a="1"/>
  <c r="G150" i="9" s="1"/>
  <c r="G84" i="9" a="1"/>
  <c r="G84" i="9" s="1"/>
  <c r="F22" i="9" a="1"/>
  <c r="F22" i="9" s="1"/>
  <c r="H128" i="9" a="1"/>
  <c r="H128" i="9" s="1"/>
  <c r="G49" i="9" a="1"/>
  <c r="G49" i="9" s="1"/>
  <c r="E85" i="9" a="1"/>
  <c r="E85" i="9" s="1"/>
  <c r="E129" i="9" a="1"/>
  <c r="E129" i="9" s="1"/>
  <c r="F101" i="9" a="1"/>
  <c r="F101" i="9" s="1"/>
  <c r="G62" i="9" a="1"/>
  <c r="G62" i="9" s="1"/>
  <c r="H144" i="9" a="1"/>
  <c r="H144" i="9" s="1"/>
  <c r="F31" i="9" a="1"/>
  <c r="F31" i="9" s="1"/>
  <c r="H53" i="9" a="1"/>
  <c r="H53" i="9" s="1"/>
  <c r="F53" i="9" a="1"/>
  <c r="F53" i="9" s="1"/>
  <c r="H37" i="9" a="1"/>
  <c r="H37" i="9" s="1"/>
  <c r="E84" i="9" a="1"/>
  <c r="E84" i="9" s="1"/>
  <c r="G128" i="9" a="1"/>
  <c r="G128" i="9" s="1"/>
  <c r="H129" i="9" a="1"/>
  <c r="H129" i="9" s="1"/>
  <c r="H62" i="9" a="1"/>
  <c r="H62" i="9" s="1"/>
  <c r="H65" i="9" a="1"/>
  <c r="H65" i="9" s="1"/>
  <c r="H22" i="9" a="1"/>
  <c r="H22" i="9" s="1"/>
  <c r="E128" i="9" a="1"/>
  <c r="E128" i="9" s="1"/>
  <c r="H101" i="9" a="1"/>
  <c r="H101" i="9" s="1"/>
  <c r="F62" i="9" a="1"/>
  <c r="F62" i="9" s="1"/>
  <c r="G53" i="9" a="1"/>
  <c r="G53" i="9" s="1"/>
  <c r="G619" i="9" a="1"/>
  <c r="G619" i="9" s="1"/>
  <c r="N40" i="1"/>
  <c r="T40" i="1"/>
  <c r="C40" i="1" s="1"/>
  <c r="D126" i="5"/>
  <c r="I126" i="5" s="1"/>
  <c r="C270" i="6"/>
  <c r="L270" i="6" s="1"/>
  <c r="C210" i="6"/>
  <c r="L210" i="6" s="1"/>
  <c r="C168" i="6"/>
  <c r="L168" i="6" s="1"/>
  <c r="D66" i="5"/>
  <c r="I66" i="5" s="1"/>
  <c r="C366" i="6"/>
  <c r="L366" i="6" s="1"/>
  <c r="D192" i="5"/>
  <c r="I192" i="5" s="1"/>
  <c r="C126" i="6"/>
  <c r="L126" i="6" s="1"/>
  <c r="C468" i="6"/>
  <c r="L468" i="6" s="1"/>
  <c r="C336" i="6"/>
  <c r="L336" i="6" s="1"/>
  <c r="D84" i="5"/>
  <c r="I84" i="5" s="1"/>
  <c r="C558" i="6"/>
  <c r="L558" i="6" s="1"/>
  <c r="D168" i="5"/>
  <c r="I168" i="5" s="1"/>
  <c r="C360" i="6"/>
  <c r="L360" i="6" s="1"/>
  <c r="C120" i="6"/>
  <c r="L120" i="6" s="1"/>
  <c r="C144" i="6"/>
  <c r="L144" i="6" s="1"/>
  <c r="C444" i="6"/>
  <c r="L444" i="6" s="1"/>
  <c r="C102" i="6"/>
  <c r="L102" i="6" s="1"/>
  <c r="C528" i="6"/>
  <c r="L528" i="6" s="1"/>
  <c r="C186" i="6"/>
  <c r="L186" i="6" s="1"/>
  <c r="C486" i="6"/>
  <c r="L486" i="6" s="1"/>
  <c r="C294" i="6"/>
  <c r="L294" i="6" s="1"/>
  <c r="D60" i="5"/>
  <c r="I60" i="5" s="1"/>
  <c r="C204" i="6"/>
  <c r="L204" i="6" s="1"/>
  <c r="C276" i="6"/>
  <c r="L276" i="6" s="1"/>
  <c r="C378" i="6"/>
  <c r="L378" i="6" s="1"/>
  <c r="C552" i="6"/>
  <c r="L552" i="6" s="1"/>
  <c r="C318" i="6"/>
  <c r="L318" i="6" s="1"/>
  <c r="D144" i="5"/>
  <c r="I144" i="5" s="1"/>
  <c r="C396" i="6"/>
  <c r="L396" i="6" s="1"/>
  <c r="C162" i="6"/>
  <c r="L162" i="6" s="1"/>
  <c r="C570" i="6"/>
  <c r="L570" i="6" s="1"/>
  <c r="C288" i="6"/>
  <c r="L288" i="6" s="1"/>
  <c r="D210" i="5"/>
  <c r="I210" i="5" s="1"/>
  <c r="C510" i="6"/>
  <c r="L510" i="6" s="1"/>
  <c r="C228" i="6"/>
  <c r="L228" i="6" s="1"/>
  <c r="D54" i="5"/>
  <c r="I54" i="5" s="1"/>
  <c r="C354" i="6"/>
  <c r="L354" i="6" s="1"/>
  <c r="C504" i="6"/>
  <c r="L504" i="6" s="1"/>
  <c r="C138" i="6"/>
  <c r="L138" i="6" s="1"/>
  <c r="C546" i="6"/>
  <c r="L546" i="6" s="1"/>
  <c r="C312" i="6"/>
  <c r="L312" i="6" s="1"/>
  <c r="D186" i="5"/>
  <c r="I186" i="5" s="1"/>
  <c r="C438" i="6"/>
  <c r="L438" i="6" s="1"/>
  <c r="C156" i="6"/>
  <c r="L156" i="6" s="1"/>
  <c r="D78" i="5"/>
  <c r="I78" i="5" s="1"/>
  <c r="C330" i="6"/>
  <c r="L330" i="6" s="1"/>
  <c r="D204" i="5"/>
  <c r="I204" i="5" s="1"/>
  <c r="C198" i="6"/>
  <c r="L198" i="6" s="1"/>
  <c r="C246" i="6"/>
  <c r="L246" i="6" s="1"/>
  <c r="C420" i="6"/>
  <c r="L420" i="6" s="1"/>
  <c r="T117" i="24"/>
  <c r="AT125" i="24" s="1"/>
  <c r="D96" i="5"/>
  <c r="I96" i="5" s="1"/>
  <c r="C348" i="6"/>
  <c r="L348" i="6" s="1"/>
  <c r="C114" i="6"/>
  <c r="L114" i="6" s="1"/>
  <c r="C522" i="6"/>
  <c r="L522" i="6" s="1"/>
  <c r="C240" i="6"/>
  <c r="L240" i="6" s="1"/>
  <c r="D162" i="5"/>
  <c r="I162" i="5" s="1"/>
  <c r="C462" i="6"/>
  <c r="L462" i="6" s="1"/>
  <c r="C180" i="6"/>
  <c r="L180" i="6" s="1"/>
  <c r="C540" i="6"/>
  <c r="L540" i="6" s="1"/>
  <c r="C306" i="6"/>
  <c r="L306" i="6" s="1"/>
  <c r="D180" i="5"/>
  <c r="I180" i="5" s="1"/>
  <c r="C432" i="6"/>
  <c r="L432" i="6" s="1"/>
  <c r="D174" i="5"/>
  <c r="I174" i="5" s="1"/>
  <c r="O182" i="24"/>
  <c r="AT197" i="24" s="1"/>
  <c r="C372" i="6"/>
  <c r="L372" i="6" s="1"/>
  <c r="C498" i="6"/>
  <c r="L498" i="6" s="1"/>
  <c r="C264" i="6"/>
  <c r="L264" i="6" s="1"/>
  <c r="D138" i="5"/>
  <c r="I138" i="5" s="1"/>
  <c r="C390" i="6"/>
  <c r="L390" i="6" s="1"/>
  <c r="C108" i="6"/>
  <c r="L108" i="6" s="1"/>
  <c r="C564" i="6"/>
  <c r="L564" i="6" s="1"/>
  <c r="C282" i="6"/>
  <c r="L282" i="6" s="1"/>
  <c r="D156" i="5"/>
  <c r="I156" i="5" s="1"/>
  <c r="C456" i="6"/>
  <c r="L456" i="6" s="1"/>
  <c r="C222" i="6"/>
  <c r="L222" i="6" s="1"/>
  <c r="C402" i="6"/>
  <c r="L402" i="6" s="1"/>
  <c r="D72" i="5"/>
  <c r="I72" i="5" s="1"/>
  <c r="C300" i="6"/>
  <c r="L300" i="6" s="1"/>
  <c r="D222" i="5"/>
  <c r="I222" i="5" s="1"/>
  <c r="C474" i="6"/>
  <c r="L474" i="6" s="1"/>
  <c r="C192" i="6"/>
  <c r="L192" i="6" s="1"/>
  <c r="D114" i="5"/>
  <c r="I114" i="5" s="1"/>
  <c r="C414" i="6"/>
  <c r="L414" i="6" s="1"/>
  <c r="C132" i="6"/>
  <c r="L132" i="6" s="1"/>
  <c r="C492" i="6"/>
  <c r="L492" i="6" s="1"/>
  <c r="C258" i="6"/>
  <c r="L258" i="6" s="1"/>
  <c r="D132" i="5"/>
  <c r="I132" i="5" s="1"/>
  <c r="C384" i="6"/>
  <c r="L384" i="6" s="1"/>
  <c r="C150" i="6"/>
  <c r="L150" i="6" s="1"/>
  <c r="C252" i="6"/>
  <c r="L252" i="6" s="1"/>
  <c r="C96" i="6"/>
  <c r="L96" i="6" s="1"/>
  <c r="D120" i="5"/>
  <c r="I120" i="5" s="1"/>
  <c r="D198" i="5"/>
  <c r="I198" i="5" s="1"/>
  <c r="D150" i="5"/>
  <c r="I150" i="5" s="1"/>
  <c r="C450" i="6"/>
  <c r="L450" i="6" s="1"/>
  <c r="C216" i="6"/>
  <c r="L216" i="6" s="1"/>
  <c r="D90" i="5"/>
  <c r="I90" i="5" s="1"/>
  <c r="C342" i="6"/>
  <c r="L342" i="6" s="1"/>
  <c r="D216" i="5"/>
  <c r="I216" i="5" s="1"/>
  <c r="C516" i="6"/>
  <c r="L516" i="6" s="1"/>
  <c r="C234" i="6"/>
  <c r="L234" i="6" s="1"/>
  <c r="D108" i="5"/>
  <c r="I108" i="5" s="1"/>
  <c r="C408" i="6"/>
  <c r="L408" i="6" s="1"/>
  <c r="C174" i="6"/>
  <c r="L174" i="6" s="1"/>
  <c r="C534" i="6"/>
  <c r="L534" i="6" s="1"/>
  <c r="D102" i="5"/>
  <c r="I102" i="5" s="1"/>
  <c r="C480" i="6"/>
  <c r="L480" i="6" s="1"/>
  <c r="D48" i="5"/>
  <c r="I48" i="5" s="1"/>
  <c r="C324" i="6"/>
  <c r="L324" i="6" s="1"/>
  <c r="A41" i="1"/>
  <c r="D18" i="24"/>
  <c r="AG10" i="5" a="1"/>
  <c r="AG10" i="5" s="1"/>
  <c r="Q10" i="5" a="1"/>
  <c r="Q10" i="5" s="1"/>
  <c r="AE10" i="5" a="1"/>
  <c r="AE10" i="5" s="1"/>
  <c r="AT147" i="24" l="1"/>
  <c r="AT155" i="24"/>
  <c r="AT259" i="24"/>
  <c r="AT169" i="24"/>
  <c r="AT151" i="24"/>
  <c r="AT165" i="24"/>
  <c r="AT123" i="24"/>
  <c r="AT143" i="24"/>
  <c r="AT157" i="24"/>
  <c r="AT226" i="24"/>
  <c r="AT249" i="24"/>
  <c r="AT185" i="24"/>
  <c r="AT210" i="24"/>
  <c r="AT258" i="24"/>
  <c r="AT161" i="24"/>
  <c r="AT163" i="24"/>
  <c r="AT137" i="24"/>
  <c r="AT133" i="24"/>
  <c r="AT175" i="24"/>
  <c r="AT135" i="24"/>
  <c r="AT159" i="24"/>
  <c r="AT141" i="24"/>
  <c r="AT127" i="24"/>
  <c r="AT149" i="24"/>
  <c r="AT121" i="24"/>
  <c r="AT153" i="24"/>
  <c r="AT173" i="24"/>
  <c r="AT145" i="24"/>
  <c r="AT139" i="24"/>
  <c r="AT171" i="24"/>
  <c r="AT129" i="24"/>
  <c r="AT177" i="24"/>
  <c r="AT119" i="24"/>
  <c r="AT131" i="24"/>
  <c r="AT167" i="24"/>
  <c r="AT232" i="24"/>
  <c r="AT243" i="24"/>
  <c r="AT225" i="24"/>
  <c r="AT195" i="24"/>
  <c r="AT193" i="24"/>
  <c r="AT220" i="24"/>
  <c r="AT242" i="24"/>
  <c r="AT241" i="24"/>
  <c r="AT194" i="24"/>
  <c r="AT209" i="24"/>
  <c r="AT260" i="24"/>
  <c r="AT216" i="24"/>
  <c r="AT245" i="24"/>
  <c r="AT223" i="24"/>
  <c r="AT206" i="24"/>
  <c r="AT244" i="24"/>
  <c r="AT255" i="24"/>
  <c r="AT233" i="24"/>
  <c r="AT207" i="24"/>
  <c r="AT222" i="24"/>
  <c r="AT224" i="24"/>
  <c r="AT239" i="24"/>
  <c r="AT254" i="24"/>
  <c r="AT191" i="24"/>
  <c r="AT250" i="24"/>
  <c r="AT187" i="24"/>
  <c r="AT189" i="24"/>
  <c r="AT240" i="24"/>
  <c r="AT251" i="24"/>
  <c r="AT228" i="24"/>
  <c r="AT203" i="24"/>
  <c r="AT218" i="24"/>
  <c r="AT208" i="24"/>
  <c r="AT235" i="24"/>
  <c r="AT202" i="24"/>
  <c r="AT234" i="24"/>
  <c r="AT186" i="24"/>
  <c r="AT252" i="24"/>
  <c r="AT263" i="24"/>
  <c r="AT253" i="24"/>
  <c r="AT217" i="24"/>
  <c r="AT188" i="24"/>
  <c r="AT237" i="24"/>
  <c r="AT201" i="24"/>
  <c r="AT231" i="24"/>
  <c r="AT212" i="24"/>
  <c r="AT215" i="24"/>
  <c r="AT198" i="24"/>
  <c r="AT236" i="24"/>
  <c r="AT247" i="24"/>
  <c r="AT262" i="24"/>
  <c r="AT199" i="24"/>
  <c r="AT214" i="24"/>
  <c r="AT192" i="24"/>
  <c r="AT229" i="24"/>
  <c r="AT219" i="24"/>
  <c r="AT221" i="24"/>
  <c r="AT204" i="24"/>
  <c r="AT238" i="24"/>
  <c r="AT196" i="24"/>
  <c r="AT190" i="24"/>
  <c r="AT205" i="24"/>
  <c r="AT256" i="24"/>
  <c r="AT200" i="24"/>
  <c r="AT248" i="24"/>
  <c r="AT246" i="24"/>
  <c r="AT257" i="24"/>
  <c r="AT211" i="24"/>
  <c r="AT213" i="24"/>
  <c r="AT184" i="24"/>
  <c r="AT230" i="24"/>
  <c r="AT261" i="24"/>
  <c r="AT227" i="24"/>
  <c r="C41" i="1"/>
  <c r="E41" i="1"/>
  <c r="N41" i="1" s="1"/>
  <c r="B19" i="24"/>
  <c r="F16" i="16" a="1"/>
  <c r="F16" i="16" s="1"/>
  <c r="C199" i="6" l="1"/>
  <c r="L199" i="6" s="1"/>
  <c r="S182" i="24"/>
  <c r="M182" i="24"/>
  <c r="C517" i="6"/>
  <c r="L517" i="6" s="1"/>
  <c r="C157" i="6"/>
  <c r="L157" i="6" s="1"/>
  <c r="D79" i="5"/>
  <c r="I79" i="5" s="1"/>
  <c r="C205" i="6"/>
  <c r="L205" i="6" s="1"/>
  <c r="D211" i="5"/>
  <c r="I211" i="5" s="1"/>
  <c r="D127" i="5"/>
  <c r="I127" i="5" s="1"/>
  <c r="C133" i="6"/>
  <c r="L133" i="6" s="1"/>
  <c r="C361" i="6"/>
  <c r="L361" i="6" s="1"/>
  <c r="D91" i="5"/>
  <c r="I91" i="5" s="1"/>
  <c r="C229" i="6"/>
  <c r="L229" i="6" s="1"/>
  <c r="C511" i="6"/>
  <c r="L511" i="6" s="1"/>
  <c r="C277" i="6"/>
  <c r="L277" i="6" s="1"/>
  <c r="C505" i="6"/>
  <c r="L505" i="6" s="1"/>
  <c r="C193" i="6"/>
  <c r="L193" i="6" s="1"/>
  <c r="C445" i="6"/>
  <c r="L445" i="6" s="1"/>
  <c r="C211" i="6"/>
  <c r="L211" i="6" s="1"/>
  <c r="C439" i="6"/>
  <c r="L439" i="6" s="1"/>
  <c r="C541" i="6"/>
  <c r="L541" i="6" s="1"/>
  <c r="C307" i="6"/>
  <c r="L307" i="6" s="1"/>
  <c r="D55" i="5"/>
  <c r="I55" i="5" s="1"/>
  <c r="C355" i="6"/>
  <c r="L355" i="6" s="1"/>
  <c r="C325" i="6"/>
  <c r="L325" i="6" s="1"/>
  <c r="D61" i="5"/>
  <c r="I61" i="5" s="1"/>
  <c r="C181" i="6"/>
  <c r="L181" i="6" s="1"/>
  <c r="C283" i="6"/>
  <c r="L283" i="6" s="1"/>
  <c r="D157" i="5"/>
  <c r="I157" i="5" s="1"/>
  <c r="C331" i="6"/>
  <c r="L331" i="6" s="1"/>
  <c r="D205" i="5"/>
  <c r="I205" i="5" s="1"/>
  <c r="D175" i="5"/>
  <c r="I175" i="5" s="1"/>
  <c r="C187" i="6"/>
  <c r="L187" i="6" s="1"/>
  <c r="C289" i="6"/>
  <c r="L289" i="6" s="1"/>
  <c r="C565" i="6"/>
  <c r="L565" i="6" s="1"/>
  <c r="D133" i="5"/>
  <c r="I133" i="5" s="1"/>
  <c r="C385" i="6"/>
  <c r="L385" i="6" s="1"/>
  <c r="D181" i="5"/>
  <c r="I181" i="5" s="1"/>
  <c r="C433" i="6"/>
  <c r="L433" i="6" s="1"/>
  <c r="C109" i="6"/>
  <c r="L109" i="6" s="1"/>
  <c r="C571" i="6"/>
  <c r="L571" i="6" s="1"/>
  <c r="C313" i="6"/>
  <c r="L313" i="6" s="1"/>
  <c r="D139" i="5"/>
  <c r="I139" i="5" s="1"/>
  <c r="C259" i="6"/>
  <c r="L259" i="6" s="1"/>
  <c r="C409" i="6"/>
  <c r="L409" i="6" s="1"/>
  <c r="C367" i="6"/>
  <c r="L367" i="6" s="1"/>
  <c r="C457" i="6"/>
  <c r="L457" i="6" s="1"/>
  <c r="C415" i="6"/>
  <c r="L415" i="6" s="1"/>
  <c r="C223" i="6"/>
  <c r="L223" i="6" s="1"/>
  <c r="D163" i="5"/>
  <c r="I163" i="5" s="1"/>
  <c r="C235" i="6"/>
  <c r="L235" i="6" s="1"/>
  <c r="D109" i="5"/>
  <c r="I109" i="5" s="1"/>
  <c r="C103" i="6"/>
  <c r="L103" i="6" s="1"/>
  <c r="D187" i="5"/>
  <c r="I187" i="5" s="1"/>
  <c r="C151" i="6"/>
  <c r="L151" i="6" s="1"/>
  <c r="C559" i="6"/>
  <c r="L559" i="6" s="1"/>
  <c r="D151" i="5"/>
  <c r="I151" i="5" s="1"/>
  <c r="W117" i="24"/>
  <c r="AU167" i="24" s="1"/>
  <c r="C391" i="6"/>
  <c r="L391" i="6" s="1"/>
  <c r="D85" i="5"/>
  <c r="I85" i="5" s="1"/>
  <c r="C337" i="6"/>
  <c r="L337" i="6" s="1"/>
  <c r="C487" i="6"/>
  <c r="L487" i="6" s="1"/>
  <c r="C127" i="6"/>
  <c r="L127" i="6" s="1"/>
  <c r="C535" i="6"/>
  <c r="L535" i="6" s="1"/>
  <c r="C253" i="6"/>
  <c r="L253" i="6" s="1"/>
  <c r="C451" i="6"/>
  <c r="L451" i="6" s="1"/>
  <c r="C493" i="6"/>
  <c r="L493" i="6" s="1"/>
  <c r="C175" i="6"/>
  <c r="L175" i="6" s="1"/>
  <c r="D49" i="5"/>
  <c r="I49" i="5" s="1"/>
  <c r="D73" i="5"/>
  <c r="I73" i="5" s="1"/>
  <c r="C475" i="6"/>
  <c r="L475" i="6" s="1"/>
  <c r="C301" i="6"/>
  <c r="L301" i="6" s="1"/>
  <c r="C295" i="6"/>
  <c r="L295" i="6" s="1"/>
  <c r="D103" i="5"/>
  <c r="I103" i="5" s="1"/>
  <c r="C403" i="6"/>
  <c r="L403" i="6" s="1"/>
  <c r="C169" i="6"/>
  <c r="L169" i="6" s="1"/>
  <c r="C319" i="6"/>
  <c r="L319" i="6" s="1"/>
  <c r="C379" i="6"/>
  <c r="L379" i="6" s="1"/>
  <c r="C97" i="6"/>
  <c r="L97" i="6" s="1"/>
  <c r="C553" i="6"/>
  <c r="L553" i="6" s="1"/>
  <c r="C265" i="6"/>
  <c r="L265" i="6" s="1"/>
  <c r="C121" i="6"/>
  <c r="L121" i="6" s="1"/>
  <c r="C481" i="6"/>
  <c r="L481" i="6" s="1"/>
  <c r="C247" i="6"/>
  <c r="L247" i="6" s="1"/>
  <c r="D193" i="5"/>
  <c r="I193" i="5" s="1"/>
  <c r="F17" i="16" a="1"/>
  <c r="F17" i="16" s="1"/>
  <c r="F18" i="16" s="1" a="1"/>
  <c r="F18" i="16" s="1"/>
  <c r="C529" i="6"/>
  <c r="L529" i="6" s="1"/>
  <c r="D67" i="5"/>
  <c r="I67" i="5" s="1"/>
  <c r="C463" i="6"/>
  <c r="L463" i="6" s="1"/>
  <c r="C343" i="6"/>
  <c r="L343" i="6" s="1"/>
  <c r="C271" i="6"/>
  <c r="L271" i="6" s="1"/>
  <c r="D145" i="5"/>
  <c r="I145" i="5" s="1"/>
  <c r="D169" i="5"/>
  <c r="I169" i="5" s="1"/>
  <c r="C469" i="6"/>
  <c r="L469" i="6" s="1"/>
  <c r="D97" i="5"/>
  <c r="I97" i="5" s="1"/>
  <c r="D121" i="5"/>
  <c r="I121" i="5" s="1"/>
  <c r="C421" i="6"/>
  <c r="L421" i="6" s="1"/>
  <c r="C397" i="6"/>
  <c r="L397" i="6" s="1"/>
  <c r="C163" i="6"/>
  <c r="L163" i="6" s="1"/>
  <c r="C373" i="6"/>
  <c r="L373" i="6" s="1"/>
  <c r="C349" i="6"/>
  <c r="L349" i="6" s="1"/>
  <c r="C115" i="6"/>
  <c r="L115" i="6" s="1"/>
  <c r="C139" i="6"/>
  <c r="L139" i="6" s="1"/>
  <c r="C547" i="6"/>
  <c r="L547" i="6" s="1"/>
  <c r="D223" i="5"/>
  <c r="I223" i="5" s="1"/>
  <c r="D199" i="5"/>
  <c r="I199" i="5" s="1"/>
  <c r="C499" i="6"/>
  <c r="L499" i="6" s="1"/>
  <c r="C523" i="6"/>
  <c r="L523" i="6" s="1"/>
  <c r="C241" i="6"/>
  <c r="L241" i="6" s="1"/>
  <c r="C427" i="6"/>
  <c r="L427" i="6" s="1"/>
  <c r="C145" i="6"/>
  <c r="L145" i="6" s="1"/>
  <c r="C217" i="6"/>
  <c r="L217" i="6" s="1"/>
  <c r="D217" i="5"/>
  <c r="I217" i="5" s="1"/>
  <c r="D115" i="5"/>
  <c r="I115" i="5" s="1"/>
  <c r="AU163" i="24"/>
  <c r="AU192" i="24"/>
  <c r="AU224" i="24"/>
  <c r="AU211" i="24"/>
  <c r="AU198" i="24"/>
  <c r="AU185" i="24"/>
  <c r="AU249" i="24"/>
  <c r="AU240" i="24"/>
  <c r="AU225" i="24"/>
  <c r="AU259" i="24"/>
  <c r="AU262" i="24"/>
  <c r="AU196" i="24"/>
  <c r="AU228" i="24"/>
  <c r="AU215" i="24"/>
  <c r="AU202" i="24"/>
  <c r="AU201" i="24"/>
  <c r="AU253" i="24"/>
  <c r="AU244" i="24"/>
  <c r="AU231" i="24"/>
  <c r="AU263" i="24"/>
  <c r="AU205" i="24"/>
  <c r="AU200" i="24"/>
  <c r="AU187" i="24"/>
  <c r="AU219" i="24"/>
  <c r="AU206" i="24"/>
  <c r="AU217" i="24"/>
  <c r="AU257" i="24"/>
  <c r="AU248" i="24"/>
  <c r="AU235" i="24"/>
  <c r="AU242" i="24"/>
  <c r="AU234" i="24"/>
  <c r="AU204" i="24"/>
  <c r="AU191" i="24"/>
  <c r="AU223" i="24"/>
  <c r="AU210" i="24"/>
  <c r="AU229" i="24"/>
  <c r="AU261" i="24"/>
  <c r="AU252" i="24"/>
  <c r="AU239" i="24"/>
  <c r="AU258" i="24"/>
  <c r="AU250" i="24"/>
  <c r="AU208" i="24"/>
  <c r="AU195" i="24"/>
  <c r="AU227" i="24"/>
  <c r="AU214" i="24"/>
  <c r="AU233" i="24"/>
  <c r="AU197" i="24"/>
  <c r="AU256" i="24"/>
  <c r="AU243" i="24"/>
  <c r="AU184" i="24"/>
  <c r="AU189" i="24"/>
  <c r="AU212" i="24"/>
  <c r="AU199" i="24"/>
  <c r="AU186" i="24"/>
  <c r="AU218" i="24"/>
  <c r="AU237" i="24"/>
  <c r="AU213" i="24"/>
  <c r="AU260" i="24"/>
  <c r="AU247" i="24"/>
  <c r="AU221" i="24"/>
  <c r="AU230" i="24"/>
  <c r="AU216" i="24"/>
  <c r="AU203" i="24"/>
  <c r="AU190" i="24"/>
  <c r="AU222" i="24"/>
  <c r="AU241" i="24"/>
  <c r="AU232" i="24"/>
  <c r="AU193" i="24"/>
  <c r="AU251" i="24"/>
  <c r="AU238" i="24"/>
  <c r="AU246" i="24"/>
  <c r="AU188" i="24"/>
  <c r="AU220" i="24"/>
  <c r="AU207" i="24"/>
  <c r="AU194" i="24"/>
  <c r="AU226" i="24"/>
  <c r="AU245" i="24"/>
  <c r="AU236" i="24"/>
  <c r="AU209" i="24"/>
  <c r="AU255" i="24"/>
  <c r="AU254" i="24"/>
  <c r="A42" i="1"/>
  <c r="D19" i="24"/>
  <c r="F4" i="16" a="1"/>
  <c r="F4" i="16" s="1"/>
  <c r="AU123" i="24" l="1"/>
  <c r="AU125" i="24"/>
  <c r="AU161" i="24"/>
  <c r="AU145" i="24"/>
  <c r="AU129" i="24"/>
  <c r="AU155" i="24"/>
  <c r="AU119" i="24"/>
  <c r="AU157" i="24"/>
  <c r="AU139" i="24"/>
  <c r="AU137" i="24"/>
  <c r="AU147" i="24"/>
  <c r="AU121" i="24"/>
  <c r="AU133" i="24"/>
  <c r="AU153" i="24"/>
  <c r="AU169" i="24"/>
  <c r="AU159" i="24"/>
  <c r="AU173" i="24"/>
  <c r="AU171" i="24"/>
  <c r="AU149" i="24"/>
  <c r="AU135" i="24"/>
  <c r="AU131" i="24"/>
  <c r="AU165" i="24"/>
  <c r="AU127" i="24"/>
  <c r="AU143" i="24"/>
  <c r="AU175" i="24"/>
  <c r="AU141" i="24"/>
  <c r="AU177" i="24"/>
  <c r="AU151" i="24"/>
  <c r="F19" i="16" a="1"/>
  <c r="F19" i="16" s="1"/>
  <c r="F5" i="16" a="1"/>
  <c r="F5" i="16" s="1"/>
  <c r="F6" i="16" s="1" a="1"/>
  <c r="F6" i="16" s="1"/>
  <c r="C42" i="1"/>
  <c r="E42" i="1"/>
  <c r="N42" i="1" s="1"/>
  <c r="B20" i="24"/>
  <c r="B93" i="6"/>
  <c r="K93" i="6"/>
  <c r="F93" i="6"/>
  <c r="D140" i="5" l="1"/>
  <c r="I140" i="5" s="1"/>
  <c r="C260" i="6"/>
  <c r="L260" i="6" s="1"/>
  <c r="C158" i="6"/>
  <c r="L158" i="6" s="1"/>
  <c r="C242" i="6"/>
  <c r="L242" i="6" s="1"/>
  <c r="W182" i="24"/>
  <c r="AV213" i="24" s="1"/>
  <c r="C332" i="6"/>
  <c r="L332" i="6" s="1"/>
  <c r="D104" i="5"/>
  <c r="I104" i="5" s="1"/>
  <c r="C110" i="6"/>
  <c r="L110" i="6" s="1"/>
  <c r="D86" i="5"/>
  <c r="I86" i="5" s="1"/>
  <c r="C440" i="6"/>
  <c r="L440" i="6" s="1"/>
  <c r="C182" i="6"/>
  <c r="L182" i="6" s="1"/>
  <c r="D212" i="5"/>
  <c r="I212" i="5" s="1"/>
  <c r="C104" i="6"/>
  <c r="L104" i="6" s="1"/>
  <c r="C506" i="6"/>
  <c r="L506" i="6" s="1"/>
  <c r="C230" i="6"/>
  <c r="L230" i="6" s="1"/>
  <c r="C404" i="6"/>
  <c r="L404" i="6" s="1"/>
  <c r="D80" i="5"/>
  <c r="I80" i="5" s="1"/>
  <c r="C170" i="6"/>
  <c r="L170" i="6" s="1"/>
  <c r="C416" i="6"/>
  <c r="L416" i="6" s="1"/>
  <c r="C566" i="6"/>
  <c r="L566" i="6" s="1"/>
  <c r="C512" i="6"/>
  <c r="L512" i="6" s="1"/>
  <c r="C296" i="6"/>
  <c r="L296" i="6" s="1"/>
  <c r="C290" i="6"/>
  <c r="L290" i="6" s="1"/>
  <c r="C278" i="6"/>
  <c r="L278" i="6" s="1"/>
  <c r="C494" i="6"/>
  <c r="L494" i="6" s="1"/>
  <c r="C236" i="6"/>
  <c r="L236" i="6" s="1"/>
  <c r="C464" i="6"/>
  <c r="L464" i="6" s="1"/>
  <c r="D158" i="5"/>
  <c r="I158" i="5" s="1"/>
  <c r="F20" i="16" a="1"/>
  <c r="F20" i="16" s="1"/>
  <c r="F21" i="16" s="1" a="1"/>
  <c r="F21" i="16" s="1"/>
  <c r="F22" i="16" s="1" a="1"/>
  <c r="F22" i="16" s="1"/>
  <c r="F23" i="16" s="1" a="1"/>
  <c r="F23" i="16" s="1"/>
  <c r="F24" i="16" s="1" a="1"/>
  <c r="F24" i="16" s="1"/>
  <c r="D62" i="5"/>
  <c r="I62" i="5" s="1"/>
  <c r="C410" i="6"/>
  <c r="L410" i="6" s="1"/>
  <c r="C128" i="6"/>
  <c r="L128" i="6" s="1"/>
  <c r="C536" i="6"/>
  <c r="L536" i="6" s="1"/>
  <c r="C254" i="6"/>
  <c r="L254" i="6" s="1"/>
  <c r="D176" i="5"/>
  <c r="I176" i="5" s="1"/>
  <c r="C428" i="6"/>
  <c r="L428" i="6" s="1"/>
  <c r="C350" i="6"/>
  <c r="L350" i="6" s="1"/>
  <c r="D164" i="5"/>
  <c r="I164" i="5" s="1"/>
  <c r="Z117" i="24"/>
  <c r="AV163" i="24" s="1"/>
  <c r="C362" i="6"/>
  <c r="L362" i="6" s="1"/>
  <c r="D188" i="5"/>
  <c r="I188" i="5" s="1"/>
  <c r="C488" i="6"/>
  <c r="L488" i="6" s="1"/>
  <c r="C206" i="6"/>
  <c r="L206" i="6" s="1"/>
  <c r="D128" i="5"/>
  <c r="I128" i="5" s="1"/>
  <c r="C380" i="6"/>
  <c r="L380" i="6" s="1"/>
  <c r="D206" i="5"/>
  <c r="I206" i="5" s="1"/>
  <c r="C248" i="6"/>
  <c r="L248" i="6" s="1"/>
  <c r="C116" i="6"/>
  <c r="L116" i="6" s="1"/>
  <c r="D56" i="5"/>
  <c r="I56" i="5" s="1"/>
  <c r="C356" i="6"/>
  <c r="L356" i="6" s="1"/>
  <c r="C122" i="6"/>
  <c r="L122" i="6" s="1"/>
  <c r="C434" i="6"/>
  <c r="L434" i="6" s="1"/>
  <c r="D98" i="5"/>
  <c r="I98" i="5" s="1"/>
  <c r="D170" i="5"/>
  <c r="I170" i="5" s="1"/>
  <c r="C224" i="6"/>
  <c r="L224" i="6" s="1"/>
  <c r="C374" i="6"/>
  <c r="L374" i="6" s="1"/>
  <c r="C524" i="6"/>
  <c r="L524" i="6" s="1"/>
  <c r="C542" i="6"/>
  <c r="L542" i="6" s="1"/>
  <c r="C308" i="6"/>
  <c r="L308" i="6" s="1"/>
  <c r="D182" i="5"/>
  <c r="I182" i="5" s="1"/>
  <c r="C386" i="6"/>
  <c r="L386" i="6" s="1"/>
  <c r="C200" i="6"/>
  <c r="L200" i="6" s="1"/>
  <c r="D74" i="5"/>
  <c r="I74" i="5" s="1"/>
  <c r="C452" i="6"/>
  <c r="L452" i="6" s="1"/>
  <c r="C470" i="6"/>
  <c r="L470" i="6" s="1"/>
  <c r="F7" i="16" a="1"/>
  <c r="F7" i="16" s="1"/>
  <c r="C284" i="6"/>
  <c r="L284" i="6" s="1"/>
  <c r="D110" i="5"/>
  <c r="I110" i="5" s="1"/>
  <c r="C458" i="6"/>
  <c r="L458" i="6" s="1"/>
  <c r="C176" i="6"/>
  <c r="L176" i="6" s="1"/>
  <c r="D50" i="5"/>
  <c r="I50" i="5" s="1"/>
  <c r="C302" i="6"/>
  <c r="L302" i="6" s="1"/>
  <c r="C98" i="6"/>
  <c r="L98" i="6" s="1"/>
  <c r="C194" i="6"/>
  <c r="L194" i="6" s="1"/>
  <c r="D134" i="5"/>
  <c r="I134" i="5" s="1"/>
  <c r="C338" i="6"/>
  <c r="L338" i="6" s="1"/>
  <c r="C152" i="6"/>
  <c r="L152" i="6" s="1"/>
  <c r="C560" i="6"/>
  <c r="L560" i="6" s="1"/>
  <c r="C326" i="6"/>
  <c r="L326" i="6" s="1"/>
  <c r="D152" i="5"/>
  <c r="I152" i="5" s="1"/>
  <c r="C482" i="6"/>
  <c r="L482" i="6" s="1"/>
  <c r="C188" i="6"/>
  <c r="L188" i="6" s="1"/>
  <c r="D122" i="5"/>
  <c r="I122" i="5" s="1"/>
  <c r="C422" i="6"/>
  <c r="L422" i="6" s="1"/>
  <c r="C140" i="6"/>
  <c r="L140" i="6" s="1"/>
  <c r="C548" i="6"/>
  <c r="L548" i="6" s="1"/>
  <c r="C314" i="6"/>
  <c r="L314" i="6" s="1"/>
  <c r="D200" i="5"/>
  <c r="I200" i="5" s="1"/>
  <c r="C500" i="6"/>
  <c r="L500" i="6" s="1"/>
  <c r="C266" i="6"/>
  <c r="L266" i="6" s="1"/>
  <c r="D92" i="5"/>
  <c r="I92" i="5" s="1"/>
  <c r="C392" i="6"/>
  <c r="L392" i="6" s="1"/>
  <c r="D224" i="5"/>
  <c r="I224" i="5" s="1"/>
  <c r="C476" i="6"/>
  <c r="L476" i="6" s="1"/>
  <c r="C146" i="6"/>
  <c r="L146" i="6" s="1"/>
  <c r="D116" i="5"/>
  <c r="I116" i="5" s="1"/>
  <c r="C368" i="6"/>
  <c r="L368" i="6" s="1"/>
  <c r="C134" i="6"/>
  <c r="L134" i="6" s="1"/>
  <c r="C218" i="6"/>
  <c r="L218" i="6" s="1"/>
  <c r="C530" i="6"/>
  <c r="L530" i="6" s="1"/>
  <c r="C344" i="6"/>
  <c r="L344" i="6" s="1"/>
  <c r="D218" i="5"/>
  <c r="I218" i="5" s="1"/>
  <c r="C518" i="6"/>
  <c r="L518" i="6" s="1"/>
  <c r="D68" i="5"/>
  <c r="I68" i="5" s="1"/>
  <c r="C320" i="6"/>
  <c r="L320" i="6" s="1"/>
  <c r="D194" i="5"/>
  <c r="I194" i="5" s="1"/>
  <c r="C446" i="6"/>
  <c r="L446" i="6" s="1"/>
  <c r="C212" i="6"/>
  <c r="L212" i="6" s="1"/>
  <c r="C554" i="6"/>
  <c r="L554" i="6" s="1"/>
  <c r="C272" i="6"/>
  <c r="L272" i="6" s="1"/>
  <c r="D146" i="5"/>
  <c r="I146" i="5" s="1"/>
  <c r="C398" i="6"/>
  <c r="L398" i="6" s="1"/>
  <c r="C164" i="6"/>
  <c r="L164" i="6" s="1"/>
  <c r="C572" i="6"/>
  <c r="L572" i="6" s="1"/>
  <c r="AV217" i="24"/>
  <c r="AV246" i="24"/>
  <c r="AV212" i="24"/>
  <c r="AV199" i="24"/>
  <c r="AV256" i="24"/>
  <c r="AV207" i="24"/>
  <c r="AV218" i="24"/>
  <c r="AV230" i="24"/>
  <c r="AV262" i="24"/>
  <c r="AV209" i="24"/>
  <c r="AV206" i="24"/>
  <c r="AV259" i="24"/>
  <c r="A43" i="1"/>
  <c r="D20" i="24"/>
  <c r="X10" i="5"/>
  <c r="AV200" i="24" l="1"/>
  <c r="AV198" i="24"/>
  <c r="AV244" i="24"/>
  <c r="AV257" i="24"/>
  <c r="AV215" i="24"/>
  <c r="AV225" i="24"/>
  <c r="AV214" i="24"/>
  <c r="AV186" i="24"/>
  <c r="AV238" i="24"/>
  <c r="AV184" i="24"/>
  <c r="AV220" i="24"/>
  <c r="AV233" i="24"/>
  <c r="AV185" i="24"/>
  <c r="AV236" i="24"/>
  <c r="AV192" i="24"/>
  <c r="AV254" i="24"/>
  <c r="AV247" i="24"/>
  <c r="AV223" i="24"/>
  <c r="AV249" i="24"/>
  <c r="AV201" i="24"/>
  <c r="AV210" i="24"/>
  <c r="AV248" i="24"/>
  <c r="AV191" i="24"/>
  <c r="AV251" i="24"/>
  <c r="AV228" i="24"/>
  <c r="AV241" i="24"/>
  <c r="AV193" i="24"/>
  <c r="AV227" i="24"/>
  <c r="AV240" i="24"/>
  <c r="AV221" i="24"/>
  <c r="AV243" i="24"/>
  <c r="AV196" i="24"/>
  <c r="AV211" i="24"/>
  <c r="AV258" i="24"/>
  <c r="AV202" i="24"/>
  <c r="AV263" i="24"/>
  <c r="AV195" i="24"/>
  <c r="AV222" i="24"/>
  <c r="AV253" i="24"/>
  <c r="AV235" i="24"/>
  <c r="AV205" i="24"/>
  <c r="AV224" i="24"/>
  <c r="AV226" i="24"/>
  <c r="AV237" i="24"/>
  <c r="AV252" i="24"/>
  <c r="AV189" i="24"/>
  <c r="AV208" i="24"/>
  <c r="AV242" i="24"/>
  <c r="AV190" i="24"/>
  <c r="AV188" i="24"/>
  <c r="AV250" i="24"/>
  <c r="AV239" i="24"/>
  <c r="AV204" i="24"/>
  <c r="AV219" i="24"/>
  <c r="AV232" i="24"/>
  <c r="AV255" i="24"/>
  <c r="AV203" i="24"/>
  <c r="AV261" i="24"/>
  <c r="AV187" i="24"/>
  <c r="AV234" i="24"/>
  <c r="AV245" i="24"/>
  <c r="AV260" i="24"/>
  <c r="AV197" i="24"/>
  <c r="AV216" i="24"/>
  <c r="AV194" i="24"/>
  <c r="AV229" i="24"/>
  <c r="AV231" i="24"/>
  <c r="AV145" i="24"/>
  <c r="AV155" i="24"/>
  <c r="AV165" i="24"/>
  <c r="AV143" i="24"/>
  <c r="AV129" i="24"/>
  <c r="AV151" i="24"/>
  <c r="AV133" i="24"/>
  <c r="AV157" i="24"/>
  <c r="AV149" i="24"/>
  <c r="AV139" i="24"/>
  <c r="AV177" i="24"/>
  <c r="AV167" i="24"/>
  <c r="AV125" i="24"/>
  <c r="AV135" i="24"/>
  <c r="AV153" i="24"/>
  <c r="AV131" i="24"/>
  <c r="AV141" i="24"/>
  <c r="AV147" i="24"/>
  <c r="AV121" i="24"/>
  <c r="AV123" i="24"/>
  <c r="AV175" i="24"/>
  <c r="AV161" i="24"/>
  <c r="AV159" i="24"/>
  <c r="AV173" i="24"/>
  <c r="AV137" i="24"/>
  <c r="AV127" i="24"/>
  <c r="AV171" i="24"/>
  <c r="AV119" i="24"/>
  <c r="AV169" i="24"/>
  <c r="F8" i="16" a="1"/>
  <c r="F8" i="16" s="1"/>
  <c r="F9" i="16" s="1" a="1"/>
  <c r="F9" i="16" s="1"/>
  <c r="F10" i="16" s="1" a="1"/>
  <c r="F10" i="16" s="1"/>
  <c r="F11" i="16" s="1" a="1"/>
  <c r="F11" i="16" s="1"/>
  <c r="F12" i="16" s="1" a="1"/>
  <c r="F12" i="16" s="1"/>
  <c r="C43" i="1"/>
  <c r="E43" i="1"/>
  <c r="C519" i="6" s="1"/>
  <c r="L519" i="6" s="1"/>
  <c r="B21" i="24"/>
  <c r="C21" i="19" a="1"/>
  <c r="C21" i="19" s="1"/>
  <c r="C3" i="19" a="1"/>
  <c r="C3" i="19" s="1"/>
  <c r="C22" i="19" l="1" a="1"/>
  <c r="C22" i="19" s="1"/>
  <c r="C23" i="19" s="1" a="1"/>
  <c r="C23" i="19" s="1"/>
  <c r="M39" i="10"/>
  <c r="M38" i="10"/>
  <c r="M37" i="10"/>
  <c r="M31" i="10"/>
  <c r="M32" i="10"/>
  <c r="M33" i="10"/>
  <c r="C4" i="19" a="1"/>
  <c r="C4" i="19" s="1"/>
  <c r="C5" i="19" s="1" a="1"/>
  <c r="C5" i="19" s="1"/>
  <c r="Q182" i="24"/>
  <c r="D87" i="5"/>
  <c r="I87" i="5" s="1"/>
  <c r="C183" i="6"/>
  <c r="L183" i="6" s="1"/>
  <c r="C291" i="6"/>
  <c r="L291" i="6" s="1"/>
  <c r="C231" i="6"/>
  <c r="L231" i="6" s="1"/>
  <c r="D57" i="5"/>
  <c r="I57" i="5" s="1"/>
  <c r="C561" i="6"/>
  <c r="L561" i="6" s="1"/>
  <c r="AC117" i="24"/>
  <c r="AW169" i="24" s="1"/>
  <c r="D183" i="5"/>
  <c r="I183" i="5" s="1"/>
  <c r="C243" i="6"/>
  <c r="L243" i="6" s="1"/>
  <c r="C465" i="6"/>
  <c r="L465" i="6" s="1"/>
  <c r="C153" i="6"/>
  <c r="L153" i="6" s="1"/>
  <c r="C159" i="6"/>
  <c r="L159" i="6" s="1"/>
  <c r="C111" i="6"/>
  <c r="L111" i="6" s="1"/>
  <c r="D135" i="5"/>
  <c r="I135" i="5" s="1"/>
  <c r="D81" i="5"/>
  <c r="I81" i="5" s="1"/>
  <c r="C417" i="6"/>
  <c r="L417" i="6" s="1"/>
  <c r="C537" i="6"/>
  <c r="L537" i="6" s="1"/>
  <c r="C495" i="6"/>
  <c r="L495" i="6" s="1"/>
  <c r="C105" i="6"/>
  <c r="L105" i="6" s="1"/>
  <c r="D159" i="5"/>
  <c r="I159" i="5" s="1"/>
  <c r="AA182" i="24"/>
  <c r="AW251" i="24" s="1"/>
  <c r="C363" i="6"/>
  <c r="L363" i="6" s="1"/>
  <c r="C165" i="6"/>
  <c r="L165" i="6" s="1"/>
  <c r="C381" i="6"/>
  <c r="L381" i="6" s="1"/>
  <c r="C177" i="6"/>
  <c r="L177" i="6" s="1"/>
  <c r="C507" i="6"/>
  <c r="L507" i="6" s="1"/>
  <c r="C327" i="6"/>
  <c r="L327" i="6" s="1"/>
  <c r="D51" i="5"/>
  <c r="I51" i="5" s="1"/>
  <c r="C357" i="6"/>
  <c r="L357" i="6" s="1"/>
  <c r="C435" i="6"/>
  <c r="L435" i="6" s="1"/>
  <c r="C249" i="6"/>
  <c r="L249" i="6" s="1"/>
  <c r="C375" i="6"/>
  <c r="L375" i="6" s="1"/>
  <c r="C273" i="6"/>
  <c r="L273" i="6" s="1"/>
  <c r="D75" i="5"/>
  <c r="I75" i="5" s="1"/>
  <c r="C261" i="6"/>
  <c r="L261" i="6" s="1"/>
  <c r="C351" i="6"/>
  <c r="L351" i="6" s="1"/>
  <c r="D147" i="5"/>
  <c r="I147" i="5" s="1"/>
  <c r="C549" i="6"/>
  <c r="L549" i="6" s="1"/>
  <c r="C321" i="6"/>
  <c r="L321" i="6" s="1"/>
  <c r="C399" i="6"/>
  <c r="L399" i="6" s="1"/>
  <c r="C447" i="6"/>
  <c r="L447" i="6" s="1"/>
  <c r="C303" i="6"/>
  <c r="L303" i="6" s="1"/>
  <c r="C213" i="6"/>
  <c r="L213" i="6" s="1"/>
  <c r="D201" i="5"/>
  <c r="I201" i="5" s="1"/>
  <c r="C339" i="6"/>
  <c r="L339" i="6" s="1"/>
  <c r="C141" i="6"/>
  <c r="L141" i="6" s="1"/>
  <c r="D177" i="5"/>
  <c r="I177" i="5" s="1"/>
  <c r="C189" i="6"/>
  <c r="L189" i="6" s="1"/>
  <c r="D213" i="5"/>
  <c r="I213" i="5" s="1"/>
  <c r="C543" i="6"/>
  <c r="L543" i="6" s="1"/>
  <c r="C513" i="6"/>
  <c r="L513" i="6" s="1"/>
  <c r="C279" i="6"/>
  <c r="L279" i="6" s="1"/>
  <c r="C255" i="6"/>
  <c r="L255" i="6" s="1"/>
  <c r="D63" i="5"/>
  <c r="I63" i="5" s="1"/>
  <c r="D153" i="5"/>
  <c r="I153" i="5" s="1"/>
  <c r="C129" i="6"/>
  <c r="L129" i="6" s="1"/>
  <c r="C477" i="6"/>
  <c r="L477" i="6" s="1"/>
  <c r="D225" i="5"/>
  <c r="I225" i="5" s="1"/>
  <c r="C525" i="6"/>
  <c r="L525" i="6" s="1"/>
  <c r="C117" i="6"/>
  <c r="L117" i="6" s="1"/>
  <c r="C573" i="6"/>
  <c r="L573" i="6" s="1"/>
  <c r="D141" i="5"/>
  <c r="I141" i="5" s="1"/>
  <c r="C441" i="6"/>
  <c r="L441" i="6" s="1"/>
  <c r="C285" i="6"/>
  <c r="L285" i="6" s="1"/>
  <c r="C207" i="6"/>
  <c r="L207" i="6" s="1"/>
  <c r="D111" i="5"/>
  <c r="I111" i="5" s="1"/>
  <c r="D105" i="5"/>
  <c r="I105" i="5" s="1"/>
  <c r="D129" i="5"/>
  <c r="I129" i="5" s="1"/>
  <c r="C429" i="6"/>
  <c r="L429" i="6" s="1"/>
  <c r="C405" i="6"/>
  <c r="L405" i="6" s="1"/>
  <c r="C219" i="6"/>
  <c r="L219" i="6" s="1"/>
  <c r="C453" i="6"/>
  <c r="L453" i="6" s="1"/>
  <c r="C267" i="6"/>
  <c r="L267" i="6" s="1"/>
  <c r="C501" i="6"/>
  <c r="L501" i="6" s="1"/>
  <c r="C315" i="6"/>
  <c r="L315" i="6" s="1"/>
  <c r="C171" i="6"/>
  <c r="L171" i="6" s="1"/>
  <c r="C99" i="6"/>
  <c r="L99" i="6" s="1"/>
  <c r="D69" i="5"/>
  <c r="I69" i="5" s="1"/>
  <c r="C147" i="6"/>
  <c r="L147" i="6" s="1"/>
  <c r="D117" i="5"/>
  <c r="I117" i="5" s="1"/>
  <c r="C195" i="6"/>
  <c r="L195" i="6" s="1"/>
  <c r="D165" i="5"/>
  <c r="I165" i="5" s="1"/>
  <c r="C567" i="6"/>
  <c r="L567" i="6" s="1"/>
  <c r="C411" i="6"/>
  <c r="L411" i="6" s="1"/>
  <c r="C333" i="6"/>
  <c r="L333" i="6" s="1"/>
  <c r="C309" i="6"/>
  <c r="L309" i="6" s="1"/>
  <c r="C123" i="6"/>
  <c r="L123" i="6" s="1"/>
  <c r="D207" i="5"/>
  <c r="I207" i="5" s="1"/>
  <c r="C555" i="6"/>
  <c r="L555" i="6" s="1"/>
  <c r="C483" i="6"/>
  <c r="L483" i="6" s="1"/>
  <c r="C297" i="6"/>
  <c r="L297" i="6" s="1"/>
  <c r="C531" i="6"/>
  <c r="L531" i="6" s="1"/>
  <c r="C345" i="6"/>
  <c r="L345" i="6" s="1"/>
  <c r="D93" i="5"/>
  <c r="I93" i="5" s="1"/>
  <c r="C393" i="6"/>
  <c r="L393" i="6" s="1"/>
  <c r="D195" i="5"/>
  <c r="I195" i="5" s="1"/>
  <c r="C369" i="6"/>
  <c r="L369" i="6" s="1"/>
  <c r="C135" i="6"/>
  <c r="L135" i="6" s="1"/>
  <c r="C237" i="6"/>
  <c r="L237" i="6" s="1"/>
  <c r="D189" i="5"/>
  <c r="I189" i="5" s="1"/>
  <c r="C489" i="6"/>
  <c r="L489" i="6" s="1"/>
  <c r="C459" i="6"/>
  <c r="L459" i="6" s="1"/>
  <c r="C387" i="6"/>
  <c r="L387" i="6" s="1"/>
  <c r="C201" i="6"/>
  <c r="L201" i="6" s="1"/>
  <c r="C225" i="6"/>
  <c r="L225" i="6" s="1"/>
  <c r="D99" i="5"/>
  <c r="I99" i="5" s="1"/>
  <c r="D123" i="5"/>
  <c r="I123" i="5" s="1"/>
  <c r="C423" i="6"/>
  <c r="L423" i="6" s="1"/>
  <c r="D171" i="5"/>
  <c r="I171" i="5" s="1"/>
  <c r="C471" i="6"/>
  <c r="L471" i="6" s="1"/>
  <c r="D219" i="5"/>
  <c r="I219" i="5" s="1"/>
  <c r="D21" i="24"/>
  <c r="N43" i="1"/>
  <c r="M30" i="10"/>
  <c r="L29" i="12"/>
  <c r="U10" i="10"/>
  <c r="I93" i="6"/>
  <c r="AC10" i="5"/>
  <c r="AA10" i="5"/>
  <c r="L45" i="5"/>
  <c r="S10" i="10"/>
  <c r="B167" i="9" s="1"/>
  <c r="V10" i="10"/>
  <c r="C24" i="19" l="1" a="1"/>
  <c r="C24" i="19" s="1"/>
  <c r="AW159" i="24"/>
  <c r="AW235" i="24"/>
  <c r="AW263" i="24"/>
  <c r="AW216" i="24"/>
  <c r="AW207" i="24"/>
  <c r="AW200" i="24"/>
  <c r="AW247" i="24"/>
  <c r="AW213" i="24"/>
  <c r="AW234" i="24"/>
  <c r="AW214" i="24"/>
  <c r="AW260" i="24"/>
  <c r="AW206" i="24"/>
  <c r="AW226" i="24"/>
  <c r="AW241" i="24"/>
  <c r="AW250" i="24"/>
  <c r="AW187" i="24"/>
  <c r="AW236" i="24"/>
  <c r="AW257" i="24"/>
  <c r="AW188" i="24"/>
  <c r="AW227" i="24"/>
  <c r="AW197" i="24"/>
  <c r="AW198" i="24"/>
  <c r="C6" i="19" a="1"/>
  <c r="C6" i="19" s="1"/>
  <c r="AW143" i="24"/>
  <c r="AW139" i="24"/>
  <c r="AW129" i="24"/>
  <c r="AW131" i="24"/>
  <c r="AW127" i="24"/>
  <c r="AW141" i="24"/>
  <c r="AW165" i="24"/>
  <c r="AW133" i="24"/>
  <c r="AW177" i="24"/>
  <c r="AW147" i="24"/>
  <c r="AW151" i="24"/>
  <c r="AW135" i="24"/>
  <c r="AW175" i="24"/>
  <c r="AW155" i="24"/>
  <c r="AW145" i="24"/>
  <c r="AW149" i="24"/>
  <c r="AW125" i="24"/>
  <c r="AW153" i="24"/>
  <c r="AW173" i="24"/>
  <c r="AW163" i="24"/>
  <c r="AW161" i="24"/>
  <c r="AW123" i="24"/>
  <c r="AW121" i="24"/>
  <c r="AW167" i="24"/>
  <c r="AW157" i="24"/>
  <c r="AW119" i="24"/>
  <c r="AW171" i="24"/>
  <c r="AW137" i="24"/>
  <c r="AW228" i="24"/>
  <c r="AW262" i="24"/>
  <c r="AW244" i="24"/>
  <c r="AW210" i="24"/>
  <c r="AW225" i="24"/>
  <c r="AW231" i="24"/>
  <c r="AW246" i="24"/>
  <c r="AW253" i="24"/>
  <c r="AW194" i="24"/>
  <c r="AW209" i="24"/>
  <c r="AW196" i="24"/>
  <c r="AW230" i="24"/>
  <c r="AW237" i="24"/>
  <c r="AW223" i="24"/>
  <c r="AW193" i="24"/>
  <c r="AW212" i="24"/>
  <c r="AW259" i="24"/>
  <c r="AW211" i="24"/>
  <c r="AW256" i="24"/>
  <c r="AW222" i="24"/>
  <c r="AW240" i="24"/>
  <c r="AW218" i="24"/>
  <c r="AW224" i="24"/>
  <c r="AW215" i="24"/>
  <c r="AW233" i="24"/>
  <c r="AW248" i="24"/>
  <c r="AW189" i="24"/>
  <c r="AW208" i="24"/>
  <c r="AW255" i="24"/>
  <c r="AW195" i="24"/>
  <c r="AW245" i="24"/>
  <c r="AW186" i="24"/>
  <c r="AW192" i="24"/>
  <c r="AW239" i="24"/>
  <c r="AW254" i="24"/>
  <c r="AW261" i="24"/>
  <c r="AW202" i="24"/>
  <c r="AW217" i="24"/>
  <c r="AW203" i="24"/>
  <c r="AW238" i="24"/>
  <c r="AW205" i="24"/>
  <c r="AW243" i="24"/>
  <c r="AW258" i="24"/>
  <c r="AW191" i="24"/>
  <c r="AW221" i="24"/>
  <c r="AW219" i="24"/>
  <c r="AW242" i="24"/>
  <c r="AW249" i="24"/>
  <c r="AW190" i="24"/>
  <c r="AW184" i="24"/>
  <c r="AW252" i="24"/>
  <c r="AW201" i="24"/>
  <c r="AW220" i="24"/>
  <c r="AW199" i="24"/>
  <c r="AW229" i="24"/>
  <c r="AW232" i="24"/>
  <c r="AW185" i="24"/>
  <c r="AW204" i="24"/>
  <c r="N167" i="9"/>
  <c r="C45" i="5"/>
  <c r="B30" i="10"/>
  <c r="Z119" i="1"/>
  <c r="G92" i="1"/>
  <c r="G68" i="1"/>
  <c r="G50" i="1"/>
  <c r="C25" i="19" l="1" a="1"/>
  <c r="C25" i="19" s="1"/>
  <c r="C26" i="19" s="1" a="1"/>
  <c r="C26" i="19" s="1"/>
  <c r="C7" i="19" a="1"/>
  <c r="C7" i="19" s="1"/>
  <c r="C8" i="19" s="1" a="1"/>
  <c r="C8" i="19" s="1"/>
  <c r="K167" i="9"/>
  <c r="K168" i="9" s="1"/>
  <c r="L167" i="9"/>
  <c r="C27" i="19" l="1" a="1"/>
  <c r="C27" i="19" s="1"/>
  <c r="K169" i="9"/>
  <c r="L168" i="9"/>
  <c r="C9" i="19" a="1"/>
  <c r="C9" i="19" s="1"/>
  <c r="C10" i="19" s="1" a="1"/>
  <c r="C10" i="19" s="1"/>
  <c r="C11" i="19" s="1" a="1"/>
  <c r="C11" i="19" s="1"/>
  <c r="C12" i="19" s="1" a="1"/>
  <c r="C12" i="19" s="1"/>
  <c r="Y10" i="5"/>
  <c r="B326" i="9" s="1"/>
  <c r="C28" i="19" l="1" a="1"/>
  <c r="C28" i="19" s="1"/>
  <c r="C29" i="19" s="1" a="1"/>
  <c r="C29" i="19" s="1"/>
  <c r="C30" i="19" s="1" a="1"/>
  <c r="C30" i="19" s="1"/>
  <c r="C31" i="19" s="1" a="1"/>
  <c r="C31" i="19" s="1"/>
  <c r="C32" i="19" s="1" a="1"/>
  <c r="C32" i="19" s="1"/>
  <c r="C33" i="19" s="1"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K170" i="9"/>
  <c r="L169" i="9"/>
  <c r="X326" i="9"/>
  <c r="V326" i="9" s="1" a="1"/>
  <c r="V326" i="9" s="1"/>
  <c r="Y326" i="9"/>
  <c r="Y327" i="9" s="1"/>
  <c r="Z326" i="9"/>
  <c r="AA326" i="9"/>
  <c r="A1043" i="19" a="1"/>
  <c r="A1043" i="19" s="1"/>
  <c r="A1044" i="19" s="1" a="1"/>
  <c r="A1044" i="19" s="1"/>
  <c r="A1045" i="19" s="1" a="1"/>
  <c r="A1045" i="19" s="1"/>
  <c r="A1046" i="19" s="1" a="1"/>
  <c r="A1046" i="19" s="1"/>
  <c r="C95" i="20"/>
  <c r="D95" i="20" s="1"/>
  <c r="C59" i="20"/>
  <c r="D59" i="20" s="1"/>
  <c r="C3" i="20"/>
  <c r="D3" i="20" s="1"/>
  <c r="I167" i="9" l="1" a="1"/>
  <c r="I167" i="9" s="1"/>
  <c r="I201" i="9" a="1"/>
  <c r="I201" i="9" s="1"/>
  <c r="C201" i="9" a="1"/>
  <c r="C201" i="9" s="1"/>
  <c r="D293" i="9" a="1"/>
  <c r="D293" i="9" s="1"/>
  <c r="I293" i="9" a="1"/>
  <c r="I293" i="9" s="1"/>
  <c r="C293" i="9" a="1"/>
  <c r="C293" i="9" s="1"/>
  <c r="D201" i="9" a="1"/>
  <c r="D201" i="9" s="1"/>
  <c r="C228" i="9" a="1"/>
  <c r="C228" i="9" s="1"/>
  <c r="I270" i="9" a="1"/>
  <c r="I270" i="9" s="1"/>
  <c r="D231" i="9" a="1"/>
  <c r="D231" i="9" s="1"/>
  <c r="C310" i="9" a="1"/>
  <c r="C310" i="9" s="1"/>
  <c r="C316" i="9" a="1"/>
  <c r="C316" i="9" s="1"/>
  <c r="I305" i="9" a="1"/>
  <c r="I305" i="9" s="1"/>
  <c r="C222" i="9" a="1"/>
  <c r="C222" i="9" s="1"/>
  <c r="D275" i="9" a="1"/>
  <c r="D275" i="9" s="1"/>
  <c r="C285" i="9" a="1"/>
  <c r="C285" i="9" s="1"/>
  <c r="D269" i="9" a="1"/>
  <c r="D269" i="9" s="1"/>
  <c r="I247" i="9" a="1"/>
  <c r="I247" i="9" s="1"/>
  <c r="I198" i="9" a="1"/>
  <c r="I198" i="9" s="1"/>
  <c r="I197" i="9" a="1"/>
  <c r="I197" i="9" s="1"/>
  <c r="D315" i="9" a="1"/>
  <c r="D315" i="9" s="1"/>
  <c r="I218" i="9" a="1"/>
  <c r="I218" i="9" s="1"/>
  <c r="I225" i="9" a="1"/>
  <c r="I225" i="9" s="1"/>
  <c r="C223" i="9" a="1"/>
  <c r="C223" i="9" s="1"/>
  <c r="I238" i="9" a="1"/>
  <c r="I238" i="9" s="1"/>
  <c r="I236" i="9" a="1"/>
  <c r="I236" i="9" s="1"/>
  <c r="C200" i="9" a="1"/>
  <c r="C200" i="9" s="1"/>
  <c r="I307" i="9" a="1"/>
  <c r="I307" i="9" s="1"/>
  <c r="D270" i="9" a="1"/>
  <c r="D270" i="9" s="1"/>
  <c r="I204" i="9" a="1"/>
  <c r="I204" i="9" s="1"/>
  <c r="I226" i="9" a="1"/>
  <c r="I226" i="9" s="1"/>
  <c r="C231" i="9" a="1"/>
  <c r="C231" i="9" s="1"/>
  <c r="C246" i="9" a="1"/>
  <c r="C246" i="9" s="1"/>
  <c r="I244" i="9" a="1"/>
  <c r="I244" i="9" s="1"/>
  <c r="D305" i="9" a="1"/>
  <c r="D305" i="9" s="1"/>
  <c r="I222" i="9" a="1"/>
  <c r="I222" i="9" s="1"/>
  <c r="C275" i="9" a="1"/>
  <c r="C275" i="9" s="1"/>
  <c r="I306" i="9" a="1"/>
  <c r="I306" i="9" s="1"/>
  <c r="I269" i="9" a="1"/>
  <c r="I269" i="9" s="1"/>
  <c r="I271" i="9" a="1"/>
  <c r="I271" i="9" s="1"/>
  <c r="D247" i="9" a="1"/>
  <c r="D247" i="9" s="1"/>
  <c r="D198" i="9" a="1"/>
  <c r="D198" i="9" s="1"/>
  <c r="I303" i="9" a="1"/>
  <c r="I303" i="9" s="1"/>
  <c r="D197" i="9" a="1"/>
  <c r="D197" i="9" s="1"/>
  <c r="C315" i="9" a="1"/>
  <c r="C315" i="9" s="1"/>
  <c r="D225" i="9" a="1"/>
  <c r="D225" i="9" s="1"/>
  <c r="I301" i="9" a="1"/>
  <c r="I301" i="9" s="1"/>
  <c r="D238" i="9" a="1"/>
  <c r="D238" i="9" s="1"/>
  <c r="D236" i="9" a="1"/>
  <c r="D236" i="9" s="1"/>
  <c r="D307" i="9" a="1"/>
  <c r="D307" i="9" s="1"/>
  <c r="I228" i="9" a="1"/>
  <c r="I228" i="9" s="1"/>
  <c r="C270" i="9" a="1"/>
  <c r="C270" i="9" s="1"/>
  <c r="D204" i="9" a="1"/>
  <c r="D204" i="9" s="1"/>
  <c r="D226" i="9" a="1"/>
  <c r="D226" i="9" s="1"/>
  <c r="I310" i="9" a="1"/>
  <c r="I310" i="9" s="1"/>
  <c r="C307" i="9" a="1"/>
  <c r="C307" i="9" s="1"/>
  <c r="I316" i="9" a="1"/>
  <c r="I316" i="9" s="1"/>
  <c r="C305" i="9" a="1"/>
  <c r="C305" i="9" s="1"/>
  <c r="D306" i="9" a="1"/>
  <c r="D306" i="9" s="1"/>
  <c r="D271" i="9" a="1"/>
  <c r="D271" i="9" s="1"/>
  <c r="C197" i="9" a="1"/>
  <c r="C197" i="9" s="1"/>
  <c r="D301" i="9" a="1"/>
  <c r="D301" i="9" s="1"/>
  <c r="I227" i="9" a="1"/>
  <c r="I227" i="9" s="1"/>
  <c r="D258" i="9" a="1"/>
  <c r="D258" i="9" s="1"/>
  <c r="I272" i="9" a="1"/>
  <c r="I272" i="9" s="1"/>
  <c r="C208" i="9" a="1"/>
  <c r="C208" i="9" s="1"/>
  <c r="C311" i="9" a="1"/>
  <c r="C311" i="9" s="1"/>
  <c r="I214" i="9" a="1"/>
  <c r="I214" i="9" s="1"/>
  <c r="D212" i="9" a="1"/>
  <c r="D212" i="9" s="1"/>
  <c r="C189" i="9" a="1"/>
  <c r="C189" i="9" s="1"/>
  <c r="I298" i="9" a="1"/>
  <c r="I298" i="9" s="1"/>
  <c r="C312" i="9" a="1"/>
  <c r="C312" i="9" s="1"/>
  <c r="D248" i="9" a="1"/>
  <c r="D248" i="9" s="1"/>
  <c r="C215" i="9" a="1"/>
  <c r="C215" i="9" s="1"/>
  <c r="C218" i="9" a="1"/>
  <c r="C218" i="9" s="1"/>
  <c r="D223" i="9" a="1"/>
  <c r="D223" i="9" s="1"/>
  <c r="I208" i="9" a="1"/>
  <c r="I208" i="9" s="1"/>
  <c r="D311" i="9" a="1"/>
  <c r="D311" i="9" s="1"/>
  <c r="I312" i="9" a="1"/>
  <c r="I312" i="9" s="1"/>
  <c r="D313" i="9" a="1"/>
  <c r="D313" i="9" s="1"/>
  <c r="D228" i="9" a="1"/>
  <c r="D228" i="9" s="1"/>
  <c r="C226" i="9" a="1"/>
  <c r="C226" i="9" s="1"/>
  <c r="D316" i="9" a="1"/>
  <c r="D316" i="9" s="1"/>
  <c r="I275" i="9" a="1"/>
  <c r="I275" i="9" s="1"/>
  <c r="C306" i="9" a="1"/>
  <c r="C306" i="9" s="1"/>
  <c r="C271" i="9" a="1"/>
  <c r="C271" i="9" s="1"/>
  <c r="I315" i="9" a="1"/>
  <c r="I315" i="9" s="1"/>
  <c r="I273" i="9" a="1"/>
  <c r="I273" i="9" s="1"/>
  <c r="C301" i="9" a="1"/>
  <c r="C301" i="9" s="1"/>
  <c r="D227" i="9" a="1"/>
  <c r="D227" i="9" s="1"/>
  <c r="C272" i="9" a="1"/>
  <c r="C272" i="9" s="1"/>
  <c r="D208" i="9" a="1"/>
  <c r="D208" i="9" s="1"/>
  <c r="I278" i="9" a="1"/>
  <c r="I278" i="9" s="1"/>
  <c r="D214" i="9" a="1"/>
  <c r="D214" i="9" s="1"/>
  <c r="C212" i="9" a="1"/>
  <c r="C212" i="9" s="1"/>
  <c r="I203" i="9" a="1"/>
  <c r="I203" i="9" s="1"/>
  <c r="C298" i="9" a="1"/>
  <c r="C298" i="9" s="1"/>
  <c r="D312" i="9" a="1"/>
  <c r="D312" i="9" s="1"/>
  <c r="I213" i="9" a="1"/>
  <c r="I213" i="9" s="1"/>
  <c r="D222" i="9" a="1"/>
  <c r="D222" i="9" s="1"/>
  <c r="D285" i="9" a="1"/>
  <c r="D285" i="9" s="1"/>
  <c r="D278" i="9" a="1"/>
  <c r="D278" i="9" s="1"/>
  <c r="I212" i="9" a="1"/>
  <c r="I212" i="9" s="1"/>
  <c r="D215" i="9" a="1"/>
  <c r="D215" i="9" s="1"/>
  <c r="C213" i="9" a="1"/>
  <c r="C213" i="9" s="1"/>
  <c r="I231" i="9" a="1"/>
  <c r="I231" i="9" s="1"/>
  <c r="D244" i="9" a="1"/>
  <c r="D244" i="9" s="1"/>
  <c r="I285" i="9" a="1"/>
  <c r="I285" i="9" s="1"/>
  <c r="C269" i="9" a="1"/>
  <c r="C269" i="9" s="1"/>
  <c r="C247" i="9" a="1"/>
  <c r="C247" i="9" s="1"/>
  <c r="D303" i="9" a="1"/>
  <c r="D303" i="9" s="1"/>
  <c r="D218" i="9" a="1"/>
  <c r="D218" i="9" s="1"/>
  <c r="C225" i="9" a="1"/>
  <c r="C225" i="9" s="1"/>
  <c r="I223" i="9" a="1"/>
  <c r="I223" i="9" s="1"/>
  <c r="C238" i="9" a="1"/>
  <c r="C238" i="9" s="1"/>
  <c r="C236" i="9" a="1"/>
  <c r="C236" i="9" s="1"/>
  <c r="I200" i="9" a="1"/>
  <c r="I200" i="9" s="1"/>
  <c r="C227" i="9" a="1"/>
  <c r="C227" i="9" s="1"/>
  <c r="I258" i="9" a="1"/>
  <c r="I258" i="9" s="1"/>
  <c r="D272" i="9" a="1"/>
  <c r="D272" i="9" s="1"/>
  <c r="I311" i="9" a="1"/>
  <c r="I311" i="9" s="1"/>
  <c r="C278" i="9" a="1"/>
  <c r="C278" i="9" s="1"/>
  <c r="C214" i="9" a="1"/>
  <c r="C214" i="9" s="1"/>
  <c r="I189" i="9" a="1"/>
  <c r="I189" i="9" s="1"/>
  <c r="D203" i="9" a="1"/>
  <c r="D203" i="9" s="1"/>
  <c r="D298" i="9" a="1"/>
  <c r="D298" i="9" s="1"/>
  <c r="I248" i="9" a="1"/>
  <c r="I248" i="9" s="1"/>
  <c r="I215" i="9" a="1"/>
  <c r="I215" i="9" s="1"/>
  <c r="D213" i="9" a="1"/>
  <c r="D213" i="9" s="1"/>
  <c r="D310" i="9" a="1"/>
  <c r="D310" i="9" s="1"/>
  <c r="C244" i="9" a="1"/>
  <c r="C244" i="9" s="1"/>
  <c r="C198" i="9" a="1"/>
  <c r="C198" i="9" s="1"/>
  <c r="C303" i="9" a="1"/>
  <c r="C303" i="9" s="1"/>
  <c r="D200" i="9" a="1"/>
  <c r="D200" i="9" s="1"/>
  <c r="C258" i="9" a="1"/>
  <c r="C258" i="9" s="1"/>
  <c r="D189" i="9" a="1"/>
  <c r="D189" i="9" s="1"/>
  <c r="C203" i="9" a="1"/>
  <c r="C203" i="9" s="1"/>
  <c r="C248" i="9" a="1"/>
  <c r="C248" i="9" s="1"/>
  <c r="C190" i="9" a="1"/>
  <c r="C190" i="9" s="1"/>
  <c r="I243" i="9" a="1"/>
  <c r="I243" i="9" s="1"/>
  <c r="I210" i="9" a="1"/>
  <c r="I210" i="9" s="1"/>
  <c r="C284" i="9" a="1"/>
  <c r="C284" i="9" s="1"/>
  <c r="I180" i="9" a="1"/>
  <c r="I180" i="9" s="1"/>
  <c r="D191" i="9" a="1"/>
  <c r="D191" i="9" s="1"/>
  <c r="I274" i="9" a="1"/>
  <c r="I274" i="9" s="1"/>
  <c r="C299" i="9" a="1"/>
  <c r="C299" i="9" s="1"/>
  <c r="C287" i="9" a="1"/>
  <c r="C287" i="9" s="1"/>
  <c r="C249" i="9" a="1"/>
  <c r="C249" i="9" s="1"/>
  <c r="I246" i="9" a="1"/>
  <c r="I246" i="9" s="1"/>
  <c r="I239" i="9" a="1"/>
  <c r="I239" i="9" s="1"/>
  <c r="D284" i="9" a="1"/>
  <c r="D284" i="9" s="1"/>
  <c r="D217" i="9" a="1"/>
  <c r="D217" i="9" s="1"/>
  <c r="D262" i="9" a="1"/>
  <c r="D262" i="9" s="1"/>
  <c r="D263" i="9" a="1"/>
  <c r="D263" i="9" s="1"/>
  <c r="C202" i="9" a="1"/>
  <c r="C202" i="9" s="1"/>
  <c r="C308" i="9" a="1"/>
  <c r="C308" i="9" s="1"/>
  <c r="D308" i="9" a="1"/>
  <c r="D308" i="9" s="1"/>
  <c r="C205" i="9" a="1"/>
  <c r="C205" i="9" s="1"/>
  <c r="D273" i="9" a="1"/>
  <c r="D273" i="9" s="1"/>
  <c r="I192" i="9" a="1"/>
  <c r="I192" i="9" s="1"/>
  <c r="C259" i="9" a="1"/>
  <c r="C259" i="9" s="1"/>
  <c r="C256" i="9" a="1"/>
  <c r="C256" i="9" s="1"/>
  <c r="D178" i="9" a="1"/>
  <c r="D178" i="9" s="1"/>
  <c r="I186" i="9" a="1"/>
  <c r="I186" i="9" s="1"/>
  <c r="D233" i="9" a="1"/>
  <c r="D233" i="9" s="1"/>
  <c r="D245" i="9" a="1"/>
  <c r="D245" i="9" s="1"/>
  <c r="C288" i="9" a="1"/>
  <c r="C288" i="9" s="1"/>
  <c r="D317" i="9" a="1"/>
  <c r="D317" i="9" s="1"/>
  <c r="C216" i="9" a="1"/>
  <c r="C216" i="9" s="1"/>
  <c r="D180" i="9" a="1"/>
  <c r="D180" i="9" s="1"/>
  <c r="D246" i="9" a="1"/>
  <c r="D246" i="9" s="1"/>
  <c r="D193" i="9" a="1"/>
  <c r="D193" i="9" s="1"/>
  <c r="D219" i="9" a="1"/>
  <c r="D219" i="9" s="1"/>
  <c r="D211" i="9" a="1"/>
  <c r="D211" i="9" s="1"/>
  <c r="D268" i="9" a="1"/>
  <c r="D268" i="9" s="1"/>
  <c r="C260" i="9" a="1"/>
  <c r="C260" i="9" s="1"/>
  <c r="D302" i="9" a="1"/>
  <c r="D302" i="9" s="1"/>
  <c r="C274" i="9" a="1"/>
  <c r="C274" i="9" s="1"/>
  <c r="D186" i="9" a="1"/>
  <c r="D186" i="9" s="1"/>
  <c r="I242" i="9" a="1"/>
  <c r="I242" i="9" s="1"/>
  <c r="I209" i="9" a="1"/>
  <c r="I209" i="9" s="1"/>
  <c r="I302" i="9" a="1"/>
  <c r="I302" i="9" s="1"/>
  <c r="C229" i="9" a="1"/>
  <c r="C229" i="9" s="1"/>
  <c r="I304" i="9" a="1"/>
  <c r="I304" i="9" s="1"/>
  <c r="I313" i="9" a="1"/>
  <c r="I313" i="9" s="1"/>
  <c r="D216" i="9" a="1"/>
  <c r="D216" i="9" s="1"/>
  <c r="D281" i="9" a="1"/>
  <c r="D281" i="9" s="1"/>
  <c r="C276" i="9" a="1"/>
  <c r="C276" i="9" s="1"/>
  <c r="I277" i="9" a="1"/>
  <c r="I277" i="9" s="1"/>
  <c r="C273" i="9" a="1"/>
  <c r="C273" i="9" s="1"/>
  <c r="I317" i="9" a="1"/>
  <c r="I317" i="9" s="1"/>
  <c r="I211" i="9" a="1"/>
  <c r="I211" i="9" s="1"/>
  <c r="I233" i="9" a="1"/>
  <c r="I233" i="9" s="1"/>
  <c r="D309" i="9" a="1"/>
  <c r="D309" i="9" s="1"/>
  <c r="I249" i="9" a="1"/>
  <c r="I249" i="9" s="1"/>
  <c r="C217" i="9" a="1"/>
  <c r="C217" i="9" s="1"/>
  <c r="D249" i="9" a="1"/>
  <c r="D249" i="9" s="1"/>
  <c r="D239" i="9" a="1"/>
  <c r="D239" i="9" s="1"/>
  <c r="D287" i="9" a="1"/>
  <c r="D287" i="9" s="1"/>
  <c r="I229" i="9" a="1"/>
  <c r="I229" i="9" s="1"/>
  <c r="D277" i="9" a="1"/>
  <c r="D277" i="9" s="1"/>
  <c r="I216" i="9" a="1"/>
  <c r="I216" i="9" s="1"/>
  <c r="I220" i="9" a="1"/>
  <c r="I220" i="9" s="1"/>
  <c r="C191" i="9" a="1"/>
  <c r="C191" i="9" s="1"/>
  <c r="D241" i="9" a="1"/>
  <c r="D241" i="9" s="1"/>
  <c r="D192" i="9" a="1"/>
  <c r="D192" i="9" s="1"/>
  <c r="D210" i="9" a="1"/>
  <c r="D210" i="9" s="1"/>
  <c r="I314" i="9" a="1"/>
  <c r="I314" i="9" s="1"/>
  <c r="D190" i="9" a="1"/>
  <c r="D190" i="9" s="1"/>
  <c r="C309" i="9" a="1"/>
  <c r="C309" i="9" s="1"/>
  <c r="C233" i="9" a="1"/>
  <c r="C233" i="9" s="1"/>
  <c r="I299" i="9" a="1"/>
  <c r="I299" i="9" s="1"/>
  <c r="D232" i="9" a="1"/>
  <c r="D232" i="9" s="1"/>
  <c r="I288" i="9" a="1"/>
  <c r="I288" i="9" s="1"/>
  <c r="C240" i="9" a="1"/>
  <c r="C240" i="9" s="1"/>
  <c r="D243" i="9" a="1"/>
  <c r="D243" i="9" s="1"/>
  <c r="C186" i="9" a="1"/>
  <c r="C186" i="9" s="1"/>
  <c r="C211" i="9" a="1"/>
  <c r="C211" i="9" s="1"/>
  <c r="C300" i="9" a="1"/>
  <c r="C300" i="9" s="1"/>
  <c r="D296" i="9" a="1"/>
  <c r="D296" i="9" s="1"/>
  <c r="D229" i="9" a="1"/>
  <c r="D229" i="9" s="1"/>
  <c r="C314" i="9" a="1"/>
  <c r="C314" i="9" s="1"/>
  <c r="D274" i="9" a="1"/>
  <c r="D274" i="9" s="1"/>
  <c r="I241" i="9" a="1"/>
  <c r="I241" i="9" s="1"/>
  <c r="I205" i="9" a="1"/>
  <c r="I205" i="9" s="1"/>
  <c r="I300" i="9" a="1"/>
  <c r="I300" i="9" s="1"/>
  <c r="I245" i="9" a="1"/>
  <c r="I245" i="9" s="1"/>
  <c r="I263" i="9" a="1"/>
  <c r="I263" i="9" s="1"/>
  <c r="C239" i="9" a="1"/>
  <c r="C239" i="9" s="1"/>
  <c r="I268" i="9" a="1"/>
  <c r="I268" i="9" s="1"/>
  <c r="I217" i="9" a="1"/>
  <c r="I217" i="9" s="1"/>
  <c r="D288" i="9" a="1"/>
  <c r="D288" i="9" s="1"/>
  <c r="C182" i="9" a="1"/>
  <c r="C182" i="9" s="1"/>
  <c r="D182" i="9" a="1"/>
  <c r="D182" i="9" s="1"/>
  <c r="C277" i="9" a="1"/>
  <c r="C277" i="9" s="1"/>
  <c r="C313" i="9" a="1"/>
  <c r="C313" i="9" s="1"/>
  <c r="C304" i="9" a="1"/>
  <c r="C304" i="9" s="1"/>
  <c r="I281" i="9" a="1"/>
  <c r="I281" i="9" s="1"/>
  <c r="I240" i="9" a="1"/>
  <c r="I240" i="9" s="1"/>
  <c r="D220" i="9" a="1"/>
  <c r="D220" i="9" s="1"/>
  <c r="C241" i="9" a="1"/>
  <c r="C241" i="9" s="1"/>
  <c r="D205" i="9" a="1"/>
  <c r="D205" i="9" s="1"/>
  <c r="C192" i="9" a="1"/>
  <c r="C192" i="9" s="1"/>
  <c r="D242" i="9" a="1"/>
  <c r="D242" i="9" s="1"/>
  <c r="I256" i="9" a="1"/>
  <c r="I256" i="9" s="1"/>
  <c r="I178" i="9" a="1"/>
  <c r="I178" i="9" s="1"/>
  <c r="I276" i="9" a="1"/>
  <c r="I276" i="9" s="1"/>
  <c r="C317" i="9" a="1"/>
  <c r="C317" i="9" s="1"/>
  <c r="D237" i="9" a="1"/>
  <c r="D237" i="9" s="1"/>
  <c r="C281" i="9" a="1"/>
  <c r="C281" i="9" s="1"/>
  <c r="C193" i="9" a="1"/>
  <c r="C193" i="9" s="1"/>
  <c r="C237" i="9" a="1"/>
  <c r="C237" i="9" s="1"/>
  <c r="C268" i="9" a="1"/>
  <c r="C268" i="9" s="1"/>
  <c r="D300" i="9" a="1"/>
  <c r="D300" i="9" s="1"/>
  <c r="D304" i="9" a="1"/>
  <c r="D304" i="9" s="1"/>
  <c r="D209" i="9" a="1"/>
  <c r="D209" i="9" s="1"/>
  <c r="C302" i="9" a="1"/>
  <c r="C302" i="9" s="1"/>
  <c r="D202" i="9" a="1"/>
  <c r="D202" i="9" s="1"/>
  <c r="C204" i="9" a="1"/>
  <c r="C204" i="9" s="1"/>
  <c r="I232" i="9" a="1"/>
  <c r="I232" i="9" s="1"/>
  <c r="D259" i="9" a="1"/>
  <c r="D259" i="9" s="1"/>
  <c r="I193" i="9" a="1"/>
  <c r="I193" i="9" s="1"/>
  <c r="D240" i="9" a="1"/>
  <c r="D240" i="9" s="1"/>
  <c r="I237" i="9" a="1"/>
  <c r="I237" i="9" s="1"/>
  <c r="D314" i="9" a="1"/>
  <c r="D314" i="9" s="1"/>
  <c r="I308" i="9" a="1"/>
  <c r="I308" i="9" s="1"/>
  <c r="I262" i="9" a="1"/>
  <c r="I262" i="9" s="1"/>
  <c r="I182" i="9" a="1"/>
  <c r="I182" i="9" s="1"/>
  <c r="I284" i="9" a="1"/>
  <c r="I284" i="9" s="1"/>
  <c r="C180" i="9" a="1"/>
  <c r="C180" i="9" s="1"/>
  <c r="I259" i="9" a="1"/>
  <c r="I259" i="9" s="1"/>
  <c r="I287" i="9" a="1"/>
  <c r="I287" i="9" s="1"/>
  <c r="D276" i="9" a="1"/>
  <c r="D276" i="9" s="1"/>
  <c r="I191" i="9" a="1"/>
  <c r="I191" i="9" s="1"/>
  <c r="C263" i="9" a="1"/>
  <c r="C263" i="9" s="1"/>
  <c r="I202" i="9" a="1"/>
  <c r="I202" i="9" s="1"/>
  <c r="C220" i="9" a="1"/>
  <c r="C220" i="9" s="1"/>
  <c r="C242" i="9" a="1"/>
  <c r="C242" i="9" s="1"/>
  <c r="C210" i="9" a="1"/>
  <c r="C210" i="9" s="1"/>
  <c r="D256" i="9" a="1"/>
  <c r="D256" i="9" s="1"/>
  <c r="C178" i="9" a="1"/>
  <c r="C178" i="9" s="1"/>
  <c r="I309" i="9" a="1"/>
  <c r="I309" i="9" s="1"/>
  <c r="C245" i="9" a="1"/>
  <c r="C245" i="9" s="1"/>
  <c r="I190" i="9" a="1"/>
  <c r="I190" i="9" s="1"/>
  <c r="D299" i="9" a="1"/>
  <c r="D299" i="9" s="1"/>
  <c r="C232" i="9" a="1"/>
  <c r="C232" i="9" s="1"/>
  <c r="C243" i="9" a="1"/>
  <c r="C243" i="9" s="1"/>
  <c r="D260" i="9" a="1"/>
  <c r="D260" i="9" s="1"/>
  <c r="C262" i="9" a="1"/>
  <c r="C262" i="9" s="1"/>
  <c r="C209" i="9" a="1"/>
  <c r="C209" i="9" s="1"/>
  <c r="I279" i="9" a="1"/>
  <c r="I279" i="9" s="1"/>
  <c r="I179" i="9" a="1"/>
  <c r="I179" i="9" s="1"/>
  <c r="I187" i="9" a="1"/>
  <c r="I187" i="9" s="1"/>
  <c r="I219" i="9" a="1"/>
  <c r="I219" i="9" s="1"/>
  <c r="C286" i="9" a="1"/>
  <c r="C286" i="9" s="1"/>
  <c r="C289" i="9" a="1"/>
  <c r="C289" i="9" s="1"/>
  <c r="D279" i="9" a="1"/>
  <c r="D279" i="9" s="1"/>
  <c r="C230" i="9" a="1"/>
  <c r="C230" i="9" s="1"/>
  <c r="D292" i="9" a="1"/>
  <c r="D292" i="9" s="1"/>
  <c r="D184" i="9" a="1"/>
  <c r="D184" i="9" s="1"/>
  <c r="C257" i="9" a="1"/>
  <c r="C257" i="9" s="1"/>
  <c r="C221" i="9" a="1"/>
  <c r="C221" i="9" s="1"/>
  <c r="D224" i="9" a="1"/>
  <c r="D224" i="9" s="1"/>
  <c r="D282" i="9" a="1"/>
  <c r="D282" i="9" s="1"/>
  <c r="C183" i="9" a="1"/>
  <c r="C183" i="9" s="1"/>
  <c r="C261" i="9" a="1"/>
  <c r="C261" i="9" s="1"/>
  <c r="D188" i="9" a="1"/>
  <c r="D188" i="9" s="1"/>
  <c r="I295" i="9" a="1"/>
  <c r="I295" i="9" s="1"/>
  <c r="I234" i="9" a="1"/>
  <c r="I234" i="9" s="1"/>
  <c r="C235" i="9" a="1"/>
  <c r="C235" i="9" s="1"/>
  <c r="C207" i="9" a="1"/>
  <c r="C207" i="9" s="1"/>
  <c r="C267" i="9" a="1"/>
  <c r="C267" i="9" s="1"/>
  <c r="D294" i="9" a="1"/>
  <c r="D294" i="9" s="1"/>
  <c r="I199" i="9" a="1"/>
  <c r="I199" i="9" s="1"/>
  <c r="I297" i="9" a="1"/>
  <c r="I297" i="9" s="1"/>
  <c r="D206" i="9" a="1"/>
  <c r="D206" i="9" s="1"/>
  <c r="C290" i="9" a="1"/>
  <c r="C290" i="9" s="1"/>
  <c r="I185" i="9" a="1"/>
  <c r="I185" i="9" s="1"/>
  <c r="D265" i="9" a="1"/>
  <c r="D265" i="9" s="1"/>
  <c r="D283" i="9" a="1"/>
  <c r="D283" i="9" s="1"/>
  <c r="I266" i="9" a="1"/>
  <c r="I266" i="9" s="1"/>
  <c r="I254" i="9" a="1"/>
  <c r="I254" i="9" s="1"/>
  <c r="I252" i="9" a="1"/>
  <c r="I252" i="9" s="1"/>
  <c r="I253" i="9" a="1"/>
  <c r="I253" i="9" s="1"/>
  <c r="I255" i="9" a="1"/>
  <c r="I255" i="9" s="1"/>
  <c r="C251" i="9" a="1"/>
  <c r="C251" i="9" s="1"/>
  <c r="I289" i="9" a="1"/>
  <c r="I289" i="9" s="1"/>
  <c r="I194" i="9" a="1"/>
  <c r="I194" i="9" s="1"/>
  <c r="C219" i="9" a="1"/>
  <c r="C219" i="9" s="1"/>
  <c r="I286" i="9" a="1"/>
  <c r="I286" i="9" s="1"/>
  <c r="D289" i="9" a="1"/>
  <c r="D289" i="9" s="1"/>
  <c r="I264" i="9" a="1"/>
  <c r="I264" i="9" s="1"/>
  <c r="I230" i="9" a="1"/>
  <c r="I230" i="9" s="1"/>
  <c r="C292" i="9" a="1"/>
  <c r="C292" i="9" s="1"/>
  <c r="D257" i="9" a="1"/>
  <c r="D257" i="9" s="1"/>
  <c r="I280" i="9" a="1"/>
  <c r="I280" i="9" s="1"/>
  <c r="C224" i="9" a="1"/>
  <c r="C224" i="9" s="1"/>
  <c r="C282" i="9" a="1"/>
  <c r="C282" i="9" s="1"/>
  <c r="I196" i="9" a="1"/>
  <c r="I196" i="9" s="1"/>
  <c r="I261" i="9" a="1"/>
  <c r="I261" i="9" s="1"/>
  <c r="I188" i="9" a="1"/>
  <c r="I188" i="9" s="1"/>
  <c r="I195" i="9" a="1"/>
  <c r="I195" i="9" s="1"/>
  <c r="C234" i="9" a="1"/>
  <c r="C234" i="9" s="1"/>
  <c r="I235" i="9" a="1"/>
  <c r="I235" i="9" s="1"/>
  <c r="I267" i="9" a="1"/>
  <c r="I267" i="9" s="1"/>
  <c r="C294" i="9" a="1"/>
  <c r="C294" i="9" s="1"/>
  <c r="D291" i="9" a="1"/>
  <c r="D291" i="9" s="1"/>
  <c r="D297" i="9" a="1"/>
  <c r="D297" i="9" s="1"/>
  <c r="C206" i="9" a="1"/>
  <c r="C206" i="9" s="1"/>
  <c r="I181" i="9" a="1"/>
  <c r="I181" i="9" s="1"/>
  <c r="C185" i="9" a="1"/>
  <c r="C185" i="9" s="1"/>
  <c r="C265" i="9" a="1"/>
  <c r="C265" i="9" s="1"/>
  <c r="C283" i="9" a="1"/>
  <c r="C283" i="9" s="1"/>
  <c r="D252" i="9" a="1"/>
  <c r="D252" i="9" s="1"/>
  <c r="D253" i="9" a="1"/>
  <c r="D253" i="9" s="1"/>
  <c r="C255" i="9" a="1"/>
  <c r="C255" i="9" s="1"/>
  <c r="I250" i="9" a="1"/>
  <c r="I250" i="9" s="1"/>
  <c r="I296" i="9" a="1"/>
  <c r="I296" i="9" s="1"/>
  <c r="C296" i="9" a="1"/>
  <c r="C296" i="9" s="1"/>
  <c r="I260" i="9" a="1"/>
  <c r="I260" i="9" s="1"/>
  <c r="C194" i="9" a="1"/>
  <c r="C194" i="9" s="1"/>
  <c r="D179" i="9" a="1"/>
  <c r="D179" i="9" s="1"/>
  <c r="D264" i="9" a="1"/>
  <c r="D264" i="9" s="1"/>
  <c r="D230" i="9" a="1"/>
  <c r="D230" i="9" s="1"/>
  <c r="C184" i="9" a="1"/>
  <c r="C184" i="9" s="1"/>
  <c r="I221" i="9" a="1"/>
  <c r="I221" i="9" s="1"/>
  <c r="D280" i="9" a="1"/>
  <c r="D280" i="9" s="1"/>
  <c r="I183" i="9" a="1"/>
  <c r="I183" i="9" s="1"/>
  <c r="D196" i="9" a="1"/>
  <c r="D196" i="9" s="1"/>
  <c r="D261" i="9" a="1"/>
  <c r="D261" i="9" s="1"/>
  <c r="C295" i="9" a="1"/>
  <c r="C295" i="9" s="1"/>
  <c r="D195" i="9" a="1"/>
  <c r="D195" i="9" s="1"/>
  <c r="D234" i="9" a="1"/>
  <c r="D234" i="9" s="1"/>
  <c r="I207" i="9" a="1"/>
  <c r="I207" i="9" s="1"/>
  <c r="D267" i="9" a="1"/>
  <c r="D267" i="9" s="1"/>
  <c r="D199" i="9" a="1"/>
  <c r="D199" i="9" s="1"/>
  <c r="C291" i="9" a="1"/>
  <c r="C291" i="9" s="1"/>
  <c r="C297" i="9" a="1"/>
  <c r="C297" i="9" s="1"/>
  <c r="I290" i="9" a="1"/>
  <c r="I290" i="9" s="1"/>
  <c r="C181" i="9" a="1"/>
  <c r="C181" i="9" s="1"/>
  <c r="D185" i="9" a="1"/>
  <c r="D185" i="9" s="1"/>
  <c r="I265" i="9" a="1"/>
  <c r="I265" i="9" s="1"/>
  <c r="D266" i="9" a="1"/>
  <c r="D266" i="9" s="1"/>
  <c r="C254" i="9" a="1"/>
  <c r="C254" i="9" s="1"/>
  <c r="C252" i="9" a="1"/>
  <c r="C252" i="9" s="1"/>
  <c r="C253" i="9" a="1"/>
  <c r="C253" i="9" s="1"/>
  <c r="I251" i="9" a="1"/>
  <c r="I251" i="9" s="1"/>
  <c r="C250" i="9" a="1"/>
  <c r="C250" i="9" s="1"/>
  <c r="D187" i="9" a="1"/>
  <c r="D187" i="9" s="1"/>
  <c r="C187" i="9" a="1"/>
  <c r="C187" i="9" s="1"/>
  <c r="D194" i="9" a="1"/>
  <c r="D194" i="9" s="1"/>
  <c r="D286" i="9" a="1"/>
  <c r="D286" i="9" s="1"/>
  <c r="C279" i="9" a="1"/>
  <c r="C279" i="9" s="1"/>
  <c r="C179" i="9" a="1"/>
  <c r="C179" i="9" s="1"/>
  <c r="C264" i="9" a="1"/>
  <c r="C264" i="9" s="1"/>
  <c r="I292" i="9" a="1"/>
  <c r="I292" i="9" s="1"/>
  <c r="I184" i="9" a="1"/>
  <c r="I184" i="9" s="1"/>
  <c r="I257" i="9" a="1"/>
  <c r="I257" i="9" s="1"/>
  <c r="D221" i="9" a="1"/>
  <c r="D221" i="9" s="1"/>
  <c r="C280" i="9" a="1"/>
  <c r="C280" i="9" s="1"/>
  <c r="I224" i="9" a="1"/>
  <c r="I224" i="9" s="1"/>
  <c r="I282" i="9" a="1"/>
  <c r="I282" i="9" s="1"/>
  <c r="D183" i="9" a="1"/>
  <c r="D183" i="9" s="1"/>
  <c r="C196" i="9" a="1"/>
  <c r="C196" i="9" s="1"/>
  <c r="C188" i="9" a="1"/>
  <c r="C188" i="9" s="1"/>
  <c r="D295" i="9" a="1"/>
  <c r="D295" i="9" s="1"/>
  <c r="C195" i="9" a="1"/>
  <c r="C195" i="9" s="1"/>
  <c r="D235" i="9" a="1"/>
  <c r="D235" i="9" s="1"/>
  <c r="D207" i="9" a="1"/>
  <c r="D207" i="9" s="1"/>
  <c r="I294" i="9" a="1"/>
  <c r="I294" i="9" s="1"/>
  <c r="C199" i="9" a="1"/>
  <c r="C199" i="9" s="1"/>
  <c r="I291" i="9" a="1"/>
  <c r="I291" i="9" s="1"/>
  <c r="I206" i="9" a="1"/>
  <c r="I206" i="9" s="1"/>
  <c r="D290" i="9" a="1"/>
  <c r="D290" i="9" s="1"/>
  <c r="D181" i="9" a="1"/>
  <c r="D181" i="9" s="1"/>
  <c r="I283" i="9" a="1"/>
  <c r="I283" i="9" s="1"/>
  <c r="C266" i="9" a="1"/>
  <c r="C266" i="9" s="1"/>
  <c r="D250" i="9" a="1"/>
  <c r="D250" i="9" s="1"/>
  <c r="D255" i="9" a="1"/>
  <c r="D255" i="9" s="1"/>
  <c r="D254" i="9" a="1"/>
  <c r="D254" i="9" s="1"/>
  <c r="D251" i="9" a="1"/>
  <c r="D251" i="9" s="1"/>
  <c r="AC626" i="9" a="1"/>
  <c r="AC626" i="9" s="1"/>
  <c r="D545" i="9" a="1"/>
  <c r="D545" i="9" s="1"/>
  <c r="AC392" i="9" a="1"/>
  <c r="AC392" i="9" s="1"/>
  <c r="D567" i="9" a="1"/>
  <c r="D567" i="9" s="1"/>
  <c r="C622" i="9" a="1"/>
  <c r="C622" i="9" s="1"/>
  <c r="AC620" i="9" a="1"/>
  <c r="AC620" i="9" s="1"/>
  <c r="AC380" i="9" a="1"/>
  <c r="AC380" i="9" s="1"/>
  <c r="AC571" i="9" a="1"/>
  <c r="AC571" i="9" s="1"/>
  <c r="D547" i="9" a="1"/>
  <c r="D547" i="9" s="1"/>
  <c r="AC474" i="9" a="1"/>
  <c r="AC474" i="9" s="1"/>
  <c r="C574" i="9" a="1"/>
  <c r="C574" i="9" s="1"/>
  <c r="C550" i="9" a="1"/>
  <c r="C550" i="9" s="1"/>
  <c r="D381" i="9" a="1"/>
  <c r="D381" i="9" s="1"/>
  <c r="AC393" i="9" a="1"/>
  <c r="AC393" i="9" s="1"/>
  <c r="D576" i="9" a="1"/>
  <c r="D576" i="9" s="1"/>
  <c r="C472" i="9" a="1"/>
  <c r="C472" i="9" s="1"/>
  <c r="C495" i="9" a="1"/>
  <c r="C495" i="9" s="1"/>
  <c r="C621" i="9" a="1"/>
  <c r="C621" i="9" s="1"/>
  <c r="C626" i="9" a="1"/>
  <c r="C626" i="9" s="1"/>
  <c r="AC394" i="9" a="1"/>
  <c r="AC394" i="9" s="1"/>
  <c r="D392" i="9" a="1"/>
  <c r="D392" i="9" s="1"/>
  <c r="C567" i="9" a="1"/>
  <c r="C567" i="9" s="1"/>
  <c r="D622" i="9" a="1"/>
  <c r="D622" i="9" s="1"/>
  <c r="AC493" i="9" a="1"/>
  <c r="AC493" i="9" s="1"/>
  <c r="C620" i="9" a="1"/>
  <c r="C620" i="9" s="1"/>
  <c r="D380" i="9" a="1"/>
  <c r="D380" i="9" s="1"/>
  <c r="D571" i="9" a="1"/>
  <c r="D571" i="9" s="1"/>
  <c r="AC538" i="9" a="1"/>
  <c r="AC538" i="9" s="1"/>
  <c r="D474" i="9" a="1"/>
  <c r="D474" i="9" s="1"/>
  <c r="D574" i="9" a="1"/>
  <c r="D574" i="9" s="1"/>
  <c r="D393" i="9" a="1"/>
  <c r="D393" i="9" s="1"/>
  <c r="C576" i="9" a="1"/>
  <c r="C576" i="9" s="1"/>
  <c r="C625" i="9" a="1"/>
  <c r="C625" i="9" s="1"/>
  <c r="C473" i="9" a="1"/>
  <c r="C473" i="9" s="1"/>
  <c r="D626" i="9" a="1"/>
  <c r="D626" i="9" s="1"/>
  <c r="D394" i="9" a="1"/>
  <c r="D394" i="9" s="1"/>
  <c r="C392" i="9" a="1"/>
  <c r="C392" i="9" s="1"/>
  <c r="C394" i="9" a="1"/>
  <c r="C394" i="9" s="1"/>
  <c r="AC567" i="9" a="1"/>
  <c r="AC567" i="9" s="1"/>
  <c r="AC622" i="9" a="1"/>
  <c r="AC622" i="9" s="1"/>
  <c r="C493" i="9" a="1"/>
  <c r="C493" i="9" s="1"/>
  <c r="C547" i="9" a="1"/>
  <c r="C547" i="9" s="1"/>
  <c r="C538" i="9" a="1"/>
  <c r="C538" i="9" s="1"/>
  <c r="D496" i="9" a="1"/>
  <c r="D496" i="9" s="1"/>
  <c r="D550" i="9" a="1"/>
  <c r="D550" i="9" s="1"/>
  <c r="C381" i="9" a="1"/>
  <c r="C381" i="9" s="1"/>
  <c r="AC576" i="9" a="1"/>
  <c r="AC576" i="9" s="1"/>
  <c r="D472" i="9" a="1"/>
  <c r="D472" i="9" s="1"/>
  <c r="D495" i="9" a="1"/>
  <c r="D495" i="9" s="1"/>
  <c r="D621" i="9" a="1"/>
  <c r="D621" i="9" s="1"/>
  <c r="AC625" i="9" a="1"/>
  <c r="AC625" i="9" s="1"/>
  <c r="AC473" i="9" a="1"/>
  <c r="AC473" i="9" s="1"/>
  <c r="D620" i="9" a="1"/>
  <c r="D620" i="9" s="1"/>
  <c r="D538" i="9" a="1"/>
  <c r="D538" i="9" s="1"/>
  <c r="AC381" i="9" a="1"/>
  <c r="AC381" i="9" s="1"/>
  <c r="AC537" i="9" a="1"/>
  <c r="AC537" i="9" s="1"/>
  <c r="AC539" i="9" a="1"/>
  <c r="AC539" i="9" s="1"/>
  <c r="D475" i="9" a="1"/>
  <c r="D475" i="9" s="1"/>
  <c r="C618" i="9" a="1"/>
  <c r="C618" i="9" s="1"/>
  <c r="D554" i="9" a="1"/>
  <c r="D554" i="9" s="1"/>
  <c r="AC575" i="9" a="1"/>
  <c r="AC575" i="9" s="1"/>
  <c r="AC489" i="9" a="1"/>
  <c r="AC489" i="9" s="1"/>
  <c r="AC414" i="9" a="1"/>
  <c r="AC414" i="9" s="1"/>
  <c r="D476" i="9" a="1"/>
  <c r="D476" i="9" s="1"/>
  <c r="D388" i="9" a="1"/>
  <c r="D388" i="9" s="1"/>
  <c r="C617" i="9" a="1"/>
  <c r="C617" i="9" s="1"/>
  <c r="AC551" i="9" a="1"/>
  <c r="AC551" i="9" s="1"/>
  <c r="AC494" i="9" a="1"/>
  <c r="AC494" i="9" s="1"/>
  <c r="AC390" i="9" a="1"/>
  <c r="AC390" i="9" s="1"/>
  <c r="C541" i="9" a="1"/>
  <c r="C541" i="9" s="1"/>
  <c r="D389" i="9" a="1"/>
  <c r="D389" i="9" s="1"/>
  <c r="D556" i="9" a="1"/>
  <c r="D556" i="9" s="1"/>
  <c r="AC467" i="9" a="1"/>
  <c r="AC467" i="9" s="1"/>
  <c r="AC385" i="9" a="1"/>
  <c r="AC385" i="9" s="1"/>
  <c r="C546" i="9" a="1"/>
  <c r="C546" i="9" s="1"/>
  <c r="C470" i="9" a="1"/>
  <c r="C470" i="9" s="1"/>
  <c r="C380" i="9" a="1"/>
  <c r="C380" i="9" s="1"/>
  <c r="C474" i="9" a="1"/>
  <c r="C474" i="9" s="1"/>
  <c r="C393" i="9" a="1"/>
  <c r="C393" i="9" s="1"/>
  <c r="AC621" i="9" a="1"/>
  <c r="AC621" i="9" s="1"/>
  <c r="D473" i="9" a="1"/>
  <c r="D473" i="9" s="1"/>
  <c r="AC549" i="9" a="1"/>
  <c r="AC549" i="9" s="1"/>
  <c r="D415" i="9" a="1"/>
  <c r="D415" i="9" s="1"/>
  <c r="D539" i="9" a="1"/>
  <c r="D539" i="9" s="1"/>
  <c r="C475" i="9" a="1"/>
  <c r="C475" i="9" s="1"/>
  <c r="D618" i="9" a="1"/>
  <c r="D618" i="9" s="1"/>
  <c r="C554" i="9" a="1"/>
  <c r="C554" i="9" s="1"/>
  <c r="AC552" i="9" a="1"/>
  <c r="AC552" i="9" s="1"/>
  <c r="D575" i="9" a="1"/>
  <c r="D575" i="9" s="1"/>
  <c r="AC553" i="9" a="1"/>
  <c r="AC553" i="9" s="1"/>
  <c r="D489" i="9" a="1"/>
  <c r="D489" i="9" s="1"/>
  <c r="AC542" i="9" a="1"/>
  <c r="AC542" i="9" s="1"/>
  <c r="C414" i="9" a="1"/>
  <c r="C414" i="9" s="1"/>
  <c r="C476" i="9" a="1"/>
  <c r="C476" i="9" s="1"/>
  <c r="D551" i="9" a="1"/>
  <c r="D551" i="9" s="1"/>
  <c r="D494" i="9" a="1"/>
  <c r="D494" i="9" s="1"/>
  <c r="D390" i="9" a="1"/>
  <c r="D390" i="9" s="1"/>
  <c r="D541" i="9" a="1"/>
  <c r="D541" i="9" s="1"/>
  <c r="AC492" i="9" a="1"/>
  <c r="AC492" i="9" s="1"/>
  <c r="AC382" i="9" a="1"/>
  <c r="AC382" i="9" s="1"/>
  <c r="D467" i="9" a="1"/>
  <c r="D467" i="9" s="1"/>
  <c r="D385" i="9" a="1"/>
  <c r="D385" i="9" s="1"/>
  <c r="AC569" i="9" a="1"/>
  <c r="AC569" i="9" s="1"/>
  <c r="D470" i="9" a="1"/>
  <c r="D470" i="9" s="1"/>
  <c r="AC550" i="9" a="1"/>
  <c r="AC550" i="9" s="1"/>
  <c r="AC472" i="9" a="1"/>
  <c r="AC472" i="9" s="1"/>
  <c r="C549" i="9" a="1"/>
  <c r="C549" i="9" s="1"/>
  <c r="C415" i="9" a="1"/>
  <c r="C415" i="9" s="1"/>
  <c r="C539" i="9" a="1"/>
  <c r="C539" i="9" s="1"/>
  <c r="D552" i="9" a="1"/>
  <c r="D552" i="9" s="1"/>
  <c r="C575" i="9" a="1"/>
  <c r="C575" i="9" s="1"/>
  <c r="D553" i="9" a="1"/>
  <c r="D553" i="9" s="1"/>
  <c r="C489" i="9" a="1"/>
  <c r="C489" i="9" s="1"/>
  <c r="C542" i="9" a="1"/>
  <c r="C542" i="9" s="1"/>
  <c r="D414" i="9" a="1"/>
  <c r="D414" i="9" s="1"/>
  <c r="AC388" i="9" a="1"/>
  <c r="AC388" i="9" s="1"/>
  <c r="AC617" i="9" a="1"/>
  <c r="AC617" i="9" s="1"/>
  <c r="C551" i="9" a="1"/>
  <c r="C551" i="9" s="1"/>
  <c r="C494" i="9" a="1"/>
  <c r="C494" i="9" s="1"/>
  <c r="C390" i="9" a="1"/>
  <c r="C390" i="9" s="1"/>
  <c r="AC389" i="9" a="1"/>
  <c r="AC389" i="9" s="1"/>
  <c r="AC556" i="9" a="1"/>
  <c r="AC556" i="9" s="1"/>
  <c r="D492" i="9" a="1"/>
  <c r="D492" i="9" s="1"/>
  <c r="C382" i="9" a="1"/>
  <c r="C382" i="9" s="1"/>
  <c r="C467" i="9" a="1"/>
  <c r="C467" i="9" s="1"/>
  <c r="C385" i="9" a="1"/>
  <c r="C385" i="9" s="1"/>
  <c r="AC546" i="9" a="1"/>
  <c r="AC546" i="9" s="1"/>
  <c r="D569" i="9" a="1"/>
  <c r="D569" i="9" s="1"/>
  <c r="D493" i="9" a="1"/>
  <c r="D493" i="9" s="1"/>
  <c r="AC547" i="9" a="1"/>
  <c r="AC547" i="9" s="1"/>
  <c r="AC495" i="9" a="1"/>
  <c r="AC495" i="9" s="1"/>
  <c r="D625" i="9" a="1"/>
  <c r="D625" i="9" s="1"/>
  <c r="C384" i="9" a="1"/>
  <c r="C384" i="9" s="1"/>
  <c r="D549" i="9" a="1"/>
  <c r="D549" i="9" s="1"/>
  <c r="C391" i="9" a="1"/>
  <c r="C391" i="9" s="1"/>
  <c r="AC475" i="9" a="1"/>
  <c r="AC475" i="9" s="1"/>
  <c r="AC618" i="9" a="1"/>
  <c r="AC618" i="9" s="1"/>
  <c r="AC554" i="9" a="1"/>
  <c r="AC554" i="9" s="1"/>
  <c r="C552" i="9" a="1"/>
  <c r="C552" i="9" s="1"/>
  <c r="C570" i="9" a="1"/>
  <c r="C570" i="9" s="1"/>
  <c r="C553" i="9" a="1"/>
  <c r="C553" i="9" s="1"/>
  <c r="C556" i="9" a="1"/>
  <c r="C556" i="9" s="1"/>
  <c r="D542" i="9" a="1"/>
  <c r="D542" i="9" s="1"/>
  <c r="D617" i="9" a="1"/>
  <c r="D617" i="9" s="1"/>
  <c r="AC541" i="9" a="1"/>
  <c r="AC541" i="9" s="1"/>
  <c r="C492" i="9" a="1"/>
  <c r="C492" i="9" s="1"/>
  <c r="D546" i="9" a="1"/>
  <c r="D546" i="9" s="1"/>
  <c r="AC476" i="9" a="1"/>
  <c r="AC476" i="9" s="1"/>
  <c r="C389" i="9" a="1"/>
  <c r="C389" i="9" s="1"/>
  <c r="C569" i="9" a="1"/>
  <c r="C569" i="9" s="1"/>
  <c r="AC470" i="9" a="1"/>
  <c r="AC470" i="9" s="1"/>
  <c r="C388" i="9" a="1"/>
  <c r="C388" i="9" s="1"/>
  <c r="D382" i="9" a="1"/>
  <c r="D382" i="9" s="1"/>
  <c r="AC395" i="9" a="1"/>
  <c r="AC395" i="9" s="1"/>
  <c r="AC383" i="9" a="1"/>
  <c r="AC383" i="9" s="1"/>
  <c r="D537" i="9" a="1"/>
  <c r="D537" i="9" s="1"/>
  <c r="AC384" i="9" a="1"/>
  <c r="AC384" i="9" s="1"/>
  <c r="D379" i="9" a="1"/>
  <c r="D379" i="9" s="1"/>
  <c r="AC543" i="9" a="1"/>
  <c r="AC543" i="9" s="1"/>
  <c r="AC544" i="9" a="1"/>
  <c r="AC544" i="9" s="1"/>
  <c r="D540" i="9" a="1"/>
  <c r="D540" i="9" s="1"/>
  <c r="C537" i="9" a="1"/>
  <c r="C537" i="9" s="1"/>
  <c r="D548" i="9" a="1"/>
  <c r="D548" i="9" s="1"/>
  <c r="AC540" i="9" a="1"/>
  <c r="AC540" i="9" s="1"/>
  <c r="AC411" i="9" a="1"/>
  <c r="AC411" i="9" s="1"/>
  <c r="AC468" i="9" a="1"/>
  <c r="AC468" i="9" s="1"/>
  <c r="D378" i="9" a="1"/>
  <c r="D378" i="9" s="1"/>
  <c r="D572" i="9" a="1"/>
  <c r="D572" i="9" s="1"/>
  <c r="C396" i="9" a="1"/>
  <c r="C396" i="9" s="1"/>
  <c r="C544" i="9" a="1"/>
  <c r="C544" i="9" s="1"/>
  <c r="C624" i="9" a="1"/>
  <c r="C624" i="9" s="1"/>
  <c r="D468" i="9" a="1"/>
  <c r="D468" i="9" s="1"/>
  <c r="C488" i="9" a="1"/>
  <c r="C488" i="9" s="1"/>
  <c r="AC574" i="9" a="1"/>
  <c r="AC574" i="9" s="1"/>
  <c r="AC490" i="9" a="1"/>
  <c r="AC490" i="9" s="1"/>
  <c r="AC623" i="9" a="1"/>
  <c r="AC623" i="9" s="1"/>
  <c r="AC488" i="9" a="1"/>
  <c r="AC488" i="9" s="1"/>
  <c r="D471" i="9" a="1"/>
  <c r="D471" i="9" s="1"/>
  <c r="AC396" i="9" a="1"/>
  <c r="AC396" i="9" s="1"/>
  <c r="C383" i="9" a="1"/>
  <c r="C383" i="9" s="1"/>
  <c r="C555" i="9" a="1"/>
  <c r="C555" i="9" s="1"/>
  <c r="D555" i="9" a="1"/>
  <c r="D555" i="9" s="1"/>
  <c r="D573" i="9" a="1"/>
  <c r="D573" i="9" s="1"/>
  <c r="D391" i="9" a="1"/>
  <c r="D391" i="9" s="1"/>
  <c r="C490" i="9" a="1"/>
  <c r="C490" i="9" s="1"/>
  <c r="D387" i="9" a="1"/>
  <c r="D387" i="9" s="1"/>
  <c r="D491" i="9" a="1"/>
  <c r="D491" i="9" s="1"/>
  <c r="C378" i="9" a="1"/>
  <c r="C378" i="9" s="1"/>
  <c r="AC377" i="9" a="1"/>
  <c r="AC377" i="9" s="1"/>
  <c r="C543" i="9" a="1"/>
  <c r="C543" i="9" s="1"/>
  <c r="AC386" i="9" a="1"/>
  <c r="AC386" i="9" s="1"/>
  <c r="AC410" i="9" a="1"/>
  <c r="AC410" i="9" s="1"/>
  <c r="D623" i="9" a="1"/>
  <c r="D623" i="9" s="1"/>
  <c r="D619" i="9" a="1"/>
  <c r="D619" i="9" s="1"/>
  <c r="AC624" i="9" a="1"/>
  <c r="AC624" i="9" s="1"/>
  <c r="AC570" i="9" a="1"/>
  <c r="AC570" i="9" s="1"/>
  <c r="AC548" i="9" a="1"/>
  <c r="AC548" i="9" s="1"/>
  <c r="C571" i="9" a="1"/>
  <c r="C571" i="9" s="1"/>
  <c r="AC545" i="9" a="1"/>
  <c r="AC545" i="9" s="1"/>
  <c r="AC491" i="9" a="1"/>
  <c r="AC491" i="9" s="1"/>
  <c r="AC469" i="9" a="1"/>
  <c r="AC469" i="9" s="1"/>
  <c r="AC619" i="9" a="1"/>
  <c r="AC619" i="9" s="1"/>
  <c r="C471" i="9" a="1"/>
  <c r="C471" i="9" s="1"/>
  <c r="D384" i="9" a="1"/>
  <c r="D384" i="9" s="1"/>
  <c r="D490" i="9" a="1"/>
  <c r="D490" i="9" s="1"/>
  <c r="AC471" i="9" a="1"/>
  <c r="AC471" i="9" s="1"/>
  <c r="AC379" i="9" a="1"/>
  <c r="AC379" i="9" s="1"/>
  <c r="C411" i="9" a="1"/>
  <c r="C411" i="9" s="1"/>
  <c r="D469" i="9" a="1"/>
  <c r="D469" i="9" s="1"/>
  <c r="C545" i="9" a="1"/>
  <c r="C545" i="9" s="1"/>
  <c r="C572" i="9" a="1"/>
  <c r="C572" i="9" s="1"/>
  <c r="D544" i="9" a="1"/>
  <c r="D544" i="9" s="1"/>
  <c r="C395" i="9" a="1"/>
  <c r="C395" i="9" s="1"/>
  <c r="D395" i="9" a="1"/>
  <c r="D395" i="9" s="1"/>
  <c r="D410" i="9" a="1"/>
  <c r="D410" i="9" s="1"/>
  <c r="D624" i="9" a="1"/>
  <c r="D624" i="9" s="1"/>
  <c r="D570" i="9" a="1"/>
  <c r="D570" i="9" s="1"/>
  <c r="C619" i="9" a="1"/>
  <c r="C619" i="9" s="1"/>
  <c r="C573" i="9" a="1"/>
  <c r="C573" i="9" s="1"/>
  <c r="AC555" i="9" a="1"/>
  <c r="AC555" i="9" s="1"/>
  <c r="C468" i="9" a="1"/>
  <c r="C468" i="9" s="1"/>
  <c r="AC415" i="9" a="1"/>
  <c r="AC415" i="9" s="1"/>
  <c r="AC496" i="9" a="1"/>
  <c r="AC496" i="9" s="1"/>
  <c r="AC391" i="9" a="1"/>
  <c r="AC391" i="9" s="1"/>
  <c r="D386" i="9" a="1"/>
  <c r="D386" i="9" s="1"/>
  <c r="C540" i="9" a="1"/>
  <c r="C540" i="9" s="1"/>
  <c r="AC378" i="9" a="1"/>
  <c r="AC378" i="9" s="1"/>
  <c r="AC387" i="9" a="1"/>
  <c r="AC387" i="9" s="1"/>
  <c r="C377" i="9" a="1"/>
  <c r="C377" i="9" s="1"/>
  <c r="AC572" i="9" a="1"/>
  <c r="AC572" i="9" s="1"/>
  <c r="AC573" i="9" a="1"/>
  <c r="AC573" i="9" s="1"/>
  <c r="D383" i="9" a="1"/>
  <c r="D383" i="9" s="1"/>
  <c r="C496" i="9" a="1"/>
  <c r="C496" i="9" s="1"/>
  <c r="C548" i="9" a="1"/>
  <c r="C548" i="9" s="1"/>
  <c r="C379" i="9" a="1"/>
  <c r="C379" i="9" s="1"/>
  <c r="C387" i="9" a="1"/>
  <c r="C387" i="9" s="1"/>
  <c r="C491" i="9" a="1"/>
  <c r="C491" i="9" s="1"/>
  <c r="D411" i="9" a="1"/>
  <c r="D411" i="9" s="1"/>
  <c r="D377" i="9" a="1"/>
  <c r="D377" i="9" s="1"/>
  <c r="C469" i="9" a="1"/>
  <c r="C469" i="9" s="1"/>
  <c r="D396" i="9" a="1"/>
  <c r="D396" i="9" s="1"/>
  <c r="D543" i="9" a="1"/>
  <c r="D543" i="9" s="1"/>
  <c r="C410" i="9" a="1"/>
  <c r="C410" i="9" s="1"/>
  <c r="C623" i="9" a="1"/>
  <c r="C623" i="9" s="1"/>
  <c r="C386" i="9" a="1"/>
  <c r="C386" i="9" s="1"/>
  <c r="D488" i="9" a="1"/>
  <c r="D488" i="9" s="1"/>
  <c r="AC487" i="9" a="1"/>
  <c r="AC487" i="9" s="1"/>
  <c r="AC409" i="9" a="1"/>
  <c r="AC409" i="9" s="1"/>
  <c r="C416" i="9" a="1"/>
  <c r="C416" i="9" s="1"/>
  <c r="D413" i="9" a="1"/>
  <c r="D413" i="9" s="1"/>
  <c r="C568" i="9" a="1"/>
  <c r="C568" i="9" s="1"/>
  <c r="D408" i="9" a="1"/>
  <c r="D408" i="9" s="1"/>
  <c r="D461" i="9" a="1"/>
  <c r="D461" i="9" s="1"/>
  <c r="AC497" i="9" a="1"/>
  <c r="AC497" i="9" s="1"/>
  <c r="C594" i="9" a="1"/>
  <c r="C594" i="9" s="1"/>
  <c r="C448" i="9" a="1"/>
  <c r="C448" i="9" s="1"/>
  <c r="C370" i="9" a="1"/>
  <c r="C370" i="9" s="1"/>
  <c r="D431" i="9" a="1"/>
  <c r="D431" i="9" s="1"/>
  <c r="D442" i="9" a="1"/>
  <c r="D442" i="9" s="1"/>
  <c r="C369" i="9" a="1"/>
  <c r="C369" i="9" s="1"/>
  <c r="AC578" i="9" a="1"/>
  <c r="AC578" i="9" s="1"/>
  <c r="D509" i="9" a="1"/>
  <c r="D509" i="9" s="1"/>
  <c r="D601" i="9" a="1"/>
  <c r="D601" i="9" s="1"/>
  <c r="AC516" i="9" a="1"/>
  <c r="AC516" i="9" s="1"/>
  <c r="AC577" i="9" a="1"/>
  <c r="AC577" i="9" s="1"/>
  <c r="C535" i="9" a="1"/>
  <c r="C535" i="9" s="1"/>
  <c r="C515" i="9" a="1"/>
  <c r="C515" i="9" s="1"/>
  <c r="D605" i="9" a="1"/>
  <c r="D605" i="9" s="1"/>
  <c r="C487" i="9" a="1"/>
  <c r="C487" i="9" s="1"/>
  <c r="AC412" i="9" a="1"/>
  <c r="AC412" i="9" s="1"/>
  <c r="C408" i="9" a="1"/>
  <c r="C408" i="9" s="1"/>
  <c r="AC407" i="9" a="1"/>
  <c r="AC407" i="9" s="1"/>
  <c r="AC371" i="9" a="1"/>
  <c r="AC371" i="9" s="1"/>
  <c r="AC461" i="9" a="1"/>
  <c r="AC461" i="9" s="1"/>
  <c r="C497" i="9" a="1"/>
  <c r="C497" i="9" s="1"/>
  <c r="D608" i="9" a="1"/>
  <c r="D608" i="9" s="1"/>
  <c r="AC370" i="9" a="1"/>
  <c r="AC370" i="9" s="1"/>
  <c r="C529" i="9" a="1"/>
  <c r="C529" i="9" s="1"/>
  <c r="C431" i="9" a="1"/>
  <c r="C431" i="9" s="1"/>
  <c r="C442" i="9" a="1"/>
  <c r="C442" i="9" s="1"/>
  <c r="D578" i="9" a="1"/>
  <c r="D578" i="9" s="1"/>
  <c r="C509" i="9" a="1"/>
  <c r="C509" i="9" s="1"/>
  <c r="C590" i="9" a="1"/>
  <c r="C590" i="9" s="1"/>
  <c r="AC400" i="9" a="1"/>
  <c r="AC400" i="9" s="1"/>
  <c r="D516" i="9" a="1"/>
  <c r="D516" i="9" s="1"/>
  <c r="AC535" i="9" a="1"/>
  <c r="AC535" i="9" s="1"/>
  <c r="AC599" i="9" a="1"/>
  <c r="AC599" i="9" s="1"/>
  <c r="D515" i="9" a="1"/>
  <c r="D515" i="9" s="1"/>
  <c r="D450" i="9" a="1"/>
  <c r="D450" i="9" s="1"/>
  <c r="C605" i="9" a="1"/>
  <c r="C605" i="9" s="1"/>
  <c r="D532" i="9" a="1"/>
  <c r="D532" i="9" s="1"/>
  <c r="C434" i="9" a="1"/>
  <c r="C434" i="9" s="1"/>
  <c r="D409" i="9" a="1"/>
  <c r="D409" i="9" s="1"/>
  <c r="AC416" i="9" a="1"/>
  <c r="AC416" i="9" s="1"/>
  <c r="AC413" i="9" a="1"/>
  <c r="AC413" i="9" s="1"/>
  <c r="AC568" i="9" a="1"/>
  <c r="AC568" i="9" s="1"/>
  <c r="D412" i="9" a="1"/>
  <c r="D412" i="9" s="1"/>
  <c r="D407" i="9" a="1"/>
  <c r="D407" i="9" s="1"/>
  <c r="D371" i="9" a="1"/>
  <c r="D371" i="9" s="1"/>
  <c r="C461" i="9" a="1"/>
  <c r="C461" i="9" s="1"/>
  <c r="D497" i="9" a="1"/>
  <c r="D497" i="9" s="1"/>
  <c r="AC594" i="9" a="1"/>
  <c r="AC594" i="9" s="1"/>
  <c r="AC448" i="9" a="1"/>
  <c r="AC448" i="9" s="1"/>
  <c r="C608" i="9" a="1"/>
  <c r="C608" i="9" s="1"/>
  <c r="D370" i="9" a="1"/>
  <c r="D370" i="9" s="1"/>
  <c r="AC529" i="9" a="1"/>
  <c r="AC529" i="9" s="1"/>
  <c r="AC431" i="9" a="1"/>
  <c r="AC431" i="9" s="1"/>
  <c r="AC369" i="9" a="1"/>
  <c r="AC369" i="9" s="1"/>
  <c r="C578" i="9" a="1"/>
  <c r="C578" i="9" s="1"/>
  <c r="D590" i="9" a="1"/>
  <c r="D590" i="9" s="1"/>
  <c r="D400" i="9" a="1"/>
  <c r="D400" i="9" s="1"/>
  <c r="C601" i="9" a="1"/>
  <c r="C601" i="9" s="1"/>
  <c r="C516" i="9" a="1"/>
  <c r="C516" i="9" s="1"/>
  <c r="D577" i="9" a="1"/>
  <c r="D577" i="9" s="1"/>
  <c r="D599" i="9" a="1"/>
  <c r="D599" i="9" s="1"/>
  <c r="AC515" i="9" a="1"/>
  <c r="AC515" i="9" s="1"/>
  <c r="C450" i="9" a="1"/>
  <c r="C450" i="9" s="1"/>
  <c r="D487" i="9" a="1"/>
  <c r="D487" i="9" s="1"/>
  <c r="C409" i="9" a="1"/>
  <c r="C409" i="9" s="1"/>
  <c r="D416" i="9" a="1"/>
  <c r="D416" i="9" s="1"/>
  <c r="C413" i="9" a="1"/>
  <c r="C413" i="9" s="1"/>
  <c r="D568" i="9" a="1"/>
  <c r="D568" i="9" s="1"/>
  <c r="C412" i="9" a="1"/>
  <c r="C412" i="9" s="1"/>
  <c r="C371" i="9" a="1"/>
  <c r="C371" i="9" s="1"/>
  <c r="D594" i="9" a="1"/>
  <c r="D594" i="9" s="1"/>
  <c r="AC590" i="9" a="1"/>
  <c r="AC590" i="9" s="1"/>
  <c r="AC601" i="9" a="1"/>
  <c r="AC601" i="9" s="1"/>
  <c r="C577" i="9" a="1"/>
  <c r="C577" i="9" s="1"/>
  <c r="AC450" i="9" a="1"/>
  <c r="AC450" i="9" s="1"/>
  <c r="AC434" i="9" a="1"/>
  <c r="AC434" i="9" s="1"/>
  <c r="C514" i="9" a="1"/>
  <c r="C514" i="9" s="1"/>
  <c r="C419" i="9" a="1"/>
  <c r="C419" i="9" s="1"/>
  <c r="AC531" i="9" a="1"/>
  <c r="AC531" i="9" s="1"/>
  <c r="AC444" i="9" a="1"/>
  <c r="AC444" i="9" s="1"/>
  <c r="C402" i="9" a="1"/>
  <c r="C402" i="9" s="1"/>
  <c r="C460" i="9" a="1"/>
  <c r="C460" i="9" s="1"/>
  <c r="D504" i="9" a="1"/>
  <c r="D504" i="9" s="1"/>
  <c r="D436" i="9" a="1"/>
  <c r="D436" i="9" s="1"/>
  <c r="C484" i="9" a="1"/>
  <c r="C484" i="9" s="1"/>
  <c r="D440" i="9" a="1"/>
  <c r="D440" i="9" s="1"/>
  <c r="AC375" i="9" a="1"/>
  <c r="AC375" i="9" s="1"/>
  <c r="AC533" i="9" a="1"/>
  <c r="AC533" i="9" s="1"/>
  <c r="D367" i="9" a="1"/>
  <c r="D367" i="9" s="1"/>
  <c r="D581" i="9" a="1"/>
  <c r="D581" i="9" s="1"/>
  <c r="AC609" i="9" a="1"/>
  <c r="AC609" i="9" s="1"/>
  <c r="C597" i="9" a="1"/>
  <c r="C597" i="9" s="1"/>
  <c r="C433" i="9" a="1"/>
  <c r="C433" i="9" s="1"/>
  <c r="AC517" i="9" a="1"/>
  <c r="AC517" i="9" s="1"/>
  <c r="C454" i="9" a="1"/>
  <c r="C454" i="9" s="1"/>
  <c r="D615" i="9" a="1"/>
  <c r="D615" i="9" s="1"/>
  <c r="D503" i="9" a="1"/>
  <c r="D503" i="9" s="1"/>
  <c r="D592" i="9" a="1"/>
  <c r="D592" i="9" s="1"/>
  <c r="D477" i="9" a="1"/>
  <c r="D477" i="9" s="1"/>
  <c r="D447" i="9" a="1"/>
  <c r="D447" i="9" s="1"/>
  <c r="AC613" i="9" a="1"/>
  <c r="AC613" i="9" s="1"/>
  <c r="AC500" i="9" a="1"/>
  <c r="AC500" i="9" s="1"/>
  <c r="AC528" i="9" a="1"/>
  <c r="AC528" i="9" s="1"/>
  <c r="C582" i="9" a="1"/>
  <c r="C582" i="9" s="1"/>
  <c r="AC427" i="9" a="1"/>
  <c r="AC427" i="9" s="1"/>
  <c r="C445" i="9" a="1"/>
  <c r="C445" i="9" s="1"/>
  <c r="AC481" i="9" a="1"/>
  <c r="AC481" i="9" s="1"/>
  <c r="AC462" i="9" a="1"/>
  <c r="AC462" i="9" s="1"/>
  <c r="C463" i="9" a="1"/>
  <c r="C463" i="9" s="1"/>
  <c r="D529" i="9" a="1"/>
  <c r="D529" i="9" s="1"/>
  <c r="C599" i="9" a="1"/>
  <c r="C599" i="9" s="1"/>
  <c r="D434" i="9" a="1"/>
  <c r="D434" i="9" s="1"/>
  <c r="D514" i="9" a="1"/>
  <c r="D514" i="9" s="1"/>
  <c r="AC559" i="9" a="1"/>
  <c r="AC559" i="9" s="1"/>
  <c r="D531" i="9" a="1"/>
  <c r="D531" i="9" s="1"/>
  <c r="D444" i="9" a="1"/>
  <c r="D444" i="9" s="1"/>
  <c r="C579" i="9" a="1"/>
  <c r="C579" i="9" s="1"/>
  <c r="AC513" i="9" a="1"/>
  <c r="AC513" i="9" s="1"/>
  <c r="AC402" i="9" a="1"/>
  <c r="AC402" i="9" s="1"/>
  <c r="D460" i="9" a="1"/>
  <c r="D460" i="9" s="1"/>
  <c r="D593" i="9" a="1"/>
  <c r="D593" i="9" s="1"/>
  <c r="AC436" i="9" a="1"/>
  <c r="AC436" i="9" s="1"/>
  <c r="AC612" i="9" a="1"/>
  <c r="AC612" i="9" s="1"/>
  <c r="D375" i="9" a="1"/>
  <c r="D375" i="9" s="1"/>
  <c r="AC561" i="9" a="1"/>
  <c r="AC561" i="9" s="1"/>
  <c r="D533" i="9" a="1"/>
  <c r="D533" i="9" s="1"/>
  <c r="C367" i="9" a="1"/>
  <c r="C367" i="9" s="1"/>
  <c r="AC420" i="9" a="1"/>
  <c r="AC420" i="9" s="1"/>
  <c r="D597" i="9" a="1"/>
  <c r="D597" i="9" s="1"/>
  <c r="AC430" i="9" a="1"/>
  <c r="AC430" i="9" s="1"/>
  <c r="D443" i="9" a="1"/>
  <c r="D443" i="9" s="1"/>
  <c r="C517" i="9" a="1"/>
  <c r="C517" i="9" s="1"/>
  <c r="AC454" i="9" a="1"/>
  <c r="AC454" i="9" s="1"/>
  <c r="AC459" i="9" a="1"/>
  <c r="AC459" i="9" s="1"/>
  <c r="C503" i="9" a="1"/>
  <c r="C503" i="9" s="1"/>
  <c r="C592" i="9" a="1"/>
  <c r="C592" i="9" s="1"/>
  <c r="C447" i="9" a="1"/>
  <c r="C447" i="9" s="1"/>
  <c r="C613" i="9" a="1"/>
  <c r="C613" i="9" s="1"/>
  <c r="C500" i="9" a="1"/>
  <c r="C500" i="9" s="1"/>
  <c r="AC417" i="9" a="1"/>
  <c r="AC417" i="9" s="1"/>
  <c r="D528" i="9" a="1"/>
  <c r="D528" i="9" s="1"/>
  <c r="AC508" i="9" a="1"/>
  <c r="AC508" i="9" s="1"/>
  <c r="AC438" i="9" a="1"/>
  <c r="AC438" i="9" s="1"/>
  <c r="C427" i="9" a="1"/>
  <c r="C427" i="9" s="1"/>
  <c r="D445" i="9" a="1"/>
  <c r="D445" i="9" s="1"/>
  <c r="AC498" i="9" a="1"/>
  <c r="AC498" i="9" s="1"/>
  <c r="D481" i="9" a="1"/>
  <c r="D481" i="9" s="1"/>
  <c r="D462" i="9" a="1"/>
  <c r="D462" i="9" s="1"/>
  <c r="AC408" i="9" a="1"/>
  <c r="AC408" i="9" s="1"/>
  <c r="C407" i="9" a="1"/>
  <c r="C407" i="9" s="1"/>
  <c r="D448" i="9" a="1"/>
  <c r="D448" i="9" s="1"/>
  <c r="AC442" i="9" a="1"/>
  <c r="AC442" i="9" s="1"/>
  <c r="AC509" i="9" a="1"/>
  <c r="AC509" i="9" s="1"/>
  <c r="AC605" i="9" a="1"/>
  <c r="AC605" i="9" s="1"/>
  <c r="C532" i="9" a="1"/>
  <c r="C532" i="9" s="1"/>
  <c r="AC514" i="9" a="1"/>
  <c r="AC514" i="9" s="1"/>
  <c r="AC419" i="9" a="1"/>
  <c r="AC419" i="9" s="1"/>
  <c r="D559" i="9" a="1"/>
  <c r="D559" i="9" s="1"/>
  <c r="C531" i="9" a="1"/>
  <c r="C531" i="9" s="1"/>
  <c r="C444" i="9" a="1"/>
  <c r="C444" i="9" s="1"/>
  <c r="AC579" i="9" a="1"/>
  <c r="AC579" i="9" s="1"/>
  <c r="D513" i="9" a="1"/>
  <c r="D513" i="9" s="1"/>
  <c r="D402" i="9" a="1"/>
  <c r="D402" i="9" s="1"/>
  <c r="C504" i="9" a="1"/>
  <c r="C504" i="9" s="1"/>
  <c r="C593" i="9" a="1"/>
  <c r="C593" i="9" s="1"/>
  <c r="AC484" i="9" a="1"/>
  <c r="AC484" i="9" s="1"/>
  <c r="C440" i="9" a="1"/>
  <c r="C440" i="9" s="1"/>
  <c r="D612" i="9" a="1"/>
  <c r="D612" i="9" s="1"/>
  <c r="C375" i="9" a="1"/>
  <c r="C375" i="9" s="1"/>
  <c r="D561" i="9" a="1"/>
  <c r="D561" i="9" s="1"/>
  <c r="C533" i="9" a="1"/>
  <c r="C533" i="9" s="1"/>
  <c r="AC367" i="9" a="1"/>
  <c r="AC367" i="9" s="1"/>
  <c r="AC581" i="9" a="1"/>
  <c r="AC581" i="9" s="1"/>
  <c r="D420" i="9" a="1"/>
  <c r="D420" i="9" s="1"/>
  <c r="D609" i="9" a="1"/>
  <c r="D609" i="9" s="1"/>
  <c r="AC433" i="9" a="1"/>
  <c r="AC433" i="9" s="1"/>
  <c r="D430" i="9" a="1"/>
  <c r="D430" i="9" s="1"/>
  <c r="AC443" i="9" a="1"/>
  <c r="AC443" i="9" s="1"/>
  <c r="D517" i="9" a="1"/>
  <c r="D517" i="9" s="1"/>
  <c r="C615" i="9" a="1"/>
  <c r="C615" i="9" s="1"/>
  <c r="C459" i="9" a="1"/>
  <c r="C459" i="9" s="1"/>
  <c r="AC477" i="9" a="1"/>
  <c r="AC477" i="9" s="1"/>
  <c r="AC447" i="9" a="1"/>
  <c r="AC447" i="9" s="1"/>
  <c r="D417" i="9" a="1"/>
  <c r="D417" i="9" s="1"/>
  <c r="C528" i="9" a="1"/>
  <c r="C528" i="9" s="1"/>
  <c r="D508" i="9" a="1"/>
  <c r="D508" i="9" s="1"/>
  <c r="D438" i="9" a="1"/>
  <c r="D438" i="9" s="1"/>
  <c r="AC582" i="9" a="1"/>
  <c r="AC582" i="9" s="1"/>
  <c r="D427" i="9" a="1"/>
  <c r="D427" i="9" s="1"/>
  <c r="D498" i="9" a="1"/>
  <c r="D498" i="9" s="1"/>
  <c r="C481" i="9" a="1"/>
  <c r="C481" i="9" s="1"/>
  <c r="C462" i="9" a="1"/>
  <c r="C462" i="9" s="1"/>
  <c r="AC463" i="9" a="1"/>
  <c r="AC463" i="9" s="1"/>
  <c r="AC608" i="9" a="1"/>
  <c r="AC608" i="9" s="1"/>
  <c r="D369" i="9" a="1"/>
  <c r="D369" i="9" s="1"/>
  <c r="C400" i="9" a="1"/>
  <c r="C400" i="9" s="1"/>
  <c r="D535" i="9" a="1"/>
  <c r="D535" i="9" s="1"/>
  <c r="AC532" i="9" a="1"/>
  <c r="AC532" i="9" s="1"/>
  <c r="D419" i="9" a="1"/>
  <c r="D419" i="9" s="1"/>
  <c r="C559" i="9" a="1"/>
  <c r="C559" i="9" s="1"/>
  <c r="D579" i="9" a="1"/>
  <c r="D579" i="9" s="1"/>
  <c r="C513" i="9" a="1"/>
  <c r="C513" i="9" s="1"/>
  <c r="AC460" i="9" a="1"/>
  <c r="AC460" i="9" s="1"/>
  <c r="AC504" i="9" a="1"/>
  <c r="AC504" i="9" s="1"/>
  <c r="AC593" i="9" a="1"/>
  <c r="AC593" i="9" s="1"/>
  <c r="C436" i="9" a="1"/>
  <c r="C436" i="9" s="1"/>
  <c r="D484" i="9" a="1"/>
  <c r="D484" i="9" s="1"/>
  <c r="AC440" i="9" a="1"/>
  <c r="AC440" i="9" s="1"/>
  <c r="C612" i="9" a="1"/>
  <c r="C612" i="9" s="1"/>
  <c r="C561" i="9" a="1"/>
  <c r="C561" i="9" s="1"/>
  <c r="C430" i="9" a="1"/>
  <c r="C430" i="9" s="1"/>
  <c r="AC503" i="9" a="1"/>
  <c r="AC503" i="9" s="1"/>
  <c r="C417" i="9" a="1"/>
  <c r="C417" i="9" s="1"/>
  <c r="C508" i="9" a="1"/>
  <c r="C508" i="9" s="1"/>
  <c r="AC445" i="9" a="1"/>
  <c r="AC445" i="9" s="1"/>
  <c r="D512" i="9" a="1"/>
  <c r="D512" i="9" s="1"/>
  <c r="C485" i="9" a="1"/>
  <c r="C485" i="9" s="1"/>
  <c r="C398" i="9" a="1"/>
  <c r="C398" i="9" s="1"/>
  <c r="C600" i="9" a="1"/>
  <c r="C600" i="9" s="1"/>
  <c r="C596" i="9" a="1"/>
  <c r="C596" i="9" s="1"/>
  <c r="AC522" i="9" a="1"/>
  <c r="AC522" i="9" s="1"/>
  <c r="AC611" i="9" a="1"/>
  <c r="AC611" i="9" s="1"/>
  <c r="D465" i="9" a="1"/>
  <c r="D465" i="9" s="1"/>
  <c r="AC506" i="9" a="1"/>
  <c r="AC506" i="9" s="1"/>
  <c r="D482" i="9" a="1"/>
  <c r="D482" i="9" s="1"/>
  <c r="AC610" i="9" a="1"/>
  <c r="AC610" i="9" s="1"/>
  <c r="AC486" i="9" a="1"/>
  <c r="AC486" i="9" s="1"/>
  <c r="D518" i="9" a="1"/>
  <c r="D518" i="9" s="1"/>
  <c r="AC455" i="9" a="1"/>
  <c r="AC455" i="9" s="1"/>
  <c r="D602" i="9" a="1"/>
  <c r="D602" i="9" s="1"/>
  <c r="C511" i="9" a="1"/>
  <c r="C511" i="9" s="1"/>
  <c r="C536" i="9" a="1"/>
  <c r="C536" i="9" s="1"/>
  <c r="AC441" i="9" a="1"/>
  <c r="AC441" i="9" s="1"/>
  <c r="C376" i="9" a="1"/>
  <c r="C376" i="9" s="1"/>
  <c r="C458" i="9" a="1"/>
  <c r="C458" i="9" s="1"/>
  <c r="C422" i="9" a="1"/>
  <c r="C422" i="9" s="1"/>
  <c r="AC421" i="9" a="1"/>
  <c r="AC421" i="9" s="1"/>
  <c r="AC457" i="9" a="1"/>
  <c r="AC457" i="9" s="1"/>
  <c r="C526" i="9" a="1"/>
  <c r="C526" i="9" s="1"/>
  <c r="C558" i="9" a="1"/>
  <c r="C558" i="9" s="1"/>
  <c r="C403" i="9" a="1"/>
  <c r="C403" i="9" s="1"/>
  <c r="D478" i="9" a="1"/>
  <c r="D478" i="9" s="1"/>
  <c r="D603" i="9" a="1"/>
  <c r="D603" i="9" s="1"/>
  <c r="AC418" i="9" a="1"/>
  <c r="AC418" i="9" s="1"/>
  <c r="AC429" i="9" a="1"/>
  <c r="AC429" i="9" s="1"/>
  <c r="AC453" i="9" a="1"/>
  <c r="AC453" i="9" s="1"/>
  <c r="C581" i="9" a="1"/>
  <c r="C581" i="9" s="1"/>
  <c r="AC597" i="9" a="1"/>
  <c r="AC597" i="9" s="1"/>
  <c r="D433" i="9" a="1"/>
  <c r="D433" i="9" s="1"/>
  <c r="D454" i="9" a="1"/>
  <c r="D454" i="9" s="1"/>
  <c r="D613" i="9" a="1"/>
  <c r="D613" i="9" s="1"/>
  <c r="C512" i="9" a="1"/>
  <c r="C512" i="9" s="1"/>
  <c r="D452" i="9" a="1"/>
  <c r="D452" i="9" s="1"/>
  <c r="AC368" i="9" a="1"/>
  <c r="AC368" i="9" s="1"/>
  <c r="AC534" i="9" a="1"/>
  <c r="AC534" i="9" s="1"/>
  <c r="D522" i="9" a="1"/>
  <c r="D522" i="9" s="1"/>
  <c r="C611" i="9" a="1"/>
  <c r="C611" i="9" s="1"/>
  <c r="AC482" i="9" a="1"/>
  <c r="AC482" i="9" s="1"/>
  <c r="D610" i="9" a="1"/>
  <c r="D610" i="9" s="1"/>
  <c r="AC583" i="9" a="1"/>
  <c r="AC583" i="9" s="1"/>
  <c r="D486" i="9" a="1"/>
  <c r="D486" i="9" s="1"/>
  <c r="C518" i="9" a="1"/>
  <c r="C518" i="9" s="1"/>
  <c r="AC426" i="9" a="1"/>
  <c r="AC426" i="9" s="1"/>
  <c r="D401" i="9" a="1"/>
  <c r="D401" i="9" s="1"/>
  <c r="D455" i="9" a="1"/>
  <c r="D455" i="9" s="1"/>
  <c r="C602" i="9" a="1"/>
  <c r="C602" i="9" s="1"/>
  <c r="AC406" i="9" a="1"/>
  <c r="AC406" i="9" s="1"/>
  <c r="C441" i="9" a="1"/>
  <c r="C441" i="9" s="1"/>
  <c r="AC376" i="9" a="1"/>
  <c r="AC376" i="9" s="1"/>
  <c r="D458" i="9" a="1"/>
  <c r="D458" i="9" s="1"/>
  <c r="AC562" i="9" a="1"/>
  <c r="AC562" i="9" s="1"/>
  <c r="AC439" i="9" a="1"/>
  <c r="AC439" i="9" s="1"/>
  <c r="C421" i="9" a="1"/>
  <c r="C421" i="9" s="1"/>
  <c r="C457" i="9" a="1"/>
  <c r="C457" i="9" s="1"/>
  <c r="AC404" i="9" a="1"/>
  <c r="AC404" i="9" s="1"/>
  <c r="AC403" i="9" a="1"/>
  <c r="AC403" i="9" s="1"/>
  <c r="C609" i="9" a="1"/>
  <c r="C609" i="9" s="1"/>
  <c r="C443" i="9" a="1"/>
  <c r="C443" i="9" s="1"/>
  <c r="AC615" i="9" a="1"/>
  <c r="AC615" i="9" s="1"/>
  <c r="C452" i="9" a="1"/>
  <c r="C452" i="9" s="1"/>
  <c r="D368" i="9" a="1"/>
  <c r="D368" i="9" s="1"/>
  <c r="AC600" i="9" a="1"/>
  <c r="AC600" i="9" s="1"/>
  <c r="C534" i="9" a="1"/>
  <c r="C534" i="9" s="1"/>
  <c r="C465" i="9" a="1"/>
  <c r="C465" i="9" s="1"/>
  <c r="C486" i="9" a="1"/>
  <c r="C486" i="9" s="1"/>
  <c r="C455" i="9" a="1"/>
  <c r="C455" i="9" s="1"/>
  <c r="AC511" i="9" a="1"/>
  <c r="AC511" i="9" s="1"/>
  <c r="C406" i="9" a="1"/>
  <c r="C406" i="9" s="1"/>
  <c r="AC422" i="9" a="1"/>
  <c r="AC422" i="9" s="1"/>
  <c r="C404" i="9" a="1"/>
  <c r="C404" i="9" s="1"/>
  <c r="D558" i="9" a="1"/>
  <c r="D558" i="9" s="1"/>
  <c r="AC478" i="9" a="1"/>
  <c r="AC478" i="9" s="1"/>
  <c r="AC530" i="9" a="1"/>
  <c r="AC530" i="9" s="1"/>
  <c r="C603" i="9" a="1"/>
  <c r="C603" i="9" s="1"/>
  <c r="D429" i="9" a="1"/>
  <c r="D429" i="9" s="1"/>
  <c r="AC607" i="9" a="1"/>
  <c r="AC607" i="9" s="1"/>
  <c r="C585" i="9" a="1"/>
  <c r="C585" i="9" s="1"/>
  <c r="C523" i="9" a="1"/>
  <c r="C523" i="9" s="1"/>
  <c r="D399" i="9" a="1"/>
  <c r="D399" i="9" s="1"/>
  <c r="D584" i="9" a="1"/>
  <c r="D584" i="9" s="1"/>
  <c r="D527" i="9" a="1"/>
  <c r="D527" i="9" s="1"/>
  <c r="AC519" i="9" a="1"/>
  <c r="AC519" i="9" s="1"/>
  <c r="AC565" i="9" a="1"/>
  <c r="AC565" i="9" s="1"/>
  <c r="D557" i="9" a="1"/>
  <c r="D557" i="9" s="1"/>
  <c r="C614" i="9" a="1"/>
  <c r="C614" i="9" s="1"/>
  <c r="AC466" i="9" a="1"/>
  <c r="AC466" i="9" s="1"/>
  <c r="C589" i="9" a="1"/>
  <c r="C589" i="9" s="1"/>
  <c r="D446" i="9" a="1"/>
  <c r="D446" i="9" s="1"/>
  <c r="C499" i="9" a="1"/>
  <c r="C499" i="9" s="1"/>
  <c r="AC483" i="9" a="1"/>
  <c r="AC483" i="9" s="1"/>
  <c r="AC435" i="9" a="1"/>
  <c r="AC435" i="9" s="1"/>
  <c r="D451" i="9" a="1"/>
  <c r="D451" i="9" s="1"/>
  <c r="AC598" i="9" a="1"/>
  <c r="AC598" i="9" s="1"/>
  <c r="AC373" i="9" a="1"/>
  <c r="AC373" i="9" s="1"/>
  <c r="D520" i="9" a="1"/>
  <c r="D520" i="9" s="1"/>
  <c r="C449" i="9" a="1"/>
  <c r="C449" i="9" s="1"/>
  <c r="AC580" i="9" a="1"/>
  <c r="AC580" i="9" s="1"/>
  <c r="C505" i="9" a="1"/>
  <c r="C505" i="9" s="1"/>
  <c r="AC480" i="9" a="1"/>
  <c r="AC480" i="9" s="1"/>
  <c r="C456" i="9" a="1"/>
  <c r="C456" i="9" s="1"/>
  <c r="C604" i="9" a="1"/>
  <c r="C604" i="9" s="1"/>
  <c r="C479" i="9" a="1"/>
  <c r="C479" i="9" s="1"/>
  <c r="AC502" i="9" a="1"/>
  <c r="AC502" i="9" s="1"/>
  <c r="C501" i="9" a="1"/>
  <c r="C501" i="9" s="1"/>
  <c r="AC524" i="9" a="1"/>
  <c r="AC524" i="9" s="1"/>
  <c r="C591" i="9" a="1"/>
  <c r="C591" i="9" s="1"/>
  <c r="AC428" i="9" a="1"/>
  <c r="AC428" i="9" s="1"/>
  <c r="AC606" i="9" a="1"/>
  <c r="AC606" i="9" s="1"/>
  <c r="D405" i="9" a="1"/>
  <c r="D405" i="9" s="1"/>
  <c r="D588" i="9" a="1"/>
  <c r="D588" i="9" s="1"/>
  <c r="AC521" i="9" a="1"/>
  <c r="AC521" i="9" s="1"/>
  <c r="C397" i="9" a="1"/>
  <c r="C397" i="9" s="1"/>
  <c r="C507" i="9" a="1"/>
  <c r="C507" i="9" s="1"/>
  <c r="C595" i="9" a="1"/>
  <c r="C595" i="9" s="1"/>
  <c r="AC372" i="9" a="1"/>
  <c r="AC372" i="9" s="1"/>
  <c r="AC525" i="9" a="1"/>
  <c r="AC525" i="9" s="1"/>
  <c r="D564" i="9" a="1"/>
  <c r="D564" i="9" s="1"/>
  <c r="C428" i="9" a="1"/>
  <c r="C428" i="9" s="1"/>
  <c r="AC424" i="9" a="1"/>
  <c r="AC424" i="9" s="1"/>
  <c r="D521" i="9" a="1"/>
  <c r="D521" i="9" s="1"/>
  <c r="AC507" i="9" a="1"/>
  <c r="AC507" i="9" s="1"/>
  <c r="AC437" i="9" a="1"/>
  <c r="AC437" i="9" s="1"/>
  <c r="D372" i="9" a="1"/>
  <c r="D372" i="9" s="1"/>
  <c r="AC501" i="9" a="1"/>
  <c r="AC501" i="9" s="1"/>
  <c r="C521" i="9" a="1"/>
  <c r="C521" i="9" s="1"/>
  <c r="D595" i="9" a="1"/>
  <c r="D595" i="9" s="1"/>
  <c r="D459" i="9" a="1"/>
  <c r="D459" i="9" s="1"/>
  <c r="C438" i="9" a="1"/>
  <c r="C438" i="9" s="1"/>
  <c r="C498" i="9" a="1"/>
  <c r="C498" i="9" s="1"/>
  <c r="AC452" i="9" a="1"/>
  <c r="AC452" i="9" s="1"/>
  <c r="C368" i="9" a="1"/>
  <c r="C368" i="9" s="1"/>
  <c r="D600" i="9" a="1"/>
  <c r="D600" i="9" s="1"/>
  <c r="D534" i="9" a="1"/>
  <c r="D534" i="9" s="1"/>
  <c r="AC465" i="9" a="1"/>
  <c r="AC465" i="9" s="1"/>
  <c r="AC518" i="9" a="1"/>
  <c r="AC518" i="9" s="1"/>
  <c r="D511" i="9" a="1"/>
  <c r="D511" i="9" s="1"/>
  <c r="D406" i="9" a="1"/>
  <c r="D406" i="9" s="1"/>
  <c r="D422" i="9" a="1"/>
  <c r="D422" i="9" s="1"/>
  <c r="D404" i="9" a="1"/>
  <c r="D404" i="9" s="1"/>
  <c r="AC558" i="9" a="1"/>
  <c r="AC558" i="9" s="1"/>
  <c r="C478" i="9" a="1"/>
  <c r="C478" i="9" s="1"/>
  <c r="D425" i="9" a="1"/>
  <c r="D425" i="9" s="1"/>
  <c r="D607" i="9" a="1"/>
  <c r="D607" i="9" s="1"/>
  <c r="AC523" i="9" a="1"/>
  <c r="AC523" i="9" s="1"/>
  <c r="C399" i="9" a="1"/>
  <c r="C399" i="9" s="1"/>
  <c r="C584" i="9" a="1"/>
  <c r="C584" i="9" s="1"/>
  <c r="C527" i="9" a="1"/>
  <c r="C527" i="9" s="1"/>
  <c r="AC566" i="9" a="1"/>
  <c r="AC566" i="9" s="1"/>
  <c r="AC464" i="9" a="1"/>
  <c r="AC464" i="9" s="1"/>
  <c r="AC587" i="9" a="1"/>
  <c r="AC587" i="9" s="1"/>
  <c r="D565" i="9" a="1"/>
  <c r="D565" i="9" s="1"/>
  <c r="AC432" i="9" a="1"/>
  <c r="AC432" i="9" s="1"/>
  <c r="AC510" i="9" a="1"/>
  <c r="AC510" i="9" s="1"/>
  <c r="D466" i="9" a="1"/>
  <c r="D466" i="9" s="1"/>
  <c r="D589" i="9" a="1"/>
  <c r="D589" i="9" s="1"/>
  <c r="AC446" i="9" a="1"/>
  <c r="AC446" i="9" s="1"/>
  <c r="C483" i="9" a="1"/>
  <c r="C483" i="9" s="1"/>
  <c r="D435" i="9" a="1"/>
  <c r="D435" i="9" s="1"/>
  <c r="C451" i="9" a="1"/>
  <c r="C451" i="9" s="1"/>
  <c r="C374" i="9" a="1"/>
  <c r="C374" i="9" s="1"/>
  <c r="D598" i="9" a="1"/>
  <c r="D598" i="9" s="1"/>
  <c r="C373" i="9" a="1"/>
  <c r="C373" i="9" s="1"/>
  <c r="C520" i="9" a="1"/>
  <c r="C520" i="9" s="1"/>
  <c r="D580" i="9" a="1"/>
  <c r="D580" i="9" s="1"/>
  <c r="AC505" i="9" a="1"/>
  <c r="AC505" i="9" s="1"/>
  <c r="D480" i="9" a="1"/>
  <c r="D480" i="9" s="1"/>
  <c r="AC586" i="9" a="1"/>
  <c r="AC586" i="9" s="1"/>
  <c r="D524" i="9" a="1"/>
  <c r="D524" i="9" s="1"/>
  <c r="D397" i="9" a="1"/>
  <c r="D397" i="9" s="1"/>
  <c r="AC560" i="9" a="1"/>
  <c r="AC560" i="9" s="1"/>
  <c r="C524" i="9" a="1"/>
  <c r="C524" i="9" s="1"/>
  <c r="D428" i="9" a="1"/>
  <c r="D428" i="9" s="1"/>
  <c r="D606" i="9" a="1"/>
  <c r="D606" i="9" s="1"/>
  <c r="AC592" i="9" a="1"/>
  <c r="AC592" i="9" s="1"/>
  <c r="D500" i="9" a="1"/>
  <c r="D500" i="9" s="1"/>
  <c r="AC485" i="9" a="1"/>
  <c r="AC485" i="9" s="1"/>
  <c r="AC398" i="9" a="1"/>
  <c r="AC398" i="9" s="1"/>
  <c r="AC596" i="9" a="1"/>
  <c r="AC596" i="9" s="1"/>
  <c r="C522" i="9" a="1"/>
  <c r="C522" i="9" s="1"/>
  <c r="D611" i="9" a="1"/>
  <c r="D611" i="9" s="1"/>
  <c r="D506" i="9" a="1"/>
  <c r="D506" i="9" s="1"/>
  <c r="C610" i="9" a="1"/>
  <c r="C610" i="9" s="1"/>
  <c r="D583" i="9" a="1"/>
  <c r="D583" i="9" s="1"/>
  <c r="C426" i="9" a="1"/>
  <c r="C426" i="9" s="1"/>
  <c r="C401" i="9" a="1"/>
  <c r="C401" i="9" s="1"/>
  <c r="AC536" i="9" a="1"/>
  <c r="AC536" i="9" s="1"/>
  <c r="D441" i="9" a="1"/>
  <c r="D441" i="9" s="1"/>
  <c r="D376" i="9" a="1"/>
  <c r="D376" i="9" s="1"/>
  <c r="D562" i="9" a="1"/>
  <c r="D562" i="9" s="1"/>
  <c r="D439" i="9" a="1"/>
  <c r="D439" i="9" s="1"/>
  <c r="D421" i="9" a="1"/>
  <c r="D421" i="9" s="1"/>
  <c r="D457" i="9" a="1"/>
  <c r="D457" i="9" s="1"/>
  <c r="AC526" i="9" a="1"/>
  <c r="AC526" i="9" s="1"/>
  <c r="D530" i="9" a="1"/>
  <c r="D530" i="9" s="1"/>
  <c r="D418" i="9" a="1"/>
  <c r="D418" i="9" s="1"/>
  <c r="AC425" i="9" a="1"/>
  <c r="AC425" i="9" s="1"/>
  <c r="C453" i="9" a="1"/>
  <c r="C453" i="9" s="1"/>
  <c r="C607" i="9" a="1"/>
  <c r="C607" i="9" s="1"/>
  <c r="AC585" i="9" a="1"/>
  <c r="AC585" i="9" s="1"/>
  <c r="D523" i="9" a="1"/>
  <c r="D523" i="9" s="1"/>
  <c r="C566" i="9" a="1"/>
  <c r="C566" i="9" s="1"/>
  <c r="D464" i="9" a="1"/>
  <c r="D464" i="9" s="1"/>
  <c r="D587" i="9" a="1"/>
  <c r="D587" i="9" s="1"/>
  <c r="D519" i="9" a="1"/>
  <c r="D519" i="9" s="1"/>
  <c r="C565" i="9" a="1"/>
  <c r="C565" i="9" s="1"/>
  <c r="D432" i="9" a="1"/>
  <c r="D432" i="9" s="1"/>
  <c r="D510" i="9" a="1"/>
  <c r="D510" i="9" s="1"/>
  <c r="AC557" i="9" a="1"/>
  <c r="AC557" i="9" s="1"/>
  <c r="AC614" i="9" a="1"/>
  <c r="AC614" i="9" s="1"/>
  <c r="C466" i="9" a="1"/>
  <c r="C466" i="9" s="1"/>
  <c r="C446" i="9" a="1"/>
  <c r="C446" i="9" s="1"/>
  <c r="D499" i="9" a="1"/>
  <c r="D499" i="9" s="1"/>
  <c r="D483" i="9" a="1"/>
  <c r="D483" i="9" s="1"/>
  <c r="C435" i="9" a="1"/>
  <c r="C435" i="9" s="1"/>
  <c r="D374" i="9" a="1"/>
  <c r="D374" i="9" s="1"/>
  <c r="C598" i="9" a="1"/>
  <c r="C598" i="9" s="1"/>
  <c r="D373" i="9" a="1"/>
  <c r="D373" i="9" s="1"/>
  <c r="AC449" i="9" a="1"/>
  <c r="AC449" i="9" s="1"/>
  <c r="C580" i="9" a="1"/>
  <c r="C580" i="9" s="1"/>
  <c r="AC456" i="9" a="1"/>
  <c r="AC456" i="9" s="1"/>
  <c r="D616" i="9" a="1"/>
  <c r="D616" i="9" s="1"/>
  <c r="AC604" i="9" a="1"/>
  <c r="AC604" i="9" s="1"/>
  <c r="AC479" i="9" a="1"/>
  <c r="AC479" i="9" s="1"/>
  <c r="D525" i="9" a="1"/>
  <c r="D525" i="9" s="1"/>
  <c r="C586" i="9" a="1"/>
  <c r="C586" i="9" s="1"/>
  <c r="C502" i="9" a="1"/>
  <c r="C502" i="9" s="1"/>
  <c r="AC591" i="9" a="1"/>
  <c r="AC591" i="9" s="1"/>
  <c r="C405" i="9" a="1"/>
  <c r="C405" i="9" s="1"/>
  <c r="C588" i="9" a="1"/>
  <c r="C588" i="9" s="1"/>
  <c r="D507" i="9" a="1"/>
  <c r="D507" i="9" s="1"/>
  <c r="D437" i="9" a="1"/>
  <c r="D437" i="9" s="1"/>
  <c r="C420" i="9" a="1"/>
  <c r="C420" i="9" s="1"/>
  <c r="C477" i="9" a="1"/>
  <c r="C477" i="9" s="1"/>
  <c r="D582" i="9" a="1"/>
  <c r="D582" i="9" s="1"/>
  <c r="D463" i="9" a="1"/>
  <c r="D463" i="9" s="1"/>
  <c r="AC512" i="9" a="1"/>
  <c r="AC512" i="9" s="1"/>
  <c r="D485" i="9" a="1"/>
  <c r="D485" i="9" s="1"/>
  <c r="D398" i="9" a="1"/>
  <c r="D398" i="9" s="1"/>
  <c r="D596" i="9" a="1"/>
  <c r="D596" i="9" s="1"/>
  <c r="C506" i="9" a="1"/>
  <c r="C506" i="9" s="1"/>
  <c r="C482" i="9" a="1"/>
  <c r="C482" i="9" s="1"/>
  <c r="C583" i="9" a="1"/>
  <c r="C583" i="9" s="1"/>
  <c r="D426" i="9" a="1"/>
  <c r="D426" i="9" s="1"/>
  <c r="AC401" i="9" a="1"/>
  <c r="AC401" i="9" s="1"/>
  <c r="AC602" i="9" a="1"/>
  <c r="AC602" i="9" s="1"/>
  <c r="D536" i="9" a="1"/>
  <c r="D536" i="9" s="1"/>
  <c r="AC458" i="9" a="1"/>
  <c r="AC458" i="9" s="1"/>
  <c r="C562" i="9" a="1"/>
  <c r="C562" i="9" s="1"/>
  <c r="C439" i="9" a="1"/>
  <c r="C439" i="9" s="1"/>
  <c r="D526" i="9" a="1"/>
  <c r="D526" i="9" s="1"/>
  <c r="D403" i="9" a="1"/>
  <c r="D403" i="9" s="1"/>
  <c r="C530" i="9" a="1"/>
  <c r="C530" i="9" s="1"/>
  <c r="AC603" i="9" a="1"/>
  <c r="AC603" i="9" s="1"/>
  <c r="C418" i="9" a="1"/>
  <c r="C418" i="9" s="1"/>
  <c r="C429" i="9" a="1"/>
  <c r="C429" i="9" s="1"/>
  <c r="C425" i="9" a="1"/>
  <c r="C425" i="9" s="1"/>
  <c r="D453" i="9" a="1"/>
  <c r="D453" i="9" s="1"/>
  <c r="D585" i="9" a="1"/>
  <c r="D585" i="9" s="1"/>
  <c r="AC399" i="9" a="1"/>
  <c r="AC399" i="9" s="1"/>
  <c r="AC584" i="9" a="1"/>
  <c r="AC584" i="9" s="1"/>
  <c r="AC527" i="9" a="1"/>
  <c r="AC527" i="9" s="1"/>
  <c r="D566" i="9" a="1"/>
  <c r="D566" i="9" s="1"/>
  <c r="C464" i="9" a="1"/>
  <c r="C464" i="9" s="1"/>
  <c r="C587" i="9" a="1"/>
  <c r="C587" i="9" s="1"/>
  <c r="C519" i="9" a="1"/>
  <c r="C519" i="9" s="1"/>
  <c r="C432" i="9" a="1"/>
  <c r="C432" i="9" s="1"/>
  <c r="C510" i="9" a="1"/>
  <c r="C510" i="9" s="1"/>
  <c r="C557" i="9" a="1"/>
  <c r="C557" i="9" s="1"/>
  <c r="D614" i="9" a="1"/>
  <c r="D614" i="9" s="1"/>
  <c r="AC589" i="9" a="1"/>
  <c r="AC589" i="9" s="1"/>
  <c r="AC499" i="9" a="1"/>
  <c r="AC499" i="9" s="1"/>
  <c r="AC451" i="9" a="1"/>
  <c r="AC451" i="9" s="1"/>
  <c r="AC374" i="9" a="1"/>
  <c r="AC374" i="9" s="1"/>
  <c r="AC520" i="9" a="1"/>
  <c r="AC520" i="9" s="1"/>
  <c r="D449" i="9" a="1"/>
  <c r="D449" i="9" s="1"/>
  <c r="D505" i="9" a="1"/>
  <c r="D505" i="9" s="1"/>
  <c r="C480" i="9" a="1"/>
  <c r="C480" i="9" s="1"/>
  <c r="D456" i="9" a="1"/>
  <c r="D456" i="9" s="1"/>
  <c r="C616" i="9" a="1"/>
  <c r="C616" i="9" s="1"/>
  <c r="D604" i="9" a="1"/>
  <c r="D604" i="9" s="1"/>
  <c r="D479" i="9" a="1"/>
  <c r="D479" i="9" s="1"/>
  <c r="C525" i="9" a="1"/>
  <c r="C525" i="9" s="1"/>
  <c r="D586" i="9" a="1"/>
  <c r="D586" i="9" s="1"/>
  <c r="D501" i="9" a="1"/>
  <c r="D501" i="9" s="1"/>
  <c r="C564" i="9" a="1"/>
  <c r="C564" i="9" s="1"/>
  <c r="D591" i="9" a="1"/>
  <c r="D591" i="9" s="1"/>
  <c r="C563" i="9" a="1"/>
  <c r="C563" i="9" s="1"/>
  <c r="C424" i="9" a="1"/>
  <c r="C424" i="9" s="1"/>
  <c r="AC588" i="9" a="1"/>
  <c r="AC588" i="9" s="1"/>
  <c r="AC423" i="9" a="1"/>
  <c r="AC423" i="9" s="1"/>
  <c r="AC397" i="9" a="1"/>
  <c r="AC397" i="9" s="1"/>
  <c r="AC595" i="9" a="1"/>
  <c r="AC595" i="9" s="1"/>
  <c r="D560" i="9" a="1"/>
  <c r="D560" i="9" s="1"/>
  <c r="C437" i="9" a="1"/>
  <c r="C437" i="9" s="1"/>
  <c r="C372" i="9" a="1"/>
  <c r="C372" i="9" s="1"/>
  <c r="AC616" i="9" a="1"/>
  <c r="AC616" i="9" s="1"/>
  <c r="D502" i="9" a="1"/>
  <c r="D502" i="9" s="1"/>
  <c r="AC563" i="9" a="1"/>
  <c r="AC563" i="9" s="1"/>
  <c r="C606" i="9" a="1"/>
  <c r="C606" i="9" s="1"/>
  <c r="AC405" i="9" a="1"/>
  <c r="AC405" i="9" s="1"/>
  <c r="D423" i="9" a="1"/>
  <c r="D423" i="9" s="1"/>
  <c r="AC564" i="9" a="1"/>
  <c r="AC564" i="9" s="1"/>
  <c r="D563" i="9" a="1"/>
  <c r="D563" i="9" s="1"/>
  <c r="D424" i="9" a="1"/>
  <c r="D424" i="9" s="1"/>
  <c r="C423" i="9" a="1"/>
  <c r="C423" i="9" s="1"/>
  <c r="C560" i="9" a="1"/>
  <c r="C560" i="9" s="1"/>
  <c r="D168" i="9" a="1"/>
  <c r="D168" i="9" s="1"/>
  <c r="C168" i="9" a="1"/>
  <c r="C168" i="9" s="1"/>
  <c r="D75" i="9" a="1"/>
  <c r="D75" i="9" s="1"/>
  <c r="I76" i="9" a="1"/>
  <c r="I76" i="9" s="1"/>
  <c r="C77" i="9" a="1"/>
  <c r="C77" i="9" s="1"/>
  <c r="D69" i="9" a="1"/>
  <c r="D69" i="9" s="1"/>
  <c r="C76" i="9" a="1"/>
  <c r="C76" i="9" s="1"/>
  <c r="D77" i="9" a="1"/>
  <c r="D77" i="9" s="1"/>
  <c r="C69" i="9" a="1"/>
  <c r="C69" i="9" s="1"/>
  <c r="I69" i="9" a="1"/>
  <c r="I69" i="9" s="1"/>
  <c r="D76" i="9" a="1"/>
  <c r="D76" i="9" s="1"/>
  <c r="I77" i="9" a="1"/>
  <c r="I77" i="9" s="1"/>
  <c r="D78" i="9" a="1"/>
  <c r="D78" i="9" s="1"/>
  <c r="I75" i="9" a="1"/>
  <c r="I75" i="9" s="1"/>
  <c r="C75" i="9" a="1"/>
  <c r="C75" i="9" s="1"/>
  <c r="C78" i="9" a="1"/>
  <c r="C78" i="9" s="1"/>
  <c r="I74" i="9" a="1"/>
  <c r="I74" i="9" s="1"/>
  <c r="I70" i="9" a="1"/>
  <c r="I70" i="9" s="1"/>
  <c r="I71" i="9" a="1"/>
  <c r="I71" i="9" s="1"/>
  <c r="I73" i="9" a="1"/>
  <c r="I73" i="9" s="1"/>
  <c r="C58" i="9" a="1"/>
  <c r="C58" i="9" s="1"/>
  <c r="C37" i="9" a="1"/>
  <c r="C37" i="9" s="1"/>
  <c r="I57" i="9" a="1"/>
  <c r="I57" i="9" s="1"/>
  <c r="C48" i="9" a="1"/>
  <c r="C48" i="9" s="1"/>
  <c r="C22" i="9" a="1"/>
  <c r="C22" i="9" s="1"/>
  <c r="I49" i="9" a="1"/>
  <c r="I49" i="9" s="1"/>
  <c r="C85" i="9" a="1"/>
  <c r="C85" i="9" s="1"/>
  <c r="C101" i="9" a="1"/>
  <c r="C101" i="9" s="1"/>
  <c r="D155" i="9" a="1"/>
  <c r="D155" i="9" s="1"/>
  <c r="I82" i="9" a="1"/>
  <c r="I82" i="9" s="1"/>
  <c r="I31" i="9" a="1"/>
  <c r="I31" i="9" s="1"/>
  <c r="C74" i="9" a="1"/>
  <c r="C74" i="9" s="1"/>
  <c r="C70" i="9" a="1"/>
  <c r="C70" i="9" s="1"/>
  <c r="C72" i="9" a="1"/>
  <c r="C72" i="9" s="1"/>
  <c r="D71" i="9" a="1"/>
  <c r="D71" i="9" s="1"/>
  <c r="C73" i="9" a="1"/>
  <c r="C73" i="9" s="1"/>
  <c r="D58" i="9" a="1"/>
  <c r="D58" i="9" s="1"/>
  <c r="I37" i="9" a="1"/>
  <c r="I37" i="9" s="1"/>
  <c r="C65" i="9" a="1"/>
  <c r="C65" i="9" s="1"/>
  <c r="D102" i="9" a="1"/>
  <c r="D102" i="9" s="1"/>
  <c r="I48" i="9" a="1"/>
  <c r="I48" i="9" s="1"/>
  <c r="I22" i="9" a="1"/>
  <c r="I22" i="9" s="1"/>
  <c r="C128" i="9" a="1"/>
  <c r="C128" i="9" s="1"/>
  <c r="D49" i="9" a="1"/>
  <c r="D49" i="9" s="1"/>
  <c r="D85" i="9" a="1"/>
  <c r="D85" i="9" s="1"/>
  <c r="D129" i="9" a="1"/>
  <c r="D129" i="9" s="1"/>
  <c r="I101" i="9" a="1"/>
  <c r="I101" i="9" s="1"/>
  <c r="C155" i="9" a="1"/>
  <c r="C155" i="9" s="1"/>
  <c r="C94" i="9" a="1"/>
  <c r="C94" i="9" s="1"/>
  <c r="C82" i="9" a="1"/>
  <c r="C82" i="9" s="1"/>
  <c r="C31" i="9" a="1"/>
  <c r="C31" i="9" s="1"/>
  <c r="I78" i="9" a="1"/>
  <c r="I78" i="9" s="1"/>
  <c r="D74" i="9" a="1"/>
  <c r="D74" i="9" s="1"/>
  <c r="D70" i="9" a="1"/>
  <c r="D70" i="9" s="1"/>
  <c r="I72" i="9" a="1"/>
  <c r="I72" i="9" s="1"/>
  <c r="C71" i="9" a="1"/>
  <c r="C71" i="9" s="1"/>
  <c r="D65" i="9" a="1"/>
  <c r="D65" i="9" s="1"/>
  <c r="C57" i="9" a="1"/>
  <c r="C57" i="9" s="1"/>
  <c r="I102" i="9" a="1"/>
  <c r="I102" i="9" s="1"/>
  <c r="D48" i="9" a="1"/>
  <c r="D48" i="9" s="1"/>
  <c r="D128" i="9" a="1"/>
  <c r="D128" i="9" s="1"/>
  <c r="I85" i="9" a="1"/>
  <c r="I85" i="9" s="1"/>
  <c r="I129" i="9" a="1"/>
  <c r="I129" i="9" s="1"/>
  <c r="D101" i="9" a="1"/>
  <c r="D101" i="9" s="1"/>
  <c r="D94" i="9" a="1"/>
  <c r="D94" i="9" s="1"/>
  <c r="D82" i="9" a="1"/>
  <c r="D82" i="9" s="1"/>
  <c r="D31" i="9" a="1"/>
  <c r="D31" i="9" s="1"/>
  <c r="D72" i="9" a="1"/>
  <c r="D72" i="9" s="1"/>
  <c r="D73" i="9" a="1"/>
  <c r="D73" i="9" s="1"/>
  <c r="D37" i="9" a="1"/>
  <c r="D37" i="9" s="1"/>
  <c r="D38" i="9" a="1"/>
  <c r="D38" i="9" s="1"/>
  <c r="D53" i="9" a="1"/>
  <c r="D53" i="9" s="1"/>
  <c r="I42" i="9" a="1"/>
  <c r="I42" i="9" s="1"/>
  <c r="C29" i="9" a="1"/>
  <c r="C29" i="9" s="1"/>
  <c r="C137" i="9" a="1"/>
  <c r="C137" i="9" s="1"/>
  <c r="C27" i="9" a="1"/>
  <c r="C27" i="9" s="1"/>
  <c r="C62" i="9" a="1"/>
  <c r="C62" i="9" s="1"/>
  <c r="D61" i="9" a="1"/>
  <c r="D61" i="9" s="1"/>
  <c r="I90" i="9" a="1"/>
  <c r="I90" i="9" s="1"/>
  <c r="I43" i="9" a="1"/>
  <c r="I43" i="9" s="1"/>
  <c r="C24" i="9" a="1"/>
  <c r="C24" i="9" s="1"/>
  <c r="C117" i="9" a="1"/>
  <c r="C117" i="9" s="1"/>
  <c r="I122" i="9" a="1"/>
  <c r="I122" i="9" s="1"/>
  <c r="I109" i="9" a="1"/>
  <c r="I109" i="9" s="1"/>
  <c r="D10" i="9" a="1"/>
  <c r="D10" i="9" s="1"/>
  <c r="I131" i="9" a="1"/>
  <c r="I131" i="9" s="1"/>
  <c r="I65" i="9" a="1"/>
  <c r="I65" i="9" s="1"/>
  <c r="I128" i="9" a="1"/>
  <c r="I128" i="9" s="1"/>
  <c r="C129" i="9" a="1"/>
  <c r="C129" i="9" s="1"/>
  <c r="I94" i="9" a="1"/>
  <c r="I94" i="9" s="1"/>
  <c r="D148" i="9" a="1"/>
  <c r="D148" i="9" s="1"/>
  <c r="I53" i="9" a="1"/>
  <c r="I53" i="9" s="1"/>
  <c r="D42" i="9" a="1"/>
  <c r="D42" i="9" s="1"/>
  <c r="D29" i="9" a="1"/>
  <c r="D29" i="9" s="1"/>
  <c r="C120" i="9" a="1"/>
  <c r="C120" i="9" s="1"/>
  <c r="D27" i="9" a="1"/>
  <c r="D27" i="9" s="1"/>
  <c r="D127" i="9" a="1"/>
  <c r="D127" i="9" s="1"/>
  <c r="I61" i="9" a="1"/>
  <c r="I61" i="9" s="1"/>
  <c r="C12" i="9" a="1"/>
  <c r="C12" i="9" s="1"/>
  <c r="I24" i="9" a="1"/>
  <c r="I24" i="9" s="1"/>
  <c r="D117" i="9" a="1"/>
  <c r="D117" i="9" s="1"/>
  <c r="C122" i="9" a="1"/>
  <c r="C122" i="9" s="1"/>
  <c r="C109" i="9" a="1"/>
  <c r="C109" i="9" s="1"/>
  <c r="C86" i="9" a="1"/>
  <c r="C86" i="9" s="1"/>
  <c r="I33" i="9" a="1"/>
  <c r="I33" i="9" s="1"/>
  <c r="C131" i="9" a="1"/>
  <c r="C131" i="9" s="1"/>
  <c r="C102" i="9" a="1"/>
  <c r="C102" i="9" s="1"/>
  <c r="C49" i="9" a="1"/>
  <c r="C49" i="9" s="1"/>
  <c r="C38" i="9" a="1"/>
  <c r="C38" i="9" s="1"/>
  <c r="I148" i="9" a="1"/>
  <c r="I148" i="9" s="1"/>
  <c r="C42" i="9" a="1"/>
  <c r="C42" i="9" s="1"/>
  <c r="D137" i="9" a="1"/>
  <c r="D137" i="9" s="1"/>
  <c r="D120" i="9" a="1"/>
  <c r="D120" i="9" s="1"/>
  <c r="I62" i="9" a="1"/>
  <c r="I62" i="9" s="1"/>
  <c r="I127" i="9" a="1"/>
  <c r="I127" i="9" s="1"/>
  <c r="C90" i="9" a="1"/>
  <c r="C90" i="9" s="1"/>
  <c r="C43" i="9" a="1"/>
  <c r="C43" i="9" s="1"/>
  <c r="D12" i="9" a="1"/>
  <c r="D12" i="9" s="1"/>
  <c r="D24" i="9" a="1"/>
  <c r="D24" i="9" s="1"/>
  <c r="I117" i="9" a="1"/>
  <c r="I117" i="9" s="1"/>
  <c r="D109" i="9" a="1"/>
  <c r="D109" i="9" s="1"/>
  <c r="I86" i="9" a="1"/>
  <c r="I86" i="9" s="1"/>
  <c r="C10" i="9" a="1"/>
  <c r="C10" i="9" s="1"/>
  <c r="D33" i="9" a="1"/>
  <c r="D33" i="9" s="1"/>
  <c r="I58" i="9" a="1"/>
  <c r="I58" i="9" s="1"/>
  <c r="D57" i="9" a="1"/>
  <c r="D57" i="9" s="1"/>
  <c r="D22" i="9" a="1"/>
  <c r="D22" i="9" s="1"/>
  <c r="I155" i="9" a="1"/>
  <c r="I155" i="9" s="1"/>
  <c r="I38" i="9" a="1"/>
  <c r="I38" i="9" s="1"/>
  <c r="C148" i="9" a="1"/>
  <c r="C148" i="9" s="1"/>
  <c r="C53" i="9" a="1"/>
  <c r="C53" i="9" s="1"/>
  <c r="I29" i="9" a="1"/>
  <c r="I29" i="9" s="1"/>
  <c r="I137" i="9" a="1"/>
  <c r="I137" i="9" s="1"/>
  <c r="I120" i="9" a="1"/>
  <c r="I120" i="9" s="1"/>
  <c r="I27" i="9" a="1"/>
  <c r="I27" i="9" s="1"/>
  <c r="D62" i="9" a="1"/>
  <c r="D62" i="9" s="1"/>
  <c r="C127" i="9" a="1"/>
  <c r="C127" i="9" s="1"/>
  <c r="C61" i="9" a="1"/>
  <c r="C61" i="9" s="1"/>
  <c r="D86" i="9" a="1"/>
  <c r="D86" i="9" s="1"/>
  <c r="C33" i="9" a="1"/>
  <c r="C33" i="9" s="1"/>
  <c r="I110" i="9" a="1"/>
  <c r="I110" i="9" s="1"/>
  <c r="I138" i="9" a="1"/>
  <c r="I138" i="9" s="1"/>
  <c r="D147" i="9" a="1"/>
  <c r="D147" i="9" s="1"/>
  <c r="C18" i="9" a="1"/>
  <c r="C18" i="9" s="1"/>
  <c r="D114" i="9" a="1"/>
  <c r="D114" i="9" s="1"/>
  <c r="C157" i="9" a="1"/>
  <c r="C157" i="9" s="1"/>
  <c r="C20" i="9" a="1"/>
  <c r="C20" i="9" s="1"/>
  <c r="I63" i="9" a="1"/>
  <c r="I63" i="9" s="1"/>
  <c r="D107" i="9" a="1"/>
  <c r="D107" i="9" s="1"/>
  <c r="C55" i="9" a="1"/>
  <c r="C55" i="9" s="1"/>
  <c r="D99" i="9" a="1"/>
  <c r="D99" i="9" s="1"/>
  <c r="I19" i="9" a="1"/>
  <c r="I19" i="9" s="1"/>
  <c r="D111" i="9" a="1"/>
  <c r="D111" i="9" s="1"/>
  <c r="C98" i="9" a="1"/>
  <c r="C98" i="9" s="1"/>
  <c r="D16" i="9" a="1"/>
  <c r="D16" i="9" s="1"/>
  <c r="I26" i="9" a="1"/>
  <c r="I26" i="9" s="1"/>
  <c r="I152" i="9" a="1"/>
  <c r="I152" i="9" s="1"/>
  <c r="D126" i="9" a="1"/>
  <c r="D126" i="9" s="1"/>
  <c r="D25" i="9" a="1"/>
  <c r="D25" i="9" s="1"/>
  <c r="C123" i="9" a="1"/>
  <c r="C123" i="9" s="1"/>
  <c r="I140" i="9" a="1"/>
  <c r="I140" i="9" s="1"/>
  <c r="I158" i="9" a="1"/>
  <c r="I158" i="9" s="1"/>
  <c r="D130" i="9" a="1"/>
  <c r="D130" i="9" s="1"/>
  <c r="C103" i="9" a="1"/>
  <c r="C103" i="9" s="1"/>
  <c r="C23" i="9" a="1"/>
  <c r="C23" i="9" s="1"/>
  <c r="I64" i="9" a="1"/>
  <c r="I64" i="9" s="1"/>
  <c r="C149" i="9" a="1"/>
  <c r="C149" i="9" s="1"/>
  <c r="C47" i="9" a="1"/>
  <c r="C47" i="9" s="1"/>
  <c r="I88" i="9" a="1"/>
  <c r="I88" i="9" s="1"/>
  <c r="C132" i="9" a="1"/>
  <c r="C132" i="9" s="1"/>
  <c r="D44" i="9" a="1"/>
  <c r="D44" i="9" s="1"/>
  <c r="I51" i="9" a="1"/>
  <c r="I51" i="9" s="1"/>
  <c r="D15" i="9" a="1"/>
  <c r="D15" i="9" s="1"/>
  <c r="I133" i="9" a="1"/>
  <c r="I133" i="9" s="1"/>
  <c r="D125" i="9" a="1"/>
  <c r="D125" i="9" s="1"/>
  <c r="C14" i="9" a="1"/>
  <c r="C14" i="9" s="1"/>
  <c r="I36" i="9" a="1"/>
  <c r="I36" i="9" s="1"/>
  <c r="C66" i="9" a="1"/>
  <c r="C66" i="9" s="1"/>
  <c r="C84" i="9" a="1"/>
  <c r="C84" i="9" s="1"/>
  <c r="I12" i="9" a="1"/>
  <c r="I12" i="9" s="1"/>
  <c r="D122" i="9" a="1"/>
  <c r="D122" i="9" s="1"/>
  <c r="C110" i="9" a="1"/>
  <c r="C110" i="9" s="1"/>
  <c r="D87" i="9" a="1"/>
  <c r="D87" i="9" s="1"/>
  <c r="C138" i="9" a="1"/>
  <c r="C138" i="9" s="1"/>
  <c r="C147" i="9" a="1"/>
  <c r="C147" i="9" s="1"/>
  <c r="C121" i="9" a="1"/>
  <c r="C121" i="9" s="1"/>
  <c r="D18" i="9" a="1"/>
  <c r="D18" i="9" s="1"/>
  <c r="C34" i="9" a="1"/>
  <c r="C34" i="9" s="1"/>
  <c r="C114" i="9" a="1"/>
  <c r="C114" i="9" s="1"/>
  <c r="D157" i="9" a="1"/>
  <c r="D157" i="9" s="1"/>
  <c r="I20" i="9" a="1"/>
  <c r="I20" i="9" s="1"/>
  <c r="C63" i="9" a="1"/>
  <c r="C63" i="9" s="1"/>
  <c r="I107" i="9" a="1"/>
  <c r="I107" i="9" s="1"/>
  <c r="D91" i="9" a="1"/>
  <c r="D91" i="9" s="1"/>
  <c r="I55" i="9" a="1"/>
  <c r="I55" i="9" s="1"/>
  <c r="C99" i="9" a="1"/>
  <c r="C99" i="9" s="1"/>
  <c r="I98" i="9" a="1"/>
  <c r="I98" i="9" s="1"/>
  <c r="I16" i="9" a="1"/>
  <c r="I16" i="9" s="1"/>
  <c r="C26" i="9" a="1"/>
  <c r="C26" i="9" s="1"/>
  <c r="C152" i="9" a="1"/>
  <c r="C152" i="9" s="1"/>
  <c r="D142" i="9" a="1"/>
  <c r="D142" i="9" s="1"/>
  <c r="I25" i="9" a="1"/>
  <c r="I25" i="9" s="1"/>
  <c r="I123" i="9" a="1"/>
  <c r="I123" i="9" s="1"/>
  <c r="C11" i="9" a="1"/>
  <c r="C11" i="9" s="1"/>
  <c r="I130" i="9" a="1"/>
  <c r="I130" i="9" s="1"/>
  <c r="C41" i="9" a="1"/>
  <c r="C41" i="9" s="1"/>
  <c r="D23" i="9" a="1"/>
  <c r="D23" i="9" s="1"/>
  <c r="D64" i="9" a="1"/>
  <c r="D64" i="9" s="1"/>
  <c r="D47" i="9" a="1"/>
  <c r="D47" i="9" s="1"/>
  <c r="D88" i="9" a="1"/>
  <c r="D88" i="9" s="1"/>
  <c r="D132" i="9" a="1"/>
  <c r="D132" i="9" s="1"/>
  <c r="C44" i="9" a="1"/>
  <c r="C44" i="9" s="1"/>
  <c r="D51" i="9" a="1"/>
  <c r="D51" i="9" s="1"/>
  <c r="I15" i="9" a="1"/>
  <c r="I15" i="9" s="1"/>
  <c r="D105" i="9" a="1"/>
  <c r="D105" i="9" s="1"/>
  <c r="D110" i="9" a="1"/>
  <c r="D110" i="9" s="1"/>
  <c r="I87" i="9" a="1"/>
  <c r="I87" i="9" s="1"/>
  <c r="I18" i="9" a="1"/>
  <c r="I18" i="9" s="1"/>
  <c r="D34" i="9" a="1"/>
  <c r="D34" i="9" s="1"/>
  <c r="I91" i="9" a="1"/>
  <c r="I91" i="9" s="1"/>
  <c r="C19" i="9" a="1"/>
  <c r="C19" i="9" s="1"/>
  <c r="I111" i="9" a="1"/>
  <c r="I111" i="9" s="1"/>
  <c r="I126" i="9" a="1"/>
  <c r="I126" i="9" s="1"/>
  <c r="D140" i="9" a="1"/>
  <c r="D140" i="9" s="1"/>
  <c r="I41" i="9" a="1"/>
  <c r="I41" i="9" s="1"/>
  <c r="I149" i="9" a="1"/>
  <c r="I149" i="9" s="1"/>
  <c r="D133" i="9" a="1"/>
  <c r="D133" i="9" s="1"/>
  <c r="C104" i="9" a="1"/>
  <c r="C104" i="9" s="1"/>
  <c r="C36" i="9" a="1"/>
  <c r="C36" i="9" s="1"/>
  <c r="C79" i="9" a="1"/>
  <c r="C79" i="9" s="1"/>
  <c r="D84" i="9" a="1"/>
  <c r="D84" i="9" s="1"/>
  <c r="C28" i="9" a="1"/>
  <c r="C28" i="9" s="1"/>
  <c r="D100" i="9" a="1"/>
  <c r="D100" i="9" s="1"/>
  <c r="I56" i="9" a="1"/>
  <c r="I56" i="9" s="1"/>
  <c r="C68" i="9" a="1"/>
  <c r="C68" i="9" s="1"/>
  <c r="C112" i="9" a="1"/>
  <c r="C112" i="9" s="1"/>
  <c r="I135" i="9" a="1"/>
  <c r="I135" i="9" s="1"/>
  <c r="C143" i="9" a="1"/>
  <c r="C143" i="9" s="1"/>
  <c r="I106" i="9" a="1"/>
  <c r="I106" i="9" s="1"/>
  <c r="I45" i="9" a="1"/>
  <c r="I45" i="9" s="1"/>
  <c r="C151" i="9" a="1"/>
  <c r="C151" i="9" s="1"/>
  <c r="C89" i="9" a="1"/>
  <c r="C89" i="9" s="1"/>
  <c r="D13" i="9" a="1"/>
  <c r="D13" i="9" s="1"/>
  <c r="C150" i="9" a="1"/>
  <c r="C150" i="9" s="1"/>
  <c r="I139" i="9" a="1"/>
  <c r="I139" i="9" s="1"/>
  <c r="D96" i="9" a="1"/>
  <c r="D96" i="9" s="1"/>
  <c r="D40" i="9" a="1"/>
  <c r="D40" i="9" s="1"/>
  <c r="D21" i="9" a="1"/>
  <c r="D21" i="9" s="1"/>
  <c r="D17" i="9" a="1"/>
  <c r="D17" i="9" s="1"/>
  <c r="C136" i="9" a="1"/>
  <c r="C136" i="9" s="1"/>
  <c r="C154" i="9" a="1"/>
  <c r="C154" i="9" s="1"/>
  <c r="C144" i="9" a="1"/>
  <c r="C144" i="9" s="1"/>
  <c r="D39" i="9" a="1"/>
  <c r="D39" i="9" s="1"/>
  <c r="I60" i="9" a="1"/>
  <c r="I60" i="9" s="1"/>
  <c r="D153" i="9" a="1"/>
  <c r="D153" i="9" s="1"/>
  <c r="I80" i="9" a="1"/>
  <c r="I80" i="9" s="1"/>
  <c r="D30" i="9" a="1"/>
  <c r="D30" i="9" s="1"/>
  <c r="I59" i="9" a="1"/>
  <c r="I59" i="9" s="1"/>
  <c r="D141" i="9" a="1"/>
  <c r="D141" i="9" s="1"/>
  <c r="I116" i="9" a="1"/>
  <c r="I116" i="9" s="1"/>
  <c r="I50" i="9" a="1"/>
  <c r="I50" i="9" s="1"/>
  <c r="I115" i="9" a="1"/>
  <c r="I115" i="9" s="1"/>
  <c r="C108" i="9" a="1"/>
  <c r="C108" i="9" s="1"/>
  <c r="D156" i="9" a="1"/>
  <c r="D156" i="9" s="1"/>
  <c r="I146" i="9" a="1"/>
  <c r="I146" i="9" s="1"/>
  <c r="C113" i="9" a="1"/>
  <c r="C113" i="9" s="1"/>
  <c r="C145" i="9" a="1"/>
  <c r="C145" i="9" s="1"/>
  <c r="C32" i="9" a="1"/>
  <c r="C32" i="9" s="1"/>
  <c r="D93" i="9" a="1"/>
  <c r="D93" i="9" s="1"/>
  <c r="D54" i="9" a="1"/>
  <c r="D54" i="9" s="1"/>
  <c r="C134" i="9" a="1"/>
  <c r="C134" i="9" s="1"/>
  <c r="D46" i="9" a="1"/>
  <c r="D46" i="9" s="1"/>
  <c r="D59" i="9" a="1"/>
  <c r="D59" i="9" s="1"/>
  <c r="C50" i="9" a="1"/>
  <c r="C50" i="9" s="1"/>
  <c r="I108" i="9" a="1"/>
  <c r="I108" i="9" s="1"/>
  <c r="I32" i="9" a="1"/>
  <c r="I32" i="9" s="1"/>
  <c r="I124" i="9" a="1"/>
  <c r="I124" i="9" s="1"/>
  <c r="D108" i="9" a="1"/>
  <c r="D108" i="9" s="1"/>
  <c r="C156" i="9" a="1"/>
  <c r="C156" i="9" s="1"/>
  <c r="I145" i="9" a="1"/>
  <c r="I145" i="9" s="1"/>
  <c r="C119" i="9" a="1"/>
  <c r="C119" i="9" s="1"/>
  <c r="I134" i="9" a="1"/>
  <c r="I134" i="9" s="1"/>
  <c r="D43" i="9" a="1"/>
  <c r="D43" i="9" s="1"/>
  <c r="D131" i="9" a="1"/>
  <c r="D131" i="9" s="1"/>
  <c r="C87" i="9" a="1"/>
  <c r="C87" i="9" s="1"/>
  <c r="I34" i="9" a="1"/>
  <c r="I34" i="9" s="1"/>
  <c r="C91" i="9" a="1"/>
  <c r="C91" i="9" s="1"/>
  <c r="D19" i="9" a="1"/>
  <c r="D19" i="9" s="1"/>
  <c r="C111" i="9" a="1"/>
  <c r="C111" i="9" s="1"/>
  <c r="C126" i="9" a="1"/>
  <c r="C126" i="9" s="1"/>
  <c r="C140" i="9" a="1"/>
  <c r="C140" i="9" s="1"/>
  <c r="C130" i="9" a="1"/>
  <c r="C130" i="9" s="1"/>
  <c r="D41" i="9" a="1"/>
  <c r="D41" i="9" s="1"/>
  <c r="C64" i="9" a="1"/>
  <c r="C64" i="9" s="1"/>
  <c r="D149" i="9" a="1"/>
  <c r="D149" i="9" s="1"/>
  <c r="C88" i="9" a="1"/>
  <c r="C88" i="9" s="1"/>
  <c r="I44" i="9" a="1"/>
  <c r="I44" i="9" s="1"/>
  <c r="C133" i="9" a="1"/>
  <c r="C133" i="9" s="1"/>
  <c r="C125" i="9" a="1"/>
  <c r="C125" i="9" s="1"/>
  <c r="I104" i="9" a="1"/>
  <c r="I104" i="9" s="1"/>
  <c r="I66" i="9" a="1"/>
  <c r="I66" i="9" s="1"/>
  <c r="D79" i="9" a="1"/>
  <c r="D79" i="9" s="1"/>
  <c r="I84" i="9" a="1"/>
  <c r="I84" i="9" s="1"/>
  <c r="D28" i="9" a="1"/>
  <c r="D28" i="9" s="1"/>
  <c r="C95" i="9" a="1"/>
  <c r="C95" i="9" s="1"/>
  <c r="I83" i="9" a="1"/>
  <c r="I83" i="9" s="1"/>
  <c r="D68" i="9" a="1"/>
  <c r="D68" i="9" s="1"/>
  <c r="D112" i="9" a="1"/>
  <c r="D112" i="9" s="1"/>
  <c r="C135" i="9" a="1"/>
  <c r="C135" i="9" s="1"/>
  <c r="C52" i="9" a="1"/>
  <c r="C52" i="9" s="1"/>
  <c r="C45" i="9" a="1"/>
  <c r="C45" i="9" s="1"/>
  <c r="C97" i="9" a="1"/>
  <c r="C97" i="9" s="1"/>
  <c r="D89" i="9" a="1"/>
  <c r="D89" i="9" s="1"/>
  <c r="C13" i="9" a="1"/>
  <c r="C13" i="9" s="1"/>
  <c r="I35" i="9" a="1"/>
  <c r="I35" i="9" s="1"/>
  <c r="I150" i="9" a="1"/>
  <c r="I150" i="9" s="1"/>
  <c r="C139" i="9" a="1"/>
  <c r="C139" i="9" s="1"/>
  <c r="I96" i="9" a="1"/>
  <c r="I96" i="9" s="1"/>
  <c r="I40" i="9" a="1"/>
  <c r="I40" i="9" s="1"/>
  <c r="D92" i="9" a="1"/>
  <c r="D92" i="9" s="1"/>
  <c r="I17" i="9" a="1"/>
  <c r="I17" i="9" s="1"/>
  <c r="I154" i="9" a="1"/>
  <c r="I154" i="9" s="1"/>
  <c r="C9" i="9" a="1"/>
  <c r="C9" i="9" s="1"/>
  <c r="C81" i="9" a="1"/>
  <c r="C81" i="9" s="1"/>
  <c r="C39" i="9" a="1"/>
  <c r="C39" i="9" s="1"/>
  <c r="D67" i="9" a="1"/>
  <c r="D67" i="9" s="1"/>
  <c r="C30" i="9" a="1"/>
  <c r="C30" i="9" s="1"/>
  <c r="I156" i="9" a="1"/>
  <c r="I156" i="9" s="1"/>
  <c r="D146" i="9" a="1"/>
  <c r="D146" i="9" s="1"/>
  <c r="D113" i="9" a="1"/>
  <c r="D113" i="9" s="1"/>
  <c r="I93" i="9" a="1"/>
  <c r="I93" i="9" s="1"/>
  <c r="D134" i="9" a="1"/>
  <c r="D134" i="9" s="1"/>
  <c r="D32" i="9" a="1"/>
  <c r="D32" i="9" s="1"/>
  <c r="D138" i="9" a="1"/>
  <c r="D138" i="9" s="1"/>
  <c r="I147" i="9" a="1"/>
  <c r="I147" i="9" s="1"/>
  <c r="I121" i="9" a="1"/>
  <c r="I121" i="9" s="1"/>
  <c r="I114" i="9" a="1"/>
  <c r="I114" i="9" s="1"/>
  <c r="D20" i="9" a="1"/>
  <c r="D20" i="9" s="1"/>
  <c r="D55" i="9" a="1"/>
  <c r="D55" i="9" s="1"/>
  <c r="D98" i="9" a="1"/>
  <c r="D98" i="9" s="1"/>
  <c r="D26" i="9" a="1"/>
  <c r="D26" i="9" s="1"/>
  <c r="C142" i="9" a="1"/>
  <c r="C142" i="9" s="1"/>
  <c r="D158" i="9" a="1"/>
  <c r="D158" i="9" s="1"/>
  <c r="D11" i="9" a="1"/>
  <c r="D11" i="9" s="1"/>
  <c r="D103" i="9" a="1"/>
  <c r="D103" i="9" s="1"/>
  <c r="I23" i="9" a="1"/>
  <c r="I23" i="9" s="1"/>
  <c r="I47" i="9" a="1"/>
  <c r="I47" i="9" s="1"/>
  <c r="I132" i="9" a="1"/>
  <c r="I132" i="9" s="1"/>
  <c r="C51" i="9" a="1"/>
  <c r="C51" i="9" s="1"/>
  <c r="C105" i="9" a="1"/>
  <c r="C105" i="9" s="1"/>
  <c r="I125" i="9" a="1"/>
  <c r="I125" i="9" s="1"/>
  <c r="D14" i="9" a="1"/>
  <c r="D14" i="9" s="1"/>
  <c r="D104" i="9" a="1"/>
  <c r="D104" i="9" s="1"/>
  <c r="D66" i="9" a="1"/>
  <c r="D66" i="9" s="1"/>
  <c r="I79" i="9" a="1"/>
  <c r="I79" i="9" s="1"/>
  <c r="D95" i="9" a="1"/>
  <c r="D95" i="9" s="1"/>
  <c r="D83" i="9" a="1"/>
  <c r="D83" i="9" s="1"/>
  <c r="C100" i="9" a="1"/>
  <c r="C100" i="9" s="1"/>
  <c r="C56" i="9" a="1"/>
  <c r="C56" i="9" s="1"/>
  <c r="I68" i="9" a="1"/>
  <c r="I68" i="9" s="1"/>
  <c r="I112" i="9" a="1"/>
  <c r="I112" i="9" s="1"/>
  <c r="D143" i="9" a="1"/>
  <c r="D143" i="9" s="1"/>
  <c r="D52" i="9" a="1"/>
  <c r="D52" i="9" s="1"/>
  <c r="D106" i="9" a="1"/>
  <c r="D106" i="9" s="1"/>
  <c r="D151" i="9" a="1"/>
  <c r="D151" i="9" s="1"/>
  <c r="I97" i="9" a="1"/>
  <c r="I97" i="9" s="1"/>
  <c r="I89" i="9" a="1"/>
  <c r="I89" i="9" s="1"/>
  <c r="D35" i="9" a="1"/>
  <c r="D35" i="9" s="1"/>
  <c r="D150" i="9" a="1"/>
  <c r="D150" i="9" s="1"/>
  <c r="D139" i="9" a="1"/>
  <c r="D139" i="9" s="1"/>
  <c r="C21" i="9" a="1"/>
  <c r="C21" i="9" s="1"/>
  <c r="C92" i="9" a="1"/>
  <c r="C92" i="9" s="1"/>
  <c r="C17" i="9" a="1"/>
  <c r="C17" i="9" s="1"/>
  <c r="D136" i="9" a="1"/>
  <c r="D136" i="9" s="1"/>
  <c r="I144" i="9" a="1"/>
  <c r="I144" i="9" s="1"/>
  <c r="D9" i="9" a="1"/>
  <c r="D9" i="9" s="1"/>
  <c r="I81" i="9" a="1"/>
  <c r="I81" i="9" s="1"/>
  <c r="D60" i="9" a="1"/>
  <c r="D60" i="9" s="1"/>
  <c r="C153" i="9" a="1"/>
  <c r="C153" i="9" s="1"/>
  <c r="I67" i="9" a="1"/>
  <c r="I67" i="9" s="1"/>
  <c r="C80" i="9" a="1"/>
  <c r="C80" i="9" s="1"/>
  <c r="I30" i="9" a="1"/>
  <c r="I30" i="9" s="1"/>
  <c r="I141" i="9" a="1"/>
  <c r="I141" i="9" s="1"/>
  <c r="C116" i="9" a="1"/>
  <c r="C116" i="9" s="1"/>
  <c r="D124" i="9" a="1"/>
  <c r="D124" i="9" s="1"/>
  <c r="D90" i="9" a="1"/>
  <c r="D90" i="9" s="1"/>
  <c r="I10" i="9" a="1"/>
  <c r="I10" i="9" s="1"/>
  <c r="D121" i="9" a="1"/>
  <c r="D121" i="9" s="1"/>
  <c r="I157" i="9" a="1"/>
  <c r="I157" i="9" s="1"/>
  <c r="D63" i="9" a="1"/>
  <c r="D63" i="9" s="1"/>
  <c r="C107" i="9" a="1"/>
  <c r="C107" i="9" s="1"/>
  <c r="I99" i="9" a="1"/>
  <c r="I99" i="9" s="1"/>
  <c r="C16" i="9" a="1"/>
  <c r="C16" i="9" s="1"/>
  <c r="D152" i="9" a="1"/>
  <c r="D152" i="9" s="1"/>
  <c r="I142" i="9" a="1"/>
  <c r="I142" i="9" s="1"/>
  <c r="C25" i="9" a="1"/>
  <c r="C25" i="9" s="1"/>
  <c r="D123" i="9" a="1"/>
  <c r="D123" i="9" s="1"/>
  <c r="C158" i="9" a="1"/>
  <c r="C158" i="9" s="1"/>
  <c r="I11" i="9" a="1"/>
  <c r="I11" i="9" s="1"/>
  <c r="I103" i="9" a="1"/>
  <c r="I103" i="9" s="1"/>
  <c r="C15" i="9" a="1"/>
  <c r="C15" i="9" s="1"/>
  <c r="I105" i="9" a="1"/>
  <c r="I105" i="9" s="1"/>
  <c r="I14" i="9" a="1"/>
  <c r="I14" i="9" s="1"/>
  <c r="D36" i="9" a="1"/>
  <c r="D36" i="9" s="1"/>
  <c r="I28" i="9" a="1"/>
  <c r="I28" i="9" s="1"/>
  <c r="I95" i="9" a="1"/>
  <c r="I95" i="9" s="1"/>
  <c r="C83" i="9" a="1"/>
  <c r="C83" i="9" s="1"/>
  <c r="I100" i="9" a="1"/>
  <c r="I100" i="9" s="1"/>
  <c r="D56" i="9" a="1"/>
  <c r="D56" i="9" s="1"/>
  <c r="D135" i="9" a="1"/>
  <c r="D135" i="9" s="1"/>
  <c r="I143" i="9" a="1"/>
  <c r="I143" i="9" s="1"/>
  <c r="I52" i="9" a="1"/>
  <c r="I52" i="9" s="1"/>
  <c r="C106" i="9" a="1"/>
  <c r="C106" i="9" s="1"/>
  <c r="D45" i="9" a="1"/>
  <c r="D45" i="9" s="1"/>
  <c r="I151" i="9" a="1"/>
  <c r="I151" i="9" s="1"/>
  <c r="D97" i="9" a="1"/>
  <c r="D97" i="9" s="1"/>
  <c r="I13" i="9" a="1"/>
  <c r="I13" i="9" s="1"/>
  <c r="C35" i="9" a="1"/>
  <c r="C35" i="9" s="1"/>
  <c r="C96" i="9" a="1"/>
  <c r="C96" i="9" s="1"/>
  <c r="C40" i="9" a="1"/>
  <c r="C40" i="9" s="1"/>
  <c r="I21" i="9" a="1"/>
  <c r="I21" i="9" s="1"/>
  <c r="I92" i="9" a="1"/>
  <c r="I92" i="9" s="1"/>
  <c r="I136" i="9" a="1"/>
  <c r="I136" i="9" s="1"/>
  <c r="D154" i="9" a="1"/>
  <c r="D154" i="9" s="1"/>
  <c r="D144" i="9" a="1"/>
  <c r="D144" i="9" s="1"/>
  <c r="I9" i="9" a="1"/>
  <c r="I9" i="9" s="1"/>
  <c r="D81" i="9" a="1"/>
  <c r="D81" i="9" s="1"/>
  <c r="I39" i="9" a="1"/>
  <c r="I39" i="9" s="1"/>
  <c r="C60" i="9" a="1"/>
  <c r="C60" i="9" s="1"/>
  <c r="I153" i="9" a="1"/>
  <c r="I153" i="9" s="1"/>
  <c r="C67" i="9" a="1"/>
  <c r="C67" i="9" s="1"/>
  <c r="D80" i="9" a="1"/>
  <c r="D80" i="9" s="1"/>
  <c r="C59" i="9" a="1"/>
  <c r="C59" i="9" s="1"/>
  <c r="C141" i="9" a="1"/>
  <c r="C141" i="9" s="1"/>
  <c r="D116" i="9" a="1"/>
  <c r="D116" i="9" s="1"/>
  <c r="D50" i="9" a="1"/>
  <c r="D50" i="9" s="1"/>
  <c r="C115" i="9" a="1"/>
  <c r="C115" i="9" s="1"/>
  <c r="C146" i="9" a="1"/>
  <c r="C146" i="9" s="1"/>
  <c r="I113" i="9" a="1"/>
  <c r="I113" i="9" s="1"/>
  <c r="D145" i="9" a="1"/>
  <c r="D145" i="9" s="1"/>
  <c r="C93" i="9" a="1"/>
  <c r="C93" i="9" s="1"/>
  <c r="I119" i="9" a="1"/>
  <c r="I119" i="9" s="1"/>
  <c r="C54" i="9" a="1"/>
  <c r="C54" i="9" s="1"/>
  <c r="I46" i="9" a="1"/>
  <c r="I46" i="9" s="1"/>
  <c r="C118" i="9" a="1"/>
  <c r="C118" i="9" s="1"/>
  <c r="C124" i="9" a="1"/>
  <c r="C124" i="9" s="1"/>
  <c r="D118" i="9" a="1"/>
  <c r="D118" i="9" s="1"/>
  <c r="D115" i="9" a="1"/>
  <c r="D115" i="9" s="1"/>
  <c r="D119" i="9" a="1"/>
  <c r="D119" i="9" s="1"/>
  <c r="I54" i="9" a="1"/>
  <c r="I54" i="9" s="1"/>
  <c r="C46" i="9" a="1"/>
  <c r="C46" i="9" s="1"/>
  <c r="I118" i="9" a="1"/>
  <c r="I118" i="9" s="1"/>
  <c r="I168" i="9" a="1"/>
  <c r="I168" i="9" s="1"/>
  <c r="Y328" i="9"/>
  <c r="Z327" i="9"/>
  <c r="D169" i="9" a="1"/>
  <c r="D169" i="9" s="1"/>
  <c r="I169" i="9" a="1"/>
  <c r="I169" i="9" s="1"/>
  <c r="C169" i="9" a="1"/>
  <c r="C169" i="9" s="1"/>
  <c r="K171" i="9"/>
  <c r="L170" i="9"/>
  <c r="F326" i="9" a="1"/>
  <c r="F326" i="9" s="1"/>
  <c r="H326" i="9" a="1"/>
  <c r="H326" i="9" s="1"/>
  <c r="U326" i="9" a="1"/>
  <c r="U326" i="9" s="1"/>
  <c r="E326" i="9" a="1"/>
  <c r="E326" i="9" s="1"/>
  <c r="AC326" i="9" a="1"/>
  <c r="AC326" i="9" s="1"/>
  <c r="D167" i="9" a="1"/>
  <c r="D167" i="9" s="1"/>
  <c r="C167" i="9" a="1"/>
  <c r="C167" i="9" s="1"/>
  <c r="C326" i="9" a="1"/>
  <c r="C326" i="9" s="1"/>
  <c r="D326" i="9" a="1"/>
  <c r="D326" i="9" s="1"/>
  <c r="M167" i="9"/>
  <c r="B1043" i="19"/>
  <c r="B1044" i="19" s="1"/>
  <c r="B1045" i="19" s="1"/>
  <c r="B1046" i="19" s="1"/>
  <c r="M168" i="9" l="1"/>
  <c r="H168" i="9" s="1" a="1"/>
  <c r="H168" i="9" s="1"/>
  <c r="AC327" i="9" a="1"/>
  <c r="AC327" i="9" s="1"/>
  <c r="D327" i="9" a="1"/>
  <c r="D327" i="9" s="1"/>
  <c r="C327" i="9" a="1"/>
  <c r="C327" i="9" s="1"/>
  <c r="Y329" i="9"/>
  <c r="Z328" i="9"/>
  <c r="M169" i="9"/>
  <c r="F169" i="9" s="1" a="1"/>
  <c r="F169" i="9" s="1"/>
  <c r="C170" i="9" a="1"/>
  <c r="C170" i="9" s="1"/>
  <c r="D170" i="9" a="1"/>
  <c r="D170" i="9" s="1"/>
  <c r="I170" i="9" a="1"/>
  <c r="I170" i="9" s="1"/>
  <c r="K172" i="9"/>
  <c r="L171" i="9"/>
  <c r="G326" i="9" a="1"/>
  <c r="G326" i="9" s="1"/>
  <c r="F167" i="9" a="1"/>
  <c r="F167" i="9" s="1"/>
  <c r="G167" i="9" a="1"/>
  <c r="G167" i="9" s="1"/>
  <c r="E167" i="9" a="1"/>
  <c r="E167" i="9" s="1"/>
  <c r="H167" i="9" a="1"/>
  <c r="H167" i="9" s="1"/>
  <c r="T9" i="12"/>
  <c r="V9" i="12"/>
  <c r="S9" i="12"/>
  <c r="B8" i="9" s="1"/>
  <c r="G168" i="9" l="1" a="1"/>
  <c r="G168" i="9" s="1"/>
  <c r="E169" i="9" a="1"/>
  <c r="E169" i="9" s="1"/>
  <c r="H169" i="9" a="1"/>
  <c r="H169" i="9" s="1"/>
  <c r="X327" i="9"/>
  <c r="U327" i="9" s="1" a="1"/>
  <c r="U327" i="9" s="1"/>
  <c r="AC328" i="9" a="1"/>
  <c r="AC328" i="9" s="1"/>
  <c r="C328" i="9" a="1"/>
  <c r="C328" i="9" s="1"/>
  <c r="D328" i="9" a="1"/>
  <c r="D328" i="9" s="1"/>
  <c r="Y330" i="9"/>
  <c r="Z329" i="9"/>
  <c r="G169" i="9" a="1"/>
  <c r="G169" i="9" s="1"/>
  <c r="M170" i="9"/>
  <c r="H170" i="9" s="1" a="1"/>
  <c r="H170" i="9" s="1"/>
  <c r="I171" i="9" a="1"/>
  <c r="I171" i="9" s="1"/>
  <c r="C171" i="9" a="1"/>
  <c r="C171" i="9" s="1"/>
  <c r="D171" i="9" a="1"/>
  <c r="D171" i="9" s="1"/>
  <c r="K173" i="9"/>
  <c r="L172" i="9"/>
  <c r="B29" i="12"/>
  <c r="L8" i="9"/>
  <c r="I8" i="9" s="1" a="1"/>
  <c r="I8" i="9" s="1"/>
  <c r="K8" i="9"/>
  <c r="K9" i="9" s="1"/>
  <c r="K10" i="9" s="1"/>
  <c r="K11" i="9" s="1"/>
  <c r="K12" i="9" s="1"/>
  <c r="K13" i="9" s="1"/>
  <c r="K14" i="9" s="1"/>
  <c r="K15" i="9" s="1"/>
  <c r="K16" i="9" s="1"/>
  <c r="K17" i="9" s="1"/>
  <c r="K18" i="9" s="1"/>
  <c r="K19" i="9" s="1"/>
  <c r="K20" i="9" s="1"/>
  <c r="K21" i="9" s="1"/>
  <c r="K22" i="9" s="1"/>
  <c r="K23" i="9" s="1"/>
  <c r="K24" i="9" s="1"/>
  <c r="K25" i="9" s="1"/>
  <c r="K26" i="9" s="1"/>
  <c r="K27" i="9" s="1"/>
  <c r="K28" i="9" s="1"/>
  <c r="K29" i="9" s="1"/>
  <c r="K30" i="9" s="1"/>
  <c r="K31" i="9" s="1"/>
  <c r="K32" i="9" s="1"/>
  <c r="K33" i="9" s="1"/>
  <c r="K34" i="9" s="1"/>
  <c r="K35" i="9" s="1"/>
  <c r="K36" i="9" s="1"/>
  <c r="K37" i="9" s="1"/>
  <c r="K38" i="9" s="1"/>
  <c r="K39" i="9" s="1"/>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N8" i="9"/>
  <c r="G327" i="9" l="1" a="1"/>
  <c r="G327" i="9" s="1"/>
  <c r="V327" i="9" a="1"/>
  <c r="V327" i="9" s="1"/>
  <c r="F327" i="9" a="1"/>
  <c r="F327" i="9" s="1"/>
  <c r="X328" i="9"/>
  <c r="F328" i="9" s="1" a="1"/>
  <c r="F328" i="9" s="1"/>
  <c r="AC329" i="9" a="1"/>
  <c r="AC329" i="9" s="1"/>
  <c r="C329" i="9" a="1"/>
  <c r="C329" i="9" s="1"/>
  <c r="D329" i="9" a="1"/>
  <c r="D329" i="9" s="1"/>
  <c r="Y331" i="9"/>
  <c r="Z330" i="9"/>
  <c r="E170" i="9" a="1"/>
  <c r="E170" i="9" s="1"/>
  <c r="F170" i="9" a="1"/>
  <c r="F170" i="9" s="1"/>
  <c r="G170" i="9" a="1"/>
  <c r="G170" i="9" s="1"/>
  <c r="M171" i="9"/>
  <c r="E171" i="9" s="1" a="1"/>
  <c r="E171" i="9" s="1"/>
  <c r="I172" i="9" a="1"/>
  <c r="I172" i="9" s="1"/>
  <c r="C172" i="9" a="1"/>
  <c r="C172" i="9" s="1"/>
  <c r="D172" i="9" a="1"/>
  <c r="D172" i="9" s="1"/>
  <c r="K174" i="9"/>
  <c r="L173" i="9"/>
  <c r="D8" i="9" a="1"/>
  <c r="D8" i="9" s="1"/>
  <c r="C8" i="9" a="1"/>
  <c r="C8" i="9" s="1"/>
  <c r="M8" i="9"/>
  <c r="X119" i="1"/>
  <c r="G328" i="9" l="1" a="1"/>
  <c r="G328" i="9" s="1"/>
  <c r="U328" i="9" a="1"/>
  <c r="U328" i="9" s="1"/>
  <c r="V328" i="9" a="1"/>
  <c r="V328" i="9" s="1"/>
  <c r="D330" i="9" a="1"/>
  <c r="D330" i="9" s="1"/>
  <c r="C330" i="9" a="1"/>
  <c r="C330" i="9" s="1"/>
  <c r="AC330" i="9" a="1"/>
  <c r="AC330" i="9" s="1"/>
  <c r="Y332" i="9"/>
  <c r="Z331" i="9"/>
  <c r="X329" i="9"/>
  <c r="H171" i="9" a="1"/>
  <c r="H171" i="9" s="1"/>
  <c r="G171" i="9" a="1"/>
  <c r="G171" i="9" s="1"/>
  <c r="F171" i="9" a="1"/>
  <c r="F171" i="9" s="1"/>
  <c r="M172" i="9"/>
  <c r="H172" i="9" s="1" a="1"/>
  <c r="H172" i="9" s="1"/>
  <c r="D173" i="9" a="1"/>
  <c r="D173" i="9" s="1"/>
  <c r="I173" i="9" a="1"/>
  <c r="I173" i="9" s="1"/>
  <c r="C173" i="9" a="1"/>
  <c r="C173" i="9" s="1"/>
  <c r="K175" i="9"/>
  <c r="L174" i="9"/>
  <c r="H8" i="9" a="1"/>
  <c r="H8" i="9" s="1"/>
  <c r="E8" i="9" a="1"/>
  <c r="E8" i="9" s="1"/>
  <c r="G8" i="9" a="1"/>
  <c r="G8" i="9" s="1"/>
  <c r="F8" i="9" a="1"/>
  <c r="F8" i="9" s="1"/>
  <c r="C93" i="6"/>
  <c r="L93" i="6" s="1"/>
  <c r="D45" i="5"/>
  <c r="I45" i="5" s="1"/>
  <c r="N37" i="1"/>
  <c r="F172" i="9" l="1" a="1"/>
  <c r="F172" i="9" s="1"/>
  <c r="E172" i="9" a="1"/>
  <c r="E172" i="9" s="1"/>
  <c r="X330" i="9"/>
  <c r="U329" i="9" a="1"/>
  <c r="U329" i="9" s="1"/>
  <c r="V329" i="9" a="1"/>
  <c r="V329" i="9" s="1"/>
  <c r="F329" i="9" a="1"/>
  <c r="F329" i="9" s="1"/>
  <c r="G329" i="9" a="1"/>
  <c r="G329" i="9" s="1"/>
  <c r="AC331" i="9" a="1"/>
  <c r="AC331" i="9" s="1"/>
  <c r="D331" i="9" a="1"/>
  <c r="D331" i="9" s="1"/>
  <c r="C331" i="9" a="1"/>
  <c r="C331" i="9" s="1"/>
  <c r="Y333" i="9"/>
  <c r="Z332" i="9"/>
  <c r="U330" i="9" a="1"/>
  <c r="U330" i="9" s="1"/>
  <c r="G330" i="9" a="1"/>
  <c r="G330" i="9" s="1"/>
  <c r="F330" i="9" a="1"/>
  <c r="F330" i="9" s="1"/>
  <c r="V330" i="9" a="1"/>
  <c r="V330" i="9" s="1"/>
  <c r="M173" i="9"/>
  <c r="G173" i="9" s="1" a="1"/>
  <c r="G173" i="9" s="1"/>
  <c r="G172" i="9" a="1"/>
  <c r="G172" i="9" s="1"/>
  <c r="I174" i="9" a="1"/>
  <c r="I174" i="9" s="1"/>
  <c r="D174" i="9" a="1"/>
  <c r="D174" i="9" s="1"/>
  <c r="C174" i="9" a="1"/>
  <c r="C174" i="9" s="1"/>
  <c r="K176" i="9"/>
  <c r="L175" i="9"/>
  <c r="G185" i="24"/>
  <c r="AR187" i="24" s="1"/>
  <c r="O185" i="24"/>
  <c r="W185" i="24"/>
  <c r="AE185" i="24"/>
  <c r="O186" i="24"/>
  <c r="W186" i="24"/>
  <c r="AE186" i="24"/>
  <c r="O187" i="24"/>
  <c r="W187" i="24"/>
  <c r="AE187" i="24"/>
  <c r="O188" i="24"/>
  <c r="W188" i="24"/>
  <c r="AE188" i="24"/>
  <c r="O189" i="24"/>
  <c r="W189" i="24"/>
  <c r="AE189" i="24"/>
  <c r="O190" i="24"/>
  <c r="W190" i="24"/>
  <c r="AE190" i="24"/>
  <c r="O191" i="24"/>
  <c r="W191" i="24"/>
  <c r="AE191" i="24"/>
  <c r="O192" i="24"/>
  <c r="W192" i="24"/>
  <c r="AE192" i="24"/>
  <c r="O193" i="24"/>
  <c r="W193" i="24"/>
  <c r="AE193" i="24"/>
  <c r="O194" i="24"/>
  <c r="W194" i="24"/>
  <c r="AE194" i="24"/>
  <c r="O195" i="24"/>
  <c r="W195" i="24"/>
  <c r="AE195" i="24"/>
  <c r="O196" i="24"/>
  <c r="W196" i="24"/>
  <c r="AE196" i="24"/>
  <c r="O197" i="24"/>
  <c r="W197" i="24"/>
  <c r="AE197" i="24"/>
  <c r="O198" i="24"/>
  <c r="W198" i="24"/>
  <c r="AE198" i="24"/>
  <c r="O199" i="24"/>
  <c r="W199" i="24"/>
  <c r="AE199" i="24"/>
  <c r="O200" i="24"/>
  <c r="W200" i="24"/>
  <c r="AE200" i="24"/>
  <c r="O201" i="24"/>
  <c r="W201" i="24"/>
  <c r="AE201" i="24"/>
  <c r="O202" i="24"/>
  <c r="W202" i="24"/>
  <c r="AE202" i="24"/>
  <c r="O203" i="24"/>
  <c r="W203" i="24"/>
  <c r="AE203" i="24"/>
  <c r="O204" i="24"/>
  <c r="W204" i="24"/>
  <c r="AE204" i="24"/>
  <c r="O205" i="24"/>
  <c r="W205" i="24"/>
  <c r="AE205" i="24"/>
  <c r="I185" i="24"/>
  <c r="Q185" i="24"/>
  <c r="Y185" i="24"/>
  <c r="AG185" i="24"/>
  <c r="Q186" i="24"/>
  <c r="Y186" i="24"/>
  <c r="AG186" i="24"/>
  <c r="Q187" i="24"/>
  <c r="Y187" i="24"/>
  <c r="AG187" i="24"/>
  <c r="Q188" i="24"/>
  <c r="Y188" i="24"/>
  <c r="AG188" i="24"/>
  <c r="Q189" i="24"/>
  <c r="Y189" i="24"/>
  <c r="AG189" i="24"/>
  <c r="Q190" i="24"/>
  <c r="Y190" i="24"/>
  <c r="AG190" i="24"/>
  <c r="Q191" i="24"/>
  <c r="Y191" i="24"/>
  <c r="AG191" i="24"/>
  <c r="Q192" i="24"/>
  <c r="Y192" i="24"/>
  <c r="AG192" i="24"/>
  <c r="Q193" i="24"/>
  <c r="Y193" i="24"/>
  <c r="AG193" i="24"/>
  <c r="Q194" i="24"/>
  <c r="Y194" i="24"/>
  <c r="AG194" i="24"/>
  <c r="Q195" i="24"/>
  <c r="Y195" i="24"/>
  <c r="AG195" i="24"/>
  <c r="Q196" i="24"/>
  <c r="Y196" i="24"/>
  <c r="AG196" i="24"/>
  <c r="Q197" i="24"/>
  <c r="Y197" i="24"/>
  <c r="AG197" i="24"/>
  <c r="Q198" i="24"/>
  <c r="Y198" i="24"/>
  <c r="AG198" i="24"/>
  <c r="Q199" i="24"/>
  <c r="Y199" i="24"/>
  <c r="AG199" i="24"/>
  <c r="Q200" i="24"/>
  <c r="Y200" i="24"/>
  <c r="AG200" i="24"/>
  <c r="Q201" i="24"/>
  <c r="Y201" i="24"/>
  <c r="AG201" i="24"/>
  <c r="Q202" i="24"/>
  <c r="Y202" i="24"/>
  <c r="AG202" i="24"/>
  <c r="Q203" i="24"/>
  <c r="Y203" i="24"/>
  <c r="AG203" i="24"/>
  <c r="Q204" i="24"/>
  <c r="Y204" i="24"/>
  <c r="AG204" i="24"/>
  <c r="Q205" i="24"/>
  <c r="Y205" i="24"/>
  <c r="AG205" i="24"/>
  <c r="K185" i="24"/>
  <c r="AA185" i="24"/>
  <c r="K186" i="24"/>
  <c r="AA186" i="24"/>
  <c r="K187" i="24"/>
  <c r="AA187" i="24"/>
  <c r="K188" i="24"/>
  <c r="AA188" i="24"/>
  <c r="K189" i="24"/>
  <c r="AA189" i="24"/>
  <c r="K190" i="24"/>
  <c r="AA190" i="24"/>
  <c r="K191" i="24"/>
  <c r="AA191" i="24"/>
  <c r="K192" i="24"/>
  <c r="AA192" i="24"/>
  <c r="K193" i="24"/>
  <c r="AA193" i="24"/>
  <c r="K194" i="24"/>
  <c r="AA194" i="24"/>
  <c r="K195" i="24"/>
  <c r="AA195" i="24"/>
  <c r="K196" i="24"/>
  <c r="AA196" i="24"/>
  <c r="K197" i="24"/>
  <c r="AA197" i="24"/>
  <c r="K198" i="24"/>
  <c r="AA198" i="24"/>
  <c r="K199" i="24"/>
  <c r="AA199" i="24"/>
  <c r="K200" i="24"/>
  <c r="AA200" i="24"/>
  <c r="K201" i="24"/>
  <c r="AA201" i="24"/>
  <c r="K202" i="24"/>
  <c r="AA202" i="24"/>
  <c r="K203" i="24"/>
  <c r="AA203" i="24"/>
  <c r="K204" i="24"/>
  <c r="AA204" i="24"/>
  <c r="K205" i="24"/>
  <c r="AA205" i="24"/>
  <c r="K206" i="24"/>
  <c r="S206" i="24"/>
  <c r="AA206" i="24"/>
  <c r="AI206" i="24"/>
  <c r="K207" i="24"/>
  <c r="S207" i="24"/>
  <c r="AA207" i="24"/>
  <c r="AI207" i="24"/>
  <c r="K208" i="24"/>
  <c r="S208" i="24"/>
  <c r="AA208" i="24"/>
  <c r="AI208" i="24"/>
  <c r="K209" i="24"/>
  <c r="S209" i="24"/>
  <c r="AA209" i="24"/>
  <c r="AI209" i="24"/>
  <c r="K210" i="24"/>
  <c r="S210" i="24"/>
  <c r="AA210" i="24"/>
  <c r="AI210" i="24"/>
  <c r="K211" i="24"/>
  <c r="S211" i="24"/>
  <c r="AA211" i="24"/>
  <c r="AI211" i="24"/>
  <c r="K212" i="24"/>
  <c r="S212" i="24"/>
  <c r="AA212" i="24"/>
  <c r="AI212" i="24"/>
  <c r="K213" i="24"/>
  <c r="S213" i="24"/>
  <c r="AA213" i="24"/>
  <c r="AI213" i="24"/>
  <c r="K214" i="24"/>
  <c r="S214" i="24"/>
  <c r="AA214" i="24"/>
  <c r="AI214" i="24"/>
  <c r="K215" i="24"/>
  <c r="S215" i="24"/>
  <c r="AA215" i="24"/>
  <c r="AI215" i="24"/>
  <c r="K216" i="24"/>
  <c r="S185" i="24"/>
  <c r="AI185" i="24"/>
  <c r="S186" i="24"/>
  <c r="AI186" i="24"/>
  <c r="S187" i="24"/>
  <c r="AI187" i="24"/>
  <c r="S188" i="24"/>
  <c r="AI188" i="24"/>
  <c r="S189" i="24"/>
  <c r="AI189" i="24"/>
  <c r="S190" i="24"/>
  <c r="AI190" i="24"/>
  <c r="S191" i="24"/>
  <c r="AI191" i="24"/>
  <c r="S192" i="24"/>
  <c r="AI192" i="24"/>
  <c r="S193" i="24"/>
  <c r="AI193" i="24"/>
  <c r="S194" i="24"/>
  <c r="AI194" i="24"/>
  <c r="S195" i="24"/>
  <c r="AI195" i="24"/>
  <c r="S196" i="24"/>
  <c r="AI196" i="24"/>
  <c r="S197" i="24"/>
  <c r="AI197" i="24"/>
  <c r="S198" i="24"/>
  <c r="AI198" i="24"/>
  <c r="S199" i="24"/>
  <c r="AI199" i="24"/>
  <c r="S200" i="24"/>
  <c r="AI200" i="24"/>
  <c r="S201" i="24"/>
  <c r="AI201" i="24"/>
  <c r="S202" i="24"/>
  <c r="AI202" i="24"/>
  <c r="S203" i="24"/>
  <c r="AI203" i="24"/>
  <c r="S204" i="24"/>
  <c r="AI204" i="24"/>
  <c r="S205" i="24"/>
  <c r="AI205" i="24"/>
  <c r="O206" i="24"/>
  <c r="W206" i="24"/>
  <c r="AE206" i="24"/>
  <c r="O207" i="24"/>
  <c r="W207" i="24"/>
  <c r="AE207" i="24"/>
  <c r="O208" i="24"/>
  <c r="W208" i="24"/>
  <c r="AE208" i="24"/>
  <c r="O209" i="24"/>
  <c r="W209" i="24"/>
  <c r="AE209" i="24"/>
  <c r="O210" i="24"/>
  <c r="W210" i="24"/>
  <c r="AE210" i="24"/>
  <c r="O211" i="24"/>
  <c r="W211" i="24"/>
  <c r="AE211" i="24"/>
  <c r="O212" i="24"/>
  <c r="W212" i="24"/>
  <c r="AE212" i="24"/>
  <c r="O213" i="24"/>
  <c r="W213" i="24"/>
  <c r="AE213" i="24"/>
  <c r="O214" i="24"/>
  <c r="W214" i="24"/>
  <c r="AE214" i="24"/>
  <c r="O215" i="24"/>
  <c r="W215" i="24"/>
  <c r="AE215" i="24"/>
  <c r="O216" i="24"/>
  <c r="W216" i="24"/>
  <c r="AE216" i="24"/>
  <c r="M185" i="24"/>
  <c r="M186" i="24"/>
  <c r="M187" i="24"/>
  <c r="M188" i="24"/>
  <c r="M189" i="24"/>
  <c r="M190" i="24"/>
  <c r="M191" i="24"/>
  <c r="M192" i="24"/>
  <c r="M193" i="24"/>
  <c r="M194" i="24"/>
  <c r="M195" i="24"/>
  <c r="M196" i="24"/>
  <c r="M197" i="24"/>
  <c r="M198" i="24"/>
  <c r="M199" i="24"/>
  <c r="M200" i="24"/>
  <c r="M201" i="24"/>
  <c r="M202" i="24"/>
  <c r="M203" i="24"/>
  <c r="M204" i="24"/>
  <c r="M205" i="24"/>
  <c r="M206" i="24"/>
  <c r="AC206" i="24"/>
  <c r="M207" i="24"/>
  <c r="AC207" i="24"/>
  <c r="M208" i="24"/>
  <c r="AC208" i="24"/>
  <c r="M209" i="24"/>
  <c r="AC209" i="24"/>
  <c r="M210" i="24"/>
  <c r="AC210" i="24"/>
  <c r="M211" i="24"/>
  <c r="AC211" i="24"/>
  <c r="M212" i="24"/>
  <c r="AC212" i="24"/>
  <c r="M213" i="24"/>
  <c r="AC213" i="24"/>
  <c r="M214" i="24"/>
  <c r="AC214" i="24"/>
  <c r="M215" i="24"/>
  <c r="AC215" i="24"/>
  <c r="M216" i="24"/>
  <c r="Y216" i="24"/>
  <c r="AI216" i="24"/>
  <c r="K217" i="24"/>
  <c r="S217" i="24"/>
  <c r="AA217" i="24"/>
  <c r="AI217" i="24"/>
  <c r="K218" i="24"/>
  <c r="S218" i="24"/>
  <c r="AA218" i="24"/>
  <c r="AI218" i="24"/>
  <c r="K219" i="24"/>
  <c r="S219" i="24"/>
  <c r="AA219" i="24"/>
  <c r="AI219" i="24"/>
  <c r="K220" i="24"/>
  <c r="S220" i="24"/>
  <c r="AA220" i="24"/>
  <c r="AI220" i="24"/>
  <c r="K221" i="24"/>
  <c r="S221" i="24"/>
  <c r="AA221" i="24"/>
  <c r="AI221" i="24"/>
  <c r="K222" i="24"/>
  <c r="S222" i="24"/>
  <c r="AA222" i="24"/>
  <c r="AI222" i="24"/>
  <c r="K223" i="24"/>
  <c r="S223" i="24"/>
  <c r="AA223" i="24"/>
  <c r="AI223" i="24"/>
  <c r="K224" i="24"/>
  <c r="S224" i="24"/>
  <c r="AA224" i="24"/>
  <c r="AI224" i="24"/>
  <c r="K225" i="24"/>
  <c r="S225" i="24"/>
  <c r="AA225" i="24"/>
  <c r="AI225" i="24"/>
  <c r="K226" i="24"/>
  <c r="S226" i="24"/>
  <c r="AA226" i="24"/>
  <c r="AI226" i="24"/>
  <c r="K227" i="24"/>
  <c r="S227" i="24"/>
  <c r="U185" i="24"/>
  <c r="U186" i="24"/>
  <c r="U187" i="24"/>
  <c r="U188" i="24"/>
  <c r="U189" i="24"/>
  <c r="U190" i="24"/>
  <c r="U191" i="24"/>
  <c r="U192" i="24"/>
  <c r="U193" i="24"/>
  <c r="U194" i="24"/>
  <c r="U195" i="24"/>
  <c r="U196" i="24"/>
  <c r="U197" i="24"/>
  <c r="U198" i="24"/>
  <c r="U199" i="24"/>
  <c r="U200" i="24"/>
  <c r="U201" i="24"/>
  <c r="U202" i="24"/>
  <c r="U203" i="24"/>
  <c r="U204" i="24"/>
  <c r="U205" i="24"/>
  <c r="Q206" i="24"/>
  <c r="AG206" i="24"/>
  <c r="Q207" i="24"/>
  <c r="AG207" i="24"/>
  <c r="Q208" i="24"/>
  <c r="AG208" i="24"/>
  <c r="Q209" i="24"/>
  <c r="AG209" i="24"/>
  <c r="Q210" i="24"/>
  <c r="AG210" i="24"/>
  <c r="Q211" i="24"/>
  <c r="AG211" i="24"/>
  <c r="Q212" i="24"/>
  <c r="AG212" i="24"/>
  <c r="Q213" i="24"/>
  <c r="AG213" i="24"/>
  <c r="Q214" i="24"/>
  <c r="AG214" i="24"/>
  <c r="Q215" i="24"/>
  <c r="AG215" i="24"/>
  <c r="Q216" i="24"/>
  <c r="AA216" i="24"/>
  <c r="AK216" i="24"/>
  <c r="M217" i="24"/>
  <c r="U217" i="24"/>
  <c r="AC217" i="24"/>
  <c r="AK217" i="24"/>
  <c r="M218" i="24"/>
  <c r="U218" i="24"/>
  <c r="AC218" i="24"/>
  <c r="AK218" i="24"/>
  <c r="M219" i="24"/>
  <c r="U219" i="24"/>
  <c r="AC219" i="24"/>
  <c r="AK219" i="24"/>
  <c r="M220" i="24"/>
  <c r="U220" i="24"/>
  <c r="AC220" i="24"/>
  <c r="AK220" i="24"/>
  <c r="M221" i="24"/>
  <c r="U221" i="24"/>
  <c r="AC221" i="24"/>
  <c r="AK221" i="24"/>
  <c r="M222" i="24"/>
  <c r="U222" i="24"/>
  <c r="AC222" i="24"/>
  <c r="AK222" i="24"/>
  <c r="M223" i="24"/>
  <c r="U223" i="24"/>
  <c r="AC223" i="24"/>
  <c r="AK223" i="24"/>
  <c r="M224" i="24"/>
  <c r="U224" i="24"/>
  <c r="AC224" i="24"/>
  <c r="AK224" i="24"/>
  <c r="M225" i="24"/>
  <c r="U225" i="24"/>
  <c r="AC225" i="24"/>
  <c r="AK225" i="24"/>
  <c r="M226" i="24"/>
  <c r="U226" i="24"/>
  <c r="AC226" i="24"/>
  <c r="AK226" i="24"/>
  <c r="M227" i="24"/>
  <c r="AC185" i="24"/>
  <c r="AC187" i="24"/>
  <c r="AC189" i="24"/>
  <c r="AC191" i="24"/>
  <c r="AC193" i="24"/>
  <c r="AC195" i="24"/>
  <c r="AC197" i="24"/>
  <c r="AC199" i="24"/>
  <c r="AC201" i="24"/>
  <c r="AC203" i="24"/>
  <c r="AC205" i="24"/>
  <c r="AK206" i="24"/>
  <c r="AK207" i="24"/>
  <c r="AK208" i="24"/>
  <c r="AK209" i="24"/>
  <c r="AK210" i="24"/>
  <c r="AK211" i="24"/>
  <c r="AK212" i="24"/>
  <c r="AK213" i="24"/>
  <c r="AK214" i="24"/>
  <c r="AK215" i="24"/>
  <c r="AC216" i="24"/>
  <c r="O217" i="24"/>
  <c r="AE217" i="24"/>
  <c r="O218" i="24"/>
  <c r="AE218" i="24"/>
  <c r="O219" i="24"/>
  <c r="AE219" i="24"/>
  <c r="O220" i="24"/>
  <c r="AE220" i="24"/>
  <c r="O221" i="24"/>
  <c r="AE221" i="24"/>
  <c r="O222" i="24"/>
  <c r="AE222" i="24"/>
  <c r="O223" i="24"/>
  <c r="AE223" i="24"/>
  <c r="O224" i="24"/>
  <c r="AE224" i="24"/>
  <c r="O225" i="24"/>
  <c r="AE225" i="24"/>
  <c r="O226" i="24"/>
  <c r="AE226" i="24"/>
  <c r="O227" i="24"/>
  <c r="Y227" i="24"/>
  <c r="AG227" i="24"/>
  <c r="Q228" i="24"/>
  <c r="Y228" i="24"/>
  <c r="AG228" i="24"/>
  <c r="Q229" i="24"/>
  <c r="Y229" i="24"/>
  <c r="AG229" i="24"/>
  <c r="Q230" i="24"/>
  <c r="Y230" i="24"/>
  <c r="AG230" i="24"/>
  <c r="Q231" i="24"/>
  <c r="Y231" i="24"/>
  <c r="AG231" i="24"/>
  <c r="Q232" i="24"/>
  <c r="Y232" i="24"/>
  <c r="AG232" i="24"/>
  <c r="Q233" i="24"/>
  <c r="Y233" i="24"/>
  <c r="AG233" i="24"/>
  <c r="Q234" i="24"/>
  <c r="Y234" i="24"/>
  <c r="AG234" i="24"/>
  <c r="Q235" i="24"/>
  <c r="Y235" i="24"/>
  <c r="AG235" i="24"/>
  <c r="Q236" i="24"/>
  <c r="Y236" i="24"/>
  <c r="AG236" i="24"/>
  <c r="Q237" i="24"/>
  <c r="Y237" i="24"/>
  <c r="AG237" i="24"/>
  <c r="Q238" i="24"/>
  <c r="Y238" i="24"/>
  <c r="AG238" i="24"/>
  <c r="Q239" i="24"/>
  <c r="Y239" i="24"/>
  <c r="AG239" i="24"/>
  <c r="Q240" i="24"/>
  <c r="Y240" i="24"/>
  <c r="AG240" i="24"/>
  <c r="Q241" i="24"/>
  <c r="Y241" i="24"/>
  <c r="AG241" i="24"/>
  <c r="Q242" i="24"/>
  <c r="Y242" i="24"/>
  <c r="AG242" i="24"/>
  <c r="Q243" i="24"/>
  <c r="Y243" i="24"/>
  <c r="AG243" i="24"/>
  <c r="Q244" i="24"/>
  <c r="Y244" i="24"/>
  <c r="AG244" i="24"/>
  <c r="Q245" i="24"/>
  <c r="Y245" i="24"/>
  <c r="AG245" i="24"/>
  <c r="Q246" i="24"/>
  <c r="Y246" i="24"/>
  <c r="AG246" i="24"/>
  <c r="Q247" i="24"/>
  <c r="Y247" i="24"/>
  <c r="AG247" i="24"/>
  <c r="Q248" i="24"/>
  <c r="Y248" i="24"/>
  <c r="AG248" i="24"/>
  <c r="Q249" i="24"/>
  <c r="Y249" i="24"/>
  <c r="AG249" i="24"/>
  <c r="Q250" i="24"/>
  <c r="Y250" i="24"/>
  <c r="AG250" i="24"/>
  <c r="Q251" i="24"/>
  <c r="Y251" i="24"/>
  <c r="AG251" i="24"/>
  <c r="Q252" i="24"/>
  <c r="Y252" i="24"/>
  <c r="AG252" i="24"/>
  <c r="Q253" i="24"/>
  <c r="Y253" i="24"/>
  <c r="AG253" i="24"/>
  <c r="Q254" i="24"/>
  <c r="Y254" i="24"/>
  <c r="AG254" i="24"/>
  <c r="Q255" i="24"/>
  <c r="Y255" i="24"/>
  <c r="AG255" i="24"/>
  <c r="Q256" i="24"/>
  <c r="Y256" i="24"/>
  <c r="AG256" i="24"/>
  <c r="Q257" i="24"/>
  <c r="Y257" i="24"/>
  <c r="AG257" i="24"/>
  <c r="Q258" i="24"/>
  <c r="Y258" i="24"/>
  <c r="AG258" i="24"/>
  <c r="AK185" i="24"/>
  <c r="AK187" i="24"/>
  <c r="AK189" i="24"/>
  <c r="AK191" i="24"/>
  <c r="AK193" i="24"/>
  <c r="AK195" i="24"/>
  <c r="AK197" i="24"/>
  <c r="AK199" i="24"/>
  <c r="AK201" i="24"/>
  <c r="AK203" i="24"/>
  <c r="AK205" i="24"/>
  <c r="AG216" i="24"/>
  <c r="Q217" i="24"/>
  <c r="AG217" i="24"/>
  <c r="Q218" i="24"/>
  <c r="AG218" i="24"/>
  <c r="Q219" i="24"/>
  <c r="AG219" i="24"/>
  <c r="Q220" i="24"/>
  <c r="AG220" i="24"/>
  <c r="Q221" i="24"/>
  <c r="AG221" i="24"/>
  <c r="Q222" i="24"/>
  <c r="AG222" i="24"/>
  <c r="Q223" i="24"/>
  <c r="AG223" i="24"/>
  <c r="Q224" i="24"/>
  <c r="AG224" i="24"/>
  <c r="Q225" i="24"/>
  <c r="AG225" i="24"/>
  <c r="Q226" i="24"/>
  <c r="AG226" i="24"/>
  <c r="Q227" i="24"/>
  <c r="AA227" i="24"/>
  <c r="AI227" i="24"/>
  <c r="K228" i="24"/>
  <c r="S228" i="24"/>
  <c r="AA228" i="24"/>
  <c r="AI228" i="24"/>
  <c r="K229" i="24"/>
  <c r="S229" i="24"/>
  <c r="AA229" i="24"/>
  <c r="AI229" i="24"/>
  <c r="K230" i="24"/>
  <c r="S230" i="24"/>
  <c r="AA230" i="24"/>
  <c r="AI230" i="24"/>
  <c r="K231" i="24"/>
  <c r="S231" i="24"/>
  <c r="AA231" i="24"/>
  <c r="AI231" i="24"/>
  <c r="K232" i="24"/>
  <c r="S232" i="24"/>
  <c r="AA232" i="24"/>
  <c r="AI232" i="24"/>
  <c r="K233" i="24"/>
  <c r="S233" i="24"/>
  <c r="AA233" i="24"/>
  <c r="AI233" i="24"/>
  <c r="K234" i="24"/>
  <c r="S234" i="24"/>
  <c r="AA234" i="24"/>
  <c r="AI234" i="24"/>
  <c r="K235" i="24"/>
  <c r="S235" i="24"/>
  <c r="AA235" i="24"/>
  <c r="AI235" i="24"/>
  <c r="K236" i="24"/>
  <c r="S236" i="24"/>
  <c r="AA236" i="24"/>
  <c r="AI236" i="24"/>
  <c r="K237" i="24"/>
  <c r="S237" i="24"/>
  <c r="AA237" i="24"/>
  <c r="AI237" i="24"/>
  <c r="K238" i="24"/>
  <c r="S238" i="24"/>
  <c r="AA238" i="24"/>
  <c r="AI238" i="24"/>
  <c r="K239" i="24"/>
  <c r="S239" i="24"/>
  <c r="AA239" i="24"/>
  <c r="AI239" i="24"/>
  <c r="K240" i="24"/>
  <c r="S240" i="24"/>
  <c r="AA240" i="24"/>
  <c r="AI240" i="24"/>
  <c r="K241" i="24"/>
  <c r="S241" i="24"/>
  <c r="AA241" i="24"/>
  <c r="AI241" i="24"/>
  <c r="K242" i="24"/>
  <c r="S242" i="24"/>
  <c r="AA242" i="24"/>
  <c r="AI242" i="24"/>
  <c r="K243" i="24"/>
  <c r="S243" i="24"/>
  <c r="AA243" i="24"/>
  <c r="AI243" i="24"/>
  <c r="K244" i="24"/>
  <c r="S244" i="24"/>
  <c r="AA244" i="24"/>
  <c r="AI244" i="24"/>
  <c r="K245" i="24"/>
  <c r="S245" i="24"/>
  <c r="AA245" i="24"/>
  <c r="AI245" i="24"/>
  <c r="K246" i="24"/>
  <c r="S246" i="24"/>
  <c r="AA246" i="24"/>
  <c r="AI246" i="24"/>
  <c r="K247" i="24"/>
  <c r="S247" i="24"/>
  <c r="AA247" i="24"/>
  <c r="AI247" i="24"/>
  <c r="K248" i="24"/>
  <c r="S248" i="24"/>
  <c r="AA248" i="24"/>
  <c r="AI248" i="24"/>
  <c r="K249" i="24"/>
  <c r="S249" i="24"/>
  <c r="AA249" i="24"/>
  <c r="AI249" i="24"/>
  <c r="K250" i="24"/>
  <c r="S250" i="24"/>
  <c r="AA250" i="24"/>
  <c r="AI250" i="24"/>
  <c r="K251" i="24"/>
  <c r="S251" i="24"/>
  <c r="AA251" i="24"/>
  <c r="AI251" i="24"/>
  <c r="K252" i="24"/>
  <c r="S252" i="24"/>
  <c r="AA252" i="24"/>
  <c r="AI252" i="24"/>
  <c r="K253" i="24"/>
  <c r="S253" i="24"/>
  <c r="AA253" i="24"/>
  <c r="AI253" i="24"/>
  <c r="K254" i="24"/>
  <c r="S254" i="24"/>
  <c r="AA254" i="24"/>
  <c r="AI254" i="24"/>
  <c r="K255" i="24"/>
  <c r="S255" i="24"/>
  <c r="AA255" i="24"/>
  <c r="AI255" i="24"/>
  <c r="K256" i="24"/>
  <c r="S256" i="24"/>
  <c r="AA256" i="24"/>
  <c r="AI256" i="24"/>
  <c r="K257" i="24"/>
  <c r="S257" i="24"/>
  <c r="AA257" i="24"/>
  <c r="AI257" i="24"/>
  <c r="AK186" i="24"/>
  <c r="AK190" i="24"/>
  <c r="AK194" i="24"/>
  <c r="AK198" i="24"/>
  <c r="AK202" i="24"/>
  <c r="Y206" i="24"/>
  <c r="Y208" i="24"/>
  <c r="Y210" i="24"/>
  <c r="Y212" i="24"/>
  <c r="Y214" i="24"/>
  <c r="U216" i="24"/>
  <c r="Y217" i="24"/>
  <c r="Y218" i="24"/>
  <c r="Y219" i="24"/>
  <c r="Y220" i="24"/>
  <c r="Y221" i="24"/>
  <c r="Y222" i="24"/>
  <c r="Y223" i="24"/>
  <c r="Y224" i="24"/>
  <c r="Y225" i="24"/>
  <c r="Y226" i="24"/>
  <c r="W227" i="24"/>
  <c r="W228" i="24"/>
  <c r="W229" i="24"/>
  <c r="W230" i="24"/>
  <c r="W231" i="24"/>
  <c r="W232" i="24"/>
  <c r="W233" i="24"/>
  <c r="W234" i="24"/>
  <c r="W235" i="24"/>
  <c r="W236" i="24"/>
  <c r="W237" i="24"/>
  <c r="W238" i="24"/>
  <c r="W239" i="24"/>
  <c r="W240" i="24"/>
  <c r="W241" i="24"/>
  <c r="W242" i="24"/>
  <c r="W243" i="24"/>
  <c r="W244" i="24"/>
  <c r="W245" i="24"/>
  <c r="W246" i="24"/>
  <c r="W247" i="24"/>
  <c r="W248" i="24"/>
  <c r="W249" i="24"/>
  <c r="W250" i="24"/>
  <c r="W251" i="24"/>
  <c r="W252" i="24"/>
  <c r="W253" i="24"/>
  <c r="W254" i="24"/>
  <c r="W255" i="24"/>
  <c r="W256" i="24"/>
  <c r="W257" i="24"/>
  <c r="S258" i="24"/>
  <c r="AC258" i="24"/>
  <c r="Q259" i="24"/>
  <c r="Y259" i="24"/>
  <c r="AG259" i="24"/>
  <c r="Q260" i="24"/>
  <c r="Y260" i="24"/>
  <c r="AG260" i="24"/>
  <c r="Q261" i="24"/>
  <c r="Y261" i="24"/>
  <c r="AG261" i="24"/>
  <c r="Q262" i="24"/>
  <c r="Y262" i="24"/>
  <c r="AG262" i="24"/>
  <c r="AC188" i="24"/>
  <c r="AC192" i="24"/>
  <c r="AC196" i="24"/>
  <c r="AC200" i="24"/>
  <c r="AC204" i="24"/>
  <c r="U207" i="24"/>
  <c r="U209" i="24"/>
  <c r="U211" i="24"/>
  <c r="U213" i="24"/>
  <c r="U215" i="24"/>
  <c r="AC227" i="24"/>
  <c r="M228" i="24"/>
  <c r="AC228" i="24"/>
  <c r="M229" i="24"/>
  <c r="AC229" i="24"/>
  <c r="M230" i="24"/>
  <c r="AC230" i="24"/>
  <c r="M231" i="24"/>
  <c r="AC231" i="24"/>
  <c r="M232" i="24"/>
  <c r="AC232" i="24"/>
  <c r="M233" i="24"/>
  <c r="AC233" i="24"/>
  <c r="M234" i="24"/>
  <c r="AC234" i="24"/>
  <c r="M235" i="24"/>
  <c r="AC235" i="24"/>
  <c r="M236" i="24"/>
  <c r="AC236" i="24"/>
  <c r="M237" i="24"/>
  <c r="AC237" i="24"/>
  <c r="M238" i="24"/>
  <c r="AC238" i="24"/>
  <c r="M239" i="24"/>
  <c r="AC239" i="24"/>
  <c r="M240" i="24"/>
  <c r="AC240" i="24"/>
  <c r="M241" i="24"/>
  <c r="AC241" i="24"/>
  <c r="M242" i="24"/>
  <c r="AC242" i="24"/>
  <c r="M243" i="24"/>
  <c r="AC243" i="24"/>
  <c r="M244" i="24"/>
  <c r="AC244" i="24"/>
  <c r="M245" i="24"/>
  <c r="AC245" i="24"/>
  <c r="M246" i="24"/>
  <c r="AC246" i="24"/>
  <c r="M247" i="24"/>
  <c r="AC247" i="24"/>
  <c r="M248" i="24"/>
  <c r="AC248" i="24"/>
  <c r="M249" i="24"/>
  <c r="AC249" i="24"/>
  <c r="M250" i="24"/>
  <c r="AC250" i="24"/>
  <c r="M251" i="24"/>
  <c r="AC251" i="24"/>
  <c r="M252" i="24"/>
  <c r="AC252" i="24"/>
  <c r="M253" i="24"/>
  <c r="AC253" i="24"/>
  <c r="M254" i="24"/>
  <c r="AC254" i="24"/>
  <c r="M255" i="24"/>
  <c r="AC255" i="24"/>
  <c r="M256" i="24"/>
  <c r="AC256" i="24"/>
  <c r="M257" i="24"/>
  <c r="AK188" i="24"/>
  <c r="AK192" i="24"/>
  <c r="AK196" i="24"/>
  <c r="AK200" i="24"/>
  <c r="AK204" i="24"/>
  <c r="Y207" i="24"/>
  <c r="Y209" i="24"/>
  <c r="Y211" i="24"/>
  <c r="Y213" i="24"/>
  <c r="Y215" i="24"/>
  <c r="AE227" i="24"/>
  <c r="O228" i="24"/>
  <c r="AE228" i="24"/>
  <c r="O229" i="24"/>
  <c r="AE229" i="24"/>
  <c r="O230" i="24"/>
  <c r="AE230" i="24"/>
  <c r="O231" i="24"/>
  <c r="AE231" i="24"/>
  <c r="O232" i="24"/>
  <c r="AE232" i="24"/>
  <c r="O233" i="24"/>
  <c r="AE233" i="24"/>
  <c r="O234" i="24"/>
  <c r="AE234" i="24"/>
  <c r="O235" i="24"/>
  <c r="AE235" i="24"/>
  <c r="O236" i="24"/>
  <c r="AE236" i="24"/>
  <c r="O237" i="24"/>
  <c r="AE237" i="24"/>
  <c r="O238" i="24"/>
  <c r="AE238" i="24"/>
  <c r="O239" i="24"/>
  <c r="AE239" i="24"/>
  <c r="O240" i="24"/>
  <c r="AE240" i="24"/>
  <c r="O241" i="24"/>
  <c r="AE241" i="24"/>
  <c r="O242" i="24"/>
  <c r="AE242" i="24"/>
  <c r="O243" i="24"/>
  <c r="AE243" i="24"/>
  <c r="O244" i="24"/>
  <c r="AE244" i="24"/>
  <c r="O245" i="24"/>
  <c r="AE245" i="24"/>
  <c r="O246" i="24"/>
  <c r="AE246" i="24"/>
  <c r="O247" i="24"/>
  <c r="AE247" i="24"/>
  <c r="O248" i="24"/>
  <c r="AE248" i="24"/>
  <c r="O249" i="24"/>
  <c r="AE249" i="24"/>
  <c r="O250" i="24"/>
  <c r="AE250" i="24"/>
  <c r="O251" i="24"/>
  <c r="AE251" i="24"/>
  <c r="O252" i="24"/>
  <c r="AE252" i="24"/>
  <c r="O253" i="24"/>
  <c r="AE253" i="24"/>
  <c r="O254" i="24"/>
  <c r="AE254" i="24"/>
  <c r="O255" i="24"/>
  <c r="AE255" i="24"/>
  <c r="O256" i="24"/>
  <c r="AE256" i="24"/>
  <c r="O257" i="24"/>
  <c r="AE257" i="24"/>
  <c r="M258" i="24"/>
  <c r="W258" i="24"/>
  <c r="AI258" i="24"/>
  <c r="AC186" i="24"/>
  <c r="AC202" i="24"/>
  <c r="U212" i="24"/>
  <c r="W218" i="24"/>
  <c r="W222" i="24"/>
  <c r="W226" i="24"/>
  <c r="AK228" i="24"/>
  <c r="AK230" i="24"/>
  <c r="AK232" i="24"/>
  <c r="AK234" i="24"/>
  <c r="AK236" i="24"/>
  <c r="AK238" i="24"/>
  <c r="AK240" i="24"/>
  <c r="AK242" i="24"/>
  <c r="AK244" i="24"/>
  <c r="AK246" i="24"/>
  <c r="AK248" i="24"/>
  <c r="AK250" i="24"/>
  <c r="AK252" i="24"/>
  <c r="AK254" i="24"/>
  <c r="AK256" i="24"/>
  <c r="K258" i="24"/>
  <c r="AE258" i="24"/>
  <c r="O259" i="24"/>
  <c r="AA259" i="24"/>
  <c r="AK259" i="24"/>
  <c r="O260" i="24"/>
  <c r="AA260" i="24"/>
  <c r="AK260" i="24"/>
  <c r="O261" i="24"/>
  <c r="AA261" i="24"/>
  <c r="AK261" i="24"/>
  <c r="O262" i="24"/>
  <c r="AA262" i="24"/>
  <c r="AK262" i="24"/>
  <c r="M263" i="24"/>
  <c r="U263" i="24"/>
  <c r="AC263" i="24"/>
  <c r="AK263" i="24"/>
  <c r="W220" i="24"/>
  <c r="AK227" i="24"/>
  <c r="AK231" i="24"/>
  <c r="AK235" i="24"/>
  <c r="AK239" i="24"/>
  <c r="AK243" i="24"/>
  <c r="AK247" i="24"/>
  <c r="AK251" i="24"/>
  <c r="AC257" i="24"/>
  <c r="K259" i="24"/>
  <c r="AE259" i="24"/>
  <c r="U260" i="24"/>
  <c r="AE260" i="24"/>
  <c r="U261" i="24"/>
  <c r="K262" i="24"/>
  <c r="AE262" i="24"/>
  <c r="AG263" i="24"/>
  <c r="U210" i="24"/>
  <c r="W217" i="24"/>
  <c r="W225" i="24"/>
  <c r="U230" i="24"/>
  <c r="U234" i="24"/>
  <c r="U238" i="24"/>
  <c r="U242" i="24"/>
  <c r="U246" i="24"/>
  <c r="U250" i="24"/>
  <c r="U254" i="24"/>
  <c r="AK257" i="24"/>
  <c r="M259" i="24"/>
  <c r="AI259" i="24"/>
  <c r="W260" i="24"/>
  <c r="M261" i="24"/>
  <c r="AI261" i="24"/>
  <c r="W262" i="24"/>
  <c r="K263" i="24"/>
  <c r="AA263" i="24"/>
  <c r="AC190" i="24"/>
  <c r="U206" i="24"/>
  <c r="U214" i="24"/>
  <c r="W219" i="24"/>
  <c r="W223" i="24"/>
  <c r="U227" i="24"/>
  <c r="U229" i="24"/>
  <c r="U231" i="24"/>
  <c r="U233" i="24"/>
  <c r="U235" i="24"/>
  <c r="U237" i="24"/>
  <c r="U239" i="24"/>
  <c r="U241" i="24"/>
  <c r="U243" i="24"/>
  <c r="U245" i="24"/>
  <c r="U247" i="24"/>
  <c r="U249" i="24"/>
  <c r="U251" i="24"/>
  <c r="U253" i="24"/>
  <c r="U255" i="24"/>
  <c r="U257" i="24"/>
  <c r="O258" i="24"/>
  <c r="AK258" i="24"/>
  <c r="S259" i="24"/>
  <c r="AC259" i="24"/>
  <c r="S260" i="24"/>
  <c r="AC260" i="24"/>
  <c r="S261" i="24"/>
  <c r="AC261" i="24"/>
  <c r="S262" i="24"/>
  <c r="AC262" i="24"/>
  <c r="O263" i="24"/>
  <c r="W263" i="24"/>
  <c r="AE263" i="24"/>
  <c r="AC194" i="24"/>
  <c r="U208" i="24"/>
  <c r="S216" i="24"/>
  <c r="W224" i="24"/>
  <c r="AK229" i="24"/>
  <c r="AK233" i="24"/>
  <c r="AK237" i="24"/>
  <c r="AK241" i="24"/>
  <c r="AK245" i="24"/>
  <c r="AK249" i="24"/>
  <c r="AK253" i="24"/>
  <c r="AK255" i="24"/>
  <c r="U258" i="24"/>
  <c r="U259" i="24"/>
  <c r="K260" i="24"/>
  <c r="K261" i="24"/>
  <c r="AE261" i="24"/>
  <c r="U262" i="24"/>
  <c r="Q263" i="24"/>
  <c r="Y263" i="24"/>
  <c r="AC198" i="24"/>
  <c r="W221" i="24"/>
  <c r="U228" i="24"/>
  <c r="U232" i="24"/>
  <c r="U236" i="24"/>
  <c r="U240" i="24"/>
  <c r="U244" i="24"/>
  <c r="U248" i="24"/>
  <c r="U252" i="24"/>
  <c r="U256" i="24"/>
  <c r="AA258" i="24"/>
  <c r="W259" i="24"/>
  <c r="M260" i="24"/>
  <c r="AI260" i="24"/>
  <c r="W261" i="24"/>
  <c r="M262" i="24"/>
  <c r="AI262" i="24"/>
  <c r="S263" i="24"/>
  <c r="AI263" i="24"/>
  <c r="AI184" i="24"/>
  <c r="AK184" i="24"/>
  <c r="AE184" i="24"/>
  <c r="AG184" i="24"/>
  <c r="AA184" i="24"/>
  <c r="AC184" i="24"/>
  <c r="W184" i="24"/>
  <c r="Y184" i="24"/>
  <c r="S184" i="24"/>
  <c r="U184" i="24"/>
  <c r="O184" i="24"/>
  <c r="Q184" i="24"/>
  <c r="K184" i="24"/>
  <c r="M184" i="24"/>
  <c r="G184" i="24"/>
  <c r="AR186" i="24" s="1"/>
  <c r="I184" i="24"/>
  <c r="AG121" i="24"/>
  <c r="AG123" i="24"/>
  <c r="AG125" i="24"/>
  <c r="AG127" i="24"/>
  <c r="AG129" i="24"/>
  <c r="AG131" i="24"/>
  <c r="AG133" i="24"/>
  <c r="AG135" i="24"/>
  <c r="AG137" i="24"/>
  <c r="AG139" i="24"/>
  <c r="AG141" i="24"/>
  <c r="AG143" i="24"/>
  <c r="AG145" i="24"/>
  <c r="AG147" i="24"/>
  <c r="AG149" i="24"/>
  <c r="AG151" i="24"/>
  <c r="AG153" i="24"/>
  <c r="AG155" i="24"/>
  <c r="AG157" i="24"/>
  <c r="AG159" i="24"/>
  <c r="AG161" i="24"/>
  <c r="AG163" i="24"/>
  <c r="AG165" i="24"/>
  <c r="AG167" i="24"/>
  <c r="AG169" i="24"/>
  <c r="AG171" i="24"/>
  <c r="AG173" i="24"/>
  <c r="AG175" i="24"/>
  <c r="AG177" i="24"/>
  <c r="AH121" i="24"/>
  <c r="AF122" i="24"/>
  <c r="AH123" i="24"/>
  <c r="AF124" i="24"/>
  <c r="AH125" i="24"/>
  <c r="AF126" i="24"/>
  <c r="AH127" i="24"/>
  <c r="AF128" i="24"/>
  <c r="AH129" i="24"/>
  <c r="AF130" i="24"/>
  <c r="AH131" i="24"/>
  <c r="AF132" i="24"/>
  <c r="AH133" i="24"/>
  <c r="AF134" i="24"/>
  <c r="AH135" i="24"/>
  <c r="AF136" i="24"/>
  <c r="AH137" i="24"/>
  <c r="AF138" i="24"/>
  <c r="AH139" i="24"/>
  <c r="AF140" i="24"/>
  <c r="AH141" i="24"/>
  <c r="AF142" i="24"/>
  <c r="AH143" i="24"/>
  <c r="AF144" i="24"/>
  <c r="AH145" i="24"/>
  <c r="AF146" i="24"/>
  <c r="AH147" i="24"/>
  <c r="AF149" i="24"/>
  <c r="AF150" i="24"/>
  <c r="AF153" i="24"/>
  <c r="AF154" i="24"/>
  <c r="AF157" i="24"/>
  <c r="AF158" i="24"/>
  <c r="AF161" i="24"/>
  <c r="AF162" i="24"/>
  <c r="AF165" i="24"/>
  <c r="AF166" i="24"/>
  <c r="AF169" i="24"/>
  <c r="AF170" i="24"/>
  <c r="AF173" i="24"/>
  <c r="AF174" i="24"/>
  <c r="AF177" i="24"/>
  <c r="AF178" i="24"/>
  <c r="AH149" i="24"/>
  <c r="AH153" i="24"/>
  <c r="AH157" i="24"/>
  <c r="AH161" i="24"/>
  <c r="AH165" i="24"/>
  <c r="AH169" i="24"/>
  <c r="AH173" i="24"/>
  <c r="AH177" i="24"/>
  <c r="AF148" i="24"/>
  <c r="AF151" i="24"/>
  <c r="AF152" i="24"/>
  <c r="AF155" i="24"/>
  <c r="AF156" i="24"/>
  <c r="AF159" i="24"/>
  <c r="AF160" i="24"/>
  <c r="AF163" i="24"/>
  <c r="AF164" i="24"/>
  <c r="AF167" i="24"/>
  <c r="AF168" i="24"/>
  <c r="AF171" i="24"/>
  <c r="AF172" i="24"/>
  <c r="AF175" i="24"/>
  <c r="AF176" i="24"/>
  <c r="AF121" i="24"/>
  <c r="AF123" i="24"/>
  <c r="AF125" i="24"/>
  <c r="AF127" i="24"/>
  <c r="AF129" i="24"/>
  <c r="AF131" i="24"/>
  <c r="AF133" i="24"/>
  <c r="AF135" i="24"/>
  <c r="AF137" i="24"/>
  <c r="AF139" i="24"/>
  <c r="AF141" i="24"/>
  <c r="AF143" i="24"/>
  <c r="AF145" i="24"/>
  <c r="AF147" i="24"/>
  <c r="AH151" i="24"/>
  <c r="AH155" i="24"/>
  <c r="AH159" i="24"/>
  <c r="AH163" i="24"/>
  <c r="AH167" i="24"/>
  <c r="AH171" i="24"/>
  <c r="AH175" i="24"/>
  <c r="AJ119" i="24"/>
  <c r="AK119" i="24"/>
  <c r="AI119" i="24"/>
  <c r="AI120" i="24"/>
  <c r="AG119" i="24"/>
  <c r="AH119" i="24"/>
  <c r="AF119" i="24"/>
  <c r="AF120" i="24"/>
  <c r="AC119" i="24"/>
  <c r="AC178" i="24"/>
  <c r="Q178" i="24"/>
  <c r="AC177" i="24"/>
  <c r="Y177" i="24"/>
  <c r="U177" i="24"/>
  <c r="Q177" i="24"/>
  <c r="AC176" i="24"/>
  <c r="Q176" i="24"/>
  <c r="AC175" i="24"/>
  <c r="Y175" i="24"/>
  <c r="U175" i="24"/>
  <c r="Q175" i="24"/>
  <c r="AC174" i="24"/>
  <c r="Q174" i="24"/>
  <c r="AC173" i="24"/>
  <c r="Y173" i="24"/>
  <c r="U173" i="24"/>
  <c r="Q173" i="24"/>
  <c r="AC172" i="24"/>
  <c r="Q172" i="24"/>
  <c r="AC171" i="24"/>
  <c r="Y171" i="24"/>
  <c r="U171" i="24"/>
  <c r="Q171" i="24"/>
  <c r="AC170" i="24"/>
  <c r="Q170" i="24"/>
  <c r="AC169" i="24"/>
  <c r="Y169" i="24"/>
  <c r="U169" i="24"/>
  <c r="Q169" i="24"/>
  <c r="AC168" i="24"/>
  <c r="Q168" i="24"/>
  <c r="AC167" i="24"/>
  <c r="Y167" i="24"/>
  <c r="U167" i="24"/>
  <c r="Q167" i="24"/>
  <c r="AC166" i="24"/>
  <c r="Q166" i="24"/>
  <c r="AC165" i="24"/>
  <c r="Y165" i="24"/>
  <c r="U165" i="24"/>
  <c r="Q165" i="24"/>
  <c r="AC164" i="24"/>
  <c r="Q164" i="24"/>
  <c r="AC163" i="24"/>
  <c r="Y163" i="24"/>
  <c r="U163" i="24"/>
  <c r="Q163" i="24"/>
  <c r="AC162" i="24"/>
  <c r="Q162" i="24"/>
  <c r="AC161" i="24"/>
  <c r="Y161" i="24"/>
  <c r="U161" i="24"/>
  <c r="Q161" i="24"/>
  <c r="AC160" i="24"/>
  <c r="Q160" i="24"/>
  <c r="AC159" i="24"/>
  <c r="Y159" i="24"/>
  <c r="U159" i="24"/>
  <c r="Q159" i="24"/>
  <c r="AC158" i="24"/>
  <c r="Q158" i="24"/>
  <c r="AC157" i="24"/>
  <c r="Y157" i="24"/>
  <c r="U157" i="24"/>
  <c r="Q157" i="24"/>
  <c r="AC156" i="24"/>
  <c r="Q156" i="24"/>
  <c r="AC155" i="24"/>
  <c r="Y155" i="24"/>
  <c r="U155" i="24"/>
  <c r="Q155" i="24"/>
  <c r="AC154" i="24"/>
  <c r="Q154" i="24"/>
  <c r="AC153" i="24"/>
  <c r="Y153" i="24"/>
  <c r="U153" i="24"/>
  <c r="Q153" i="24"/>
  <c r="AC152" i="24"/>
  <c r="Q152" i="24"/>
  <c r="AC151" i="24"/>
  <c r="Y151" i="24"/>
  <c r="U151" i="24"/>
  <c r="Q151" i="24"/>
  <c r="AC150" i="24"/>
  <c r="Z178" i="24"/>
  <c r="AE177" i="24"/>
  <c r="Z177" i="24"/>
  <c r="T177" i="24"/>
  <c r="O177" i="24"/>
  <c r="T176" i="24"/>
  <c r="AB175" i="24"/>
  <c r="W175" i="24"/>
  <c r="R175" i="24"/>
  <c r="Z174" i="24"/>
  <c r="AE173" i="24"/>
  <c r="Z173" i="24"/>
  <c r="T173" i="24"/>
  <c r="O173" i="24"/>
  <c r="T172" i="24"/>
  <c r="AB171" i="24"/>
  <c r="W171" i="24"/>
  <c r="R171" i="24"/>
  <c r="Z170" i="24"/>
  <c r="AE169" i="24"/>
  <c r="Z169" i="24"/>
  <c r="T169" i="24"/>
  <c r="O169" i="24"/>
  <c r="T168" i="24"/>
  <c r="AB167" i="24"/>
  <c r="W167" i="24"/>
  <c r="R167" i="24"/>
  <c r="Z166" i="24"/>
  <c r="AE165" i="24"/>
  <c r="Z165" i="24"/>
  <c r="T165" i="24"/>
  <c r="O165" i="24"/>
  <c r="T164" i="24"/>
  <c r="AB163" i="24"/>
  <c r="W163" i="24"/>
  <c r="R163" i="24"/>
  <c r="Z162" i="24"/>
  <c r="AE161" i="24"/>
  <c r="Z161" i="24"/>
  <c r="T161" i="24"/>
  <c r="O161" i="24"/>
  <c r="T160" i="24"/>
  <c r="AB159" i="24"/>
  <c r="W159" i="24"/>
  <c r="R159" i="24"/>
  <c r="Z158" i="24"/>
  <c r="AE157" i="24"/>
  <c r="Z157" i="24"/>
  <c r="T157" i="24"/>
  <c r="O157" i="24"/>
  <c r="T156" i="24"/>
  <c r="AB155" i="24"/>
  <c r="W155" i="24"/>
  <c r="R155" i="24"/>
  <c r="Z154" i="24"/>
  <c r="AE153" i="24"/>
  <c r="Z153" i="24"/>
  <c r="T153" i="24"/>
  <c r="O153" i="24"/>
  <c r="T152" i="24"/>
  <c r="AB151" i="24"/>
  <c r="W151" i="24"/>
  <c r="R151" i="24"/>
  <c r="Z150" i="24"/>
  <c r="N150" i="24"/>
  <c r="AB149" i="24"/>
  <c r="X149" i="24"/>
  <c r="T149" i="24"/>
  <c r="P149" i="24"/>
  <c r="Z148" i="24"/>
  <c r="N148" i="24"/>
  <c r="AB147" i="24"/>
  <c r="X147" i="24"/>
  <c r="T147" i="24"/>
  <c r="P147" i="24"/>
  <c r="Z146" i="24"/>
  <c r="N146" i="24"/>
  <c r="AB145" i="24"/>
  <c r="X145" i="24"/>
  <c r="T145" i="24"/>
  <c r="P145" i="24"/>
  <c r="Z144" i="24"/>
  <c r="N144" i="24"/>
  <c r="AB143" i="24"/>
  <c r="X143" i="24"/>
  <c r="T143" i="24"/>
  <c r="P143" i="24"/>
  <c r="Z142" i="24"/>
  <c r="N142" i="24"/>
  <c r="AB141" i="24"/>
  <c r="X141" i="24"/>
  <c r="T141" i="24"/>
  <c r="P141" i="24"/>
  <c r="Z140" i="24"/>
  <c r="N140" i="24"/>
  <c r="AB139" i="24"/>
  <c r="X139" i="24"/>
  <c r="T139" i="24"/>
  <c r="P139" i="24"/>
  <c r="Z138" i="24"/>
  <c r="N138" i="24"/>
  <c r="AB137" i="24"/>
  <c r="X137" i="24"/>
  <c r="T137" i="24"/>
  <c r="P137" i="24"/>
  <c r="Z136" i="24"/>
  <c r="N136" i="24"/>
  <c r="AB135" i="24"/>
  <c r="X135" i="24"/>
  <c r="T135" i="24"/>
  <c r="P135" i="24"/>
  <c r="Z134" i="24"/>
  <c r="N134" i="24"/>
  <c r="AB133" i="24"/>
  <c r="X133" i="24"/>
  <c r="T133" i="24"/>
  <c r="P133" i="24"/>
  <c r="Z132" i="24"/>
  <c r="N132" i="24"/>
  <c r="AB131" i="24"/>
  <c r="X131" i="24"/>
  <c r="T131" i="24"/>
  <c r="P131" i="24"/>
  <c r="Z130" i="24"/>
  <c r="N130" i="24"/>
  <c r="AB129" i="24"/>
  <c r="X129" i="24"/>
  <c r="T129" i="24"/>
  <c r="P129" i="24"/>
  <c r="Z128" i="24"/>
  <c r="N128" i="24"/>
  <c r="AB127" i="24"/>
  <c r="X127" i="24"/>
  <c r="T127" i="24"/>
  <c r="P127" i="24"/>
  <c r="Z126" i="24"/>
  <c r="N126" i="24"/>
  <c r="AB125" i="24"/>
  <c r="X125" i="24"/>
  <c r="T125" i="24"/>
  <c r="P125" i="24"/>
  <c r="Z124" i="24"/>
  <c r="N124" i="24"/>
  <c r="AB123" i="24"/>
  <c r="X123" i="24"/>
  <c r="T123" i="24"/>
  <c r="P123" i="24"/>
  <c r="Z122" i="24"/>
  <c r="N122" i="24"/>
  <c r="AB121" i="24"/>
  <c r="X121" i="24"/>
  <c r="T121" i="24"/>
  <c r="P121" i="24"/>
  <c r="Z120" i="24"/>
  <c r="N120" i="24"/>
  <c r="AB119" i="24"/>
  <c r="X119" i="24"/>
  <c r="T119" i="24"/>
  <c r="P119" i="24"/>
  <c r="W178" i="24"/>
  <c r="AD177" i="24"/>
  <c r="X177" i="24"/>
  <c r="S177" i="24"/>
  <c r="N177" i="24"/>
  <c r="N176" i="24"/>
  <c r="AA175" i="24"/>
  <c r="V175" i="24"/>
  <c r="P175" i="24"/>
  <c r="W174" i="24"/>
  <c r="AD173" i="24"/>
  <c r="T178" i="24"/>
  <c r="W177" i="24"/>
  <c r="Z176" i="24"/>
  <c r="Z175" i="24"/>
  <c r="O175" i="24"/>
  <c r="AB173" i="24"/>
  <c r="V173" i="24"/>
  <c r="N173" i="24"/>
  <c r="AE171" i="24"/>
  <c r="X171" i="24"/>
  <c r="P171" i="24"/>
  <c r="T170" i="24"/>
  <c r="AA169" i="24"/>
  <c r="S169" i="24"/>
  <c r="Z168" i="24"/>
  <c r="AD167" i="24"/>
  <c r="V167" i="24"/>
  <c r="O167" i="24"/>
  <c r="N166" i="24"/>
  <c r="X165" i="24"/>
  <c r="R165" i="24"/>
  <c r="W164" i="24"/>
  <c r="AA163" i="24"/>
  <c r="T163" i="24"/>
  <c r="N163" i="24"/>
  <c r="AD161" i="24"/>
  <c r="W161" i="24"/>
  <c r="P161" i="24"/>
  <c r="N160" i="24"/>
  <c r="Z159" i="24"/>
  <c r="S159" i="24"/>
  <c r="W158" i="24"/>
  <c r="AB157" i="24"/>
  <c r="V157" i="24"/>
  <c r="N157" i="24"/>
  <c r="AE155" i="24"/>
  <c r="X155" i="24"/>
  <c r="P155" i="24"/>
  <c r="T154" i="24"/>
  <c r="AA153" i="24"/>
  <c r="S153" i="24"/>
  <c r="Z152" i="24"/>
  <c r="AD151" i="24"/>
  <c r="V151" i="24"/>
  <c r="O151" i="24"/>
  <c r="Q150" i="24"/>
  <c r="AA149" i="24"/>
  <c r="V149" i="24"/>
  <c r="Q149" i="24"/>
  <c r="W148" i="24"/>
  <c r="AD147" i="24"/>
  <c r="Y147" i="24"/>
  <c r="S147" i="24"/>
  <c r="N147" i="24"/>
  <c r="Q146" i="24"/>
  <c r="AA145" i="24"/>
  <c r="V145" i="24"/>
  <c r="Q145" i="24"/>
  <c r="W144" i="24"/>
  <c r="AD143" i="24"/>
  <c r="Y143" i="24"/>
  <c r="S143" i="24"/>
  <c r="N143" i="24"/>
  <c r="Q142" i="24"/>
  <c r="AA141" i="24"/>
  <c r="V141" i="24"/>
  <c r="Q141" i="24"/>
  <c r="W140" i="24"/>
  <c r="AD139" i="24"/>
  <c r="Y139" i="24"/>
  <c r="S139" i="24"/>
  <c r="N139" i="24"/>
  <c r="Q138" i="24"/>
  <c r="AA137" i="24"/>
  <c r="V137" i="24"/>
  <c r="Q137" i="24"/>
  <c r="W136" i="24"/>
  <c r="AD135" i="24"/>
  <c r="Y135" i="24"/>
  <c r="S135" i="24"/>
  <c r="N135" i="24"/>
  <c r="Q134" i="24"/>
  <c r="AA133" i="24"/>
  <c r="V133" i="24"/>
  <c r="Q133" i="24"/>
  <c r="W132" i="24"/>
  <c r="AD131" i="24"/>
  <c r="Y131" i="24"/>
  <c r="S131" i="24"/>
  <c r="N131" i="24"/>
  <c r="Q130" i="24"/>
  <c r="AA129" i="24"/>
  <c r="V129" i="24"/>
  <c r="Q129" i="24"/>
  <c r="W128" i="24"/>
  <c r="AD127" i="24"/>
  <c r="Y127" i="24"/>
  <c r="S127" i="24"/>
  <c r="N127" i="24"/>
  <c r="Q126" i="24"/>
  <c r="AA125" i="24"/>
  <c r="V125" i="24"/>
  <c r="Q125" i="24"/>
  <c r="W124" i="24"/>
  <c r="AD123" i="24"/>
  <c r="Y123" i="24"/>
  <c r="S123" i="24"/>
  <c r="N123" i="24"/>
  <c r="Q122" i="24"/>
  <c r="AA121" i="24"/>
  <c r="V121" i="24"/>
  <c r="Q121" i="24"/>
  <c r="W120" i="24"/>
  <c r="AD119" i="24"/>
  <c r="Y119" i="24"/>
  <c r="S119" i="24"/>
  <c r="N119" i="24"/>
  <c r="N178" i="24"/>
  <c r="V177" i="24"/>
  <c r="W176" i="24"/>
  <c r="X175" i="24"/>
  <c r="N175" i="24"/>
  <c r="AA173" i="24"/>
  <c r="S173" i="24"/>
  <c r="Z172" i="24"/>
  <c r="AD171" i="24"/>
  <c r="V171" i="24"/>
  <c r="O171" i="24"/>
  <c r="N170" i="24"/>
  <c r="X169" i="24"/>
  <c r="R169" i="24"/>
  <c r="W168" i="24"/>
  <c r="AA167" i="24"/>
  <c r="T167" i="24"/>
  <c r="N167" i="24"/>
  <c r="AD165" i="24"/>
  <c r="W165" i="24"/>
  <c r="P165" i="24"/>
  <c r="N164" i="24"/>
  <c r="Z163" i="24"/>
  <c r="S163" i="24"/>
  <c r="W162" i="24"/>
  <c r="AB161" i="24"/>
  <c r="V161" i="24"/>
  <c r="N161" i="24"/>
  <c r="AE159" i="24"/>
  <c r="X159" i="24"/>
  <c r="P159" i="24"/>
  <c r="T158" i="24"/>
  <c r="AA157" i="24"/>
  <c r="S157" i="24"/>
  <c r="Z156" i="24"/>
  <c r="AD155" i="24"/>
  <c r="V155" i="24"/>
  <c r="O155" i="24"/>
  <c r="N154" i="24"/>
  <c r="X153" i="24"/>
  <c r="R153" i="24"/>
  <c r="W152" i="24"/>
  <c r="AA151" i="24"/>
  <c r="T151" i="24"/>
  <c r="N151" i="24"/>
  <c r="AE149" i="24"/>
  <c r="Z149" i="24"/>
  <c r="U149" i="24"/>
  <c r="O149" i="24"/>
  <c r="T148" i="24"/>
  <c r="AC147" i="24"/>
  <c r="W147" i="24"/>
  <c r="R147" i="24"/>
  <c r="AC146" i="24"/>
  <c r="AE145" i="24"/>
  <c r="Z145" i="24"/>
  <c r="U145" i="24"/>
  <c r="O145" i="24"/>
  <c r="T144" i="24"/>
  <c r="AC143" i="24"/>
  <c r="W143" i="24"/>
  <c r="R143" i="24"/>
  <c r="AC142" i="24"/>
  <c r="AE141" i="24"/>
  <c r="Z141" i="24"/>
  <c r="U141" i="24"/>
  <c r="O141" i="24"/>
  <c r="T140" i="24"/>
  <c r="AC139" i="24"/>
  <c r="W139" i="24"/>
  <c r="R139" i="24"/>
  <c r="AC138" i="24"/>
  <c r="AE137" i="24"/>
  <c r="Z137" i="24"/>
  <c r="U137" i="24"/>
  <c r="O137" i="24"/>
  <c r="T136" i="24"/>
  <c r="AC135" i="24"/>
  <c r="W135" i="24"/>
  <c r="R135" i="24"/>
  <c r="AC134" i="24"/>
  <c r="AE133" i="24"/>
  <c r="Z133" i="24"/>
  <c r="U133" i="24"/>
  <c r="O133" i="24"/>
  <c r="T132" i="24"/>
  <c r="AC131" i="24"/>
  <c r="W131" i="24"/>
  <c r="R131" i="24"/>
  <c r="AC130" i="24"/>
  <c r="AE129" i="24"/>
  <c r="Z129" i="24"/>
  <c r="U129" i="24"/>
  <c r="O129" i="24"/>
  <c r="T128" i="24"/>
  <c r="AC127" i="24"/>
  <c r="W127" i="24"/>
  <c r="R127" i="24"/>
  <c r="AC126" i="24"/>
  <c r="AE125" i="24"/>
  <c r="Z125" i="24"/>
  <c r="U125" i="24"/>
  <c r="O125" i="24"/>
  <c r="T124" i="24"/>
  <c r="AC123" i="24"/>
  <c r="W123" i="24"/>
  <c r="R123" i="24"/>
  <c r="AC122" i="24"/>
  <c r="AE121" i="24"/>
  <c r="Z121" i="24"/>
  <c r="U121" i="24"/>
  <c r="O121" i="24"/>
  <c r="T120" i="24"/>
  <c r="W119" i="24"/>
  <c r="R119" i="24"/>
  <c r="AB177" i="24"/>
  <c r="R177" i="24"/>
  <c r="AE175" i="24"/>
  <c r="T175" i="24"/>
  <c r="T174" i="24"/>
  <c r="X173" i="24"/>
  <c r="R173" i="24"/>
  <c r="W172" i="24"/>
  <c r="AA171" i="24"/>
  <c r="T171" i="24"/>
  <c r="N171" i="24"/>
  <c r="AD169" i="24"/>
  <c r="W169" i="24"/>
  <c r="P169" i="24"/>
  <c r="N168" i="24"/>
  <c r="Z167" i="24"/>
  <c r="S167" i="24"/>
  <c r="W166" i="24"/>
  <c r="AB165" i="24"/>
  <c r="V165" i="24"/>
  <c r="N165" i="24"/>
  <c r="AE163" i="24"/>
  <c r="X163" i="24"/>
  <c r="P163" i="24"/>
  <c r="T162" i="24"/>
  <c r="AA161" i="24"/>
  <c r="S161" i="24"/>
  <c r="Z160" i="24"/>
  <c r="AD159" i="24"/>
  <c r="V159" i="24"/>
  <c r="O159" i="24"/>
  <c r="N158" i="24"/>
  <c r="X157" i="24"/>
  <c r="R157" i="24"/>
  <c r="W156" i="24"/>
  <c r="AA155" i="24"/>
  <c r="T155" i="24"/>
  <c r="N155" i="24"/>
  <c r="AD153" i="24"/>
  <c r="W153" i="24"/>
  <c r="P153" i="24"/>
  <c r="N152" i="24"/>
  <c r="Z151" i="24"/>
  <c r="S151" i="24"/>
  <c r="W150" i="24"/>
  <c r="AD149" i="24"/>
  <c r="Y149" i="24"/>
  <c r="S149" i="24"/>
  <c r="N149" i="24"/>
  <c r="Q148" i="24"/>
  <c r="AA147" i="24"/>
  <c r="V147" i="24"/>
  <c r="Q147" i="24"/>
  <c r="W146" i="24"/>
  <c r="AD145" i="24"/>
  <c r="Y145" i="24"/>
  <c r="S145" i="24"/>
  <c r="N145" i="24"/>
  <c r="Q144" i="24"/>
  <c r="AA143" i="24"/>
  <c r="V143" i="24"/>
  <c r="Q143" i="24"/>
  <c r="W142" i="24"/>
  <c r="AD141" i="24"/>
  <c r="Y141" i="24"/>
  <c r="S141" i="24"/>
  <c r="N141" i="24"/>
  <c r="Q140" i="24"/>
  <c r="AA139" i="24"/>
  <c r="V139" i="24"/>
  <c r="Q139" i="24"/>
  <c r="W138" i="24"/>
  <c r="AD137" i="24"/>
  <c r="Y137" i="24"/>
  <c r="S137" i="24"/>
  <c r="N137" i="24"/>
  <c r="Q136" i="24"/>
  <c r="AA135" i="24"/>
  <c r="V135" i="24"/>
  <c r="Q135" i="24"/>
  <c r="W134" i="24"/>
  <c r="AD133" i="24"/>
  <c r="Y133" i="24"/>
  <c r="S133" i="24"/>
  <c r="N133" i="24"/>
  <c r="Q132" i="24"/>
  <c r="AA131" i="24"/>
  <c r="V131" i="24"/>
  <c r="Q131" i="24"/>
  <c r="W130" i="24"/>
  <c r="AD129" i="24"/>
  <c r="Y129" i="24"/>
  <c r="S129" i="24"/>
  <c r="N129" i="24"/>
  <c r="Q128" i="24"/>
  <c r="AA127" i="24"/>
  <c r="V127" i="24"/>
  <c r="Q127" i="24"/>
  <c r="W126" i="24"/>
  <c r="AD125" i="24"/>
  <c r="Y125" i="24"/>
  <c r="S125" i="24"/>
  <c r="N125" i="24"/>
  <c r="Q124" i="24"/>
  <c r="AA123" i="24"/>
  <c r="V123" i="24"/>
  <c r="Q123" i="24"/>
  <c r="W122" i="24"/>
  <c r="AA177" i="24"/>
  <c r="N174" i="24"/>
  <c r="Z171" i="24"/>
  <c r="V169" i="24"/>
  <c r="P167" i="24"/>
  <c r="Z164" i="24"/>
  <c r="N162" i="24"/>
  <c r="AA159" i="24"/>
  <c r="W157" i="24"/>
  <c r="S155" i="24"/>
  <c r="N153" i="24"/>
  <c r="T150" i="24"/>
  <c r="AC148" i="24"/>
  <c r="O147" i="24"/>
  <c r="R145" i="24"/>
  <c r="U143" i="24"/>
  <c r="W141" i="24"/>
  <c r="Z139" i="24"/>
  <c r="AC137" i="24"/>
  <c r="AE135" i="24"/>
  <c r="T134" i="24"/>
  <c r="AC132" i="24"/>
  <c r="O131" i="24"/>
  <c r="R129" i="24"/>
  <c r="U127" i="24"/>
  <c r="W125" i="24"/>
  <c r="Z123" i="24"/>
  <c r="AD121" i="24"/>
  <c r="S121" i="24"/>
  <c r="Q120" i="24"/>
  <c r="V119" i="24"/>
  <c r="P177" i="24"/>
  <c r="W173" i="24"/>
  <c r="S171" i="24"/>
  <c r="N169" i="24"/>
  <c r="T166" i="24"/>
  <c r="AD163" i="24"/>
  <c r="X161" i="24"/>
  <c r="T159" i="24"/>
  <c r="P157" i="24"/>
  <c r="W154" i="24"/>
  <c r="AE151" i="24"/>
  <c r="AC149" i="24"/>
  <c r="AE147" i="24"/>
  <c r="T146" i="24"/>
  <c r="AC144" i="24"/>
  <c r="O143" i="24"/>
  <c r="R141" i="24"/>
  <c r="U139" i="24"/>
  <c r="W137" i="24"/>
  <c r="Z135" i="24"/>
  <c r="AC133" i="24"/>
  <c r="AE131" i="24"/>
  <c r="T130" i="24"/>
  <c r="AC128" i="24"/>
  <c r="O127" i="24"/>
  <c r="R125" i="24"/>
  <c r="U123" i="24"/>
  <c r="AC121" i="24"/>
  <c r="R121" i="24"/>
  <c r="AE119" i="24"/>
  <c r="U119" i="24"/>
  <c r="AD175" i="24"/>
  <c r="P173" i="24"/>
  <c r="W170" i="24"/>
  <c r="AE167" i="24"/>
  <c r="AA165" i="24"/>
  <c r="V163" i="24"/>
  <c r="R161" i="24"/>
  <c r="N159" i="24"/>
  <c r="N156" i="24"/>
  <c r="AB153" i="24"/>
  <c r="X151" i="24"/>
  <c r="W149" i="24"/>
  <c r="Z147" i="24"/>
  <c r="AC145" i="24"/>
  <c r="AE143" i="24"/>
  <c r="T142" i="24"/>
  <c r="AC140" i="24"/>
  <c r="O139" i="24"/>
  <c r="R137" i="24"/>
  <c r="U135" i="24"/>
  <c r="W133" i="24"/>
  <c r="Z131" i="24"/>
  <c r="AC129" i="24"/>
  <c r="AE127" i="24"/>
  <c r="T126" i="24"/>
  <c r="AC124" i="24"/>
  <c r="O123" i="24"/>
  <c r="Y121" i="24"/>
  <c r="N121" i="24"/>
  <c r="AA119" i="24"/>
  <c r="Q119" i="24"/>
  <c r="S175" i="24"/>
  <c r="N172" i="24"/>
  <c r="AB169" i="24"/>
  <c r="X167" i="24"/>
  <c r="S165" i="24"/>
  <c r="O163" i="24"/>
  <c r="W160" i="24"/>
  <c r="AD157" i="24"/>
  <c r="Z155" i="24"/>
  <c r="V153" i="24"/>
  <c r="P151" i="24"/>
  <c r="R149" i="24"/>
  <c r="U147" i="24"/>
  <c r="W145" i="24"/>
  <c r="Z143" i="24"/>
  <c r="AC141" i="24"/>
  <c r="AE139" i="24"/>
  <c r="T138" i="24"/>
  <c r="AC136" i="24"/>
  <c r="O135" i="24"/>
  <c r="R133" i="24"/>
  <c r="U131" i="24"/>
  <c r="W129" i="24"/>
  <c r="Z127" i="24"/>
  <c r="AC125" i="24"/>
  <c r="AE123" i="24"/>
  <c r="T122" i="24"/>
  <c r="W121" i="24"/>
  <c r="AC120" i="24"/>
  <c r="Z119" i="24"/>
  <c r="O119" i="24"/>
  <c r="X331" i="9" l="1"/>
  <c r="U331" i="9" s="1" a="1"/>
  <c r="U331" i="9" s="1"/>
  <c r="F173" i="9" a="1"/>
  <c r="F173" i="9" s="1"/>
  <c r="E173" i="9" a="1"/>
  <c r="E173" i="9" s="1"/>
  <c r="AC332" i="9" a="1"/>
  <c r="AC332" i="9" s="1"/>
  <c r="C332" i="9" a="1"/>
  <c r="C332" i="9" s="1"/>
  <c r="D332" i="9" a="1"/>
  <c r="D332" i="9" s="1"/>
  <c r="Y334" i="9"/>
  <c r="Z333" i="9"/>
  <c r="V331" i="9" a="1"/>
  <c r="V331" i="9" s="1"/>
  <c r="H173" i="9" a="1"/>
  <c r="H173" i="9" s="1"/>
  <c r="M174" i="9"/>
  <c r="F174" i="9" s="1" a="1"/>
  <c r="F174" i="9" s="1"/>
  <c r="C175" i="9" a="1"/>
  <c r="C175" i="9" s="1"/>
  <c r="I175" i="9" a="1"/>
  <c r="I175" i="9" s="1"/>
  <c r="D175" i="9" a="1"/>
  <c r="D175" i="9" s="1"/>
  <c r="K177" i="9"/>
  <c r="L176" i="9"/>
  <c r="G186" i="24"/>
  <c r="AR188" i="24" s="1"/>
  <c r="I186" i="24"/>
  <c r="G187" i="24"/>
  <c r="AR189" i="24" s="1"/>
  <c r="I187" i="24"/>
  <c r="AK121" i="24"/>
  <c r="AI121" i="24"/>
  <c r="AJ121" i="24"/>
  <c r="AI122" i="24"/>
  <c r="G331" i="9" l="1" a="1"/>
  <c r="G331" i="9" s="1"/>
  <c r="F331" i="9" a="1"/>
  <c r="F331" i="9" s="1"/>
  <c r="X332" i="9"/>
  <c r="V332" i="9" s="1" a="1"/>
  <c r="V332" i="9" s="1"/>
  <c r="AC333" i="9" a="1"/>
  <c r="AC333" i="9" s="1"/>
  <c r="C333" i="9" a="1"/>
  <c r="C333" i="9" s="1"/>
  <c r="D333" i="9" a="1"/>
  <c r="D333" i="9" s="1"/>
  <c r="Y335" i="9"/>
  <c r="Z334" i="9"/>
  <c r="H174" i="9" a="1"/>
  <c r="H174" i="9" s="1"/>
  <c r="E174" i="9" a="1"/>
  <c r="E174" i="9" s="1"/>
  <c r="G174" i="9" a="1"/>
  <c r="G174" i="9" s="1"/>
  <c r="M175" i="9"/>
  <c r="E175" i="9" s="1" a="1"/>
  <c r="E175" i="9" s="1"/>
  <c r="I176" i="9" a="1"/>
  <c r="I176" i="9" s="1"/>
  <c r="D176" i="9" a="1"/>
  <c r="D176" i="9" s="1"/>
  <c r="C176" i="9" a="1"/>
  <c r="C176" i="9" s="1"/>
  <c r="K178" i="9"/>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L177" i="9"/>
  <c r="G189" i="24"/>
  <c r="AR191" i="24" s="1"/>
  <c r="I189" i="24"/>
  <c r="G188" i="24"/>
  <c r="AR190" i="24" s="1"/>
  <c r="I188" i="24"/>
  <c r="AK123" i="24"/>
  <c r="AI123" i="24"/>
  <c r="AJ123" i="24"/>
  <c r="AI124" i="24"/>
  <c r="G332" i="9" l="1" a="1"/>
  <c r="G332" i="9" s="1"/>
  <c r="F332" i="9" a="1"/>
  <c r="F332" i="9" s="1"/>
  <c r="U332" i="9" a="1"/>
  <c r="U332" i="9" s="1"/>
  <c r="X333" i="9"/>
  <c r="AC334" i="9" a="1"/>
  <c r="AC334" i="9" s="1"/>
  <c r="D334" i="9" a="1"/>
  <c r="D334" i="9" s="1"/>
  <c r="C334" i="9" a="1"/>
  <c r="C334" i="9" s="1"/>
  <c r="Y336" i="9"/>
  <c r="Z335" i="9"/>
  <c r="H175" i="9" a="1"/>
  <c r="H175" i="9" s="1"/>
  <c r="F175" i="9" a="1"/>
  <c r="F175" i="9" s="1"/>
  <c r="G175" i="9" a="1"/>
  <c r="G175" i="9" s="1"/>
  <c r="D177" i="9" a="1"/>
  <c r="D177" i="9" s="1"/>
  <c r="C177" i="9" a="1"/>
  <c r="C177" i="9" s="1"/>
  <c r="I177" i="9" a="1"/>
  <c r="I177" i="9" s="1"/>
  <c r="M176" i="9"/>
  <c r="G190" i="24"/>
  <c r="AR192" i="24" s="1"/>
  <c r="I190" i="24"/>
  <c r="G191" i="24"/>
  <c r="AR193" i="24" s="1"/>
  <c r="I191" i="24"/>
  <c r="AK125" i="24"/>
  <c r="AI125" i="24"/>
  <c r="AJ125" i="24"/>
  <c r="AI126" i="24"/>
  <c r="F333" i="9" l="1" a="1"/>
  <c r="F333" i="9" s="1"/>
  <c r="U333" i="9" a="1"/>
  <c r="U333" i="9" s="1"/>
  <c r="G333" i="9" a="1"/>
  <c r="G333" i="9" s="1"/>
  <c r="V333" i="9" a="1"/>
  <c r="V333" i="9" s="1"/>
  <c r="AC335" i="9" a="1"/>
  <c r="AC335" i="9" s="1"/>
  <c r="D335" i="9" a="1"/>
  <c r="D335" i="9" s="1"/>
  <c r="C335" i="9" a="1"/>
  <c r="C335" i="9" s="1"/>
  <c r="Y337" i="9"/>
  <c r="Z336" i="9"/>
  <c r="X334" i="9"/>
  <c r="M177" i="9"/>
  <c r="F177" i="9" s="1" a="1"/>
  <c r="F177" i="9" s="1"/>
  <c r="G176" i="9" a="1"/>
  <c r="G176" i="9" s="1"/>
  <c r="H176" i="9" a="1"/>
  <c r="H176" i="9" s="1"/>
  <c r="F176" i="9" a="1"/>
  <c r="F176" i="9" s="1"/>
  <c r="E176" i="9" a="1"/>
  <c r="E176" i="9" s="1"/>
  <c r="G193" i="24"/>
  <c r="AR195" i="24" s="1"/>
  <c r="I193" i="24"/>
  <c r="G192" i="24"/>
  <c r="AR194" i="24" s="1"/>
  <c r="I192" i="24"/>
  <c r="AK127" i="24"/>
  <c r="AI127" i="24"/>
  <c r="AJ127" i="24"/>
  <c r="AI128" i="24"/>
  <c r="X335" i="9" l="1"/>
  <c r="E335" i="9" s="1" a="1"/>
  <c r="E335" i="9" s="1"/>
  <c r="G335" i="9" s="1" a="1"/>
  <c r="G335" i="9" s="1"/>
  <c r="Y338" i="9"/>
  <c r="Z337" i="9"/>
  <c r="F334" i="9" a="1"/>
  <c r="F334" i="9" s="1"/>
  <c r="V334" i="9" a="1"/>
  <c r="V334" i="9" s="1"/>
  <c r="U334" i="9" a="1"/>
  <c r="U334" i="9" s="1"/>
  <c r="G334" i="9" a="1"/>
  <c r="G334" i="9" s="1"/>
  <c r="AC336" i="9" a="1"/>
  <c r="AC336" i="9" s="1"/>
  <c r="D336" i="9" a="1"/>
  <c r="D336" i="9" s="1"/>
  <c r="C336" i="9" a="1"/>
  <c r="C336" i="9" s="1"/>
  <c r="H177" i="9" a="1"/>
  <c r="H177" i="9" s="1"/>
  <c r="G177" i="9" a="1"/>
  <c r="G177" i="9" s="1"/>
  <c r="E177" i="9" a="1"/>
  <c r="E177" i="9" s="1"/>
  <c r="G194" i="24"/>
  <c r="AR196" i="24" s="1"/>
  <c r="I194" i="24"/>
  <c r="G195" i="24"/>
  <c r="AR197" i="24" s="1"/>
  <c r="I195" i="24"/>
  <c r="AK129" i="24"/>
  <c r="AI129" i="24"/>
  <c r="AJ129" i="24"/>
  <c r="AI130" i="24"/>
  <c r="F335" i="9" l="1" a="1"/>
  <c r="F335" i="9" s="1"/>
  <c r="V335" i="9" a="1"/>
  <c r="V335" i="9" s="1"/>
  <c r="U335" i="9" a="1"/>
  <c r="U335" i="9" s="1"/>
  <c r="H335" i="9" a="1"/>
  <c r="H335" i="9" s="1"/>
  <c r="X336" i="9"/>
  <c r="H336" i="9" s="1" a="1"/>
  <c r="H336" i="9" s="1"/>
  <c r="D337" i="9" a="1"/>
  <c r="D337" i="9" s="1"/>
  <c r="C337" i="9" a="1"/>
  <c r="C337" i="9" s="1"/>
  <c r="AC337" i="9" a="1"/>
  <c r="AC337" i="9" s="1"/>
  <c r="Y339" i="9"/>
  <c r="Z338" i="9"/>
  <c r="G197" i="24"/>
  <c r="AR199" i="24" s="1"/>
  <c r="I197" i="24"/>
  <c r="G196" i="24"/>
  <c r="AR198" i="24" s="1"/>
  <c r="I196" i="24"/>
  <c r="AK131" i="24"/>
  <c r="AI131" i="24"/>
  <c r="AJ131" i="24"/>
  <c r="AI132" i="24"/>
  <c r="U336" i="9" l="1" a="1"/>
  <c r="U336" i="9" s="1"/>
  <c r="G336" i="9" a="1"/>
  <c r="G336" i="9" s="1"/>
  <c r="V336" i="9" a="1"/>
  <c r="V336" i="9" s="1"/>
  <c r="E336" i="9" a="1"/>
  <c r="E336" i="9" s="1"/>
  <c r="F336" i="9" a="1"/>
  <c r="F336" i="9" s="1"/>
  <c r="X337" i="9"/>
  <c r="E337" i="9" s="1" a="1"/>
  <c r="E337" i="9" s="1"/>
  <c r="C338" i="9" a="1"/>
  <c r="C338" i="9" s="1"/>
  <c r="AC338" i="9" a="1"/>
  <c r="AC338" i="9" s="1"/>
  <c r="D338" i="9" a="1"/>
  <c r="D338" i="9" s="1"/>
  <c r="Y340" i="9"/>
  <c r="Z339" i="9"/>
  <c r="G198" i="24"/>
  <c r="AR200" i="24" s="1"/>
  <c r="I198" i="24"/>
  <c r="G199" i="24"/>
  <c r="AR201" i="24" s="1"/>
  <c r="I199" i="24"/>
  <c r="AK133" i="24"/>
  <c r="AI133" i="24"/>
  <c r="AJ133" i="24"/>
  <c r="AI134" i="24"/>
  <c r="G337" i="9" l="1" a="1"/>
  <c r="G337" i="9" s="1"/>
  <c r="F337" i="9" a="1"/>
  <c r="F337" i="9" s="1"/>
  <c r="U337" i="9" a="1"/>
  <c r="U337" i="9" s="1"/>
  <c r="V337" i="9" a="1"/>
  <c r="V337" i="9" s="1"/>
  <c r="X338" i="9"/>
  <c r="V338" i="9" s="1" a="1"/>
  <c r="V338" i="9" s="1"/>
  <c r="C339" i="9" a="1"/>
  <c r="C339" i="9" s="1"/>
  <c r="AC339" i="9" a="1"/>
  <c r="AC339" i="9" s="1"/>
  <c r="D339" i="9" a="1"/>
  <c r="D339" i="9" s="1"/>
  <c r="Y341" i="9"/>
  <c r="Z340" i="9"/>
  <c r="G201" i="24"/>
  <c r="AR203" i="24" s="1"/>
  <c r="I201" i="24"/>
  <c r="G200" i="24"/>
  <c r="AR202" i="24" s="1"/>
  <c r="I200" i="24"/>
  <c r="AK135" i="24"/>
  <c r="AI135" i="24"/>
  <c r="AJ135" i="24"/>
  <c r="AI136" i="24"/>
  <c r="E338" i="9" l="1" a="1"/>
  <c r="E338" i="9" s="1"/>
  <c r="G338" i="9" a="1"/>
  <c r="G338" i="9" s="1"/>
  <c r="H338" i="9" a="1"/>
  <c r="H338" i="9" s="1"/>
  <c r="X339" i="9"/>
  <c r="U339" i="9" s="1" a="1"/>
  <c r="U339" i="9" s="1"/>
  <c r="U338" i="9" a="1"/>
  <c r="U338" i="9" s="1"/>
  <c r="F338" i="9" a="1"/>
  <c r="F338" i="9" s="1"/>
  <c r="C340" i="9" a="1"/>
  <c r="C340" i="9" s="1"/>
  <c r="AC340" i="9" a="1"/>
  <c r="AC340" i="9" s="1"/>
  <c r="D340" i="9" a="1"/>
  <c r="D340" i="9" s="1"/>
  <c r="Y342" i="9"/>
  <c r="Z341" i="9"/>
  <c r="V339" i="9" a="1"/>
  <c r="V339" i="9" s="1"/>
  <c r="F339" i="9" a="1"/>
  <c r="F339" i="9" s="1"/>
  <c r="G202" i="24"/>
  <c r="AR204" i="24" s="1"/>
  <c r="I202" i="24"/>
  <c r="G203" i="24"/>
  <c r="AR205" i="24" s="1"/>
  <c r="I203" i="24"/>
  <c r="AK137" i="24"/>
  <c r="AI137" i="24"/>
  <c r="AJ137" i="24"/>
  <c r="AI138" i="24"/>
  <c r="E339" i="9" l="1" a="1"/>
  <c r="E339" i="9" s="1"/>
  <c r="H339" i="9" a="1"/>
  <c r="H339" i="9" s="1"/>
  <c r="G339" i="9" a="1"/>
  <c r="G339" i="9" s="1"/>
  <c r="X340" i="9"/>
  <c r="U340" i="9" s="1" a="1"/>
  <c r="U340" i="9" s="1"/>
  <c r="D341" i="9" a="1"/>
  <c r="D341" i="9" s="1"/>
  <c r="AC341" i="9" a="1"/>
  <c r="AC341" i="9" s="1"/>
  <c r="C341" i="9" a="1"/>
  <c r="C341" i="9" s="1"/>
  <c r="Y343" i="9"/>
  <c r="Z342" i="9"/>
  <c r="G205" i="24"/>
  <c r="AR207" i="24" s="1"/>
  <c r="I205" i="24"/>
  <c r="G204" i="24"/>
  <c r="AR206" i="24" s="1"/>
  <c r="I204" i="24"/>
  <c r="AK139" i="24"/>
  <c r="AI139" i="24"/>
  <c r="AJ139" i="24"/>
  <c r="AI140" i="24"/>
  <c r="F340" i="9" l="1" a="1"/>
  <c r="F340" i="9" s="1"/>
  <c r="G340" i="9" a="1"/>
  <c r="G340" i="9" s="1"/>
  <c r="E340" i="9" a="1"/>
  <c r="E340" i="9" s="1"/>
  <c r="V340" i="9" a="1"/>
  <c r="V340" i="9" s="1"/>
  <c r="H340" i="9" a="1"/>
  <c r="H340" i="9" s="1"/>
  <c r="AC342" i="9" a="1"/>
  <c r="AC342" i="9" s="1"/>
  <c r="D342" i="9" a="1"/>
  <c r="D342" i="9" s="1"/>
  <c r="C342" i="9" a="1"/>
  <c r="C342" i="9" s="1"/>
  <c r="Y344" i="9"/>
  <c r="Z343" i="9"/>
  <c r="X341" i="9"/>
  <c r="G207" i="24"/>
  <c r="AR209" i="24" s="1"/>
  <c r="I207" i="24"/>
  <c r="G206" i="24"/>
  <c r="AR208" i="24" s="1"/>
  <c r="I206" i="24"/>
  <c r="AK141" i="24"/>
  <c r="AI141" i="24"/>
  <c r="AJ141" i="24"/>
  <c r="AI142" i="24"/>
  <c r="E341" i="9" l="1" a="1"/>
  <c r="E341" i="9" s="1"/>
  <c r="F341" i="9" a="1"/>
  <c r="F341" i="9" s="1"/>
  <c r="U341" i="9" a="1"/>
  <c r="U341" i="9" s="1"/>
  <c r="V341" i="9" a="1"/>
  <c r="V341" i="9" s="1"/>
  <c r="H341" i="9" a="1"/>
  <c r="H341" i="9" s="1"/>
  <c r="G341" i="9" a="1"/>
  <c r="G341" i="9" s="1"/>
  <c r="D343" i="9" a="1"/>
  <c r="D343" i="9" s="1"/>
  <c r="C343" i="9" a="1"/>
  <c r="C343" i="9" s="1"/>
  <c r="AC343" i="9" a="1"/>
  <c r="AC343" i="9" s="1"/>
  <c r="Y345" i="9"/>
  <c r="Z344" i="9"/>
  <c r="X342" i="9"/>
  <c r="G208" i="24"/>
  <c r="AR210" i="24" s="1"/>
  <c r="I208" i="24"/>
  <c r="G209" i="24"/>
  <c r="AR211" i="24" s="1"/>
  <c r="I209" i="24"/>
  <c r="AK143" i="24"/>
  <c r="AI143" i="24"/>
  <c r="AJ143" i="24"/>
  <c r="AI144" i="24"/>
  <c r="X343" i="9" l="1"/>
  <c r="F343" i="9" s="1" a="1"/>
  <c r="F343" i="9" s="1"/>
  <c r="AC344" i="9" a="1"/>
  <c r="AC344" i="9" s="1"/>
  <c r="D344" i="9" a="1"/>
  <c r="D344" i="9" s="1"/>
  <c r="C344" i="9" a="1"/>
  <c r="C344" i="9" s="1"/>
  <c r="Y346" i="9"/>
  <c r="Z345" i="9"/>
  <c r="F342" i="9" a="1"/>
  <c r="F342" i="9" s="1"/>
  <c r="V342" i="9" a="1"/>
  <c r="V342" i="9" s="1"/>
  <c r="E342" i="9" a="1"/>
  <c r="E342" i="9" s="1"/>
  <c r="H342" i="9" a="1"/>
  <c r="H342" i="9" s="1"/>
  <c r="U342" i="9" a="1"/>
  <c r="U342" i="9" s="1"/>
  <c r="G342" i="9" a="1"/>
  <c r="G342" i="9" s="1"/>
  <c r="G211" i="24"/>
  <c r="AR213" i="24" s="1"/>
  <c r="I211" i="24"/>
  <c r="G210" i="24"/>
  <c r="AR212" i="24" s="1"/>
  <c r="I210" i="24"/>
  <c r="AK145" i="24"/>
  <c r="AI145" i="24"/>
  <c r="AJ145" i="24"/>
  <c r="AI146" i="24"/>
  <c r="G343" i="9" l="1" a="1"/>
  <c r="G343" i="9" s="1"/>
  <c r="H343" i="9" a="1"/>
  <c r="H343" i="9" s="1"/>
  <c r="E343" i="9" a="1"/>
  <c r="E343" i="9" s="1"/>
  <c r="V343" i="9" a="1"/>
  <c r="V343" i="9" s="1"/>
  <c r="U343" i="9" a="1"/>
  <c r="U343" i="9" s="1"/>
  <c r="D345" i="9" a="1"/>
  <c r="D345" i="9" s="1"/>
  <c r="C345" i="9" a="1"/>
  <c r="C345" i="9" s="1"/>
  <c r="AC345" i="9" a="1"/>
  <c r="AC345" i="9" s="1"/>
  <c r="Y347" i="9"/>
  <c r="Z346" i="9"/>
  <c r="X344" i="9"/>
  <c r="G212" i="24"/>
  <c r="AR214" i="24" s="1"/>
  <c r="I212" i="24"/>
  <c r="G213" i="24"/>
  <c r="AR215" i="24" s="1"/>
  <c r="I213" i="24"/>
  <c r="AK147" i="24"/>
  <c r="AI147" i="24"/>
  <c r="AJ147" i="24"/>
  <c r="AI148" i="24"/>
  <c r="X345" i="9" l="1"/>
  <c r="Y348" i="9"/>
  <c r="Z347" i="9"/>
  <c r="V344" i="9" a="1"/>
  <c r="V344" i="9" s="1"/>
  <c r="H344" i="9" a="1"/>
  <c r="H344" i="9" s="1"/>
  <c r="E344" i="9" a="1"/>
  <c r="E344" i="9" s="1"/>
  <c r="F344" i="9" a="1"/>
  <c r="F344" i="9" s="1"/>
  <c r="U344" i="9" a="1"/>
  <c r="U344" i="9" s="1"/>
  <c r="G344" i="9" a="1"/>
  <c r="G344" i="9" s="1"/>
  <c r="D346" i="9" a="1"/>
  <c r="D346" i="9" s="1"/>
  <c r="C346" i="9" a="1"/>
  <c r="C346" i="9" s="1"/>
  <c r="AC346" i="9" a="1"/>
  <c r="AC346" i="9" s="1"/>
  <c r="F345" i="9" a="1"/>
  <c r="F345" i="9" s="1"/>
  <c r="U345" i="9" a="1"/>
  <c r="U345" i="9" s="1"/>
  <c r="E345" i="9" a="1"/>
  <c r="E345" i="9" s="1"/>
  <c r="H345" i="9" a="1"/>
  <c r="H345" i="9" s="1"/>
  <c r="V345" i="9" a="1"/>
  <c r="V345" i="9" s="1"/>
  <c r="G345" i="9" a="1"/>
  <c r="G345" i="9" s="1"/>
  <c r="G215" i="24"/>
  <c r="AR217" i="24" s="1"/>
  <c r="I215" i="24"/>
  <c r="G214" i="24"/>
  <c r="AR216" i="24" s="1"/>
  <c r="I214" i="24"/>
  <c r="AK149" i="24"/>
  <c r="AI150" i="24"/>
  <c r="AI149" i="24"/>
  <c r="AJ149" i="24"/>
  <c r="C347" i="9" l="1" a="1"/>
  <c r="C347" i="9" s="1"/>
  <c r="AC347" i="9" a="1"/>
  <c r="AC347" i="9" s="1"/>
  <c r="D347" i="9" a="1"/>
  <c r="D347" i="9" s="1"/>
  <c r="Y349" i="9"/>
  <c r="Z348" i="9"/>
  <c r="X346" i="9"/>
  <c r="G216" i="24"/>
  <c r="AR218" i="24" s="1"/>
  <c r="I216" i="24"/>
  <c r="G217" i="24"/>
  <c r="AR219" i="24" s="1"/>
  <c r="I217" i="24"/>
  <c r="AK151" i="24"/>
  <c r="AI151" i="24"/>
  <c r="AJ151" i="24"/>
  <c r="AI152" i="24"/>
  <c r="AC348" i="9" l="1" a="1"/>
  <c r="AC348" i="9" s="1"/>
  <c r="D348" i="9" a="1"/>
  <c r="D348" i="9" s="1"/>
  <c r="C348" i="9" a="1"/>
  <c r="C348" i="9" s="1"/>
  <c r="Y350" i="9"/>
  <c r="Z349" i="9"/>
  <c r="X347" i="9"/>
  <c r="V346" i="9" a="1"/>
  <c r="V346" i="9" s="1"/>
  <c r="H346" i="9" a="1"/>
  <c r="H346" i="9" s="1"/>
  <c r="E346" i="9" a="1"/>
  <c r="E346" i="9" s="1"/>
  <c r="U346" i="9" a="1"/>
  <c r="U346" i="9" s="1"/>
  <c r="F346" i="9" a="1"/>
  <c r="F346" i="9" s="1"/>
  <c r="G346" i="9" a="1"/>
  <c r="G346" i="9" s="1"/>
  <c r="G219" i="24"/>
  <c r="AR221" i="24" s="1"/>
  <c r="I219" i="24"/>
  <c r="G218" i="24"/>
  <c r="AR220" i="24" s="1"/>
  <c r="I218" i="24"/>
  <c r="AK153" i="24"/>
  <c r="AI154" i="24"/>
  <c r="AI153" i="24"/>
  <c r="AJ153" i="24"/>
  <c r="X348" i="9" l="1"/>
  <c r="F347" i="9" a="1"/>
  <c r="F347" i="9" s="1"/>
  <c r="V347" i="9" a="1"/>
  <c r="V347" i="9" s="1"/>
  <c r="U347" i="9" a="1"/>
  <c r="U347" i="9" s="1"/>
  <c r="G347" i="9" a="1"/>
  <c r="G347" i="9" s="1"/>
  <c r="AC349" i="9" a="1"/>
  <c r="AC349" i="9" s="1"/>
  <c r="D349" i="9" a="1"/>
  <c r="D349" i="9" s="1"/>
  <c r="C349" i="9" a="1"/>
  <c r="C349" i="9" s="1"/>
  <c r="Y351" i="9"/>
  <c r="Z350" i="9"/>
  <c r="F348" i="9" a="1"/>
  <c r="F348" i="9" s="1"/>
  <c r="U348" i="9" a="1"/>
  <c r="U348" i="9" s="1"/>
  <c r="V348" i="9" a="1"/>
  <c r="V348" i="9" s="1"/>
  <c r="G348" i="9" a="1"/>
  <c r="G348" i="9" s="1"/>
  <c r="G220" i="24"/>
  <c r="AR222" i="24" s="1"/>
  <c r="I220" i="24"/>
  <c r="G221" i="24"/>
  <c r="AR223" i="24" s="1"/>
  <c r="I221" i="24"/>
  <c r="AK155" i="24"/>
  <c r="AI155" i="24"/>
  <c r="AJ155" i="24"/>
  <c r="AI156" i="24"/>
  <c r="X349" i="9" l="1"/>
  <c r="AC350" i="9" a="1"/>
  <c r="AC350" i="9" s="1"/>
  <c r="D350" i="9" a="1"/>
  <c r="D350" i="9" s="1"/>
  <c r="C350" i="9" a="1"/>
  <c r="C350" i="9" s="1"/>
  <c r="Y352" i="9"/>
  <c r="Z351" i="9"/>
  <c r="G223" i="24"/>
  <c r="AR225" i="24" s="1"/>
  <c r="I223" i="24"/>
  <c r="G222" i="24"/>
  <c r="AR224" i="24" s="1"/>
  <c r="I222" i="24"/>
  <c r="AK157" i="24"/>
  <c r="AI158" i="24"/>
  <c r="AI157" i="24"/>
  <c r="AJ157" i="24"/>
  <c r="G349" i="9" l="1" a="1"/>
  <c r="G349" i="9" s="1"/>
  <c r="V349" i="9" a="1"/>
  <c r="V349" i="9" s="1"/>
  <c r="U349" i="9" a="1"/>
  <c r="U349" i="9" s="1"/>
  <c r="F349" i="9" a="1"/>
  <c r="F349" i="9" s="1"/>
  <c r="X350" i="9"/>
  <c r="AC351" i="9" a="1"/>
  <c r="AC351" i="9" s="1"/>
  <c r="C351" i="9" a="1"/>
  <c r="C351" i="9" s="1"/>
  <c r="D351" i="9" a="1"/>
  <c r="D351" i="9" s="1"/>
  <c r="Y353" i="9"/>
  <c r="Z352" i="9"/>
  <c r="G224" i="24"/>
  <c r="AR226" i="24" s="1"/>
  <c r="I224" i="24"/>
  <c r="G225" i="24"/>
  <c r="AR227" i="24" s="1"/>
  <c r="I225" i="24"/>
  <c r="AK159" i="24"/>
  <c r="AI159" i="24"/>
  <c r="AJ159" i="24"/>
  <c r="AI160" i="24"/>
  <c r="G350" i="9" l="1" a="1"/>
  <c r="G350" i="9" s="1"/>
  <c r="U350" i="9" a="1"/>
  <c r="U350" i="9" s="1"/>
  <c r="V350" i="9" a="1"/>
  <c r="V350" i="9" s="1"/>
  <c r="X351" i="9"/>
  <c r="F350" i="9" a="1"/>
  <c r="F350" i="9" s="1"/>
  <c r="C352" i="9" a="1"/>
  <c r="C352" i="9" s="1"/>
  <c r="AC352" i="9" a="1"/>
  <c r="AC352" i="9" s="1"/>
  <c r="D352" i="9" a="1"/>
  <c r="D352" i="9" s="1"/>
  <c r="Y354" i="9"/>
  <c r="Z353" i="9"/>
  <c r="E351" i="9" a="1"/>
  <c r="E351" i="9" s="1"/>
  <c r="U351" i="9" a="1"/>
  <c r="U351" i="9" s="1"/>
  <c r="H351" i="9" a="1"/>
  <c r="H351" i="9" s="1"/>
  <c r="V351" i="9" a="1"/>
  <c r="V351" i="9" s="1"/>
  <c r="F351" i="9" a="1"/>
  <c r="F351" i="9" s="1"/>
  <c r="G351" i="9" a="1"/>
  <c r="G351" i="9" s="1"/>
  <c r="G227" i="24"/>
  <c r="AR229" i="24" s="1"/>
  <c r="I227" i="24"/>
  <c r="G226" i="24"/>
  <c r="AR228" i="24" s="1"/>
  <c r="I226" i="24"/>
  <c r="AK161" i="24"/>
  <c r="AI162" i="24"/>
  <c r="AI161" i="24"/>
  <c r="AJ161" i="24"/>
  <c r="AC353" i="9" l="1" a="1"/>
  <c r="AC353" i="9" s="1"/>
  <c r="D353" i="9" a="1"/>
  <c r="D353" i="9" s="1"/>
  <c r="C353" i="9" a="1"/>
  <c r="C353" i="9" s="1"/>
  <c r="Y355" i="9"/>
  <c r="Z354" i="9"/>
  <c r="X352" i="9"/>
  <c r="I228" i="24"/>
  <c r="G228" i="24"/>
  <c r="AR230" i="24" s="1"/>
  <c r="I229" i="24"/>
  <c r="G229" i="24"/>
  <c r="AR231" i="24" s="1"/>
  <c r="AK163" i="24"/>
  <c r="AI163" i="24"/>
  <c r="AJ163" i="24"/>
  <c r="AI164" i="24"/>
  <c r="X353" i="9" l="1"/>
  <c r="F353" i="9" s="1" a="1"/>
  <c r="F353" i="9" s="1"/>
  <c r="F352" i="9" a="1"/>
  <c r="F352" i="9" s="1"/>
  <c r="U352" i="9" a="1"/>
  <c r="U352" i="9" s="1"/>
  <c r="H352" i="9" a="1"/>
  <c r="H352" i="9" s="1"/>
  <c r="V352" i="9" a="1"/>
  <c r="V352" i="9" s="1"/>
  <c r="E352" i="9" a="1"/>
  <c r="E352" i="9" s="1"/>
  <c r="G352" i="9" a="1"/>
  <c r="G352" i="9" s="1"/>
  <c r="D354" i="9" a="1"/>
  <c r="D354" i="9" s="1"/>
  <c r="C354" i="9" a="1"/>
  <c r="C354" i="9" s="1"/>
  <c r="AC354" i="9" a="1"/>
  <c r="AC354" i="9" s="1"/>
  <c r="Y356" i="9"/>
  <c r="Z355" i="9"/>
  <c r="V353" i="9" a="1"/>
  <c r="V353" i="9" s="1"/>
  <c r="H353" i="9" a="1"/>
  <c r="H353" i="9" s="1"/>
  <c r="U353" i="9" a="1"/>
  <c r="U353" i="9" s="1"/>
  <c r="E353" i="9" a="1"/>
  <c r="E353" i="9" s="1"/>
  <c r="G353" i="9" a="1"/>
  <c r="G353" i="9" s="1"/>
  <c r="I231" i="24"/>
  <c r="G231" i="24"/>
  <c r="AR233" i="24" s="1"/>
  <c r="I230" i="24"/>
  <c r="G230" i="24"/>
  <c r="AR232" i="24" s="1"/>
  <c r="AK165" i="24"/>
  <c r="AI166" i="24"/>
  <c r="AI165" i="24"/>
  <c r="AJ165" i="24"/>
  <c r="X354" i="9" l="1"/>
  <c r="D355" i="9" a="1"/>
  <c r="D355" i="9" s="1"/>
  <c r="C355" i="9" a="1"/>
  <c r="C355" i="9" s="1"/>
  <c r="AC355" i="9" a="1"/>
  <c r="AC355" i="9" s="1"/>
  <c r="Y357" i="9"/>
  <c r="Z356" i="9"/>
  <c r="I232" i="24"/>
  <c r="G232" i="24"/>
  <c r="AR234" i="24" s="1"/>
  <c r="I233" i="24"/>
  <c r="G233" i="24"/>
  <c r="AR235" i="24" s="1"/>
  <c r="AK167" i="24"/>
  <c r="AI167" i="24"/>
  <c r="AJ167" i="24"/>
  <c r="AI168" i="24"/>
  <c r="X355" i="9" l="1"/>
  <c r="E355" i="9" s="1" a="1"/>
  <c r="E355" i="9" s="1"/>
  <c r="Y358" i="9"/>
  <c r="Z357" i="9"/>
  <c r="AC356" i="9" a="1"/>
  <c r="AC356" i="9" s="1"/>
  <c r="D356" i="9" a="1"/>
  <c r="D356" i="9" s="1"/>
  <c r="C356" i="9" a="1"/>
  <c r="C356" i="9" s="1"/>
  <c r="V354" i="9" a="1"/>
  <c r="V354" i="9" s="1"/>
  <c r="H354" i="9" a="1"/>
  <c r="H354" i="9" s="1"/>
  <c r="U354" i="9" a="1"/>
  <c r="U354" i="9" s="1"/>
  <c r="F354" i="9" a="1"/>
  <c r="F354" i="9" s="1"/>
  <c r="E354" i="9" a="1"/>
  <c r="E354" i="9" s="1"/>
  <c r="G354" i="9" a="1"/>
  <c r="G354" i="9" s="1"/>
  <c r="I235" i="24"/>
  <c r="G235" i="24"/>
  <c r="AR237" i="24" s="1"/>
  <c r="I234" i="24"/>
  <c r="G234" i="24"/>
  <c r="AR236" i="24" s="1"/>
  <c r="AK169" i="24"/>
  <c r="AI170" i="24"/>
  <c r="AI169" i="24"/>
  <c r="AJ169" i="24"/>
  <c r="U355" i="9" l="1" a="1"/>
  <c r="U355" i="9" s="1"/>
  <c r="G355" i="9" a="1"/>
  <c r="G355" i="9" s="1"/>
  <c r="H355" i="9" a="1"/>
  <c r="H355" i="9" s="1"/>
  <c r="V355" i="9" a="1"/>
  <c r="V355" i="9" s="1"/>
  <c r="F355" i="9" a="1"/>
  <c r="F355" i="9" s="1"/>
  <c r="X356" i="9"/>
  <c r="F356" i="9" s="1" a="1"/>
  <c r="F356" i="9" s="1"/>
  <c r="AC357" i="9" a="1"/>
  <c r="AC357" i="9" s="1"/>
  <c r="D357" i="9" a="1"/>
  <c r="D357" i="9" s="1"/>
  <c r="C357" i="9" a="1"/>
  <c r="C357" i="9" s="1"/>
  <c r="Y359" i="9"/>
  <c r="Z358" i="9"/>
  <c r="I237" i="24"/>
  <c r="G237" i="24"/>
  <c r="AR239" i="24" s="1"/>
  <c r="I236" i="24"/>
  <c r="G236" i="24"/>
  <c r="AR238" i="24" s="1"/>
  <c r="AK171" i="24"/>
  <c r="AI171" i="24"/>
  <c r="AJ171" i="24"/>
  <c r="AI172" i="24"/>
  <c r="U356" i="9" l="1" a="1"/>
  <c r="U356" i="9" s="1"/>
  <c r="G356" i="9" a="1"/>
  <c r="G356" i="9" s="1"/>
  <c r="V356" i="9" a="1"/>
  <c r="V356" i="9" s="1"/>
  <c r="E356" i="9" a="1"/>
  <c r="E356" i="9" s="1"/>
  <c r="H356" i="9" a="1"/>
  <c r="H356" i="9" s="1"/>
  <c r="D358" i="9" a="1"/>
  <c r="D358" i="9" s="1"/>
  <c r="C358" i="9" a="1"/>
  <c r="C358" i="9" s="1"/>
  <c r="AC358" i="9" a="1"/>
  <c r="AC358" i="9" s="1"/>
  <c r="Y360" i="9"/>
  <c r="Z359" i="9"/>
  <c r="X357" i="9"/>
  <c r="I238" i="24"/>
  <c r="G238" i="24"/>
  <c r="AR240" i="24" s="1"/>
  <c r="I239" i="24"/>
  <c r="G239" i="24"/>
  <c r="AR241" i="24" s="1"/>
  <c r="AK173" i="24"/>
  <c r="AI174" i="24"/>
  <c r="AI173" i="24"/>
  <c r="AJ173" i="24"/>
  <c r="X358" i="9" l="1"/>
  <c r="U357" i="9" a="1"/>
  <c r="U357" i="9" s="1"/>
  <c r="V357" i="9" a="1"/>
  <c r="V357" i="9" s="1"/>
  <c r="F357" i="9" a="1"/>
  <c r="F357" i="9" s="1"/>
  <c r="G357" i="9" a="1"/>
  <c r="G357" i="9" s="1"/>
  <c r="D359" i="9" a="1"/>
  <c r="D359" i="9" s="1"/>
  <c r="C359" i="9" a="1"/>
  <c r="C359" i="9" s="1"/>
  <c r="AC359" i="9" a="1"/>
  <c r="AC359" i="9" s="1"/>
  <c r="Y361" i="9"/>
  <c r="Z360" i="9"/>
  <c r="U358" i="9" a="1"/>
  <c r="U358" i="9" s="1"/>
  <c r="V358" i="9" a="1"/>
  <c r="V358" i="9" s="1"/>
  <c r="F358" i="9" a="1"/>
  <c r="F358" i="9" s="1"/>
  <c r="G358" i="9" a="1"/>
  <c r="G358" i="9" s="1"/>
  <c r="I241" i="24"/>
  <c r="G241" i="24"/>
  <c r="AR243" i="24" s="1"/>
  <c r="I240" i="24"/>
  <c r="G240" i="24"/>
  <c r="AR242" i="24" s="1"/>
  <c r="AK175" i="24"/>
  <c r="AI175" i="24"/>
  <c r="AJ175" i="24"/>
  <c r="AI176" i="24"/>
  <c r="X359" i="9" l="1"/>
  <c r="C360" i="9" a="1"/>
  <c r="C360" i="9" s="1"/>
  <c r="D360" i="9" a="1"/>
  <c r="D360" i="9" s="1"/>
  <c r="AC360" i="9" a="1"/>
  <c r="AC360" i="9" s="1"/>
  <c r="Y362" i="9"/>
  <c r="Z361" i="9"/>
  <c r="I242" i="24"/>
  <c r="G242" i="24"/>
  <c r="AR244" i="24" s="1"/>
  <c r="I243" i="24"/>
  <c r="G243" i="24"/>
  <c r="AR245" i="24" s="1"/>
  <c r="AK177" i="24"/>
  <c r="AI178" i="24"/>
  <c r="AI177" i="24"/>
  <c r="AJ177" i="24"/>
  <c r="AC361" i="9" l="1" a="1"/>
  <c r="AC361" i="9" s="1"/>
  <c r="D361" i="9" a="1"/>
  <c r="D361" i="9" s="1"/>
  <c r="C361" i="9" a="1"/>
  <c r="C361" i="9" s="1"/>
  <c r="Y363" i="9"/>
  <c r="Z362" i="9"/>
  <c r="X360" i="9"/>
  <c r="F359" i="9" a="1"/>
  <c r="F359" i="9" s="1"/>
  <c r="U359" i="9" a="1"/>
  <c r="U359" i="9" s="1"/>
  <c r="V359" i="9" a="1"/>
  <c r="V359" i="9" s="1"/>
  <c r="G359" i="9" a="1"/>
  <c r="G359" i="9" s="1"/>
  <c r="I245" i="24"/>
  <c r="G245" i="24"/>
  <c r="AR247" i="24" s="1"/>
  <c r="I244" i="24"/>
  <c r="G244" i="24"/>
  <c r="AR246" i="24" s="1"/>
  <c r="X361" i="9" l="1"/>
  <c r="F360" i="9" a="1"/>
  <c r="F360" i="9" s="1"/>
  <c r="U360" i="9" a="1"/>
  <c r="U360" i="9" s="1"/>
  <c r="V360" i="9" a="1"/>
  <c r="V360" i="9" s="1"/>
  <c r="G360" i="9" a="1"/>
  <c r="G360" i="9" s="1"/>
  <c r="AC362" i="9" a="1"/>
  <c r="AC362" i="9" s="1"/>
  <c r="C362" i="9" a="1"/>
  <c r="C362" i="9" s="1"/>
  <c r="D362" i="9" a="1"/>
  <c r="D362" i="9" s="1"/>
  <c r="Y364" i="9"/>
  <c r="Z363" i="9"/>
  <c r="F361" i="9" a="1"/>
  <c r="F361" i="9" s="1"/>
  <c r="V361" i="9" a="1"/>
  <c r="V361" i="9" s="1"/>
  <c r="U361" i="9" a="1"/>
  <c r="U361" i="9" s="1"/>
  <c r="G361" i="9" a="1"/>
  <c r="G361" i="9" s="1"/>
  <c r="I246" i="24"/>
  <c r="G246" i="24"/>
  <c r="AR248" i="24" s="1"/>
  <c r="I247" i="24"/>
  <c r="G247" i="24"/>
  <c r="AR249" i="24" s="1"/>
  <c r="X362" i="9" l="1"/>
  <c r="C363" i="9" a="1"/>
  <c r="C363" i="9" s="1"/>
  <c r="D363" i="9" a="1"/>
  <c r="D363" i="9" s="1"/>
  <c r="AC363" i="9" a="1"/>
  <c r="AC363" i="9" s="1"/>
  <c r="Y365" i="9"/>
  <c r="Z364" i="9"/>
  <c r="I248" i="24"/>
  <c r="G248" i="24"/>
  <c r="AR250" i="24" s="1"/>
  <c r="I249" i="24"/>
  <c r="G249" i="24"/>
  <c r="AR251" i="24" s="1"/>
  <c r="AC364" i="9" l="1" a="1"/>
  <c r="AC364" i="9" s="1"/>
  <c r="C364" i="9" a="1"/>
  <c r="C364" i="9" s="1"/>
  <c r="D364" i="9" a="1"/>
  <c r="D364" i="9" s="1"/>
  <c r="Y366" i="9"/>
  <c r="Z365" i="9"/>
  <c r="X363" i="9"/>
  <c r="V362" i="9" a="1"/>
  <c r="V362" i="9" s="1"/>
  <c r="F362" i="9" a="1"/>
  <c r="F362" i="9" s="1"/>
  <c r="U362" i="9" a="1"/>
  <c r="U362" i="9" s="1"/>
  <c r="G362" i="9" a="1"/>
  <c r="G362" i="9" s="1"/>
  <c r="I250" i="24"/>
  <c r="G250" i="24"/>
  <c r="AR252" i="24" s="1"/>
  <c r="I251" i="24"/>
  <c r="G251" i="24"/>
  <c r="AR253" i="24" s="1"/>
  <c r="F363" i="9" l="1" a="1"/>
  <c r="F363" i="9" s="1"/>
  <c r="V363" i="9" a="1"/>
  <c r="V363" i="9" s="1"/>
  <c r="H363" i="9" a="1"/>
  <c r="H363" i="9" s="1"/>
  <c r="U363" i="9" a="1"/>
  <c r="U363" i="9" s="1"/>
  <c r="E363" i="9" a="1"/>
  <c r="E363" i="9" s="1"/>
  <c r="G363" i="9" a="1"/>
  <c r="G363" i="9" s="1"/>
  <c r="AC365" i="9" a="1"/>
  <c r="AC365" i="9" s="1"/>
  <c r="C365" i="9" a="1"/>
  <c r="C365" i="9" s="1"/>
  <c r="D365" i="9" a="1"/>
  <c r="D365" i="9" s="1"/>
  <c r="Y367" i="9"/>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Y587" i="9" s="1"/>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Z366" i="9"/>
  <c r="X364" i="9"/>
  <c r="I253" i="24"/>
  <c r="G253" i="24"/>
  <c r="AR255" i="24" s="1"/>
  <c r="I252" i="24"/>
  <c r="G252" i="24"/>
  <c r="AR254" i="24" s="1"/>
  <c r="X365" i="9" l="1"/>
  <c r="F364" i="9" a="1"/>
  <c r="F364" i="9" s="1"/>
  <c r="V364" i="9" a="1"/>
  <c r="V364" i="9" s="1"/>
  <c r="H364" i="9" a="1"/>
  <c r="H364" i="9" s="1"/>
  <c r="E364" i="9" a="1"/>
  <c r="E364" i="9" s="1"/>
  <c r="U364" i="9" a="1"/>
  <c r="U364" i="9" s="1"/>
  <c r="G364" i="9" a="1"/>
  <c r="G364" i="9" s="1"/>
  <c r="AC366" i="9" a="1"/>
  <c r="AC366" i="9" s="1"/>
  <c r="C366" i="9" a="1"/>
  <c r="C366" i="9" s="1"/>
  <c r="D366" i="9" a="1"/>
  <c r="D366" i="9" s="1"/>
  <c r="I254" i="24"/>
  <c r="G254" i="24"/>
  <c r="AR256" i="24" s="1"/>
  <c r="I255" i="24"/>
  <c r="G255" i="24"/>
  <c r="AR257" i="24" s="1"/>
  <c r="X366" i="9" l="1"/>
  <c r="V365" i="9" a="1"/>
  <c r="V365" i="9" s="1"/>
  <c r="H365" i="9" a="1"/>
  <c r="H365" i="9" s="1"/>
  <c r="E365" i="9" a="1"/>
  <c r="E365" i="9" s="1"/>
  <c r="U365" i="9" a="1"/>
  <c r="U365" i="9" s="1"/>
  <c r="F365" i="9" a="1"/>
  <c r="F365" i="9" s="1"/>
  <c r="G365" i="9" a="1"/>
  <c r="G365" i="9" s="1"/>
  <c r="I257" i="24"/>
  <c r="G257" i="24"/>
  <c r="AR259" i="24" s="1"/>
  <c r="I256" i="24"/>
  <c r="G256" i="24"/>
  <c r="AR258" i="24" s="1"/>
  <c r="F366" i="9" l="1" a="1"/>
  <c r="F366" i="9" s="1"/>
  <c r="V366" i="9" a="1"/>
  <c r="V366" i="9" s="1"/>
  <c r="E366" i="9" a="1"/>
  <c r="E366" i="9" s="1"/>
  <c r="H366" i="9" a="1"/>
  <c r="H366" i="9" s="1"/>
  <c r="U366" i="9" a="1"/>
  <c r="U366" i="9" s="1"/>
  <c r="G366" i="9" a="1"/>
  <c r="G366" i="9" s="1"/>
  <c r="I258" i="24"/>
  <c r="G258" i="24"/>
  <c r="AR260" i="24" s="1"/>
  <c r="I259" i="24"/>
  <c r="G259" i="24"/>
  <c r="AR261" i="24" s="1"/>
  <c r="I261" i="24" l="1"/>
  <c r="G261" i="24"/>
  <c r="AR263" i="24" s="1"/>
  <c r="I260" i="24"/>
  <c r="G260" i="24"/>
  <c r="AR262" i="24" s="1"/>
  <c r="I262" i="24" l="1"/>
  <c r="G262" i="24"/>
  <c r="G263" i="24"/>
  <c r="I263" i="24"/>
</calcChain>
</file>

<file path=xl/sharedStrings.xml><?xml version="1.0" encoding="utf-8"?>
<sst xmlns="http://schemas.openxmlformats.org/spreadsheetml/2006/main" count="9022" uniqueCount="4068">
  <si>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</si>
  <si>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</si>
  <si>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</si>
  <si>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</si>
  <si>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</si>
  <si>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</si>
  <si>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</si>
  <si>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</si>
  <si>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</si>
  <si>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</si>
  <si>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</si>
  <si>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</si>
  <si>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</si>
  <si>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</si>
  <si>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</si>
  <si>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</si>
  <si>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</si>
  <si>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</si>
  <si>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</si>
  <si>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</si>
  <si>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</si>
  <si>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</si>
  <si>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</si>
  <si>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</si>
  <si>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</si>
  <si>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</si>
  <si>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</si>
  <si>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</si>
  <si>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</si>
  <si>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</si>
  <si>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</si>
  <si>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</si>
  <si>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</si>
  <si>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</si>
  <si>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</si>
  <si>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</si>
  <si>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</si>
  <si>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</si>
  <si>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</si>
  <si>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</si>
  <si>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</si>
  <si>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</si>
  <si>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</si>
  <si>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</si>
  <si>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</si>
  <si>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</si>
  <si>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</si>
  <si>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</si>
  <si>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</si>
  <si>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</si>
  <si>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</si>
  <si>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</si>
  <si>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</si>
  <si>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</si>
  <si>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</si>
  <si>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</si>
  <si>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</si>
  <si>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</si>
  <si>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</si>
  <si>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</si>
  <si>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</si>
  <si>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</si>
  <si>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</si>
  <si>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</si>
  <si>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</si>
  <si>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</si>
  <si>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</si>
  <si>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</si>
  <si>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</si>
  <si>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</si>
  <si>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</si>
  <si>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</si>
  <si>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</si>
  <si>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</si>
  <si>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</si>
  <si>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</si>
  <si>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</si>
  <si>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</si>
  <si>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</si>
  <si>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</si>
  <si>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</si>
  <si>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</si>
  <si>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</si>
  <si>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</si>
  <si>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</si>
  <si>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</si>
  <si>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</si>
  <si>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</si>
  <si>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</si>
  <si>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</si>
  <si>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</si>
  <si>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</si>
  <si>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</si>
  <si>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</si>
  <si>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</si>
  <si>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</si>
  <si>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</si>
  <si>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</si>
  <si>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</si>
  <si>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</si>
  <si>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</si>
  <si>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</si>
  <si>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</si>
  <si>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</si>
  <si>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</si>
  <si>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</si>
  <si>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</si>
  <si>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</si>
  <si>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</si>
  <si>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</si>
  <si>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</si>
  <si>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</si>
  <si>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</si>
  <si>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</si>
  <si>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</si>
  <si>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</si>
  <si>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</si>
  <si>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</si>
  <si>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</si>
  <si>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</si>
  <si>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</si>
  <si>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</si>
  <si>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</si>
  <si>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</si>
  <si>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</si>
  <si>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</si>
  <si>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</si>
  <si>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</si>
  <si>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</si>
  <si>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</si>
  <si>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</si>
  <si>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</si>
  <si>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</si>
  <si>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</si>
  <si>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</si>
  <si>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</si>
  <si>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</si>
  <si>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</si>
  <si>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</si>
  <si>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</si>
  <si>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</si>
  <si>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</si>
  <si>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</si>
  <si>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</si>
  <si>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</si>
  <si>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</si>
  <si>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</si>
  <si>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</si>
  <si>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</si>
  <si>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</si>
  <si>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</si>
  <si>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</si>
  <si>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</si>
  <si>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</si>
  <si>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</si>
  <si>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</si>
  <si>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</si>
  <si>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</si>
  <si>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</si>
  <si>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</si>
  <si>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</si>
  <si>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</si>
  <si>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</si>
  <si>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</si>
  <si>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</si>
  <si>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</si>
  <si>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</si>
  <si>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</si>
  <si>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</si>
  <si>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</si>
  <si>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</si>
  <si>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</si>
  <si>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</si>
  <si>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</si>
  <si>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</si>
  <si>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</si>
  <si>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</si>
  <si>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</si>
  <si>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</si>
  <si>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</si>
  <si>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</si>
  <si>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</si>
  <si>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</si>
  <si>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</si>
  <si>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</si>
  <si>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</si>
  <si>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</si>
  <si>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</si>
  <si>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</si>
  <si>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</si>
  <si>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</si>
  <si>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</si>
  <si>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</si>
  <si>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</si>
  <si>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</si>
  <si>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</si>
  <si>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</si>
  <si>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</si>
  <si>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</si>
  <si>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</si>
  <si>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</si>
  <si>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</si>
  <si>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</si>
  <si>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</si>
  <si>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</si>
  <si>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</si>
  <si>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</si>
  <si>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</si>
  <si>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</si>
  <si>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</si>
  <si>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</si>
  <si>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</si>
  <si>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</si>
  <si>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</si>
  <si>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</si>
  <si>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</si>
  <si>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</si>
  <si>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</si>
  <si>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</si>
  <si>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</si>
  <si>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</si>
  <si>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</si>
  <si>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</si>
  <si>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</si>
  <si>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</si>
  <si>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</si>
  <si>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</si>
  <si>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</si>
  <si>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</si>
  <si>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</si>
  <si>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</si>
  <si>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</si>
  <si>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</si>
  <si>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</si>
  <si>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</si>
  <si>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</si>
  <si>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</si>
  <si>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</si>
  <si>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</si>
  <si>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</si>
  <si>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</si>
  <si>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</si>
  <si>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</si>
  <si>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</si>
  <si>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</si>
  <si>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</si>
  <si>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</si>
  <si>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</si>
  <si>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</si>
  <si>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</si>
  <si>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</si>
  <si>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</si>
  <si>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</si>
  <si>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</si>
  <si>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</si>
  <si>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</si>
  <si>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</si>
  <si>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</si>
  <si>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</si>
  <si>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</si>
  <si>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</si>
  <si>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</si>
  <si>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</si>
  <si>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</si>
  <si>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</si>
  <si>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</si>
  <si>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</si>
  <si>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</si>
  <si>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</si>
  <si>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</si>
  <si>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</si>
  <si>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</si>
  <si>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</si>
  <si>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</si>
  <si>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</si>
  <si>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</si>
  <si>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</si>
  <si>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</si>
  <si>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</si>
  <si>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Target N# &amp; Target D#</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</si>
  <si>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</si>
  <si>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</si>
  <si>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</si>
  <si>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</si>
  <si>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</si>
  <si>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</si>
  <si>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</si>
  <si>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</si>
  <si>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</si>
  <si>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</si>
  <si>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</si>
  <si>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</si>
  <si>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</si>
  <si>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</si>
  <si>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</si>
  <si>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</si>
  <si>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Target N# /
Target D#</t>
  </si>
  <si>
    <t>Country /
Geographic Coverage</t>
  </si>
  <si>
    <t>Baseline N# /
Baseline D#</t>
  </si>
  <si>
    <t>New Principal Recipient Name (use if the entity has never been a Global Fund PR or does not appear in dropdown list in previous column)</t>
  </si>
  <si>
    <t>Principal Recipient Name (Select PRs that have previously had Grants with the Global Fund)</t>
  </si>
  <si>
    <t>Free Comments 1</t>
  </si>
  <si>
    <t>Free Comments 2</t>
  </si>
  <si>
    <t>Free Comments 3</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</si>
  <si>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</si>
  <si>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</si>
  <si>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</si>
  <si>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</si>
  <si>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</si>
  <si>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</si>
  <si>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</si>
  <si>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</si>
  <si>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</si>
  <si>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</si>
  <si>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</si>
  <si>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</si>
  <si>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</si>
  <si>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</si>
  <si>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</si>
  <si>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</si>
  <si>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</si>
  <si>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Data Type from Reference</t>
  </si>
  <si>
    <t>formula to format based on data type</t>
  </si>
  <si>
    <t>Guiding messages</t>
  </si>
  <si>
    <t>[Intervention ID]</t>
  </si>
  <si>
    <t>Intervention ID--no use(for putting formula)</t>
  </si>
  <si>
    <t>Formula to sort module name</t>
  </si>
  <si>
    <t>formula to fetch intervention based on module name-used in WPTM sheet</t>
  </si>
  <si>
    <t>sheet name</t>
  </si>
  <si>
    <t>e165a756-b0e5-4387-9d90-301591e521ea</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</si>
  <si>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</si>
  <si>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</si>
  <si>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</si>
  <si>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</si>
  <si>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</si>
  <si>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</si>
  <si>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</si>
  <si>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</si>
  <si>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</si>
  <si>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</si>
  <si>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Version 8</t>
  </si>
  <si>
    <t xml:space="preserve">     </t>
  </si>
  <si>
    <t>AIM_Reporting_Period__c.AIM_Report_Period_Category__c</t>
  </si>
  <si>
    <t>Implementation</t>
  </si>
  <si>
    <t>AIM_Key_Activity_Milestone__c.AIM_De_activate_Key_Activity__c</t>
  </si>
  <si>
    <t>Deactivate</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</si>
  <si>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</si>
  <si>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</si>
  <si>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</si>
  <si>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</si>
  <si>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</si>
  <si>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</si>
  <si>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</si>
  <si>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</si>
  <si>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</si>
  <si>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</si>
  <si>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</si>
  <si>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</si>
  <si>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</si>
  <si>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</si>
  <si>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</si>
  <si>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</si>
  <si>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</si>
  <si>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</si>
  <si>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</si>
  <si>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</si>
  <si>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</si>
  <si>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</si>
  <si>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</si>
  <si>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</si>
  <si>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</si>
  <si>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</si>
  <si>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</si>
  <si>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</si>
  <si>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</si>
  <si>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</si>
  <si>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</si>
  <si>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</si>
  <si>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</si>
  <si>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</si>
  <si>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</si>
  <si>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</si>
  <si>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</si>
  <si>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</si>
  <si>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</si>
  <si>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</si>
  <si>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</si>
  <si>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</si>
  <si>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</si>
  <si>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</si>
  <si>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</si>
  <si>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</si>
  <si>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</si>
  <si>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</si>
  <si>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</si>
  <si>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</si>
  <si>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</si>
  <si>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</si>
  <si>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AIM_Impact_Outcome_References__c.AIM_Data_Type_Target__c</t>
  </si>
  <si>
    <t>Number</t>
  </si>
  <si>
    <t>Percent</t>
  </si>
  <si>
    <t>Number and Percent</t>
  </si>
  <si>
    <t>AIM_Module_Coverage_Interventio_Comp_Ref__c.AIM_Data_Type__c</t>
  </si>
  <si>
    <t>Numerator and Denominator</t>
  </si>
  <si>
    <t>PickListValue</t>
  </si>
  <si>
    <t>PickListKey</t>
  </si>
  <si>
    <t>AIM_Impact_Outcome_References__c.Impact.AIM_Data_Type_Target__c</t>
  </si>
  <si>
    <t>AIM_Module_Coverage_Interventio_Comp_Ref__c.Coverage.AIM_Data_Type__c</t>
  </si>
  <si>
    <t>AIM_Module_Coverage_Interventio_Comp_Ref__c.Intervention.AIM_Data_Type__c</t>
  </si>
  <si>
    <t>Impact</t>
  </si>
  <si>
    <t>Grant Making</t>
  </si>
  <si>
    <t>a1K1R00000KgkMxUAJ</t>
  </si>
  <si>
    <t>FR16-BOL-T</t>
  </si>
  <si>
    <t>Bolivia (Plurinational State)</t>
  </si>
  <si>
    <t>a1A360000013M3iEAE</t>
  </si>
  <si>
    <t>BOL-T-UNDP</t>
  </si>
  <si>
    <t>a1I1R00000KOfmhUAD</t>
  </si>
  <si>
    <t>a1I1R00000KOfmiUAD</t>
  </si>
  <si>
    <t>a1I1R00000KOfmjUAD</t>
  </si>
  <si>
    <t>a1I1R00000KOfmkUAD</t>
  </si>
  <si>
    <t>a1I1R00000KOfmlUAD</t>
  </si>
  <si>
    <t>a1I1R00000KOfmmUAD</t>
  </si>
  <si>
    <t>a1I1R00000KOfmnUAD</t>
  </si>
  <si>
    <t>a1I1R00000KOfmoUAD</t>
  </si>
  <si>
    <t>a1I1R00000KOfmpUAD</t>
  </si>
  <si>
    <t>a1I1R00000KOfmqUAD</t>
  </si>
  <si>
    <t>a1I1R00000KOfmrUAD</t>
  </si>
  <si>
    <t>a1I1R00000KOfmsUAD</t>
  </si>
  <si>
    <t>a1I1R00000KOfmtUAD</t>
  </si>
  <si>
    <t>a1I1R00000KOfmuUAD</t>
  </si>
  <si>
    <t>a1I1R00000KOfmvUAD</t>
  </si>
  <si>
    <t>a1Y1R000003PKsdUAG</t>
  </si>
  <si>
    <t>a1W1R000008md7IUAQ</t>
  </si>
  <si>
    <t>a1Y1R000003PKseUAG</t>
  </si>
  <si>
    <t>a1W1R000008md7XUAQ</t>
  </si>
  <si>
    <t>a1Y1R000003PKsfUAG</t>
  </si>
  <si>
    <t>a1W1R000008md7mUAA</t>
  </si>
  <si>
    <t>a1Y1R000003PKsgUAG</t>
  </si>
  <si>
    <t>a1W1R000008md81UAA</t>
  </si>
  <si>
    <t>a1Y1R000003PKshUAG</t>
  </si>
  <si>
    <t>a1W1R000008md8GUAQ</t>
  </si>
  <si>
    <t>a1Y1R000003PKsiUAG</t>
  </si>
  <si>
    <t>a1W1R000008md8VUAQ</t>
  </si>
  <si>
    <t>a1W1R000008md7JUAQ</t>
  </si>
  <si>
    <t>a1W1R000008md7YUAQ</t>
  </si>
  <si>
    <t>a1W1R000008md7nUAA</t>
  </si>
  <si>
    <t>a1W1R000008md82UAA</t>
  </si>
  <si>
    <t>a1W1R000008md8HUAQ</t>
  </si>
  <si>
    <t>a1W1R000008md8WUAQ</t>
  </si>
  <si>
    <t>a1W1R000008md7KUAQ</t>
  </si>
  <si>
    <t>a1W1R000008md7ZUAQ</t>
  </si>
  <si>
    <t>a1W1R000008md7oUAA</t>
  </si>
  <si>
    <t>a1W1R000008md83UAA</t>
  </si>
  <si>
    <t>a1W1R000008md8IUAQ</t>
  </si>
  <si>
    <t>a1W1R000008md8XUAQ</t>
  </si>
  <si>
    <t>a1W1R000008md7LUAQ</t>
  </si>
  <si>
    <t>a1W1R000008md7aUAA</t>
  </si>
  <si>
    <t>a1W1R000008md7pUAA</t>
  </si>
  <si>
    <t>a1W1R000008md84UAA</t>
  </si>
  <si>
    <t>a1W1R000008md8JUAQ</t>
  </si>
  <si>
    <t>a1W1R000008md8YUAQ</t>
  </si>
  <si>
    <t>a1W1R000008md7MUAQ</t>
  </si>
  <si>
    <t>a1W1R000008md7bUAA</t>
  </si>
  <si>
    <t>a1W1R000008md7qUAA</t>
  </si>
  <si>
    <t>a1W1R000008md85UAA</t>
  </si>
  <si>
    <t>a1W1R000008md8KUAQ</t>
  </si>
  <si>
    <t>a1W1R000008md8ZUAQ</t>
  </si>
  <si>
    <t>a1W1R000008md7NUAQ</t>
  </si>
  <si>
    <t>a1W1R000008md7cUAA</t>
  </si>
  <si>
    <t>a1W1R000008md7rUAA</t>
  </si>
  <si>
    <t>a1W1R000008md86UAA</t>
  </si>
  <si>
    <t>a1W1R000008md8LUAQ</t>
  </si>
  <si>
    <t>a1W1R000008md8aUAA</t>
  </si>
  <si>
    <t>a1W1R000008md7OUAQ</t>
  </si>
  <si>
    <t>a1W1R000008md7dUAA</t>
  </si>
  <si>
    <t>a1W1R000008md7sUAA</t>
  </si>
  <si>
    <t>a1W1R000008md87UAA</t>
  </si>
  <si>
    <t>a1W1R000008md8MUAQ</t>
  </si>
  <si>
    <t>a1W1R000008md8bUAA</t>
  </si>
  <si>
    <t>a1W1R000008md7PUAQ</t>
  </si>
  <si>
    <t>a1W1R000008md7eUAA</t>
  </si>
  <si>
    <t>a1W1R000008md7tUAA</t>
  </si>
  <si>
    <t>a1W1R000008md88UAA</t>
  </si>
  <si>
    <t>a1W1R000008md8NUAQ</t>
  </si>
  <si>
    <t>a1W1R000008md8cUAA</t>
  </si>
  <si>
    <t>a1W1R000008md7QUAQ</t>
  </si>
  <si>
    <t>a1W1R000008md7fUAA</t>
  </si>
  <si>
    <t>a1W1R000008md7uUAA</t>
  </si>
  <si>
    <t>a1W1R000008md89UAA</t>
  </si>
  <si>
    <t>a1W1R000008md8OUAQ</t>
  </si>
  <si>
    <t>a1W1R000008md8dUAA</t>
  </si>
  <si>
    <t>a1W1R000008md7RUAQ</t>
  </si>
  <si>
    <t>a1W1R000008md7gUAA</t>
  </si>
  <si>
    <t>a1W1R000008md7vUAA</t>
  </si>
  <si>
    <t>a1W1R000008md8AUAQ</t>
  </si>
  <si>
    <t>a1W1R000008md8PUAQ</t>
  </si>
  <si>
    <t>a1W1R000008md8eUAA</t>
  </si>
  <si>
    <t>a1W1R000008md7SUAQ</t>
  </si>
  <si>
    <t>a1W1R000008md7hUAA</t>
  </si>
  <si>
    <t>a1W1R000008md7wUAA</t>
  </si>
  <si>
    <t>a1W1R000008md8BUAQ</t>
  </si>
  <si>
    <t>a1W1R000008md8QUAQ</t>
  </si>
  <si>
    <t>a1W1R000008md8fUAA</t>
  </si>
  <si>
    <t>a1W1R000008md7TUAQ</t>
  </si>
  <si>
    <t>a1W1R000008md7iUAA</t>
  </si>
  <si>
    <t>a1W1R000008md7xUAA</t>
  </si>
  <si>
    <t>a1W1R000008md8CUAQ</t>
  </si>
  <si>
    <t>a1W1R000008md8RUAQ</t>
  </si>
  <si>
    <t>a1W1R000008md8gUAA</t>
  </si>
  <si>
    <t>a1W1R000008md7UUAQ</t>
  </si>
  <si>
    <t>a1W1R000008md7jUAA</t>
  </si>
  <si>
    <t>a1W1R000008md7yUAA</t>
  </si>
  <si>
    <t>a1W1R000008md8DUAQ</t>
  </si>
  <si>
    <t>a1W1R000008md8SUAQ</t>
  </si>
  <si>
    <t>a1W1R000008md8hUAA</t>
  </si>
  <si>
    <t>a1W1R000008md7VUAQ</t>
  </si>
  <si>
    <t>a1W1R000008md7kUAA</t>
  </si>
  <si>
    <t>a1W1R000008md7zUAA</t>
  </si>
  <si>
    <t>a1W1R000008md8EUAQ</t>
  </si>
  <si>
    <t>a1W1R000008md8TUAQ</t>
  </si>
  <si>
    <t>a1W1R000008md8iUAA</t>
  </si>
  <si>
    <t>a1W1R000008md7WUAQ</t>
  </si>
  <si>
    <t>a1W1R000008md7lUAA</t>
  </si>
  <si>
    <t>a1W1R000008md80UAA</t>
  </si>
  <si>
    <t>a1W1R000008md8FUAQ</t>
  </si>
  <si>
    <t>a1W1R000008md8UUAQ</t>
  </si>
  <si>
    <t>a1W1R000008md8jUAA</t>
  </si>
  <si>
    <t>United Nations Development Programme</t>
  </si>
  <si>
    <t>a1236000007WC17AAG</t>
  </si>
  <si>
    <t>a1C1R00000EpGsNUAV</t>
  </si>
  <si>
    <t>a1C1R00000EpGsOUAV</t>
  </si>
  <si>
    <t>a1C1R00000EpGsPUAV</t>
  </si>
  <si>
    <t>a1C1R00000EpGsQUAV</t>
  </si>
  <si>
    <t>a1C1R00000EpGsRUAV</t>
  </si>
  <si>
    <t>a1C1R00000EpGsSUAV</t>
  </si>
  <si>
    <t>a1C1R00000EpGsTUAV</t>
  </si>
  <si>
    <t>a1C1R00000EpGsUUAV</t>
  </si>
  <si>
    <t>a1C1R00000EpGsVUAV</t>
  </si>
  <si>
    <t>a1C1R00000EpGsWUAV</t>
  </si>
  <si>
    <t>a1C1R00000EpGsXUAV</t>
  </si>
  <si>
    <t>a1C1R00000EpGsYUAV</t>
  </si>
  <si>
    <t>a1R1R000003MAfJUAW</t>
  </si>
  <si>
    <t>a1R1R000003MAfKUAW</t>
  </si>
  <si>
    <t>a1R1R000003MAfLUAW</t>
  </si>
  <si>
    <t>a1R1R000003MAfMUAW</t>
  </si>
  <si>
    <t>a1R1R000003MAfNUAW</t>
  </si>
  <si>
    <t>a1R1R000003MAfOUAW</t>
  </si>
  <si>
    <t>a1R1R000003MAfPUAW</t>
  </si>
  <si>
    <t>a1R1R000003MAfQUAW</t>
  </si>
  <si>
    <t>a1R1R000003MAfRUAW</t>
  </si>
  <si>
    <t>a1R1R000003MAfSUAW</t>
  </si>
  <si>
    <t>a1R1R000003MAfTUAW</t>
  </si>
  <si>
    <t>a1R1R000003MAfUUAW</t>
  </si>
  <si>
    <t>a1P1R00000351DSUAY</t>
  </si>
  <si>
    <t>a1P1R00000351DTUAY</t>
  </si>
  <si>
    <t>a1P1R00000351DUUAY</t>
  </si>
  <si>
    <t>a1P1R00000351DVUAY</t>
  </si>
  <si>
    <t>a1P1R00000351DWUAY</t>
  </si>
  <si>
    <t>a1P1R00000351DXUAY</t>
  </si>
  <si>
    <t>a1P1R00000351DYUAY</t>
  </si>
  <si>
    <t>a1P1R00000351DZUAY</t>
  </si>
  <si>
    <t>a1P1R00000351DaUAI</t>
  </si>
  <si>
    <t>a1P1R00000351DbUAI</t>
  </si>
  <si>
    <t>a1P1R00000351DcUAI</t>
  </si>
  <si>
    <t>a1P1R00000351DdUAI</t>
  </si>
  <si>
    <t>a1P1R00000351DeUAI</t>
  </si>
  <si>
    <t>a1P1R00000351DfUAI</t>
  </si>
  <si>
    <t>a1P1R00000351DgUAI</t>
  </si>
  <si>
    <t>a1M1R0000072K1RUAU</t>
  </si>
  <si>
    <t>INT-86487</t>
  </si>
  <si>
    <t>a1M1R0000072K1SUAU</t>
  </si>
  <si>
    <t>INT-86488</t>
  </si>
  <si>
    <t>a1M1R0000072K1TUAU</t>
  </si>
  <si>
    <t>INT-86489</t>
  </si>
  <si>
    <t>a1M1R0000072K1UUAU</t>
  </si>
  <si>
    <t>INT-86490</t>
  </si>
  <si>
    <t>a1M1R0000072K1VUAU</t>
  </si>
  <si>
    <t>INT-86491</t>
  </si>
  <si>
    <t>a1M1R0000072K1WUAU</t>
  </si>
  <si>
    <t>INT-86492</t>
  </si>
  <si>
    <t>a1M1R0000072K1XUAU</t>
  </si>
  <si>
    <t>INT-86493</t>
  </si>
  <si>
    <t>a1M1R0000072K1YUAU</t>
  </si>
  <si>
    <t>INT-86494</t>
  </si>
  <si>
    <t>a1M1R0000072K1ZUAU</t>
  </si>
  <si>
    <t>INT-86495</t>
  </si>
  <si>
    <t>a1M1R0000072K1aUAE</t>
  </si>
  <si>
    <t>INT-86496</t>
  </si>
  <si>
    <t>a1M1R0000072K1bUAE</t>
  </si>
  <si>
    <t>INT-86497</t>
  </si>
  <si>
    <t>a1M1R0000072K1cUAE</t>
  </si>
  <si>
    <t>INT-86498</t>
  </si>
  <si>
    <t>a1M1R0000072K1dUAE</t>
  </si>
  <si>
    <t>INT-86499</t>
  </si>
  <si>
    <t>a1M1R0000072K1eUAE</t>
  </si>
  <si>
    <t>INT-86500</t>
  </si>
  <si>
    <t>a1M1R0000072K1fUAE</t>
  </si>
  <si>
    <t>INT-86501</t>
  </si>
  <si>
    <t>a1M1R0000072K1gUAE</t>
  </si>
  <si>
    <t>INT-86502</t>
  </si>
  <si>
    <t>a1M1R0000072K1hUAE</t>
  </si>
  <si>
    <t>INT-86503</t>
  </si>
  <si>
    <t>a1M1R0000072K1iUAE</t>
  </si>
  <si>
    <t>INT-86504</t>
  </si>
  <si>
    <t>a1M1R0000072K1jUAE</t>
  </si>
  <si>
    <t>INT-86505</t>
  </si>
  <si>
    <t>a1M1R0000072K1kUAE</t>
  </si>
  <si>
    <t>INT-86506</t>
  </si>
  <si>
    <t>a1M1R0000072K1lUAE</t>
  </si>
  <si>
    <t>INT-86507</t>
  </si>
  <si>
    <t>a1M1R0000072K1mUAE</t>
  </si>
  <si>
    <t>INT-86508</t>
  </si>
  <si>
    <t>a1M1R0000072K1nUAE</t>
  </si>
  <si>
    <t>INT-86509</t>
  </si>
  <si>
    <t>a1M1R0000072K1oUAE</t>
  </si>
  <si>
    <t>INT-86510</t>
  </si>
  <si>
    <t>a1M1R0000072K1pUAE</t>
  </si>
  <si>
    <t>INT-86511</t>
  </si>
  <si>
    <t>a1M1R0000072K1qUAE</t>
  </si>
  <si>
    <t>INT-86512</t>
  </si>
  <si>
    <t>a1M1R0000072K1rUAE</t>
  </si>
  <si>
    <t>INT-86513</t>
  </si>
  <si>
    <t>a1M1R0000072K1sUAE</t>
  </si>
  <si>
    <t>INT-86514</t>
  </si>
  <si>
    <t>a1M1R0000072K1tUAE</t>
  </si>
  <si>
    <t>INT-86515</t>
  </si>
  <si>
    <t>a1M1R0000072K1uUAE</t>
  </si>
  <si>
    <t>INT-86516</t>
  </si>
  <si>
    <t>a1M1R0000072K1vUAE</t>
  </si>
  <si>
    <t>INT-86517</t>
  </si>
  <si>
    <t>a1M1R0000072K1wUAE</t>
  </si>
  <si>
    <t>INT-86518</t>
  </si>
  <si>
    <t>a1M1R0000072K1xUAE</t>
  </si>
  <si>
    <t>INT-86519</t>
  </si>
  <si>
    <t>a1M1R0000072K1yUAE</t>
  </si>
  <si>
    <t>INT-86520</t>
  </si>
  <si>
    <t>a1M1R0000072K1zUAE</t>
  </si>
  <si>
    <t>INT-86521</t>
  </si>
  <si>
    <t>a1M1R0000072K20UAE</t>
  </si>
  <si>
    <t>INT-86522</t>
  </si>
  <si>
    <t>a1M1R0000072K21UAE</t>
  </si>
  <si>
    <t>INT-86523</t>
  </si>
  <si>
    <t>a1M1R0000072K22UAE</t>
  </si>
  <si>
    <t>INT-86524</t>
  </si>
  <si>
    <t>a1M1R0000072K23UAE</t>
  </si>
  <si>
    <t>INT-86525</t>
  </si>
  <si>
    <t>a1M1R0000072K24UAE</t>
  </si>
  <si>
    <t>INT-86526</t>
  </si>
  <si>
    <t>a1M1R0000072K25UAE</t>
  </si>
  <si>
    <t>INT-86527</t>
  </si>
  <si>
    <t>a1M1R0000072K26UAE</t>
  </si>
  <si>
    <t>INT-86528</t>
  </si>
  <si>
    <t>a1M1R0000072K27UAE</t>
  </si>
  <si>
    <t>INT-86529</t>
  </si>
  <si>
    <t>a1M1R0000072K28UAE</t>
  </si>
  <si>
    <t>INT-86530</t>
  </si>
  <si>
    <t>a1M1R0000072K29UAE</t>
  </si>
  <si>
    <t>INT-86531</t>
  </si>
  <si>
    <t>a1M1R0000072K2AUAU</t>
  </si>
  <si>
    <t>INT-86532</t>
  </si>
  <si>
    <t>a1M1R0000072K2BUAU</t>
  </si>
  <si>
    <t>INT-86533</t>
  </si>
  <si>
    <t>a1M1R0000072K2CUAU</t>
  </si>
  <si>
    <t>INT-86534</t>
  </si>
  <si>
    <t>a1M1R0000072K2DUAU</t>
  </si>
  <si>
    <t>INT-86535</t>
  </si>
  <si>
    <t>a1M1R0000072K2EUAU</t>
  </si>
  <si>
    <t>INT-86536</t>
  </si>
  <si>
    <t>a1H1R00000E8x68UAB</t>
  </si>
  <si>
    <t>a1H1R00000E8x6NUAR</t>
  </si>
  <si>
    <t>a1H1R00000E8x6cUAB</t>
  </si>
  <si>
    <t>a1H1R00000E8x6rUAB</t>
  </si>
  <si>
    <t>a1H1R00000E8x76UAB</t>
  </si>
  <si>
    <t>a1H1R00000E8x7LUAR</t>
  </si>
  <si>
    <t>a1H1R00000E8x69UAB</t>
  </si>
  <si>
    <t>a1H1R00000E8x6OUAR</t>
  </si>
  <si>
    <t>a1H1R00000E8x6dUAB</t>
  </si>
  <si>
    <t>a1H1R00000E8x6sUAB</t>
  </si>
  <si>
    <t>a1H1R00000E8x77UAB</t>
  </si>
  <si>
    <t>a1H1R00000E8x7MUAR</t>
  </si>
  <si>
    <t>a1H1R00000E8x6AUAR</t>
  </si>
  <si>
    <t>a1H1R00000E8x6PUAR</t>
  </si>
  <si>
    <t>a1H1R00000E8x6eUAB</t>
  </si>
  <si>
    <t>a1H1R00000E8x6tUAB</t>
  </si>
  <si>
    <t>a1H1R00000E8x78UAB</t>
  </si>
  <si>
    <t>a1H1R00000E8x7NUAR</t>
  </si>
  <si>
    <t>a1H1R00000E8x6BUAR</t>
  </si>
  <si>
    <t>a1H1R00000E8x6QUAR</t>
  </si>
  <si>
    <t>a1H1R00000E8x6fUAB</t>
  </si>
  <si>
    <t>a1H1R00000E8x6uUAB</t>
  </si>
  <si>
    <t>a1H1R00000E8x79UAB</t>
  </si>
  <si>
    <t>a1H1R00000E8x7OUAR</t>
  </si>
  <si>
    <t>a1H1R00000E8x6CUAR</t>
  </si>
  <si>
    <t>a1H1R00000E8x6RUAR</t>
  </si>
  <si>
    <t>a1H1R00000E8x6gUAB</t>
  </si>
  <si>
    <t>a1H1R00000E8x6vUAB</t>
  </si>
  <si>
    <t>a1H1R00000E8x7AUAR</t>
  </si>
  <si>
    <t>a1H1R00000E8x7PUAR</t>
  </si>
  <si>
    <t>a1H1R00000E8x6DUAR</t>
  </si>
  <si>
    <t>a1H1R00000E8x6SUAR</t>
  </si>
  <si>
    <t>a1H1R00000E8x6hUAB</t>
  </si>
  <si>
    <t>a1H1R00000E8x6wUAB</t>
  </si>
  <si>
    <t>a1H1R00000E8x7BUAR</t>
  </si>
  <si>
    <t>a1H1R00000E8x7QUAR</t>
  </si>
  <si>
    <t>a1H1R00000E8x6EUAR</t>
  </si>
  <si>
    <t>a1H1R00000E8x6TUAR</t>
  </si>
  <si>
    <t>a1H1R00000E8x6iUAB</t>
  </si>
  <si>
    <t>a1H1R00000E8x6xUAB</t>
  </si>
  <si>
    <t>a1H1R00000E8x7CUAR</t>
  </si>
  <si>
    <t>a1H1R00000E8x7RUAR</t>
  </si>
  <si>
    <t>a1H1R00000E8x6FUAR</t>
  </si>
  <si>
    <t>a1H1R00000E8x6UUAR</t>
  </si>
  <si>
    <t>a1H1R00000E8x6jUAB</t>
  </si>
  <si>
    <t>a1H1R00000E8x6yUAB</t>
  </si>
  <si>
    <t>a1H1R00000E8x7DUAR</t>
  </si>
  <si>
    <t>a1H1R00000E8x7SUAR</t>
  </si>
  <si>
    <t>a1H1R00000E8x6GUAR</t>
  </si>
  <si>
    <t>a1H1R00000E8x6VUAR</t>
  </si>
  <si>
    <t>a1H1R00000E8x6kUAB</t>
  </si>
  <si>
    <t>a1H1R00000E8x6zUAB</t>
  </si>
  <si>
    <t>a1H1R00000E8x7EUAR</t>
  </si>
  <si>
    <t>a1H1R00000E8x7TUAR</t>
  </si>
  <si>
    <t>a1H1R00000E8x6HUAR</t>
  </si>
  <si>
    <t>a1H1R00000E8x6WUAR</t>
  </si>
  <si>
    <t>a1H1R00000E8x6lUAB</t>
  </si>
  <si>
    <t>a1H1R00000E8x70UAB</t>
  </si>
  <si>
    <t>a1H1R00000E8x7FUAR</t>
  </si>
  <si>
    <t>a1H1R00000E8x7UUAR</t>
  </si>
  <si>
    <t>a1H1R00000E8x6IUAR</t>
  </si>
  <si>
    <t>a1H1R00000E8x6XUAR</t>
  </si>
  <si>
    <t>a1H1R00000E8x6mUAB</t>
  </si>
  <si>
    <t>a1H1R00000E8x71UAB</t>
  </si>
  <si>
    <t>a1H1R00000E8x7GUAR</t>
  </si>
  <si>
    <t>a1H1R00000E8x7VUAR</t>
  </si>
  <si>
    <t>a1H1R00000E8x6JUAR</t>
  </si>
  <si>
    <t>a1H1R00000E8x6YUAR</t>
  </si>
  <si>
    <t>a1H1R00000E8x6nUAB</t>
  </si>
  <si>
    <t>a1H1R00000E8x72UAB</t>
  </si>
  <si>
    <t>a1H1R00000E8x7HUAR</t>
  </si>
  <si>
    <t>a1H1R00000E8x7WUAR</t>
  </si>
  <si>
    <t>a1H1R00000E8x6KUAR</t>
  </si>
  <si>
    <t>a1H1R00000E8x6ZUAR</t>
  </si>
  <si>
    <t>a1H1R00000E8x6oUAB</t>
  </si>
  <si>
    <t>a1H1R00000E8x73UAB</t>
  </si>
  <si>
    <t>a1H1R00000E8x7IUAR</t>
  </si>
  <si>
    <t>a1H1R00000E8x7XUAR</t>
  </si>
  <si>
    <t>a1H1R00000E8x6LUAR</t>
  </si>
  <si>
    <t>a1H1R00000E8x6aUAB</t>
  </si>
  <si>
    <t>a1H1R00000E8x6pUAB</t>
  </si>
  <si>
    <t>a1H1R00000E8x74UAB</t>
  </si>
  <si>
    <t>a1H1R00000E8x7JUAR</t>
  </si>
  <si>
    <t>a1H1R00000E8x7YUAR</t>
  </si>
  <si>
    <t>a1H1R00000E8x6MUAR</t>
  </si>
  <si>
    <t>a1H1R00000E8x6bUAB</t>
  </si>
  <si>
    <t>a1H1R00000E8x6qUAB</t>
  </si>
  <si>
    <t>a1H1R00000E8x75UAB</t>
  </si>
  <si>
    <t>a1H1R00000E8x7KUAR</t>
  </si>
  <si>
    <t>a1H1R00000E8x7ZUAR</t>
  </si>
  <si>
    <t>a1X1R000003kOwWUAU</t>
  </si>
  <si>
    <t>a1X1R000003kOwXUAU</t>
  </si>
  <si>
    <t>a1X1R000003kOwYUAU</t>
  </si>
  <si>
    <t>a1X1R000003kOwZUAU</t>
  </si>
  <si>
    <t>a1X1R000003kOwaUAE</t>
  </si>
  <si>
    <t>a1X1R000003kOwbUAE</t>
  </si>
  <si>
    <t>a1X1R000003kOwcUAE</t>
  </si>
  <si>
    <t>a1X1R000003kOwdUAE</t>
  </si>
  <si>
    <t>a1X1R000003kOweUAE</t>
  </si>
  <si>
    <t>a1X1R000003kOwfUAE</t>
  </si>
  <si>
    <t>a1X1R000003kOwgUAE</t>
  </si>
  <si>
    <t>a1X1R000003kOwhUAE</t>
  </si>
  <si>
    <t>a1X1R000003kOwiUAE</t>
  </si>
  <si>
    <t>a1X1R000003kOwjUAE</t>
  </si>
  <si>
    <t>a1X1R000003kOwkUAE</t>
  </si>
  <si>
    <t>a181R000005CPtXQAW</t>
  </si>
  <si>
    <t>a181R000005CPtYQAW</t>
  </si>
  <si>
    <t>a181R000005CPtZQAW</t>
  </si>
  <si>
    <t>a181R000005CPtaQAG</t>
  </si>
  <si>
    <t>a181R000005CPtbQAG</t>
  </si>
  <si>
    <t>a181R000005CPtcQAG</t>
  </si>
  <si>
    <t>a181R000005CPtdQAG</t>
  </si>
  <si>
    <t>a181R000005CPteQAG</t>
  </si>
  <si>
    <t>a181R000005CPtfQAG</t>
  </si>
  <si>
    <t>a181R000005CPtgQAG</t>
  </si>
  <si>
    <t>a181R000005CPthQAG</t>
  </si>
  <si>
    <t>a181R000005CPtiQAG</t>
  </si>
  <si>
    <t>a181R000005CPtjQAG</t>
  </si>
  <si>
    <t>a181R000005CPtkQAG</t>
  </si>
  <si>
    <t>a181R000005CPtlQAG</t>
  </si>
  <si>
    <t>a181R000005CPtmQAG</t>
  </si>
  <si>
    <t>a181R000005CPtnQAG</t>
  </si>
  <si>
    <t>a181R000005CPtoQAG</t>
  </si>
  <si>
    <t>a181R000005CPtpQAG</t>
  </si>
  <si>
    <t>a181R000005CPtqQAG</t>
  </si>
  <si>
    <t>a181R000005CPtrQAG</t>
  </si>
  <si>
    <t>a181R000005CPtsQAG</t>
  </si>
  <si>
    <t>a181R000005CPttQAG</t>
  </si>
  <si>
    <t>a181R000005CPtuQAG</t>
  </si>
  <si>
    <t>a181R000005CPtvQAG</t>
  </si>
  <si>
    <t>a181R000005CPtwQAG</t>
  </si>
  <si>
    <t>a181R000005CPtxQAG</t>
  </si>
  <si>
    <t>a181R000005CPtyQAG</t>
  </si>
  <si>
    <t>a181R000005CPtzQAG</t>
  </si>
  <si>
    <t>a181R000005CPu0QAG</t>
  </si>
  <si>
    <t>a171R00000Q2HW6QAN</t>
  </si>
  <si>
    <t>a171R00000Q2HWaQAN</t>
  </si>
  <si>
    <t>a171R00000Q2HX4QAN</t>
  </si>
  <si>
    <t>a171R00000Q2HXYQA3</t>
  </si>
  <si>
    <t>a171R00000Q2HY2QAN</t>
  </si>
  <si>
    <t>a171R00000Q2HYWQA3</t>
  </si>
  <si>
    <t>a171R00000Q2HW7QAN</t>
  </si>
  <si>
    <t>a171R00000Q2HWbQAN</t>
  </si>
  <si>
    <t>a171R00000Q2HX5QAN</t>
  </si>
  <si>
    <t>a171R00000Q2HXZQA3</t>
  </si>
  <si>
    <t>a171R00000Q2HY3QAN</t>
  </si>
  <si>
    <t>a171R00000Q2HYXQA3</t>
  </si>
  <si>
    <t>a171R00000Q2HW8QAN</t>
  </si>
  <si>
    <t>a171R00000Q2HWcQAN</t>
  </si>
  <si>
    <t>a171R00000Q2HX6QAN</t>
  </si>
  <si>
    <t>a171R00000Q2HXaQAN</t>
  </si>
  <si>
    <t>a171R00000Q2HY4QAN</t>
  </si>
  <si>
    <t>a171R00000Q2HYYQA3</t>
  </si>
  <si>
    <t>a171R00000Q2HW9QAN</t>
  </si>
  <si>
    <t>a171R00000Q2HWdQAN</t>
  </si>
  <si>
    <t>a171R00000Q2HX7QAN</t>
  </si>
  <si>
    <t>a171R00000Q2HXbQAN</t>
  </si>
  <si>
    <t>a171R00000Q2HY5QAN</t>
  </si>
  <si>
    <t>a171R00000Q2HYZQA3</t>
  </si>
  <si>
    <t>a171R00000Q2HWAQA3</t>
  </si>
  <si>
    <t>a171R00000Q2HWeQAN</t>
  </si>
  <si>
    <t>a171R00000Q2HX8QAN</t>
  </si>
  <si>
    <t>a171R00000Q2HXcQAN</t>
  </si>
  <si>
    <t>a171R00000Q2HY6QAN</t>
  </si>
  <si>
    <t>a171R00000Q2HYaQAN</t>
  </si>
  <si>
    <t>a171R00000Q2HWBQA3</t>
  </si>
  <si>
    <t>a171R00000Q2HWfQAN</t>
  </si>
  <si>
    <t>a171R00000Q2HX9QAN</t>
  </si>
  <si>
    <t>a171R00000Q2HXdQAN</t>
  </si>
  <si>
    <t>a171R00000Q2HY7QAN</t>
  </si>
  <si>
    <t>a171R00000Q2HYbQAN</t>
  </si>
  <si>
    <t>a171R00000Q2HWCQA3</t>
  </si>
  <si>
    <t>a171R00000Q2HWgQAN</t>
  </si>
  <si>
    <t>a171R00000Q2HXAQA3</t>
  </si>
  <si>
    <t>a171R00000Q2HXeQAN</t>
  </si>
  <si>
    <t>a171R00000Q2HY8QAN</t>
  </si>
  <si>
    <t>a171R00000Q2HYcQAN</t>
  </si>
  <si>
    <t>a171R00000Q2HWDQA3</t>
  </si>
  <si>
    <t>a171R00000Q2HWhQAN</t>
  </si>
  <si>
    <t>a171R00000Q2HXBQA3</t>
  </si>
  <si>
    <t>a171R00000Q2HXfQAN</t>
  </si>
  <si>
    <t>a171R00000Q2HY9QAN</t>
  </si>
  <si>
    <t>a171R00000Q2HYdQAN</t>
  </si>
  <si>
    <t>a171R00000Q2HWEQA3</t>
  </si>
  <si>
    <t>a171R00000Q2HWiQAN</t>
  </si>
  <si>
    <t>a171R00000Q2HXCQA3</t>
  </si>
  <si>
    <t>a171R00000Q2HXgQAN</t>
  </si>
  <si>
    <t>a171R00000Q2HYAQA3</t>
  </si>
  <si>
    <t>a171R00000Q2HYeQAN</t>
  </si>
  <si>
    <t>a171R00000Q2HWFQA3</t>
  </si>
  <si>
    <t>a171R00000Q2HWjQAN</t>
  </si>
  <si>
    <t>a171R00000Q2HXDQA3</t>
  </si>
  <si>
    <t>a171R00000Q2HXhQAN</t>
  </si>
  <si>
    <t>a171R00000Q2HYBQA3</t>
  </si>
  <si>
    <t>a171R00000Q2HYfQAN</t>
  </si>
  <si>
    <t>a171R00000Q2HWGQA3</t>
  </si>
  <si>
    <t>a171R00000Q2HWkQAN</t>
  </si>
  <si>
    <t>a171R00000Q2HXEQA3</t>
  </si>
  <si>
    <t>a171R00000Q2HXiQAN</t>
  </si>
  <si>
    <t>a171R00000Q2HYCQA3</t>
  </si>
  <si>
    <t>a171R00000Q2HYgQAN</t>
  </si>
  <si>
    <t>a171R00000Q2HWHQA3</t>
  </si>
  <si>
    <t>a171R00000Q2HWlQAN</t>
  </si>
  <si>
    <t>a171R00000Q2HXFQA3</t>
  </si>
  <si>
    <t>a171R00000Q2HXjQAN</t>
  </si>
  <si>
    <t>a171R00000Q2HYDQA3</t>
  </si>
  <si>
    <t>a171R00000Q2HYhQAN</t>
  </si>
  <si>
    <t>a171R00000Q2HWIQA3</t>
  </si>
  <si>
    <t>a171R00000Q2HWmQAN</t>
  </si>
  <si>
    <t>a171R00000Q2HXGQA3</t>
  </si>
  <si>
    <t>a171R00000Q2HXkQAN</t>
  </si>
  <si>
    <t>a171R00000Q2HYEQA3</t>
  </si>
  <si>
    <t>a171R00000Q2HYiQAN</t>
  </si>
  <si>
    <t>a171R00000Q2HWJQA3</t>
  </si>
  <si>
    <t>a171R00000Q2HWnQAN</t>
  </si>
  <si>
    <t>a171R00000Q2HXHQA3</t>
  </si>
  <si>
    <t>a171R00000Q2HXlQAN</t>
  </si>
  <si>
    <t>a171R00000Q2HYFQA3</t>
  </si>
  <si>
    <t>a171R00000Q2HYjQAN</t>
  </si>
  <si>
    <t>a171R00000Q2HWKQA3</t>
  </si>
  <si>
    <t>a171R00000Q2HWoQAN</t>
  </si>
  <si>
    <t>a171R00000Q2HXIQA3</t>
  </si>
  <si>
    <t>a171R00000Q2HXmQAN</t>
  </si>
  <si>
    <t>a171R00000Q2HYGQA3</t>
  </si>
  <si>
    <t>a171R00000Q2HYkQAN</t>
  </si>
  <si>
    <t>a171R00000Q2HWLQA3</t>
  </si>
  <si>
    <t>a171R00000Q2HWpQAN</t>
  </si>
  <si>
    <t>a171R00000Q2HXJQA3</t>
  </si>
  <si>
    <t>a171R00000Q2HXnQAN</t>
  </si>
  <si>
    <t>a171R00000Q2HYHQA3</t>
  </si>
  <si>
    <t>a171R00000Q2HYlQAN</t>
  </si>
  <si>
    <t>a171R00000Q2HWMQA3</t>
  </si>
  <si>
    <t>a171R00000Q2HWqQAN</t>
  </si>
  <si>
    <t>a171R00000Q2HXKQA3</t>
  </si>
  <si>
    <t>a171R00000Q2HXoQAN</t>
  </si>
  <si>
    <t>a171R00000Q2HYIQA3</t>
  </si>
  <si>
    <t>a171R00000Q2HYmQAN</t>
  </si>
  <si>
    <t>a171R00000Q2HWNQA3</t>
  </si>
  <si>
    <t>a171R00000Q2HWrQAN</t>
  </si>
  <si>
    <t>a171R00000Q2HXLQA3</t>
  </si>
  <si>
    <t>a171R00000Q2HXpQAN</t>
  </si>
  <si>
    <t>a171R00000Q2HYJQA3</t>
  </si>
  <si>
    <t>a171R00000Q2HYnQAN</t>
  </si>
  <si>
    <t>a171R00000Q2HWOQA3</t>
  </si>
  <si>
    <t>a171R00000Q2HWsQAN</t>
  </si>
  <si>
    <t>a171R00000Q2HXMQA3</t>
  </si>
  <si>
    <t>a171R00000Q2HXqQAN</t>
  </si>
  <si>
    <t>a171R00000Q2HYKQA3</t>
  </si>
  <si>
    <t>a171R00000Q2HYoQAN</t>
  </si>
  <si>
    <t>a171R00000Q2HWPQA3</t>
  </si>
  <si>
    <t>a171R00000Q2HWtQAN</t>
  </si>
  <si>
    <t>a171R00000Q2HXNQA3</t>
  </si>
  <si>
    <t>a171R00000Q2HXrQAN</t>
  </si>
  <si>
    <t>a171R00000Q2HYLQA3</t>
  </si>
  <si>
    <t>a171R00000Q2HYpQAN</t>
  </si>
  <si>
    <t>a171R00000Q2HWQQA3</t>
  </si>
  <si>
    <t>a171R00000Q2HWuQAN</t>
  </si>
  <si>
    <t>a171R00000Q2HXOQA3</t>
  </si>
  <si>
    <t>a171R00000Q2HXsQAN</t>
  </si>
  <si>
    <t>a171R00000Q2HYMQA3</t>
  </si>
  <si>
    <t>a171R00000Q2HYqQAN</t>
  </si>
  <si>
    <t>a171R00000Q2HWRQA3</t>
  </si>
  <si>
    <t>a171R00000Q2HWvQAN</t>
  </si>
  <si>
    <t>a171R00000Q2HXPQA3</t>
  </si>
  <si>
    <t>a171R00000Q2HXtQAN</t>
  </si>
  <si>
    <t>a171R00000Q2HYNQA3</t>
  </si>
  <si>
    <t>a171R00000Q2HYrQAN</t>
  </si>
  <si>
    <t>a171R00000Q2HWSQA3</t>
  </si>
  <si>
    <t>a171R00000Q2HWwQAN</t>
  </si>
  <si>
    <t>a171R00000Q2HXQQA3</t>
  </si>
  <si>
    <t>a171R00000Q2HXuQAN</t>
  </si>
  <si>
    <t>a171R00000Q2HYOQA3</t>
  </si>
  <si>
    <t>a171R00000Q2HYsQAN</t>
  </si>
  <si>
    <t>a171R00000Q2HWTQA3</t>
  </si>
  <si>
    <t>a171R00000Q2HWxQAN</t>
  </si>
  <si>
    <t>a171R00000Q2HXRQA3</t>
  </si>
  <si>
    <t>a171R00000Q2HXvQAN</t>
  </si>
  <si>
    <t>a171R00000Q2HYPQA3</t>
  </si>
  <si>
    <t>a171R00000Q2HYtQAN</t>
  </si>
  <si>
    <t>a171R00000Q2HWUQA3</t>
  </si>
  <si>
    <t>a171R00000Q2HWyQAN</t>
  </si>
  <si>
    <t>a171R00000Q2HXSQA3</t>
  </si>
  <si>
    <t>a171R00000Q2HXwQAN</t>
  </si>
  <si>
    <t>a171R00000Q2HYQQA3</t>
  </si>
  <si>
    <t>a171R00000Q2HYuQAN</t>
  </si>
  <si>
    <t>a171R00000Q2HWVQA3</t>
  </si>
  <si>
    <t>a171R00000Q2HWzQAN</t>
  </si>
  <si>
    <t>a171R00000Q2HXTQA3</t>
  </si>
  <si>
    <t>a171R00000Q2HXxQAN</t>
  </si>
  <si>
    <t>a171R00000Q2HYRQA3</t>
  </si>
  <si>
    <t>a171R00000Q2HYvQAN</t>
  </si>
  <si>
    <t>a171R00000Q2HWWQA3</t>
  </si>
  <si>
    <t>a171R00000Q2HX0QAN</t>
  </si>
  <si>
    <t>a171R00000Q2HXUQA3</t>
  </si>
  <si>
    <t>a171R00000Q2HXyQAN</t>
  </si>
  <si>
    <t>a171R00000Q2HYSQA3</t>
  </si>
  <si>
    <t>a171R00000Q2HYwQAN</t>
  </si>
  <si>
    <t>a171R00000Q2HWXQA3</t>
  </si>
  <si>
    <t>a171R00000Q2HX1QAN</t>
  </si>
  <si>
    <t>a171R00000Q2HXVQA3</t>
  </si>
  <si>
    <t>a171R00000Q2HXzQAN</t>
  </si>
  <si>
    <t>a171R00000Q2HYTQA3</t>
  </si>
  <si>
    <t>a171R00000Q2HYxQAN</t>
  </si>
  <si>
    <t>a171R00000Q2HWYQA3</t>
  </si>
  <si>
    <t>a171R00000Q2HX2QAN</t>
  </si>
  <si>
    <t>a171R00000Q2HXWQA3</t>
  </si>
  <si>
    <t>a171R00000Q2HY0QAN</t>
  </si>
  <si>
    <t>a171R00000Q2HYUQA3</t>
  </si>
  <si>
    <t>a171R00000Q2HYyQAN</t>
  </si>
  <si>
    <t>a171R00000Q2HWZQA3</t>
  </si>
  <si>
    <t>a171R00000Q2HX3QAN</t>
  </si>
  <si>
    <t>a171R00000Q2HXXQA3</t>
  </si>
  <si>
    <t>a171R00000Q2HY1QAN</t>
  </si>
  <si>
    <t>a171R00000Q2HYVQA3</t>
  </si>
  <si>
    <t>a171R00000Q2HYzQAN</t>
  </si>
  <si>
    <t>a1N1R000008aBNcUAM</t>
  </si>
  <si>
    <t>a1N1R000008aBNdUAM</t>
  </si>
  <si>
    <t>a1N1R000008aBNeUAM</t>
  </si>
  <si>
    <t>a1N1R000008aBNfUAM</t>
  </si>
  <si>
    <t>a1N1R000008aBNgUAM</t>
  </si>
  <si>
    <t>a1N1R000008aBNhUAM</t>
  </si>
  <si>
    <t>a1N1R000008aBNiUAM</t>
  </si>
  <si>
    <t>a1N1R000008aBNjUAM</t>
  </si>
  <si>
    <t>a1N1R000008aBNkUAM</t>
  </si>
  <si>
    <t>a1N1R000008aBNlUAM</t>
  </si>
  <si>
    <t>a1N1R000008aBNmUAM</t>
  </si>
  <si>
    <t>a1N1R000008aBNnUAM</t>
  </si>
  <si>
    <t>a1N1R000008aBNoUAM</t>
  </si>
  <si>
    <t>a1N1R000008aBNpUAM</t>
  </si>
  <si>
    <t>a1N1R000008aBNqUAM</t>
  </si>
  <si>
    <t>a1N1R000008aBNrUAM</t>
  </si>
  <si>
    <t>a1N1R000008aBNsUAM</t>
  </si>
  <si>
    <t>a1N1R000008aBNtUAM</t>
  </si>
  <si>
    <t>a1N1R000008aBNuUAM</t>
  </si>
  <si>
    <t>a1N1R000008aBNvUAM</t>
  </si>
  <si>
    <t>a1N1R000008aBNwUAM</t>
  </si>
  <si>
    <t>a1N1R000008aBNxUAM</t>
  </si>
  <si>
    <t>a1N1R000008aBNyUAM</t>
  </si>
  <si>
    <t>a1N1R000008aBNzUAM</t>
  </si>
  <si>
    <t>a1N1R000008aBO0UAM</t>
  </si>
  <si>
    <t>a1N1R000008aBO1UAM</t>
  </si>
  <si>
    <t>a1N1R000008aBO2UAM</t>
  </si>
  <si>
    <t>a1N1R000008aBO3UAM</t>
  </si>
  <si>
    <t>a1N1R000008aBO4UAM</t>
  </si>
  <si>
    <t>a1N1R000008aBO5UAM</t>
  </si>
  <si>
    <t>a1N1R000008aBO6UAM</t>
  </si>
  <si>
    <t>a1N1R000008aBO7UAM</t>
  </si>
  <si>
    <t>a1N1R000008aBO8UAM</t>
  </si>
  <si>
    <t>a1N1R000008aBO9UAM</t>
  </si>
  <si>
    <t>a1N1R000008aBOAUA2</t>
  </si>
  <si>
    <t>a1N1R000008aBOBUA2</t>
  </si>
  <si>
    <t>a1N1R000008aBOCUA2</t>
  </si>
  <si>
    <t>a1N1R000008aBODUA2</t>
  </si>
  <si>
    <t>a1N1R000008aBOEUA2</t>
  </si>
  <si>
    <t>a1N1R000008aBOFUA2</t>
  </si>
  <si>
    <t>a1N1R000008aBOGUA2</t>
  </si>
  <si>
    <t>a1N1R000008aBOHUA2</t>
  </si>
  <si>
    <t>a1N1R000008aBOIUA2</t>
  </si>
  <si>
    <t>a1N1R000008aBOJUA2</t>
  </si>
  <si>
    <t>a1N1R000008aBOKUA2</t>
  </si>
  <si>
    <t>a1N1R000008aBOLUA2</t>
  </si>
  <si>
    <t>a1N1R000008aBOMUA2</t>
  </si>
  <si>
    <t>a1N1R000008aBONUA2</t>
  </si>
  <si>
    <t>a1N1R000008aBOOUA2</t>
  </si>
  <si>
    <t>a1N1R000008aBOPUA2</t>
  </si>
  <si>
    <t>a1N1R000008aBOQUA2</t>
  </si>
  <si>
    <t>a1N1R000008aBORUA2</t>
  </si>
  <si>
    <t>a1N1R000008aBOSUA2</t>
  </si>
  <si>
    <t>a1N1R000008aBOTUA2</t>
  </si>
  <si>
    <t>a1N1R000008aBOUUA2</t>
  </si>
  <si>
    <t>a1N1R000008aBOVUA2</t>
  </si>
  <si>
    <t>a1N1R000008aBOWUA2</t>
  </si>
  <si>
    <t>a1N1R000008aBOXUA2</t>
  </si>
  <si>
    <t>a1N1R000008aBOYUA2</t>
  </si>
  <si>
    <t>a1N1R000008aBOZUA2</t>
  </si>
  <si>
    <t>a1N1R000008aBOaUAM</t>
  </si>
  <si>
    <t>a1N1R000008aBObUAM</t>
  </si>
  <si>
    <t>a1N1R000008aBOcUAM</t>
  </si>
  <si>
    <t>a1N1R000008aBOdUAM</t>
  </si>
  <si>
    <t>a1N1R000008aBOeUAM</t>
  </si>
  <si>
    <t>a1N1R000008aBOfUAM</t>
  </si>
  <si>
    <t>a1N1R000008aBOgUAM</t>
  </si>
  <si>
    <t>a1N1R000008aBOhUAM</t>
  </si>
  <si>
    <t>a1N1R000008aBOiUAM</t>
  </si>
  <si>
    <t>a1N1R000008aBOjUAM</t>
  </si>
  <si>
    <t>a1N1R000008aBOkUAM</t>
  </si>
  <si>
    <t>a1N1R000008aBOlUAM</t>
  </si>
  <si>
    <t>a1N1R000008aBOmUAM</t>
  </si>
  <si>
    <t>a1N1R000008aBOnUAM</t>
  </si>
  <si>
    <t>a1N1R000008aBOoUAM</t>
  </si>
  <si>
    <t>a1N1R000008aBOpUAM</t>
  </si>
  <si>
    <t>a1N1R000008aBOqUAM</t>
  </si>
  <si>
    <t>a1N1R000008aBOrUAM</t>
  </si>
  <si>
    <t>a1N1R000008aBOsUAM</t>
  </si>
  <si>
    <t>a1N1R000008aBOtUAM</t>
  </si>
  <si>
    <t>a1b1R000008MISyQAO</t>
  </si>
  <si>
    <t>a1b1R000008MIUGQA4</t>
  </si>
  <si>
    <t>a1b1R000008MIVYQA4</t>
  </si>
  <si>
    <t>a1b1R000008MIWqQAO</t>
  </si>
  <si>
    <t>a1b1R000008MIY8QAO</t>
  </si>
  <si>
    <t>a1b1R000008MIZQQA4</t>
  </si>
  <si>
    <t>a1b1R000008MISzQAO</t>
  </si>
  <si>
    <t>a1b1R000008MIUHQA4</t>
  </si>
  <si>
    <t>a1b1R000008MIVZQA4</t>
  </si>
  <si>
    <t>a1b1R000008MIWrQAO</t>
  </si>
  <si>
    <t>a1b1R000008MIY9QAO</t>
  </si>
  <si>
    <t>a1b1R000008MIZRQA4</t>
  </si>
  <si>
    <t>a1b1R000008MIT0QAO</t>
  </si>
  <si>
    <t>a1b1R000008MIUIQA4</t>
  </si>
  <si>
    <t>a1b1R000008MIVaQAO</t>
  </si>
  <si>
    <t>a1b1R000008MIWsQAO</t>
  </si>
  <si>
    <t>a1b1R000008MIYAQA4</t>
  </si>
  <si>
    <t>a1b1R000008MIZSQA4</t>
  </si>
  <si>
    <t>a1b1R000008MIT1QAO</t>
  </si>
  <si>
    <t>a1b1R000008MIUJQA4</t>
  </si>
  <si>
    <t>a1b1R000008MIVbQAO</t>
  </si>
  <si>
    <t>a1b1R000008MIWtQAO</t>
  </si>
  <si>
    <t>a1b1R000008MIYBQA4</t>
  </si>
  <si>
    <t>a1b1R000008MIZTQA4</t>
  </si>
  <si>
    <t>a1b1R000008MIT2QAO</t>
  </si>
  <si>
    <t>a1b1R000008MIUKQA4</t>
  </si>
  <si>
    <t>a1b1R000008MIVcQAO</t>
  </si>
  <si>
    <t>a1b1R000008MIWuQAO</t>
  </si>
  <si>
    <t>a1b1R000008MIYCQA4</t>
  </si>
  <si>
    <t>a1b1R000008MIZUQA4</t>
  </si>
  <si>
    <t>a1b1R000008MIT3QAO</t>
  </si>
  <si>
    <t>a1b1R000008MIULQA4</t>
  </si>
  <si>
    <t>a1b1R000008MIVdQAO</t>
  </si>
  <si>
    <t>a1b1R000008MIWvQAO</t>
  </si>
  <si>
    <t>a1b1R000008MIYDQA4</t>
  </si>
  <si>
    <t>a1b1R000008MIZVQA4</t>
  </si>
  <si>
    <t>a1b1R000008MIT4QAO</t>
  </si>
  <si>
    <t>a1b1R000008MIUMQA4</t>
  </si>
  <si>
    <t>a1b1R000008MIVeQAO</t>
  </si>
  <si>
    <t>a1b1R000008MIWwQAO</t>
  </si>
  <si>
    <t>a1b1R000008MIYEQA4</t>
  </si>
  <si>
    <t>a1b1R000008MIZWQA4</t>
  </si>
  <si>
    <t>a1b1R000008MIT5QAO</t>
  </si>
  <si>
    <t>a1b1R000008MIUNQA4</t>
  </si>
  <si>
    <t>a1b1R000008MIVfQAO</t>
  </si>
  <si>
    <t>a1b1R000008MIWxQAO</t>
  </si>
  <si>
    <t>a1b1R000008MIYFQA4</t>
  </si>
  <si>
    <t>a1b1R000008MIZXQA4</t>
  </si>
  <si>
    <t>a1b1R000008MIT6QAO</t>
  </si>
  <si>
    <t>a1b1R000008MIUOQA4</t>
  </si>
  <si>
    <t>a1b1R000008MIVgQAO</t>
  </si>
  <si>
    <t>a1b1R000008MIWyQAO</t>
  </si>
  <si>
    <t>a1b1R000008MIYGQA4</t>
  </si>
  <si>
    <t>a1b1R000008MIZYQA4</t>
  </si>
  <si>
    <t>a1b1R000008MIT7QAO</t>
  </si>
  <si>
    <t>a1b1R000008MIUPQA4</t>
  </si>
  <si>
    <t>a1b1R000008MIVhQAO</t>
  </si>
  <si>
    <t>a1b1R000008MIWzQAO</t>
  </si>
  <si>
    <t>a1b1R000008MIYHQA4</t>
  </si>
  <si>
    <t>a1b1R000008MIZZQA4</t>
  </si>
  <si>
    <t>a1b1R000008MIT8QAO</t>
  </si>
  <si>
    <t>a1b1R000008MIUQQA4</t>
  </si>
  <si>
    <t>a1b1R000008MIViQAO</t>
  </si>
  <si>
    <t>a1b1R000008MIX0QAO</t>
  </si>
  <si>
    <t>a1b1R000008MIYIQA4</t>
  </si>
  <si>
    <t>a1b1R000008MIZaQAO</t>
  </si>
  <si>
    <t>a1b1R000008MIT9QAO</t>
  </si>
  <si>
    <t>a1b1R000008MIURQA4</t>
  </si>
  <si>
    <t>a1b1R000008MIVjQAO</t>
  </si>
  <si>
    <t>a1b1R000008MIX1QAO</t>
  </si>
  <si>
    <t>a1b1R000008MIYJQA4</t>
  </si>
  <si>
    <t>a1b1R000008MIZbQAO</t>
  </si>
  <si>
    <t>a1b1R000008MITAQA4</t>
  </si>
  <si>
    <t>a1b1R000008MIUSQA4</t>
  </si>
  <si>
    <t>a1b1R000008MIVkQAO</t>
  </si>
  <si>
    <t>a1b1R000008MIX2QAO</t>
  </si>
  <si>
    <t>a1b1R000008MIYKQA4</t>
  </si>
  <si>
    <t>a1b1R000008MIZcQAO</t>
  </si>
  <si>
    <t>a1b1R000008MITBQA4</t>
  </si>
  <si>
    <t>a1b1R000008MIUTQA4</t>
  </si>
  <si>
    <t>a1b1R000008MIVlQAO</t>
  </si>
  <si>
    <t>a1b1R000008MIX3QAO</t>
  </si>
  <si>
    <t>a1b1R000008MIYLQA4</t>
  </si>
  <si>
    <t>a1b1R000008MIZdQAO</t>
  </si>
  <si>
    <t>a1b1R000008MITCQA4</t>
  </si>
  <si>
    <t>a1b1R000008MIUUQA4</t>
  </si>
  <si>
    <t>a1b1R000008MIVmQAO</t>
  </si>
  <si>
    <t>a1b1R000008MIX4QAO</t>
  </si>
  <si>
    <t>a1b1R000008MIYMQA4</t>
  </si>
  <si>
    <t>a1b1R000008MIZeQAO</t>
  </si>
  <si>
    <t>a1b1R000008MITDQA4</t>
  </si>
  <si>
    <t>a1b1R000008MIUVQA4</t>
  </si>
  <si>
    <t>a1b1R000008MIVnQAO</t>
  </si>
  <si>
    <t>a1b1R000008MIX5QAO</t>
  </si>
  <si>
    <t>a1b1R000008MIYNQA4</t>
  </si>
  <si>
    <t>a1b1R000008MIZfQAO</t>
  </si>
  <si>
    <t>a1b1R000008MITEQA4</t>
  </si>
  <si>
    <t>a1b1R000008MIUWQA4</t>
  </si>
  <si>
    <t>a1b1R000008MIVoQAO</t>
  </si>
  <si>
    <t>a1b1R000008MIX6QAO</t>
  </si>
  <si>
    <t>a1b1R000008MIYOQA4</t>
  </si>
  <si>
    <t>a1b1R000008MIZgQAO</t>
  </si>
  <si>
    <t>a1b1R000008MITFQA4</t>
  </si>
  <si>
    <t>a1b1R000008MIUXQA4</t>
  </si>
  <si>
    <t>a1b1R000008MIVpQAO</t>
  </si>
  <si>
    <t>a1b1R000008MIX7QAO</t>
  </si>
  <si>
    <t>a1b1R000008MIYPQA4</t>
  </si>
  <si>
    <t>a1b1R000008MIZhQAO</t>
  </si>
  <si>
    <t>a1b1R000008MITGQA4</t>
  </si>
  <si>
    <t>a1b1R000008MIUYQA4</t>
  </si>
  <si>
    <t>a1b1R000008MIVqQAO</t>
  </si>
  <si>
    <t>a1b1R000008MIX8QAO</t>
  </si>
  <si>
    <t>a1b1R000008MIYQQA4</t>
  </si>
  <si>
    <t>a1b1R000008MIZiQAO</t>
  </si>
  <si>
    <t>a1b1R000008MITHQA4</t>
  </si>
  <si>
    <t>a1b1R000008MIUZQA4</t>
  </si>
  <si>
    <t>a1b1R000008MIVrQAO</t>
  </si>
  <si>
    <t>a1b1R000008MIX9QAO</t>
  </si>
  <si>
    <t>a1b1R000008MIYRQA4</t>
  </si>
  <si>
    <t>a1b1R000008MIZjQAO</t>
  </si>
  <si>
    <t>a1b1R000008MITIQA4</t>
  </si>
  <si>
    <t>a1b1R000008MIUaQAO</t>
  </si>
  <si>
    <t>a1b1R000008MIVsQAO</t>
  </si>
  <si>
    <t>a1b1R000008MIXAQA4</t>
  </si>
  <si>
    <t>a1b1R000008MIYSQA4</t>
  </si>
  <si>
    <t>a1b1R000008MIZkQAO</t>
  </si>
  <si>
    <t>a1b1R000008MITJQA4</t>
  </si>
  <si>
    <t>a1b1R000008MIUbQAO</t>
  </si>
  <si>
    <t>a1b1R000008MIVtQAO</t>
  </si>
  <si>
    <t>a1b1R000008MIXBQA4</t>
  </si>
  <si>
    <t>a1b1R000008MIYTQA4</t>
  </si>
  <si>
    <t>a1b1R000008MIZlQAO</t>
  </si>
  <si>
    <t>a1b1R000008MITKQA4</t>
  </si>
  <si>
    <t>a1b1R000008MIUcQAO</t>
  </si>
  <si>
    <t>a1b1R000008MIVuQAO</t>
  </si>
  <si>
    <t>a1b1R000008MIXCQA4</t>
  </si>
  <si>
    <t>a1b1R000008MIYUQA4</t>
  </si>
  <si>
    <t>a1b1R000008MIZmQAO</t>
  </si>
  <si>
    <t>a1b1R000008MITLQA4</t>
  </si>
  <si>
    <t>a1b1R000008MIUdQAO</t>
  </si>
  <si>
    <t>a1b1R000008MIVvQAO</t>
  </si>
  <si>
    <t>a1b1R000008MIXDQA4</t>
  </si>
  <si>
    <t>a1b1R000008MIYVQA4</t>
  </si>
  <si>
    <t>a1b1R000008MIZnQAO</t>
  </si>
  <si>
    <t>a1b1R000008MITMQA4</t>
  </si>
  <si>
    <t>a1b1R000008MIUeQAO</t>
  </si>
  <si>
    <t>a1b1R000008MIVwQAO</t>
  </si>
  <si>
    <t>a1b1R000008MIXEQA4</t>
  </si>
  <si>
    <t>a1b1R000008MIYWQA4</t>
  </si>
  <si>
    <t>a1b1R000008MIZoQAO</t>
  </si>
  <si>
    <t>a1b1R000008MITNQA4</t>
  </si>
  <si>
    <t>a1b1R000008MIUfQAO</t>
  </si>
  <si>
    <t>a1b1R000008MIVxQAO</t>
  </si>
  <si>
    <t>a1b1R000008MIXFQA4</t>
  </si>
  <si>
    <t>a1b1R000008MIYXQA4</t>
  </si>
  <si>
    <t>a1b1R000008MIZpQAO</t>
  </si>
  <si>
    <t>a1b1R000008MITOQA4</t>
  </si>
  <si>
    <t>a1b1R000008MIUgQAO</t>
  </si>
  <si>
    <t>a1b1R000008MIVyQAO</t>
  </si>
  <si>
    <t>a1b1R000008MIXGQA4</t>
  </si>
  <si>
    <t>a1b1R000008MIYYQA4</t>
  </si>
  <si>
    <t>a1b1R000008MIZqQAO</t>
  </si>
  <si>
    <t>a1b1R000008MITPQA4</t>
  </si>
  <si>
    <t>a1b1R000008MIUhQAO</t>
  </si>
  <si>
    <t>a1b1R000008MIVzQAO</t>
  </si>
  <si>
    <t>a1b1R000008MIXHQA4</t>
  </si>
  <si>
    <t>a1b1R000008MIYZQA4</t>
  </si>
  <si>
    <t>a1b1R000008MIZrQAO</t>
  </si>
  <si>
    <t>a1b1R000008MITQQA4</t>
  </si>
  <si>
    <t>a1b1R000008MIUiQAO</t>
  </si>
  <si>
    <t>a1b1R000008MIW0QAO</t>
  </si>
  <si>
    <t>a1b1R000008MIXIQA4</t>
  </si>
  <si>
    <t>a1b1R000008MIYaQAO</t>
  </si>
  <si>
    <t>a1b1R000008MIZsQAO</t>
  </si>
  <si>
    <t>a1b1R000008MITRQA4</t>
  </si>
  <si>
    <t>a1b1R000008MIUjQAO</t>
  </si>
  <si>
    <t>a1b1R000008MIW1QAO</t>
  </si>
  <si>
    <t>a1b1R000008MIXJQA4</t>
  </si>
  <si>
    <t>a1b1R000008MIYbQAO</t>
  </si>
  <si>
    <t>a1b1R000008MIZtQAO</t>
  </si>
  <si>
    <t>a1b1R000008MITSQA4</t>
  </si>
  <si>
    <t>a1b1R000008MIUkQAO</t>
  </si>
  <si>
    <t>a1b1R000008MIW2QAO</t>
  </si>
  <si>
    <t>a1b1R000008MIXKQA4</t>
  </si>
  <si>
    <t>a1b1R000008MIYcQAO</t>
  </si>
  <si>
    <t>a1b1R000008MIZuQAO</t>
  </si>
  <si>
    <t>a1b1R000008MITTQA4</t>
  </si>
  <si>
    <t>a1b1R000008MIUlQAO</t>
  </si>
  <si>
    <t>a1b1R000008MIW3QAO</t>
  </si>
  <si>
    <t>a1b1R000008MIXLQA4</t>
  </si>
  <si>
    <t>a1b1R000008MIYdQAO</t>
  </si>
  <si>
    <t>a1b1R000008MIZvQAO</t>
  </si>
  <si>
    <t>a1b1R000008MITUQA4</t>
  </si>
  <si>
    <t>a1b1R000008MIUmQAO</t>
  </si>
  <si>
    <t>a1b1R000008MIW4QAO</t>
  </si>
  <si>
    <t>a1b1R000008MIXMQA4</t>
  </si>
  <si>
    <t>a1b1R000008MIYeQAO</t>
  </si>
  <si>
    <t>a1b1R000008MIZwQAO</t>
  </si>
  <si>
    <t>a1b1R000008MITVQA4</t>
  </si>
  <si>
    <t>a1b1R000008MIUnQAO</t>
  </si>
  <si>
    <t>a1b1R000008MIW5QAO</t>
  </si>
  <si>
    <t>a1b1R000008MIXNQA4</t>
  </si>
  <si>
    <t>a1b1R000008MIYfQAO</t>
  </si>
  <si>
    <t>a1b1R000008MIZxQAO</t>
  </si>
  <si>
    <t>a1b1R000008MITWQA4</t>
  </si>
  <si>
    <t>a1b1R000008MIUoQAO</t>
  </si>
  <si>
    <t>a1b1R000008MIW6QAO</t>
  </si>
  <si>
    <t>a1b1R000008MIXOQA4</t>
  </si>
  <si>
    <t>a1b1R000008MIYgQAO</t>
  </si>
  <si>
    <t>a1b1R000008MIZyQAO</t>
  </si>
  <si>
    <t>a1b1R000008MITXQA4</t>
  </si>
  <si>
    <t>a1b1R000008MIUpQAO</t>
  </si>
  <si>
    <t>a1b1R000008MIW7QAO</t>
  </si>
  <si>
    <t>a1b1R000008MIXPQA4</t>
  </si>
  <si>
    <t>a1b1R000008MIYhQAO</t>
  </si>
  <si>
    <t>a1b1R000008MIZzQAO</t>
  </si>
  <si>
    <t>a1b1R000008MITYQA4</t>
  </si>
  <si>
    <t>a1b1R000008MIUqQAO</t>
  </si>
  <si>
    <t>a1b1R000008MIW8QAO</t>
  </si>
  <si>
    <t>a1b1R000008MIXQQA4</t>
  </si>
  <si>
    <t>a1b1R000008MIYiQAO</t>
  </si>
  <si>
    <t>a1b1R000008MIa0QAG</t>
  </si>
  <si>
    <t>a1b1R000008MITZQA4</t>
  </si>
  <si>
    <t>a1b1R000008MIUrQAO</t>
  </si>
  <si>
    <t>a1b1R000008MIW9QAO</t>
  </si>
  <si>
    <t>a1b1R000008MIXRQA4</t>
  </si>
  <si>
    <t>a1b1R000008MIYjQAO</t>
  </si>
  <si>
    <t>a1b1R000008MIa1QAG</t>
  </si>
  <si>
    <t>a1b1R000008MITaQAO</t>
  </si>
  <si>
    <t>a1b1R000008MIUsQAO</t>
  </si>
  <si>
    <t>a1b1R000008MIWAQA4</t>
  </si>
  <si>
    <t>a1b1R000008MIXSQA4</t>
  </si>
  <si>
    <t>a1b1R000008MIYkQAO</t>
  </si>
  <si>
    <t>a1b1R000008MIa2QAG</t>
  </si>
  <si>
    <t>a1b1R000008MITbQAO</t>
  </si>
  <si>
    <t>a1b1R000008MIUtQAO</t>
  </si>
  <si>
    <t>a1b1R000008MIWBQA4</t>
  </si>
  <si>
    <t>a1b1R000008MIXTQA4</t>
  </si>
  <si>
    <t>a1b1R000008MIYlQAO</t>
  </si>
  <si>
    <t>a1b1R000008MIa3QAG</t>
  </si>
  <si>
    <t>a1b1R000008MITcQAO</t>
  </si>
  <si>
    <t>a1b1R000008MIUuQAO</t>
  </si>
  <si>
    <t>a1b1R000008MIWCQA4</t>
  </si>
  <si>
    <t>a1b1R000008MIXUQA4</t>
  </si>
  <si>
    <t>a1b1R000008MIYmQAO</t>
  </si>
  <si>
    <t>a1b1R000008MIa4QAG</t>
  </si>
  <si>
    <t>a1b1R000008MITdQAO</t>
  </si>
  <si>
    <t>a1b1R000008MIUvQAO</t>
  </si>
  <si>
    <t>a1b1R000008MIWDQA4</t>
  </si>
  <si>
    <t>a1b1R000008MIXVQA4</t>
  </si>
  <si>
    <t>a1b1R000008MIYnQAO</t>
  </si>
  <si>
    <t>a1b1R000008MIa5QAG</t>
  </si>
  <si>
    <t>a1b1R000008MITeQAO</t>
  </si>
  <si>
    <t>a1b1R000008MIUwQAO</t>
  </si>
  <si>
    <t>a1b1R000008MIWEQA4</t>
  </si>
  <si>
    <t>a1b1R000008MIXWQA4</t>
  </si>
  <si>
    <t>a1b1R000008MIYoQAO</t>
  </si>
  <si>
    <t>a1b1R000008MIa6QAG</t>
  </si>
  <si>
    <t>a1b1R000008MITfQAO</t>
  </si>
  <si>
    <t>a1b1R000008MIUxQAO</t>
  </si>
  <si>
    <t>a1b1R000008MIWFQA4</t>
  </si>
  <si>
    <t>a1b1R000008MIXXQA4</t>
  </si>
  <si>
    <t>a1b1R000008MIYpQAO</t>
  </si>
  <si>
    <t>a1b1R000008MIa7QAG</t>
  </si>
  <si>
    <t>a1b1R000008MITgQAO</t>
  </si>
  <si>
    <t>a1b1R000008MIUyQAO</t>
  </si>
  <si>
    <t>a1b1R000008MIWGQA4</t>
  </si>
  <si>
    <t>a1b1R000008MIXYQA4</t>
  </si>
  <si>
    <t>a1b1R000008MIYqQAO</t>
  </si>
  <si>
    <t>a1b1R000008MIa8QAG</t>
  </si>
  <si>
    <t>a1b1R000008MIThQAO</t>
  </si>
  <si>
    <t>a1b1R000008MIUzQAO</t>
  </si>
  <si>
    <t>a1b1R000008MIWHQA4</t>
  </si>
  <si>
    <t>a1b1R000008MIXZQA4</t>
  </si>
  <si>
    <t>a1b1R000008MIYrQAO</t>
  </si>
  <si>
    <t>a1b1R000008MIa9QAG</t>
  </si>
  <si>
    <t>a1b1R000008MITiQAO</t>
  </si>
  <si>
    <t>a1b1R000008MIV0QAO</t>
  </si>
  <si>
    <t>a1b1R000008MIWIQA4</t>
  </si>
  <si>
    <t>a1b1R000008MIXaQAO</t>
  </si>
  <si>
    <t>a1b1R000008MIYsQAO</t>
  </si>
  <si>
    <t>a1b1R000008MIaAQAW</t>
  </si>
  <si>
    <t>a1b1R000008MITjQAO</t>
  </si>
  <si>
    <t>a1b1R000008MIV1QAO</t>
  </si>
  <si>
    <t>a1b1R000008MIWJQA4</t>
  </si>
  <si>
    <t>a1b1R000008MIXbQAO</t>
  </si>
  <si>
    <t>a1b1R000008MIYtQAO</t>
  </si>
  <si>
    <t>a1b1R000008MIaBQAW</t>
  </si>
  <si>
    <t>a1b1R000008MITkQAO</t>
  </si>
  <si>
    <t>a1b1R000008MIV2QAO</t>
  </si>
  <si>
    <t>a1b1R000008MIWKQA4</t>
  </si>
  <si>
    <t>a1b1R000008MIXcQAO</t>
  </si>
  <si>
    <t>a1b1R000008MIYuQAO</t>
  </si>
  <si>
    <t>a1b1R000008MIaCQAW</t>
  </si>
  <si>
    <t>a1b1R000008MITlQAO</t>
  </si>
  <si>
    <t>a1b1R000008MIV3QAO</t>
  </si>
  <si>
    <t>a1b1R000008MIWLQA4</t>
  </si>
  <si>
    <t>a1b1R000008MIXdQAO</t>
  </si>
  <si>
    <t>a1b1R000008MIYvQAO</t>
  </si>
  <si>
    <t>a1b1R000008MIaDQAW</t>
  </si>
  <si>
    <t>a1b1R000008MITmQAO</t>
  </si>
  <si>
    <t>a1b1R000008MIV4QAO</t>
  </si>
  <si>
    <t>a1b1R000008MIWMQA4</t>
  </si>
  <si>
    <t>a1b1R000008MIXeQAO</t>
  </si>
  <si>
    <t>a1b1R000008MIYwQAO</t>
  </si>
  <si>
    <t>a1b1R000008MIaEQAW</t>
  </si>
  <si>
    <t>a1b1R000008MITnQAO</t>
  </si>
  <si>
    <t>a1b1R000008MIV5QAO</t>
  </si>
  <si>
    <t>a1b1R000008MIWNQA4</t>
  </si>
  <si>
    <t>a1b1R000008MIXfQAO</t>
  </si>
  <si>
    <t>a1b1R000008MIYxQAO</t>
  </si>
  <si>
    <t>a1b1R000008MIaFQAW</t>
  </si>
  <si>
    <t>a1b1R000008MIToQAO</t>
  </si>
  <si>
    <t>a1b1R000008MIV6QAO</t>
  </si>
  <si>
    <t>a1b1R000008MIWOQA4</t>
  </si>
  <si>
    <t>a1b1R000008MIXgQAO</t>
  </si>
  <si>
    <t>a1b1R000008MIYyQAO</t>
  </si>
  <si>
    <t>a1b1R000008MIaGQAW</t>
  </si>
  <si>
    <t>a1b1R000008MITpQAO</t>
  </si>
  <si>
    <t>a1b1R000008MIV7QAO</t>
  </si>
  <si>
    <t>a1b1R000008MIWPQA4</t>
  </si>
  <si>
    <t>a1b1R000008MIXhQAO</t>
  </si>
  <si>
    <t>a1b1R000008MIYzQAO</t>
  </si>
  <si>
    <t>a1b1R000008MIaHQAW</t>
  </si>
  <si>
    <t>a1b1R000008MITqQAO</t>
  </si>
  <si>
    <t>a1b1R000008MIV8QAO</t>
  </si>
  <si>
    <t>a1b1R000008MIWQQA4</t>
  </si>
  <si>
    <t>a1b1R000008MIXiQAO</t>
  </si>
  <si>
    <t>a1b1R000008MIZ0QAO</t>
  </si>
  <si>
    <t>a1b1R000008MIaIQAW</t>
  </si>
  <si>
    <t>a1b1R000008MITrQAO</t>
  </si>
  <si>
    <t>a1b1R000008MIV9QAO</t>
  </si>
  <si>
    <t>a1b1R000008MIWRQA4</t>
  </si>
  <si>
    <t>a1b1R000008MIXjQAO</t>
  </si>
  <si>
    <t>a1b1R000008MIZ1QAO</t>
  </si>
  <si>
    <t>a1b1R000008MIaJQAW</t>
  </si>
  <si>
    <t>a1b1R000008MITsQAO</t>
  </si>
  <si>
    <t>a1b1R000008MIVAQA4</t>
  </si>
  <si>
    <t>a1b1R000008MIWSQA4</t>
  </si>
  <si>
    <t>a1b1R000008MIXkQAO</t>
  </si>
  <si>
    <t>a1b1R000008MIZ2QAO</t>
  </si>
  <si>
    <t>a1b1R000008MIaKQAW</t>
  </si>
  <si>
    <t>a1b1R000008MITtQAO</t>
  </si>
  <si>
    <t>a1b1R000008MIVBQA4</t>
  </si>
  <si>
    <t>a1b1R000008MIWTQA4</t>
  </si>
  <si>
    <t>a1b1R000008MIXlQAO</t>
  </si>
  <si>
    <t>a1b1R000008MIZ3QAO</t>
  </si>
  <si>
    <t>a1b1R000008MIaLQAW</t>
  </si>
  <si>
    <t>a1b1R000008MITuQAO</t>
  </si>
  <si>
    <t>a1b1R000008MIVCQA4</t>
  </si>
  <si>
    <t>a1b1R000008MIWUQA4</t>
  </si>
  <si>
    <t>a1b1R000008MIXmQAO</t>
  </si>
  <si>
    <t>a1b1R000008MIZ4QAO</t>
  </si>
  <si>
    <t>a1b1R000008MIaMQAW</t>
  </si>
  <si>
    <t>a1b1R000008MITvQAO</t>
  </si>
  <si>
    <t>a1b1R000008MIVDQA4</t>
  </si>
  <si>
    <t>a1b1R000008MIWVQA4</t>
  </si>
  <si>
    <t>a1b1R000008MIXnQAO</t>
  </si>
  <si>
    <t>a1b1R000008MIZ5QAO</t>
  </si>
  <si>
    <t>a1b1R000008MIaNQAW</t>
  </si>
  <si>
    <t>a1b1R000008MITwQAO</t>
  </si>
  <si>
    <t>a1b1R000008MIVEQA4</t>
  </si>
  <si>
    <t>a1b1R000008MIWWQA4</t>
  </si>
  <si>
    <t>a1b1R000008MIXoQAO</t>
  </si>
  <si>
    <t>a1b1R000008MIZ6QAO</t>
  </si>
  <si>
    <t>a1b1R000008MIaOQAW</t>
  </si>
  <si>
    <t>a1b1R000008MITxQAO</t>
  </si>
  <si>
    <t>a1b1R000008MIVFQA4</t>
  </si>
  <si>
    <t>a1b1R000008MIWXQA4</t>
  </si>
  <si>
    <t>a1b1R000008MIXpQAO</t>
  </si>
  <si>
    <t>a1b1R000008MIZ7QAO</t>
  </si>
  <si>
    <t>a1b1R000008MIaPQAW</t>
  </si>
  <si>
    <t>a1b1R000008MITyQAO</t>
  </si>
  <si>
    <t>a1b1R000008MIVGQA4</t>
  </si>
  <si>
    <t>a1b1R000008MIWYQA4</t>
  </si>
  <si>
    <t>a1b1R000008MIXqQAO</t>
  </si>
  <si>
    <t>a1b1R000008MIZ8QAO</t>
  </si>
  <si>
    <t>a1b1R000008MIaQQAW</t>
  </si>
  <si>
    <t>a1b1R000008MITzQAO</t>
  </si>
  <si>
    <t>a1b1R000008MIVHQA4</t>
  </si>
  <si>
    <t>a1b1R000008MIWZQA4</t>
  </si>
  <si>
    <t>a1b1R000008MIXrQAO</t>
  </si>
  <si>
    <t>a1b1R000008MIZ9QAO</t>
  </si>
  <si>
    <t>a1b1R000008MIaRQAW</t>
  </si>
  <si>
    <t>a1b1R000008MIU0QAO</t>
  </si>
  <si>
    <t>a1b1R000008MIVIQA4</t>
  </si>
  <si>
    <t>a1b1R000008MIWaQAO</t>
  </si>
  <si>
    <t>a1b1R000008MIXsQAO</t>
  </si>
  <si>
    <t>a1b1R000008MIZAQA4</t>
  </si>
  <si>
    <t>a1b1R000008MIaSQAW</t>
  </si>
  <si>
    <t>a1b1R000008MIU1QAO</t>
  </si>
  <si>
    <t>a1b1R000008MIVJQA4</t>
  </si>
  <si>
    <t>a1b1R000008MIWbQAO</t>
  </si>
  <si>
    <t>a1b1R000008MIXtQAO</t>
  </si>
  <si>
    <t>a1b1R000008MIZBQA4</t>
  </si>
  <si>
    <t>a1b1R000008MIaTQAW</t>
  </si>
  <si>
    <t>a1b1R000008MIU2QAO</t>
  </si>
  <si>
    <t>a1b1R000008MIVKQA4</t>
  </si>
  <si>
    <t>a1b1R000008MIWcQAO</t>
  </si>
  <si>
    <t>a1b1R000008MIXuQAO</t>
  </si>
  <si>
    <t>a1b1R000008MIZCQA4</t>
  </si>
  <si>
    <t>a1b1R000008MIaUQAW</t>
  </si>
  <si>
    <t>a1b1R000008MIU3QAO</t>
  </si>
  <si>
    <t>a1b1R000008MIVLQA4</t>
  </si>
  <si>
    <t>a1b1R000008MIWdQAO</t>
  </si>
  <si>
    <t>a1b1R000008MIXvQAO</t>
  </si>
  <si>
    <t>a1b1R000008MIZDQA4</t>
  </si>
  <si>
    <t>a1b1R000008MIaVQAW</t>
  </si>
  <si>
    <t>a1b1R000008MIU4QAO</t>
  </si>
  <si>
    <t>a1b1R000008MIVMQA4</t>
  </si>
  <si>
    <t>a1b1R000008MIWeQAO</t>
  </si>
  <si>
    <t>a1b1R000008MIXwQAO</t>
  </si>
  <si>
    <t>a1b1R000008MIZEQA4</t>
  </si>
  <si>
    <t>a1b1R000008MIaWQAW</t>
  </si>
  <si>
    <t>a1b1R000008MIU5QAO</t>
  </si>
  <si>
    <t>a1b1R000008MIVNQA4</t>
  </si>
  <si>
    <t>a1b1R000008MIWfQAO</t>
  </si>
  <si>
    <t>a1b1R000008MIXxQAO</t>
  </si>
  <si>
    <t>a1b1R000008MIZFQA4</t>
  </si>
  <si>
    <t>a1b1R000008MIaXQAW</t>
  </si>
  <si>
    <t>a1b1R000008MIU6QAO</t>
  </si>
  <si>
    <t>a1b1R000008MIVOQA4</t>
  </si>
  <si>
    <t>a1b1R000008MIWgQAO</t>
  </si>
  <si>
    <t>a1b1R000008MIXyQAO</t>
  </si>
  <si>
    <t>a1b1R000008MIZGQA4</t>
  </si>
  <si>
    <t>a1b1R000008MIaYQAW</t>
  </si>
  <si>
    <t>a1b1R000008MIU7QAO</t>
  </si>
  <si>
    <t>a1b1R000008MIVPQA4</t>
  </si>
  <si>
    <t>a1b1R000008MIWhQAO</t>
  </si>
  <si>
    <t>a1b1R000008MIXzQAO</t>
  </si>
  <si>
    <t>a1b1R000008MIZHQA4</t>
  </si>
  <si>
    <t>a1b1R000008MIaZQAW</t>
  </si>
  <si>
    <t>a1b1R000008MIU8QAO</t>
  </si>
  <si>
    <t>a1b1R000008MIVQQA4</t>
  </si>
  <si>
    <t>a1b1R000008MIWiQAO</t>
  </si>
  <si>
    <t>a1b1R000008MIY0QAO</t>
  </si>
  <si>
    <t>a1b1R000008MIZIQA4</t>
  </si>
  <si>
    <t>a1b1R000008MIaaQAG</t>
  </si>
  <si>
    <t>a1b1R000008MIU9QAO</t>
  </si>
  <si>
    <t>a1b1R000008MIVRQA4</t>
  </si>
  <si>
    <t>a1b1R000008MIWjQAO</t>
  </si>
  <si>
    <t>a1b1R000008MIY1QAO</t>
  </si>
  <si>
    <t>a1b1R000008MIZJQA4</t>
  </si>
  <si>
    <t>a1b1R000008MIabQAG</t>
  </si>
  <si>
    <t>a1b1R000008MIUAQA4</t>
  </si>
  <si>
    <t>a1b1R000008MIVSQA4</t>
  </si>
  <si>
    <t>a1b1R000008MIWkQAO</t>
  </si>
  <si>
    <t>a1b1R000008MIY2QAO</t>
  </si>
  <si>
    <t>a1b1R000008MIZKQA4</t>
  </si>
  <si>
    <t>a1b1R000008MIacQAG</t>
  </si>
  <si>
    <t>a1b1R000008MIUBQA4</t>
  </si>
  <si>
    <t>a1b1R000008MIVTQA4</t>
  </si>
  <si>
    <t>a1b1R000008MIWlQAO</t>
  </si>
  <si>
    <t>a1b1R000008MIY3QAO</t>
  </si>
  <si>
    <t>a1b1R000008MIZLQA4</t>
  </si>
  <si>
    <t>a1b1R000008MIadQAG</t>
  </si>
  <si>
    <t>a1b1R000008MIUCQA4</t>
  </si>
  <si>
    <t>a1b1R000008MIVUQA4</t>
  </si>
  <si>
    <t>a1b1R000008MIWmQAO</t>
  </si>
  <si>
    <t>a1b1R000008MIY4QAO</t>
  </si>
  <si>
    <t>a1b1R000008MIZMQA4</t>
  </si>
  <si>
    <t>a1b1R000008MIaeQAG</t>
  </si>
  <si>
    <t>a1b1R000008MIUDQA4</t>
  </si>
  <si>
    <t>a1b1R000008MIVVQA4</t>
  </si>
  <si>
    <t>a1b1R000008MIWnQAO</t>
  </si>
  <si>
    <t>a1b1R000008MIY5QAO</t>
  </si>
  <si>
    <t>a1b1R000008MIZNQA4</t>
  </si>
  <si>
    <t>a1b1R000008MIafQAG</t>
  </si>
  <si>
    <t>a1b1R000008MIUEQA4</t>
  </si>
  <si>
    <t>a1b1R000008MIVWQA4</t>
  </si>
  <si>
    <t>a1b1R000008MIWoQAO</t>
  </si>
  <si>
    <t>a1b1R000008MIY6QAO</t>
  </si>
  <si>
    <t>a1b1R000008MIZOQA4</t>
  </si>
  <si>
    <t>a1b1R000008MIagQAG</t>
  </si>
  <si>
    <t>a1b1R000008MIUFQA4</t>
  </si>
  <si>
    <t>a1b1R000008MIVXQA4</t>
  </si>
  <si>
    <t>a1b1R000008MIWpQAO</t>
  </si>
  <si>
    <t>a1b1R000008MIY7QAO</t>
  </si>
  <si>
    <t>a1b1R000008MIZPQA4</t>
  </si>
  <si>
    <t>a1b1R000008MIahQAG</t>
  </si>
  <si>
    <t>a1G1R000003hc8mUAA</t>
  </si>
  <si>
    <t>a1G1R000003hc8nUAA</t>
  </si>
  <si>
    <t>a1G1R000003hc8oUAA</t>
  </si>
  <si>
    <t>a1G1R000003hc8pUAA</t>
  </si>
  <si>
    <t>a1G1R000003hc8qUAA</t>
  </si>
  <si>
    <t>a1G1R000003hc8rUAA</t>
  </si>
  <si>
    <t>a1G1R000003hc8sUAA</t>
  </si>
  <si>
    <t>a1G1R000003hc8tUAA</t>
  </si>
  <si>
    <t>a1G1R000003hc8uUAA</t>
  </si>
  <si>
    <t>a1G1R000003hc8vUAA</t>
  </si>
  <si>
    <t>a1G1R000003hc8wUAA</t>
  </si>
  <si>
    <t>a1G1R000003hc8xUAA</t>
  </si>
  <si>
    <t>a1G1R000003hc8yUAA</t>
  </si>
  <si>
    <t>a1G1R000003hc8zUAA</t>
  </si>
  <si>
    <t>a1G1R000003hc90UAA</t>
  </si>
  <si>
    <t>a1G1R000003hc91UAA</t>
  </si>
  <si>
    <t>a1G1R000003hc92UAA</t>
  </si>
  <si>
    <t>a1G1R000003hc93UAA</t>
  </si>
  <si>
    <t>a1G1R000003hc94UAA</t>
  </si>
  <si>
    <t>a1G1R000003hc95UAA</t>
  </si>
  <si>
    <t>a1G1R000003hc96UAA</t>
  </si>
  <si>
    <t>a1G1R000003hc97UAA</t>
  </si>
  <si>
    <t>a1G1R000003hc98UAA</t>
  </si>
  <si>
    <t>a1G1R000003hc99UAA</t>
  </si>
  <si>
    <t>a1G1R000003hc9AUAQ</t>
  </si>
  <si>
    <t>a1G1R000003hc9BUAQ</t>
  </si>
  <si>
    <t>a1G1R000003hc9CUAQ</t>
  </si>
  <si>
    <t>a1G1R000003hc9DUAQ</t>
  </si>
  <si>
    <t>a1G1R000003hc9EUAQ</t>
  </si>
  <si>
    <t>a1G1R000003hc9FUAQ</t>
  </si>
  <si>
    <t>a1G1R000003hc9GUAQ</t>
  </si>
  <si>
    <t>a1G1R000003hc9HUAQ</t>
  </si>
  <si>
    <t>a1G1R000003hc9IUAQ</t>
  </si>
  <si>
    <t>a1G1R000003hc9JUAQ</t>
  </si>
  <si>
    <t>a1G1R000003hc9KUAQ</t>
  </si>
  <si>
    <t>a1G1R000003hc9LUAQ</t>
  </si>
  <si>
    <t>a1G1R000003hc9MUAQ</t>
  </si>
  <si>
    <t>a1G1R000003hc9NUAQ</t>
  </si>
  <si>
    <t>a1G1R000003hc9OUAQ</t>
  </si>
  <si>
    <t>a1G1R000003hc9PUAQ</t>
  </si>
  <si>
    <t>a1G1R000003hc9QUAQ</t>
  </si>
  <si>
    <t>a1G1R000003hc9RUAQ</t>
  </si>
  <si>
    <t>a1G1R000003hc9SUAQ</t>
  </si>
  <si>
    <t>a1G1R000003hc9TUAQ</t>
  </si>
  <si>
    <t>a1G1R000003hc9UUAQ</t>
  </si>
  <si>
    <t>a1G1R000003hc9VUAQ</t>
  </si>
  <si>
    <t>a1G1R000003hc9WUAQ</t>
  </si>
  <si>
    <t>a1G1R000003hc9XUAQ</t>
  </si>
  <si>
    <t>a1G1R000003hc9YUAQ</t>
  </si>
  <si>
    <t>a1G1R000003hc9ZUAQ</t>
  </si>
  <si>
    <t>a1G1R000003hc9aUAA</t>
  </si>
  <si>
    <t>a1G1R000003hc9bUAA</t>
  </si>
  <si>
    <t>a1G1R000003hc9cUAA</t>
  </si>
  <si>
    <t>a1G1R000003hc9dUAA</t>
  </si>
  <si>
    <t>a1G1R000003hc9eUAA</t>
  </si>
  <si>
    <t>a1G1R000003hc9fUAA</t>
  </si>
  <si>
    <t>a1G1R000003hc9gUAA</t>
  </si>
  <si>
    <t>a1G1R000003hc9hUAA</t>
  </si>
  <si>
    <t>a1G1R000003hc9iUAA</t>
  </si>
  <si>
    <t>a1G1R000003hc9jUAA</t>
  </si>
  <si>
    <t>a1G1R000003hc9kUAA</t>
  </si>
  <si>
    <t>a1G1R000003hc9lUAA</t>
  </si>
  <si>
    <t>a1G1R000003hc9mUAA</t>
  </si>
  <si>
    <t>a1G1R000003hc9nUAA</t>
  </si>
  <si>
    <t>a1G1R000003hc9oUAA</t>
  </si>
  <si>
    <t>a1G1R000003hc9pUAA</t>
  </si>
  <si>
    <t>a1G1R000003hc9qUAA</t>
  </si>
  <si>
    <t>a1G1R000003hc9rUAA</t>
  </si>
  <si>
    <t>a1G1R000003hc9sUAA</t>
  </si>
  <si>
    <t>a1G1R000003hc9tUAA</t>
  </si>
  <si>
    <t>a1G1R000003hc9uUAA</t>
  </si>
  <si>
    <t>a1G1R000003hc9vUAA</t>
  </si>
  <si>
    <t>a1G1R000003hc9wUAA</t>
  </si>
  <si>
    <t>a1G1R000003hc9xUAA</t>
  </si>
  <si>
    <t>a1G1R000003hc9yUAA</t>
  </si>
  <si>
    <t>a1G1R000003hc9zUAA</t>
  </si>
  <si>
    <t>a1G1R000003hcA0UAI</t>
  </si>
  <si>
    <t>a1G1R000003hcA1UAI</t>
  </si>
  <si>
    <t>a1G1R000003hcA2UAI</t>
  </si>
  <si>
    <t>a1G1R000003hcA3UAI</t>
  </si>
  <si>
    <t>a1G1R000003hcA4UAI</t>
  </si>
  <si>
    <t>a1G1R000003hcA5UAI</t>
  </si>
  <si>
    <t>a1G1R000003hcA6UAI</t>
  </si>
  <si>
    <t>a1G1R000003hcA7UAI</t>
  </si>
  <si>
    <t>a1G1R000003hcA8UAI</t>
  </si>
  <si>
    <t>a1G1R000003hcA9UAI</t>
  </si>
  <si>
    <t>a1G1R000003hcAAUAY</t>
  </si>
  <si>
    <t>a1G1R000003hcABUAY</t>
  </si>
  <si>
    <t>a1G1R000003hcACUAY</t>
  </si>
  <si>
    <t>a1G1R000003hcADUAY</t>
  </si>
  <si>
    <t>a1G1R000003hcAEUAY</t>
  </si>
  <si>
    <t>a1G1R000003hcAFUAY</t>
  </si>
  <si>
    <t>a1G1R000003hcAGUAY</t>
  </si>
  <si>
    <t>a1G1R000003hcAHUAY</t>
  </si>
  <si>
    <t>a1G1R000003hcAIUAY</t>
  </si>
  <si>
    <t>a1G1R000003hcAJUAY</t>
  </si>
  <si>
    <t>a1G1R000003hcAKUAY</t>
  </si>
  <si>
    <t>a1G1R000003hcALUAY</t>
  </si>
  <si>
    <t>a1G1R000003hcAMUAY</t>
  </si>
  <si>
    <t>a1G1R000003hcANUAY</t>
  </si>
  <si>
    <t>a1G1R000003hcAOUAY</t>
  </si>
  <si>
    <t>a1G1R000003hcAPUAY</t>
  </si>
  <si>
    <t>a1G1R000003hcAQUAY</t>
  </si>
  <si>
    <t>a1G1R000003hcARUAY</t>
  </si>
  <si>
    <t>a1G1R000003hcASUAY</t>
  </si>
  <si>
    <t>a1G1R000003hcATUAY</t>
  </si>
  <si>
    <t>a1G1R000003hcAUUAY</t>
  </si>
  <si>
    <t>a1G1R000003hcAVUAY</t>
  </si>
  <si>
    <t>a1G1R000003hcAWUAY</t>
  </si>
  <si>
    <t>a1G1R000003hcAXUAY</t>
  </si>
  <si>
    <t>a1G1R000003hcAYUAY</t>
  </si>
  <si>
    <t>a1G1R000003hcAZUAY</t>
  </si>
  <si>
    <t>a1G1R000003hcAaUAI</t>
  </si>
  <si>
    <t>a1G1R000003hcAbUAI</t>
  </si>
  <si>
    <t>a1G1R000003hcAcUAI</t>
  </si>
  <si>
    <t>a1G1R000003hcAdUAI</t>
  </si>
  <si>
    <t>a1G1R000003hcAeUAI</t>
  </si>
  <si>
    <t>a1G1R000003hcAfUAI</t>
  </si>
  <si>
    <t>a1G1R000003hcAgUAI</t>
  </si>
  <si>
    <t>a1G1R000003hcAhUAI</t>
  </si>
  <si>
    <t>a1G1R000003hcAiUAI</t>
  </si>
  <si>
    <t>a1G1R000003hcAjUAI</t>
  </si>
  <si>
    <t>a1G1R000003hcAkUAI</t>
  </si>
  <si>
    <t>a1G1R000003hcAlUAI</t>
  </si>
  <si>
    <t>a1G1R000003hcAmUAI</t>
  </si>
  <si>
    <t>a1G1R000003hcAnUAI</t>
  </si>
  <si>
    <t>a1G1R000003hcAoUAI</t>
  </si>
  <si>
    <t>a1G1R000003hcApUAI</t>
  </si>
  <si>
    <t>a1G1R000003hcAqUAI</t>
  </si>
  <si>
    <t>a1G1R000003hcArUAI</t>
  </si>
  <si>
    <t>a1G1R000003hcAsUAI</t>
  </si>
  <si>
    <t>a1G1R000003hcAtUAI</t>
  </si>
  <si>
    <t>a1G1R000003hcAuUAI</t>
  </si>
  <si>
    <t>a1G1R000003hcAvUAI</t>
  </si>
  <si>
    <t>a1G1R000003hcAwUAI</t>
  </si>
  <si>
    <t>a1G1R000003hcAxUAI</t>
  </si>
  <si>
    <t>a1G1R000003hcAyUAI</t>
  </si>
  <si>
    <t>a1G1R000003hcAzUAI</t>
  </si>
  <si>
    <t>a1G1R000003hcB0UAI</t>
  </si>
  <si>
    <t>a1G1R000003hcB1UAI</t>
  </si>
  <si>
    <t>a1G1R000003hcB2UAI</t>
  </si>
  <si>
    <t>a1G1R000003hcB3UAI</t>
  </si>
  <si>
    <t>a1G1R000003hcB4UAI</t>
  </si>
  <si>
    <t>a1G1R000003hcB5UAI</t>
  </si>
  <si>
    <t>a1G1R000003hcB6UAI</t>
  </si>
  <si>
    <t>a1G1R000003hcB7UAI</t>
  </si>
  <si>
    <t>a1G1R000003hcB8UAI</t>
  </si>
  <si>
    <t>a1G1R000003hcB9UAI</t>
  </si>
  <si>
    <t>a1G1R000003hcBAUAY</t>
  </si>
  <si>
    <t>a1G1R000003hcBBUAY</t>
  </si>
  <si>
    <t>a1V1R00000BiH3JUAV</t>
  </si>
  <si>
    <t>a1V1R00000BiH3KUAV</t>
  </si>
  <si>
    <t>a1V1R00000BiH3LUAV</t>
  </si>
  <si>
    <t>a1V1R00000BiH3MUAV</t>
  </si>
  <si>
    <t>a1V1R00000BiH3NUAV</t>
  </si>
  <si>
    <t>a1V1R00000BiH3OUAV</t>
  </si>
  <si>
    <t>a1V1R00000BiH3PUAV</t>
  </si>
  <si>
    <t>a1V1R00000BiH3QUAV</t>
  </si>
  <si>
    <t>a1V1R00000BiH3RUAV</t>
  </si>
  <si>
    <t>a1V1R00000BiH3SUAV</t>
  </si>
  <si>
    <t>a1V1R00000BiH3TUAV</t>
  </si>
  <si>
    <t>a1V1R00000BiH3UUAV</t>
  </si>
  <si>
    <t>a1V1R00000BiH3VUAV</t>
  </si>
  <si>
    <t>a1V1R00000BiH3WUAV</t>
  </si>
  <si>
    <t>a1V1R00000BiH3XUAV</t>
  </si>
  <si>
    <t>a1V1R00000BiH3YUAV</t>
  </si>
  <si>
    <t>a1V1R00000BiH3ZUAV</t>
  </si>
  <si>
    <t>a1V1R00000BiH3aUAF</t>
  </si>
  <si>
    <t>a1V1R00000BiH3bUAF</t>
  </si>
  <si>
    <t>a1V1R00000BiH3cUAF</t>
  </si>
  <si>
    <t>a1V1R00000BiH3dUAF</t>
  </si>
  <si>
    <t>a1V1R00000BiH3eUAF</t>
  </si>
  <si>
    <t>a1V1R00000BiH3fUAF</t>
  </si>
  <si>
    <t>a1V1R00000BiH3gUAF</t>
  </si>
  <si>
    <t>a1V1R00000BiH3hUAF</t>
  </si>
  <si>
    <t>a1V1R00000BiH3iUAF</t>
  </si>
  <si>
    <t>a1V1R00000BiH3jUAF</t>
  </si>
  <si>
    <t>a1V1R00000BiH3kUAF</t>
  </si>
  <si>
    <t>a1V1R00000BiH3lUAF</t>
  </si>
  <si>
    <t>a1V1R00000BiH3mUAF</t>
  </si>
  <si>
    <t>a1V1R00000BiH3nUAF</t>
  </si>
  <si>
    <t>a1V1R00000BiH3oUAF</t>
  </si>
  <si>
    <t>a1V1R00000BiH3pUAF</t>
  </si>
  <si>
    <t>a1V1R00000BiH3qUAF</t>
  </si>
  <si>
    <t>a1V1R00000BiH3rUAF</t>
  </si>
  <si>
    <t>a1V1R00000BiH3sUAF</t>
  </si>
  <si>
    <t>a1V1R00000BiH3tUAF</t>
  </si>
  <si>
    <t>a1V1R00000BiH3uUAF</t>
  </si>
  <si>
    <t>a1V1R00000BiH3vUAF</t>
  </si>
  <si>
    <t>a1V1R00000BiH3wUAF</t>
  </si>
  <si>
    <t>a1V1R00000BiH3xUAF</t>
  </si>
  <si>
    <t>a1V1R00000BiH3yUAF</t>
  </si>
  <si>
    <t>a1V1R00000BiH3zUAF</t>
  </si>
  <si>
    <t>a1V1R00000BiH40UAF</t>
  </si>
  <si>
    <t>a1V1R00000BiH41UAF</t>
  </si>
  <si>
    <t>a1V1R00000BiH42UAF</t>
  </si>
  <si>
    <t>a1V1R00000BiH43UAF</t>
  </si>
  <si>
    <t>a1V1R00000BiH44UAF</t>
  </si>
  <si>
    <t>a1V1R00000BiH45UAF</t>
  </si>
  <si>
    <t>a1V1R00000BiH46UAF</t>
  </si>
  <si>
    <t>a1V1R00000BiH47UAF</t>
  </si>
  <si>
    <t>a1V1R00000BiH48UAF</t>
  </si>
  <si>
    <t>a1V1R00000BiH49UAF</t>
  </si>
  <si>
    <t>a1V1R00000BiH4AUAV</t>
  </si>
  <si>
    <t>a1V1R00000BiH4BUAV</t>
  </si>
  <si>
    <t>a1V1R00000BiH4CUAV</t>
  </si>
  <si>
    <t>a1V1R00000BiH4DUAV</t>
  </si>
  <si>
    <t>a1V1R00000BiH4EUAV</t>
  </si>
  <si>
    <t>a1V1R00000BiH4FUAV</t>
  </si>
  <si>
    <t>a1V1R00000BiH4GUAV</t>
  </si>
  <si>
    <t>a1V1R00000BiH4HUAV</t>
  </si>
  <si>
    <t>a1V1R00000BiH4IUAV</t>
  </si>
  <si>
    <t>a1V1R00000BiH4JUAV</t>
  </si>
  <si>
    <t>a1V1R00000BiH4KUAV</t>
  </si>
  <si>
    <t>a1V1R00000BiH4LUAV</t>
  </si>
  <si>
    <t>a1V1R00000BiH4MUAV</t>
  </si>
  <si>
    <t>a1V1R00000BiH4NUAV</t>
  </si>
  <si>
    <t>a1V1R00000BiH4OUAV</t>
  </si>
  <si>
    <t>a1V1R00000BiH4PUAV</t>
  </si>
  <si>
    <t>a1V1R00000BiH4QUAV</t>
  </si>
  <si>
    <t>a1V1R00000BiH4RUAV</t>
  </si>
  <si>
    <t>a1V1R00000BiH4SUAV</t>
  </si>
  <si>
    <t>a1V1R00000BiH4TUAV</t>
  </si>
  <si>
    <t>a1V1R00000BiH4UUAV</t>
  </si>
  <si>
    <t>a1V1R00000BiH4VUAV</t>
  </si>
  <si>
    <t>a1V1R00000BiH4WUAV</t>
  </si>
  <si>
    <t>a1V1R00000BiH4XUAV</t>
  </si>
  <si>
    <t>a1V1R00000BiH4YUAV</t>
  </si>
  <si>
    <t>a1V1R00000BiH4ZUAV</t>
  </si>
  <si>
    <t>a1V1R00000BiH4aUAF</t>
  </si>
  <si>
    <t>a1V1R00000BiH4bUAF</t>
  </si>
  <si>
    <t>a1V1R00000BiH4cUAF</t>
  </si>
  <si>
    <t>a1V1R00000BiH4dUAF</t>
  </si>
  <si>
    <t>a1V1R00000BiH4eUAF</t>
  </si>
  <si>
    <t>a1V1R00000BiH4fUAF</t>
  </si>
  <si>
    <t>a1V1R00000BiH4gUAF</t>
  </si>
  <si>
    <t>a1V1R00000BiH4hUAF</t>
  </si>
  <si>
    <t>a1V1R00000BiH4iUAF</t>
  </si>
  <si>
    <t>a1V1R00000BiH4jUAF</t>
  </si>
  <si>
    <t>a1V1R00000BiH4kUAF</t>
  </si>
  <si>
    <t>a1V1R00000BiH4lUAF</t>
  </si>
  <si>
    <t>a1V1R00000BiH4mUAF</t>
  </si>
  <si>
    <t>a1V1R00000BiH4nUAF</t>
  </si>
  <si>
    <t>a1V1R00000BiH4oUAF</t>
  </si>
  <si>
    <t>a1V1R00000BiH4pUAF</t>
  </si>
  <si>
    <t>a1V1R00000BiH4qUAF</t>
  </si>
  <si>
    <t>a1V1R00000BiH4rUAF</t>
  </si>
  <si>
    <t>a1V1R00000BiH4sUAF</t>
  </si>
  <si>
    <t>a1V1R00000BiH4tUAF</t>
  </si>
  <si>
    <t>a1V1R00000BiH4uUAF</t>
  </si>
  <si>
    <t>a1V1R00000BiH4vUAF</t>
  </si>
  <si>
    <t>a1V1R00000BiH4wUAF</t>
  </si>
  <si>
    <t>a1V1R00000BiH4xUAF</t>
  </si>
  <si>
    <t>a1V1R00000BiH4yUAF</t>
  </si>
  <si>
    <t>a1V1R00000BiH4zUAF</t>
  </si>
  <si>
    <t>a1V1R00000BiH50UAF</t>
  </si>
  <si>
    <t>a1V1R00000BiH51UAF</t>
  </si>
  <si>
    <t>a1V1R00000BiH52UAF</t>
  </si>
  <si>
    <t>a1V1R00000BiH53UAF</t>
  </si>
  <si>
    <t>a1V1R00000BiH54UAF</t>
  </si>
  <si>
    <t>a1V1R00000BiH55UAF</t>
  </si>
  <si>
    <t>a1V1R00000BiH56UAF</t>
  </si>
  <si>
    <t>a1V1R00000BiH57UAF</t>
  </si>
  <si>
    <t>a1V1R00000BiH58UAF</t>
  </si>
  <si>
    <t>a1V1R00000BiH59UAF</t>
  </si>
  <si>
    <t>a1V1R00000BiH5AUAV</t>
  </si>
  <si>
    <t>a1V1R00000BiH5BUAV</t>
  </si>
  <si>
    <t>a1V1R00000BiH5CUAV</t>
  </si>
  <si>
    <t>a1V1R00000BiH5DUAV</t>
  </si>
  <si>
    <t>a1V1R00000BiH5EUAV</t>
  </si>
  <si>
    <t>a1V1R00000BiH5FUAV</t>
  </si>
  <si>
    <t>a1V1R00000BiH5GUAV</t>
  </si>
  <si>
    <t>a1V1R00000BiH5HUAV</t>
  </si>
  <si>
    <t>a1V1R00000BiH5IUAV</t>
  </si>
  <si>
    <t>a1V1R00000BiH5JUAV</t>
  </si>
  <si>
    <t>a1V1R00000BiH5KUAV</t>
  </si>
  <si>
    <t>a1V1R00000BiH5LUAV</t>
  </si>
  <si>
    <t>a1V1R00000BiH5MUAV</t>
  </si>
  <si>
    <t>a1V1R00000BiH5NUAV</t>
  </si>
  <si>
    <t>a1V1R00000BiH5OUAV</t>
  </si>
  <si>
    <t>a1V1R00000BiH5PUAV</t>
  </si>
  <si>
    <t>a1V1R00000BiH5QUAV</t>
  </si>
  <si>
    <t>a1V1R00000BiH5RUAV</t>
  </si>
  <si>
    <t>a1V1R00000BiH5SUAV</t>
  </si>
  <si>
    <t>a1V1R00000BiH5TUAV</t>
  </si>
  <si>
    <t>a1V1R00000BiH5UUAV</t>
  </si>
  <si>
    <t>a1V1R00000BiH5VUAV</t>
  </si>
  <si>
    <t>a1V1R00000BiH5WUAV</t>
  </si>
  <si>
    <t>a1V1R00000BiH5XUAV</t>
  </si>
  <si>
    <t>a1V1R00000BiH5YUAV</t>
  </si>
  <si>
    <t>a1V1R00000BiH5ZUAV</t>
  </si>
  <si>
    <t>a1V1R00000BiH5aUAF</t>
  </si>
  <si>
    <t>a1V1R00000BiH5bUAF</t>
  </si>
  <si>
    <t>a1V1R00000BiH5cUAF</t>
  </si>
  <si>
    <t>a1V1R00000BiH5dUAF</t>
  </si>
  <si>
    <t>a1V1R00000BiH5eUAF</t>
  </si>
  <si>
    <t>a1V1R00000BiH5fUAF</t>
  </si>
  <si>
    <t>a1V1R00000BiH5gUAF</t>
  </si>
  <si>
    <t>a1V1R00000BiH5hUAF</t>
  </si>
  <si>
    <t>a1V1R00000BiH5iUAF</t>
  </si>
  <si>
    <t>a161R00000CmUfvQAF</t>
  </si>
  <si>
    <t>a161R00000CmUfuQAF</t>
  </si>
  <si>
    <t>a161R00000CmUftQAF</t>
  </si>
  <si>
    <t>a161R00000CmUfsQAF</t>
  </si>
  <si>
    <t>a161R00000CmUfrQAF</t>
  </si>
  <si>
    <t>a161R00000CmUfqQAF</t>
  </si>
  <si>
    <t>a161R00000CmUfpQAF</t>
  </si>
  <si>
    <t>a161R00000CmUfoQAF</t>
  </si>
  <si>
    <t>a161R00000CmUfnQAF</t>
  </si>
  <si>
    <t>a161R00000CmUfmQAF</t>
  </si>
  <si>
    <t>a161R00000CmUg5QAF</t>
  </si>
  <si>
    <t>a161R00000CmUg4QAF</t>
  </si>
  <si>
    <t>a161R00000CmUg3QAF</t>
  </si>
  <si>
    <t>a161R00000CmUg2QAF</t>
  </si>
  <si>
    <t>a161R00000CmUg1QAF</t>
  </si>
  <si>
    <t>a161R00000CmUg0QAF</t>
  </si>
  <si>
    <t>a161R00000CmUfzQAF</t>
  </si>
  <si>
    <t>a161R00000CmUfyQAF</t>
  </si>
  <si>
    <t>a161R00000CmUfxQAF</t>
  </si>
  <si>
    <t>a161R00000CmUfwQAF</t>
  </si>
  <si>
    <t>a161R00000CmUgFQAV</t>
  </si>
  <si>
    <t>a161R00000CmUgEQAV</t>
  </si>
  <si>
    <t>a161R00000CmUgDQAV</t>
  </si>
  <si>
    <t>a161R00000CmUgCQAV</t>
  </si>
  <si>
    <t>a161R00000CmUgBQAV</t>
  </si>
  <si>
    <t>a161R00000CmUgAQAV</t>
  </si>
  <si>
    <t>a161R00000CmUg9QAF</t>
  </si>
  <si>
    <t>a161R00000CmUg8QAF</t>
  </si>
  <si>
    <t>a161R00000CmUg7QAF</t>
  </si>
  <si>
    <t>a161R00000CmUg6QAF</t>
  </si>
  <si>
    <t>a161R00000CmUgPQAV</t>
  </si>
  <si>
    <t>a161R00000CmUgOQAV</t>
  </si>
  <si>
    <t>a161R00000CmUgNQAV</t>
  </si>
  <si>
    <t>a161R00000CmUgMQAV</t>
  </si>
  <si>
    <t>a161R00000CmUgLQAV</t>
  </si>
  <si>
    <t>a161R00000CmUgKQAV</t>
  </si>
  <si>
    <t>a161R00000CmUgJQAV</t>
  </si>
  <si>
    <t>a161R00000CmUgIQAV</t>
  </si>
  <si>
    <t>a161R00000CmUgHQAV</t>
  </si>
  <si>
    <t>a161R00000CmUgGQAV</t>
  </si>
  <si>
    <t>a161R00000CmUgZQAV</t>
  </si>
  <si>
    <t>a161R00000CmUgYQAV</t>
  </si>
  <si>
    <t>a161R00000CmUgXQAV</t>
  </si>
  <si>
    <t>a161R00000CmUgWQAV</t>
  </si>
  <si>
    <t>a161R00000CmUgVQAV</t>
  </si>
  <si>
    <t>a161R00000CmUgUQAV</t>
  </si>
  <si>
    <t>a161R00000CmUgTQAV</t>
  </si>
  <si>
    <t>a161R00000CmUgSQAV</t>
  </si>
  <si>
    <t>a161R00000CmUgRQAV</t>
  </si>
  <si>
    <t>a161R00000CmUgQQAV</t>
  </si>
  <si>
    <t>a161R00000CmUgjQAF</t>
  </si>
  <si>
    <t>a161R00000CmUgiQAF</t>
  </si>
  <si>
    <t>a161R00000CmUghQAF</t>
  </si>
  <si>
    <t>a161R00000CmUggQAF</t>
  </si>
  <si>
    <t>a161R00000CmUgfQAF</t>
  </si>
  <si>
    <t>a161R00000CmUgeQAF</t>
  </si>
  <si>
    <t>a161R00000CmUgdQAF</t>
  </si>
  <si>
    <t>a161R00000CmUgcQAF</t>
  </si>
  <si>
    <t>a161R00000CmUgbQAF</t>
  </si>
  <si>
    <t>a161R00000CmUgaQAF</t>
  </si>
  <si>
    <t>a161R00000CmUgtQAF</t>
  </si>
  <si>
    <t>a161R00000CmUgsQAF</t>
  </si>
  <si>
    <t>a161R00000CmUgrQAF</t>
  </si>
  <si>
    <t>a161R00000CmUgqQAF</t>
  </si>
  <si>
    <t>a161R00000CmUgpQAF</t>
  </si>
  <si>
    <t>a161R00000CmUgoQAF</t>
  </si>
  <si>
    <t>a161R00000CmUgnQAF</t>
  </si>
  <si>
    <t>a161R00000CmUgmQAF</t>
  </si>
  <si>
    <t>a161R00000CmUglQAF</t>
  </si>
  <si>
    <t>a161R00000CmUgkQAF</t>
  </si>
  <si>
    <t>a161R00000CmUh3QAF</t>
  </si>
  <si>
    <t>a161R00000CmUh2QAF</t>
  </si>
  <si>
    <t>a161R00000CmUh1QAF</t>
  </si>
  <si>
    <t>a161R00000CmUh0QAF</t>
  </si>
  <si>
    <t>a161R00000CmUgzQAF</t>
  </si>
  <si>
    <t>a161R00000CmUgyQAF</t>
  </si>
  <si>
    <t>a161R00000CmUgxQAF</t>
  </si>
  <si>
    <t>a161R00000CmUgwQAF</t>
  </si>
  <si>
    <t>a161R00000CmUgvQAF</t>
  </si>
  <si>
    <t>a161R00000CmUguQAF</t>
  </si>
  <si>
    <t>a161R00000CmUhDQAV</t>
  </si>
  <si>
    <t>a161R00000CmUhCQAV</t>
  </si>
  <si>
    <t>a161R00000CmUhBQAV</t>
  </si>
  <si>
    <t>a161R00000CmUhAQAV</t>
  </si>
  <si>
    <t>a161R00000CmUh9QAF</t>
  </si>
  <si>
    <t>a161R00000CmUh8QAF</t>
  </si>
  <si>
    <t>a161R00000CmUh7QAF</t>
  </si>
  <si>
    <t>a161R00000CmUh6QAF</t>
  </si>
  <si>
    <t>a161R00000CmUh5QAF</t>
  </si>
  <si>
    <t>a161R00000CmUh4QAF</t>
  </si>
  <si>
    <t>a161R00000CmUhNQAV</t>
  </si>
  <si>
    <t>a161R00000CmUhMQAV</t>
  </si>
  <si>
    <t>a161R00000CmUhLQAV</t>
  </si>
  <si>
    <t>a161R00000CmUhKQAV</t>
  </si>
  <si>
    <t>a161R00000CmUhJQAV</t>
  </si>
  <si>
    <t>a161R00000CmUhIQAV</t>
  </si>
  <si>
    <t>a161R00000CmUhHQAV</t>
  </si>
  <si>
    <t>a161R00000CmUhGQAV</t>
  </si>
  <si>
    <t>a161R00000CmUhFQAV</t>
  </si>
  <si>
    <t>a161R00000CmUhEQAV</t>
  </si>
  <si>
    <t>a161R00000CmUhXQAV</t>
  </si>
  <si>
    <t>a161R00000CmUhWQAV</t>
  </si>
  <si>
    <t>a161R00000CmUhVQAV</t>
  </si>
  <si>
    <t>a161R00000CmUhUQAV</t>
  </si>
  <si>
    <t>a161R00000CmUhTQAV</t>
  </si>
  <si>
    <t>a161R00000CmUhSQAV</t>
  </si>
  <si>
    <t>a161R00000CmUhRQAV</t>
  </si>
  <si>
    <t>a161R00000CmUhQQAV</t>
  </si>
  <si>
    <t>a161R00000CmUhPQAV</t>
  </si>
  <si>
    <t>a161R00000CmUhOQAV</t>
  </si>
  <si>
    <t>a161R00000CmUhhQAF</t>
  </si>
  <si>
    <t>a161R00000CmUhgQAF</t>
  </si>
  <si>
    <t>a161R00000CmUhfQAF</t>
  </si>
  <si>
    <t>a161R00000CmUheQAF</t>
  </si>
  <si>
    <t>a161R00000CmUhdQAF</t>
  </si>
  <si>
    <t>a161R00000CmUhcQAF</t>
  </si>
  <si>
    <t>a161R00000CmUhbQAF</t>
  </si>
  <si>
    <t>a161R00000CmUhaQAF</t>
  </si>
  <si>
    <t>a161R00000CmUhZQAV</t>
  </si>
  <si>
    <t>a161R00000CmUhYQAV</t>
  </si>
  <si>
    <t>a161R00000CmUhrQAF</t>
  </si>
  <si>
    <t>a161R00000CmUhqQAF</t>
  </si>
  <si>
    <t>a161R00000CmUhpQAF</t>
  </si>
  <si>
    <t>a161R00000CmUhoQAF</t>
  </si>
  <si>
    <t>a161R00000CmUhnQAF</t>
  </si>
  <si>
    <t>a161R00000CmUhmQAF</t>
  </si>
  <si>
    <t>a161R00000CmUhlQAF</t>
  </si>
  <si>
    <t>a161R00000CmUhkQAF</t>
  </si>
  <si>
    <t>a161R00000CmUhjQAF</t>
  </si>
  <si>
    <t>a161R00000CmUhiQAF</t>
  </si>
  <si>
    <t>a161R00000CmUi1QAF</t>
  </si>
  <si>
    <t>a161R00000CmUi0QAF</t>
  </si>
  <si>
    <t>a161R00000CmUhzQAF</t>
  </si>
  <si>
    <t>a161R00000CmUhyQAF</t>
  </si>
  <si>
    <t>a161R00000CmUhxQAF</t>
  </si>
  <si>
    <t>a161R00000CmUhwQAF</t>
  </si>
  <si>
    <t>a161R00000CmUhvQAF</t>
  </si>
  <si>
    <t>a161R00000CmUhuQAF</t>
  </si>
  <si>
    <t>a161R00000CmUhtQAF</t>
  </si>
  <si>
    <t>a161R00000CmUhsQAF</t>
  </si>
  <si>
    <t>a161R00000CmUiBQAV</t>
  </si>
  <si>
    <t>a161R00000CmUiAQAV</t>
  </si>
  <si>
    <t>a161R00000CmUi9QAF</t>
  </si>
  <si>
    <t>a161R00000CmUi8QAF</t>
  </si>
  <si>
    <t>a161R00000CmUi7QAF</t>
  </si>
  <si>
    <t>a161R00000CmUi6QAF</t>
  </si>
  <si>
    <t>a161R00000CmUi5QAF</t>
  </si>
  <si>
    <t>a161R00000CmUi4QAF</t>
  </si>
  <si>
    <t>a161R00000CmUi3QAF</t>
  </si>
  <si>
    <t>a161R00000CmUi2QAF</t>
  </si>
  <si>
    <t>a161R00000CmUiLQAV</t>
  </si>
  <si>
    <t>a161R00000CmUiKQAV</t>
  </si>
  <si>
    <t>a161R00000CmUiJQAV</t>
  </si>
  <si>
    <t>a161R00000CmUiIQAV</t>
  </si>
  <si>
    <t>a161R00000CmUiHQAV</t>
  </si>
  <si>
    <t>a161R00000CmUiGQAV</t>
  </si>
  <si>
    <t>a161R00000CmUiFQAV</t>
  </si>
  <si>
    <t>a161R00000CmUiEQAV</t>
  </si>
  <si>
    <t>a161R00000CmUiDQAV</t>
  </si>
  <si>
    <t>a161R00000CmUiCQAV</t>
  </si>
  <si>
    <t>a161R00000CmUiVQAV</t>
  </si>
  <si>
    <t>a161R00000CmUiUQAV</t>
  </si>
  <si>
    <t>a161R00000CmUiTQAV</t>
  </si>
  <si>
    <t>a161R00000CmUiSQAV</t>
  </si>
  <si>
    <t>a161R00000CmUiRQAV</t>
  </si>
  <si>
    <t>a161R00000CmUiQQAV</t>
  </si>
  <si>
    <t>a161R00000CmUiPQAV</t>
  </si>
  <si>
    <t>a161R00000CmUiOQAV</t>
  </si>
  <si>
    <t>a161R00000CmUiNQAV</t>
  </si>
  <si>
    <t>a161R00000CmUiMQAV</t>
  </si>
  <si>
    <t>a161R00000CmUifQAF</t>
  </si>
  <si>
    <t>a161R00000CmUieQAF</t>
  </si>
  <si>
    <t>a161R00000CmUidQAF</t>
  </si>
  <si>
    <t>a161R00000CmUicQAF</t>
  </si>
  <si>
    <t>a161R00000CmUibQAF</t>
  </si>
  <si>
    <t>a161R00000CmUiaQAF</t>
  </si>
  <si>
    <t>a161R00000CmUiZQAV</t>
  </si>
  <si>
    <t>a161R00000CmUiYQAV</t>
  </si>
  <si>
    <t>a161R00000CmUiXQAV</t>
  </si>
  <si>
    <t>a161R00000CmUiWQAV</t>
  </si>
  <si>
    <t>a161R00000CmUipQAF</t>
  </si>
  <si>
    <t>a161R00000CmUioQAF</t>
  </si>
  <si>
    <t>a161R00000CmUinQAF</t>
  </si>
  <si>
    <t>a161R00000CmUimQAF</t>
  </si>
  <si>
    <t>a161R00000CmUilQAF</t>
  </si>
  <si>
    <t>a161R00000CmUikQAF</t>
  </si>
  <si>
    <t>a161R00000CmUijQAF</t>
  </si>
  <si>
    <t>a161R00000CmUiiQAF</t>
  </si>
  <si>
    <t>a161R00000CmUihQAF</t>
  </si>
  <si>
    <t>a161R00000CmUigQAF</t>
  </si>
  <si>
    <t>a161R00000CmUizQAF</t>
  </si>
  <si>
    <t>a161R00000CmUiyQAF</t>
  </si>
  <si>
    <t>a161R00000CmUixQAF</t>
  </si>
  <si>
    <t>a161R00000CmUiwQAF</t>
  </si>
  <si>
    <t>a161R00000CmUivQAF</t>
  </si>
  <si>
    <t>a161R00000CmUiuQAF</t>
  </si>
  <si>
    <t>a161R00000CmUitQAF</t>
  </si>
  <si>
    <t>a161R00000CmUisQAF</t>
  </si>
  <si>
    <t>a161R00000CmUirQAF</t>
  </si>
  <si>
    <t>a161R00000CmUiqQAF</t>
  </si>
  <si>
    <t>a161R00000CmUj9QAF</t>
  </si>
  <si>
    <t>a161R00000CmUj8QAF</t>
  </si>
  <si>
    <t>a161R00000CmUj7QAF</t>
  </si>
  <si>
    <t>a161R00000CmUj6QAF</t>
  </si>
  <si>
    <t>a161R00000CmUj5QAF</t>
  </si>
  <si>
    <t>a161R00000CmUj4QAF</t>
  </si>
  <si>
    <t>a161R00000CmUj3QAF</t>
  </si>
  <si>
    <t>a161R00000CmUj2QAF</t>
  </si>
  <si>
    <t>a161R00000CmUj1QAF</t>
  </si>
  <si>
    <t>a161R00000CmUj0QAF</t>
  </si>
  <si>
    <t>a161R00000CmUjJQAV</t>
  </si>
  <si>
    <t>a161R00000CmUjIQAV</t>
  </si>
  <si>
    <t>a161R00000CmUjHQAV</t>
  </si>
  <si>
    <t>a161R00000CmUjGQAV</t>
  </si>
  <si>
    <t>a161R00000CmUjFQAV</t>
  </si>
  <si>
    <t>a161R00000CmUjEQAV</t>
  </si>
  <si>
    <t>a161R00000CmUjDQAV</t>
  </si>
  <si>
    <t>a161R00000CmUjCQAV</t>
  </si>
  <si>
    <t>a161R00000CmUjBQAV</t>
  </si>
  <si>
    <t>a161R00000CmUjAQAV</t>
  </si>
  <si>
    <t>a161R00000CmUjTQAV</t>
  </si>
  <si>
    <t>a161R00000CmUjSQAV</t>
  </si>
  <si>
    <t>a161R00000CmUjRQAV</t>
  </si>
  <si>
    <t>a161R00000CmUjQQAV</t>
  </si>
  <si>
    <t>a161R00000CmUjPQAV</t>
  </si>
  <si>
    <t>a161R00000CmUjOQAV</t>
  </si>
  <si>
    <t>a161R00000CmUjNQAV</t>
  </si>
  <si>
    <t>a161R00000CmUjMQAV</t>
  </si>
  <si>
    <t>a161R00000CmUjLQAV</t>
  </si>
  <si>
    <t>a161R00000CmUjKQAV</t>
  </si>
  <si>
    <t>a161R00000CmUjdQAF</t>
  </si>
  <si>
    <t>a161R00000CmUjcQAF</t>
  </si>
  <si>
    <t>a161R00000CmUjbQAF</t>
  </si>
  <si>
    <t>a161R00000CmUjaQAF</t>
  </si>
  <si>
    <t>a161R00000CmUjZQAV</t>
  </si>
  <si>
    <t>a161R00000CmUjYQAV</t>
  </si>
  <si>
    <t>a161R00000CmUjXQAV</t>
  </si>
  <si>
    <t>a161R00000CmUjWQAV</t>
  </si>
  <si>
    <t>a161R00000CmUjVQAV</t>
  </si>
  <si>
    <t>a161R00000CmUjUQAV</t>
  </si>
  <si>
    <t>a161R00000CmUjnQAF</t>
  </si>
  <si>
    <t>a161R00000CmUjmQAF</t>
  </si>
  <si>
    <t>a161R00000CmUjlQAF</t>
  </si>
  <si>
    <t>a161R00000CmUjkQAF</t>
  </si>
  <si>
    <t>a161R00000CmUjjQAF</t>
  </si>
  <si>
    <t>a161R00000CmUjiQAF</t>
  </si>
  <si>
    <t>a161R00000CmUjhQAF</t>
  </si>
  <si>
    <t>a161R00000CmUjgQAF</t>
  </si>
  <si>
    <t>a161R00000CmUjfQAF</t>
  </si>
  <si>
    <t>a161R00000CmUjeQAF</t>
  </si>
  <si>
    <t>a161R00000CmUjxQAF</t>
  </si>
  <si>
    <t>a161R00000CmUjwQAF</t>
  </si>
  <si>
    <t>a161R00000CmUjvQAF</t>
  </si>
  <si>
    <t>a161R00000CmUjuQAF</t>
  </si>
  <si>
    <t>a161R00000CmUjtQAF</t>
  </si>
  <si>
    <t>a161R00000CmUjsQAF</t>
  </si>
  <si>
    <t>a161R00000CmUjrQAF</t>
  </si>
  <si>
    <t>a161R00000CmUjqQAF</t>
  </si>
  <si>
    <t>a161R00000CmUjpQAF</t>
  </si>
  <si>
    <t>a161R00000CmUjoQAF</t>
  </si>
  <si>
    <t>a161R00000CmUk7QAF</t>
  </si>
  <si>
    <t>a161R00000CmUk6QAF</t>
  </si>
  <si>
    <t>a161R00000CmUk5QAF</t>
  </si>
  <si>
    <t>a161R00000CmUk4QAF</t>
  </si>
  <si>
    <t>a161R00000CmUk3QAF</t>
  </si>
  <si>
    <t>a161R00000CmUk2QAF</t>
  </si>
  <si>
    <t>a161R00000CmUk1QAF</t>
  </si>
  <si>
    <t>a161R00000CmUk0QAF</t>
  </si>
  <si>
    <t>a161R00000CmUjzQAF</t>
  </si>
  <si>
    <t>a161R00000CmUjyQAF</t>
  </si>
  <si>
    <t>a161R00000CmUkHQAV</t>
  </si>
  <si>
    <t>a161R00000CmUkGQAV</t>
  </si>
  <si>
    <t>a161R00000CmUkFQAV</t>
  </si>
  <si>
    <t>a161R00000CmUkEQAV</t>
  </si>
  <si>
    <t>a161R00000CmUkDQAV</t>
  </si>
  <si>
    <t>a161R00000CmUkCQAV</t>
  </si>
  <si>
    <t>a161R00000CmUkBQAV</t>
  </si>
  <si>
    <t>a161R00000CmUkAQAV</t>
  </si>
  <si>
    <t>a161R00000CmUk9QAF</t>
  </si>
  <si>
    <t>a161R00000CmUk8QAF</t>
  </si>
  <si>
    <t>a161R00000CmUkRQAV</t>
  </si>
  <si>
    <t>a161R00000CmUkQQAV</t>
  </si>
  <si>
    <t>a161R00000CmUkPQAV</t>
  </si>
  <si>
    <t>a161R00000CmUkOQAV</t>
  </si>
  <si>
    <t>a161R00000CmUkNQAV</t>
  </si>
  <si>
    <t>a161R00000CmUkMQAV</t>
  </si>
  <si>
    <t>a161R00000CmUkLQAV</t>
  </si>
  <si>
    <t>a161R00000CmUkKQAV</t>
  </si>
  <si>
    <t>a161R00000CmUkJQAV</t>
  </si>
  <si>
    <t>a161R00000CmUkIQAV</t>
  </si>
  <si>
    <t>a161R00000CmUkbQAF</t>
  </si>
  <si>
    <t>a161R00000CmUkaQAF</t>
  </si>
  <si>
    <t>a161R00000CmUkZQAV</t>
  </si>
  <si>
    <t>a161R00000CmUkYQAV</t>
  </si>
  <si>
    <t>a161R00000CmUkXQAV</t>
  </si>
  <si>
    <t>a161R00000CmUkWQAV</t>
  </si>
  <si>
    <t>a161R00000CmUkVQAV</t>
  </si>
  <si>
    <t>a161R00000CmUkUQAV</t>
  </si>
  <si>
    <t>a161R00000CmUkTQAV</t>
  </si>
  <si>
    <t>a161R00000CmUkSQAV</t>
  </si>
  <si>
    <t>Tuberculosis</t>
  </si>
  <si>
    <t>IOR-00034</t>
  </si>
  <si>
    <t>HIV I-9a(M): Percentage of men who have sex with men who are living with HIV</t>
  </si>
  <si>
    <t>Age</t>
  </si>
  <si>
    <t>25+</t>
  </si>
  <si>
    <t>a1L36000000zoLdEAI</t>
  </si>
  <si>
    <t>U25</t>
  </si>
  <si>
    <t>a1L36000000zoLcEAI</t>
  </si>
  <si>
    <t>IOR-00035</t>
  </si>
  <si>
    <t>HIV I-9b(M): Percentage of transgender people who are living with HIV</t>
  </si>
  <si>
    <t>a1L36000000zoLfEAI</t>
  </si>
  <si>
    <t>a1L36000000zoLeEAI</t>
  </si>
  <si>
    <t>IOR-00036</t>
  </si>
  <si>
    <t>HIV I-10(M): Percentage of sex workers who are living with HIV</t>
  </si>
  <si>
    <t>a1L36000002Nzj3EAC</t>
  </si>
  <si>
    <t>a1L36000002Nzj2EAC</t>
  </si>
  <si>
    <t>IOR-00037</t>
  </si>
  <si>
    <t>HIV I-11(M): Percentage of people who inject drugs who are living with HIV</t>
  </si>
  <si>
    <t>a1L36000002OKmPEAW</t>
  </si>
  <si>
    <t>a1L36000002OKmOEAW</t>
  </si>
  <si>
    <t>IOR-00040</t>
  </si>
  <si>
    <t>Malaria I-4: Malaria test positivity rate</t>
  </si>
  <si>
    <t>Species</t>
  </si>
  <si>
    <t>P. Falciparum</t>
  </si>
  <si>
    <t>a1L36000000zoLwEAI</t>
  </si>
  <si>
    <t>Type of testing</t>
  </si>
  <si>
    <t>Rapid diagnostic test</t>
  </si>
  <si>
    <t>a1L36000002Nzj5EAC</t>
  </si>
  <si>
    <t>Microscopy</t>
  </si>
  <si>
    <t>a1L36000002Nzj4EAC</t>
  </si>
  <si>
    <t>IOR-00041</t>
  </si>
  <si>
    <t>Malaria I-5: Malaria parasite prevalence: Proportion of children aged 6-59 months with malaria infection</t>
  </si>
  <si>
    <t>Gender</t>
  </si>
  <si>
    <t>Female</t>
  </si>
  <si>
    <t>a1L36000000zoLzEAI</t>
  </si>
  <si>
    <t>Male</t>
  </si>
  <si>
    <t>a1L36000000zoLyEAI</t>
  </si>
  <si>
    <t>IOR-00042</t>
  </si>
  <si>
    <t>HIV I-4: Number of AIDS-related deaths per 100,000 population</t>
  </si>
  <si>
    <t>15+</t>
  </si>
  <si>
    <t>a1L36000000zoLbEAI</t>
  </si>
  <si>
    <t>U15</t>
  </si>
  <si>
    <t>a1L36000000zoLaEAI</t>
  </si>
  <si>
    <t>a1L36000000zoLYEAY</t>
  </si>
  <si>
    <t>a1L36000000zoLXEAY</t>
  </si>
  <si>
    <t>Gender | Age</t>
  </si>
  <si>
    <t>Female 15-19</t>
  </si>
  <si>
    <t>a1L36000002NzjFEAS</t>
  </si>
  <si>
    <t>Male 15-19</t>
  </si>
  <si>
    <t>a1L36000002Nzj0EAC</t>
  </si>
  <si>
    <t>Female 20-24</t>
  </si>
  <si>
    <t>a1L36000002NzjGEAS</t>
  </si>
  <si>
    <t>Male 20-24</t>
  </si>
  <si>
    <t>a1L36000002Nzj1EAC</t>
  </si>
  <si>
    <t>IOR-00052</t>
  </si>
  <si>
    <t>Malaria I-1(M): Reported malaria cases (presumed and confirmed)</t>
  </si>
  <si>
    <t>5+</t>
  </si>
  <si>
    <t>a1L36000000zoLjEAI</t>
  </si>
  <si>
    <t>U5</t>
  </si>
  <si>
    <t>a1L36000000zoLiEAI</t>
  </si>
  <si>
    <t>Malaria case definition</t>
  </si>
  <si>
    <t>Presumptive</t>
  </si>
  <si>
    <t>a1L36000002NzjEEAS</t>
  </si>
  <si>
    <t>Confirmed</t>
  </si>
  <si>
    <t>a1L36000002NzjDEAS</t>
  </si>
  <si>
    <t>Other species</t>
  </si>
  <si>
    <t>a1L36000002NzjCEAS</t>
  </si>
  <si>
    <t>a1L36000002NzjBEAS</t>
  </si>
  <si>
    <t>P. Vivax</t>
  </si>
  <si>
    <t>a1L36000002NzjAEAS</t>
  </si>
  <si>
    <t>IOR-00054</t>
  </si>
  <si>
    <t>Malaria I-3.1(M): Inpatient malaria deaths per year: rate per 100,000 persons per year</t>
  </si>
  <si>
    <t>a1L36000000zoLuEAI</t>
  </si>
  <si>
    <t>a1L36000000zoLtEAI</t>
  </si>
  <si>
    <t>IOR-00055</t>
  </si>
  <si>
    <t>Malaria I-6: All-cause under-5 mortality rate per 1000 live births</t>
  </si>
  <si>
    <t>a1L36000000zoM1EAI</t>
  </si>
  <si>
    <t>a1L36000000zoM0EAI</t>
  </si>
  <si>
    <t>IOR-00061</t>
  </si>
  <si>
    <t>HIV I-14: Number of new HIV infections per 1000 uninfected population</t>
  </si>
  <si>
    <t>a1L36000002NzixEAC</t>
  </si>
  <si>
    <t>a1L36000002NziwEAC</t>
  </si>
  <si>
    <t>a1L36000002NzivEAC</t>
  </si>
  <si>
    <t>a1L36000002NziuEAC</t>
  </si>
  <si>
    <t>a1L36000002NzjJEAS</t>
  </si>
  <si>
    <t>a1L36000002NziyEAC</t>
  </si>
  <si>
    <t>a1L36000002NzjKEAS</t>
  </si>
  <si>
    <t>a1L36000002NzizEAC</t>
  </si>
  <si>
    <t>IOR-00063</t>
  </si>
  <si>
    <t>Malaria I-10(M): Annual parasite incidence: Confirmed malaria cases (microscopy or RDT): rate per 1000 persons per year (Elimination settings)</t>
  </si>
  <si>
    <t>Source of infection</t>
  </si>
  <si>
    <t>Local-introduced</t>
  </si>
  <si>
    <t>a1L36000002Nzj9EAC</t>
  </si>
  <si>
    <t>Local-indigenous</t>
  </si>
  <si>
    <t>a1L36000002Nzj8EAC</t>
  </si>
  <si>
    <t>Induced</t>
  </si>
  <si>
    <t>a1L36000002Nzj7EAC</t>
  </si>
  <si>
    <t>Imported</t>
  </si>
  <si>
    <t>a1L36000002Nzj6EAC</t>
  </si>
  <si>
    <t>IOR-00076</t>
  </si>
  <si>
    <t>HIV I-13: Number and % of people living with HIV</t>
  </si>
  <si>
    <t>a1L36000002NzirEAC</t>
  </si>
  <si>
    <t>a1L36000002NziqEAC</t>
  </si>
  <si>
    <t>a1L36000002NzipEAC</t>
  </si>
  <si>
    <t>a1L36000002NzioEAC</t>
  </si>
  <si>
    <t>a1L36000002NzjHEAS</t>
  </si>
  <si>
    <t>a1L36000002NzisEAC</t>
  </si>
  <si>
    <t>a1L36000002NzjIEAS</t>
  </si>
  <si>
    <t>a1L36000002NzitEAC</t>
  </si>
  <si>
    <t>IOR-00002</t>
  </si>
  <si>
    <t>HIV O-1(M): Percentage of adults and children with HIV, known to be on treatment 12 months after initiation of antiretroviral therapy</t>
  </si>
  <si>
    <t>a1L36000000zoL5EAI</t>
  </si>
  <si>
    <t>a1L36000000zoL4EAI</t>
  </si>
  <si>
    <t>Duration of treatment</t>
  </si>
  <si>
    <t>60 months after initiation</t>
  </si>
  <si>
    <t>a1L36000002NzjLEAS</t>
  </si>
  <si>
    <t>36 months after initiation</t>
  </si>
  <si>
    <t>a1L36000000zoL7EAI</t>
  </si>
  <si>
    <t>24 months after initiation</t>
  </si>
  <si>
    <t>a1L36000000zoL6EAI</t>
  </si>
  <si>
    <t>a1L36000000zoL2EAI</t>
  </si>
  <si>
    <t>a1L36000000zoL1EAI</t>
  </si>
  <si>
    <t>IOR-00005</t>
  </si>
  <si>
    <t>HIV O-4a(M): Percentage of men reporting the use of a condom the last time they had anal sex with a male partner</t>
  </si>
  <si>
    <t>a1L36000002NzjNEAS</t>
  </si>
  <si>
    <t>a1L36000002NzjMEAS</t>
  </si>
  <si>
    <t>IOR-00007</t>
  </si>
  <si>
    <t>HIV O-5(M): Percentage of sex workers reporting the use of a condom with their most recent client</t>
  </si>
  <si>
    <t>a1L36000002NzjREAS</t>
  </si>
  <si>
    <t>a1L36000002NzjQEAS</t>
  </si>
  <si>
    <t>a1L36000000zoLFEAY</t>
  </si>
  <si>
    <t>a1L36000000zoLEEAY</t>
  </si>
  <si>
    <t>IOR-00008</t>
  </si>
  <si>
    <t>HIV O-6(M): Percentage of people who inject drugs reporting the use of sterile injecting equipment the last time they injected</t>
  </si>
  <si>
    <t>a1L36000000zoM9EAI</t>
  </si>
  <si>
    <t>a1L36000000zoMAEAY</t>
  </si>
  <si>
    <t>a1L36000000zoLIEAY</t>
  </si>
  <si>
    <t>a1L36000000zoLHEAY</t>
  </si>
  <si>
    <t>IOR-00013</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</si>
  <si>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</si>
  <si>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</si>
  <si>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</si>
  <si>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</si>
  <si>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</si>
  <si>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</si>
  <si>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a1L36000000zoLOEAY</t>
  </si>
  <si>
    <t>a1L36000000zoLNEAY</t>
  </si>
  <si>
    <t>IOR-00018</t>
  </si>
  <si>
    <t>Malaria O-3: Proportion of population using an insecticide-treated net among those with access to an insecticide-treated net</t>
  </si>
  <si>
    <t>a1L36000000zoLQEAY</t>
  </si>
  <si>
    <t>a1L36000000zoLPEAY</t>
  </si>
  <si>
    <t>IOR-00066</t>
  </si>
  <si>
    <t>HIV O-4.1b(M): Percentage of transgender people reporting the use of a condom the last time they had sex with a partner</t>
  </si>
  <si>
    <t>a1L36000002NzjPEAS</t>
  </si>
  <si>
    <t>a1L36000002NzjOEAS</t>
  </si>
  <si>
    <t>IOR-00067</t>
  </si>
  <si>
    <t>HIV O-9: Percentage of people who inject drugs reporting condom use at the last sexual intercourse</t>
  </si>
  <si>
    <t>a1L36000002NzjVEAS</t>
  </si>
  <si>
    <t>a1L36000002NzjUEAS</t>
  </si>
  <si>
    <t>a1L36000002NzjTEAS</t>
  </si>
  <si>
    <t>a1L36000002NzjSEAS</t>
  </si>
  <si>
    <t>IOR-00068</t>
  </si>
  <si>
    <t>HIV O-11: Percentage of (estimated) people living with HIV who have been tested HIV-positive</t>
  </si>
  <si>
    <t>a1L36000002NzjXEAS</t>
  </si>
  <si>
    <t>a1L36000002NzjWEAS</t>
  </si>
  <si>
    <t>IOR-00075</t>
  </si>
  <si>
    <t>Malaria O-9(M): Annual blood examination rate: per 100 population per year (Elimination settings)</t>
  </si>
  <si>
    <t>Case detection</t>
  </si>
  <si>
    <t>Passive</t>
  </si>
  <si>
    <t>a1L36000002NzjaEAC</t>
  </si>
  <si>
    <t>Active</t>
  </si>
  <si>
    <t>a1L36000002NzjZEAS</t>
  </si>
  <si>
    <t>MCI-00037</t>
  </si>
  <si>
    <t>MDR TB-2(M): Number of TB cases with RR-TB and/or MDR-TB notified</t>
  </si>
  <si>
    <t>a1L36000000zoNHEAY</t>
  </si>
  <si>
    <t>a1L36000000zoNGEAY</t>
  </si>
  <si>
    <t>a1L36000000zoNFEAY</t>
  </si>
  <si>
    <t>a1L36000000zoNEEAY</t>
  </si>
  <si>
    <t>MCI-00038</t>
  </si>
  <si>
    <t>MDR TB-3(M): Number of cases with RR-TB and/or MDR-TB that began second-line treatment</t>
  </si>
  <si>
    <t>a1L36000000zoNLEAY</t>
  </si>
  <si>
    <t>a1L36000000zoNKEAY</t>
  </si>
  <si>
    <t>a1L36000000zoNJEAY</t>
  </si>
  <si>
    <t>a1L36000000zoNIEAY</t>
  </si>
  <si>
    <t>TB regimen</t>
  </si>
  <si>
    <t>Short regimens</t>
  </si>
  <si>
    <t>a1L36000002Nzk1EAC</t>
  </si>
  <si>
    <t>New TB drugs</t>
  </si>
  <si>
    <t>a1L36000002Nzk0EAC</t>
  </si>
  <si>
    <t>MCI-00043</t>
  </si>
  <si>
    <t>VC-3(M): Number of long-lasting insecticidal nets distributed to targeted risk groups through continuous distribution</t>
  </si>
  <si>
    <t>Target / Risk population group</t>
  </si>
  <si>
    <t>School children</t>
  </si>
  <si>
    <t>a1L36000002Nzk2EAC</t>
  </si>
  <si>
    <t>Migrants/ refugees/ IDPs</t>
  </si>
  <si>
    <t>a1L36000000zoNOEAY</t>
  </si>
  <si>
    <t>Children 0-5</t>
  </si>
  <si>
    <t>a1L36000000zoNNEAY</t>
  </si>
  <si>
    <t>Pregnant women</t>
  </si>
  <si>
    <t>a1L36000000zoNMEAY</t>
  </si>
  <si>
    <t>Other population group</t>
  </si>
  <si>
    <t>a1L36000000zoNQEAY</t>
  </si>
  <si>
    <t>MCI-00047</t>
  </si>
  <si>
    <t>CM-1a(M): Proportion of suspected malaria cases that receive a parasitological test at public sector health facilities</t>
  </si>
  <si>
    <t>a1L36000000zoNXEAY</t>
  </si>
  <si>
    <t>a1L36000000zoNWEAY</t>
  </si>
  <si>
    <t>a1L36000000zoNZEAY</t>
  </si>
  <si>
    <t>a1L36000000zoNYEAY</t>
  </si>
  <si>
    <t>MCI-00048</t>
  </si>
  <si>
    <t>CM-1b(M): Proportion of suspected malaria cases that receive a parasitological test in the community</t>
  </si>
  <si>
    <t>a1L36000000zoNbEAI</t>
  </si>
  <si>
    <t>a1L36000000zoNaEAI</t>
  </si>
  <si>
    <t>a1L36000000zoNdEAI</t>
  </si>
  <si>
    <t>a1L36000000zoNcEAI</t>
  </si>
  <si>
    <t>MCI-00049</t>
  </si>
  <si>
    <t>CM-1c(M): Proportion of suspected malaria cases that receive a parasitological test at private sector sites</t>
  </si>
  <si>
    <t>a1L36000000zoNfEAI</t>
  </si>
  <si>
    <t>a1L36000000zoNeEAI</t>
  </si>
  <si>
    <t>a1L36000000zoNhEAI</t>
  </si>
  <si>
    <t>a1L36000000zoNgEAI</t>
  </si>
  <si>
    <t>MCI-00050</t>
  </si>
  <si>
    <t>CM-2a(M): Proportion of confirmed malaria cases that received first-line antimalarial treatment at public sector health facilities</t>
  </si>
  <si>
    <t>a1L36000000zoNjEAI</t>
  </si>
  <si>
    <t>a1L36000000zoNiEAI</t>
  </si>
  <si>
    <t>MCI-00051</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</si>
  <si>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</si>
  <si>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</si>
  <si>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</si>
  <si>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</si>
  <si>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</si>
  <si>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a1L36000000zoNnEAI</t>
  </si>
  <si>
    <t>a1L36000000zoNmEAI</t>
  </si>
  <si>
    <t>MCI-00053</t>
  </si>
  <si>
    <t>CM-3a: Proportion of malaria cases (presumed and confirmed) that received first line antimalarial treatment at public sector health facilities</t>
  </si>
  <si>
    <t>a1L36000000zoNpEAI</t>
  </si>
  <si>
    <t>a1L36000000zoNoEAI</t>
  </si>
  <si>
    <t>MCI-00054</t>
  </si>
  <si>
    <t>CM-3b: Proportion of malaria cases (presumed and confirmed) that received first line antimalarial treatment in the community</t>
  </si>
  <si>
    <t>a1L36000000zoNrEAI</t>
  </si>
  <si>
    <t>a1L36000000zoNqEAI</t>
  </si>
  <si>
    <t>MCI-00055</t>
  </si>
  <si>
    <t>CM-3c: Proportion of malaria cases (presumed and confirmed) that received first line antimalarial treatment at private sector sites</t>
  </si>
  <si>
    <t>a1L36000000zoNtEAI</t>
  </si>
  <si>
    <t>a1L36000000zoNsEAI</t>
  </si>
  <si>
    <t>MCI-00238</t>
  </si>
  <si>
    <t>TCS-1(M): Percentage of people living with HIV currently receiving antiretroviral therapy</t>
  </si>
  <si>
    <t>a1L36000000zoMtEAI</t>
  </si>
  <si>
    <t>a1L36000000zoMsEAI</t>
  </si>
  <si>
    <t>a1L36000000zoMqEAI</t>
  </si>
  <si>
    <t>a1L36000000zoMpEAI</t>
  </si>
  <si>
    <t>a1L36000002Nzk8EAC</t>
  </si>
  <si>
    <t>a1L36000002NzjpEAC</t>
  </si>
  <si>
    <t>a1L36000002Nzk9EAC</t>
  </si>
  <si>
    <t>a1L36000002NzjqEAC</t>
  </si>
  <si>
    <t>Female 15-24</t>
  </si>
  <si>
    <t>a1L36000002Nzk7EAC</t>
  </si>
  <si>
    <t>Male 15-24</t>
  </si>
  <si>
    <t>a1L36000000zoO2EAI</t>
  </si>
  <si>
    <t>PWIDs</t>
  </si>
  <si>
    <t>a1L36000002NzjtEAC</t>
  </si>
  <si>
    <t>Sex workers</t>
  </si>
  <si>
    <t>a1L36000002NzjsEAC</t>
  </si>
  <si>
    <t>MSM</t>
  </si>
  <si>
    <t>a1L36000002NzjrEAC</t>
  </si>
  <si>
    <t>Transgender</t>
  </si>
  <si>
    <t>a1L36000000zoMrEAI</t>
  </si>
  <si>
    <t>MCI-00239</t>
  </si>
  <si>
    <t>TCS-2: Percentage of people living with HIV that initiated ART with a CD4 count of &lt;200 cells/mm³</t>
  </si>
  <si>
    <t>a1L36000000zoMvEAI</t>
  </si>
  <si>
    <t>a1L36000000zoMuEAI</t>
  </si>
  <si>
    <t>MCI-00243</t>
  </si>
  <si>
    <t>TCP-1(M): Number of notified cases of all forms of TB-(i.e. bacteriologically confirmed + clinically diagnosed), includes new and relapse cases</t>
  </si>
  <si>
    <t>a1L36000000zoO8EAI</t>
  </si>
  <si>
    <t>a1L36000000zoN2EAI</t>
  </si>
  <si>
    <t>a1L36000000zoMyEAI</t>
  </si>
  <si>
    <t>a1L36000000zoMxEAI</t>
  </si>
  <si>
    <t>HIV test status</t>
  </si>
  <si>
    <t>Not documented</t>
  </si>
  <si>
    <t>a1L36000000zoN1EAI</t>
  </si>
  <si>
    <t>Negative</t>
  </si>
  <si>
    <t>a1L36000000zoN0EAI</t>
  </si>
  <si>
    <t>Positive</t>
  </si>
  <si>
    <t>a1L36000000zoMzEAI</t>
  </si>
  <si>
    <t>Bacteriologically confirmed</t>
  </si>
  <si>
    <t>a1L36000002NzjwEAC</t>
  </si>
  <si>
    <t>MCI-00245</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</si>
  <si>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</si>
  <si>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a1L36000000zoN9EAI</t>
  </si>
  <si>
    <t>a1L36000000zoN8EAI</t>
  </si>
  <si>
    <t>a1L36000000zoN4EAI</t>
  </si>
  <si>
    <t>a1L36000000zoN3EAI</t>
  </si>
  <si>
    <t>a1L36000000zoN7EAI</t>
  </si>
  <si>
    <t>a1L36000000zoN6EAI</t>
  </si>
  <si>
    <t>a1L36000000zoN5EAI</t>
  </si>
  <si>
    <t>MCI-00617</t>
  </si>
  <si>
    <t>YP-3: Number of adolescent girls and young women (AGYW) who were tested for HIV and received their results during the reporting period</t>
  </si>
  <si>
    <t>15-24</t>
  </si>
  <si>
    <t>a1L36000002NzjiEAC</t>
  </si>
  <si>
    <t>20-24</t>
  </si>
  <si>
    <t>a1L36000002NzjhEAC</t>
  </si>
  <si>
    <t>15-19</t>
  </si>
  <si>
    <t>a1L36000002NzjgEAC</t>
  </si>
  <si>
    <t>a1L36000002NzjkEAC</t>
  </si>
  <si>
    <t>a1L36000002NzjjEAC</t>
  </si>
  <si>
    <t>MCI-00619</t>
  </si>
  <si>
    <t>HTS-1: Number of people who were tested for HIV and received their results during the reporting period</t>
  </si>
  <si>
    <t>a1L36000002NzjmEAC</t>
  </si>
  <si>
    <t>a1L36000002NzjlEAC</t>
  </si>
  <si>
    <t>a1L36000002NzjoEAC</t>
  </si>
  <si>
    <t>a1L36000002NzjnEAC</t>
  </si>
  <si>
    <t>MCI-00625</t>
  </si>
  <si>
    <t>TCP-6b: Number of TB cases (all forms) notified among key affected populations/ high risk groups (other than prisoners)</t>
  </si>
  <si>
    <t>a1L36000002NzjyEAC</t>
  </si>
  <si>
    <t>a1L36000002NzjzEAC</t>
  </si>
  <si>
    <t>MCI-00630</t>
  </si>
  <si>
    <t>SPI-2: Percentage of children aged 3–59 months who received the full number of courses of SMC (3 or 4) per  transmission season in the targeted areas</t>
  </si>
  <si>
    <t>a1L36000002Nzk4EAC</t>
  </si>
  <si>
    <t>a1L36000002Nzk3EAC</t>
  </si>
  <si>
    <t>MCI-00637</t>
  </si>
  <si>
    <t>TCS-3.1: Percentage of people living with HIV and on ART, who have a suppressed viral load at 12 months (&lt;1000 copies/ml)</t>
  </si>
  <si>
    <t>a1L36000002Nzk6EAC</t>
  </si>
  <si>
    <t>a1L36000002NzjuEAC</t>
  </si>
  <si>
    <t>a1L36000002NzjvEAC</t>
  </si>
  <si>
    <t>a1L36000002Nzk5EAC</t>
  </si>
  <si>
    <t>IOR-00039</t>
  </si>
  <si>
    <t>TB I-4(M): RR-TB and/or MDR-TB prevalence among new TB patients: Proportion of new TB cases with RR-TB and/or MDR-TB</t>
  </si>
  <si>
    <t>a1J36000002m4EbEAI</t>
  </si>
  <si>
    <t>a3z360000009C2s</t>
  </si>
  <si>
    <t>IOR-00046</t>
  </si>
  <si>
    <t>TB I-1: TB prevalence rate per 100,000 population</t>
  </si>
  <si>
    <t>a1J36000002m4EiEAI</t>
  </si>
  <si>
    <t>a3z360000009C2p</t>
  </si>
  <si>
    <t>IOR-00047</t>
  </si>
  <si>
    <t>TB I-2: TB incidence rate per 100,000 population</t>
  </si>
  <si>
    <t>a1J36000002m4EjEAI</t>
  </si>
  <si>
    <t>a3z360000009C2q</t>
  </si>
  <si>
    <t>IOR-00048</t>
  </si>
  <si>
    <t>TB I-3(M): TB mortality rate per 100,000 population</t>
  </si>
  <si>
    <t>a1J36000002m4EkEAI</t>
  </si>
  <si>
    <t>a3z360000009C2r</t>
  </si>
  <si>
    <t>IOR-00051</t>
  </si>
  <si>
    <t>TB/HIV I-1: TB/HIV mortality rate per 100,000 population</t>
  </si>
  <si>
    <t>a1J36000002m4EnEAI</t>
  </si>
  <si>
    <t>a3z360000009C2v</t>
  </si>
  <si>
    <t>IOR-00058</t>
  </si>
  <si>
    <t>HSS I-1: Under 5 mortality rate per 1000 live births</t>
  </si>
  <si>
    <t>a1J36000002m4EuEAI</t>
  </si>
  <si>
    <t>a3z360000009C2w</t>
  </si>
  <si>
    <t>IOR-00059</t>
  </si>
  <si>
    <t>HSS I-2: Neonatal mortality rate, per 100,000 population</t>
  </si>
  <si>
    <t>a1J36000002m4EvEAI</t>
  </si>
  <si>
    <t>a3z360000009C2x</t>
  </si>
  <si>
    <t>IOR-00060</t>
  </si>
  <si>
    <t>HSS I-3: Maternal mortality ratio, per 100,000 population</t>
  </si>
  <si>
    <t>a1J36000002m4EwEAI</t>
  </si>
  <si>
    <t>a3z360000009C2y</t>
  </si>
  <si>
    <t>IOR-00001</t>
  </si>
  <si>
    <t>HSS O-3: Ratio of household out-of-pocket payments for health to total expenditure on health</t>
  </si>
  <si>
    <t>a1J36000002m4DzEAI</t>
  </si>
  <si>
    <t>a3z360000009C3j</t>
  </si>
  <si>
    <t>IOR-00010</t>
  </si>
  <si>
    <t>TB O-2a: Treatment success rate of all forms of TB- bacteriologically confirmed plus clinically diagnosed, new and relapse cases</t>
  </si>
  <si>
    <t>a1J36000002m4E8EAI</t>
  </si>
  <si>
    <t>a3z360000009C3d</t>
  </si>
  <si>
    <t>a1J36000002m4EBEAY</t>
  </si>
  <si>
    <t>a3z360000009C3g</t>
  </si>
  <si>
    <t>IOR-00022</t>
  </si>
  <si>
    <t>HSS O-1: Percentage of women attending antenatal care</t>
  </si>
  <si>
    <t>a1J36000002m4EKEAY</t>
  </si>
  <si>
    <t>a3z360000009C3h</t>
  </si>
  <si>
    <t>IOR-00023</t>
  </si>
  <si>
    <t>HSS O-2: Percentage of births attended by skilled health professional</t>
  </si>
  <si>
    <t>a1J36000002m4ELEAY</t>
  </si>
  <si>
    <t>a3z360000009C3i</t>
  </si>
  <si>
    <t>IOR-00024</t>
  </si>
  <si>
    <t>TB O-1a: Case notification rate of all forms of TB per 100,000 population - bacteriologically confirmed plus clinically diagnosed, new and relapse cases</t>
  </si>
  <si>
    <t>a1J36000002m4EMEAY</t>
  </si>
  <si>
    <t>a3z360000009C3b</t>
  </si>
  <si>
    <t>IOR-00077</t>
  </si>
  <si>
    <t>TB O-6: Notification of RR-TB and/or MDR-TB cases – Percentage of notified cases of bacteriologically confirmed, drug resistant RR-TB and/or MDR-TB as a proportion of all estimated RR-TB and/or MDR-TB cases</t>
  </si>
  <si>
    <t>a1J36000003YBIBEA4</t>
  </si>
  <si>
    <t>a3z360000009C3m</t>
  </si>
  <si>
    <t>IOR-00078</t>
  </si>
  <si>
    <t>TB O-5(M): TB treatment coverage: Percentage of new and relapse cases that were notified and treated among the estimated number of incident TB cases in the same year (all form of TB - bacteriologically confirmed plus clinically diagnosed)</t>
  </si>
  <si>
    <t>a1J36000003YBICEA4</t>
  </si>
  <si>
    <t>a3z360000009C3n</t>
  </si>
  <si>
    <t>MDR-TB</t>
  </si>
  <si>
    <t>MCI-00010</t>
  </si>
  <si>
    <t>a3z360000009C1uAAE</t>
  </si>
  <si>
    <t>a1O36000001EGFKEA4</t>
  </si>
  <si>
    <t>a3z360000009C1u</t>
  </si>
  <si>
    <t>Payment for results</t>
  </si>
  <si>
    <t>MCI-00024</t>
  </si>
  <si>
    <t>a3z360000009C24AAE</t>
  </si>
  <si>
    <t>a1O36000001EGFYEA4</t>
  </si>
  <si>
    <t>a3z360000009C24</t>
  </si>
  <si>
    <t>Program management</t>
  </si>
  <si>
    <t>MCI-00023</t>
  </si>
  <si>
    <t>a3z360000009C23AAE</t>
  </si>
  <si>
    <t>a1O36000001EGFXEA4</t>
  </si>
  <si>
    <t>a3z360000009C23</t>
  </si>
  <si>
    <t>RSSH: Community responses and systems</t>
  </si>
  <si>
    <t>MCI-00021</t>
  </si>
  <si>
    <t>a3z360000009C21AAE</t>
  </si>
  <si>
    <t>a1O36000001EGFVEA4</t>
  </si>
  <si>
    <t>a3z360000009C21</t>
  </si>
  <si>
    <t>RSSH: Financial management systems</t>
  </si>
  <si>
    <t>MCI-00019</t>
  </si>
  <si>
    <t>a3z360000009C20AAE</t>
  </si>
  <si>
    <t>a1O36000001EGFTEA4</t>
  </si>
  <si>
    <t>a3z360000009C20</t>
  </si>
  <si>
    <t>RSSH: Health management information systems and M&amp;E</t>
  </si>
  <si>
    <t>MCI-00022</t>
  </si>
  <si>
    <t>a3z360000009C22AAE</t>
  </si>
  <si>
    <t>a1O36000001EGFWEA4</t>
  </si>
  <si>
    <t>a3z360000009C22</t>
  </si>
  <si>
    <t>RSSH: Human resources for health (HRH), including community health workers</t>
  </si>
  <si>
    <t>MCI-00015</t>
  </si>
  <si>
    <t>a3z360000009C1wAAE</t>
  </si>
  <si>
    <t>a1O36000001EGFPEA4</t>
  </si>
  <si>
    <t>a3z360000009C1w</t>
  </si>
  <si>
    <t>RSSH: Integrated service delivery and quality improvement</t>
  </si>
  <si>
    <t>MCI-00014</t>
  </si>
  <si>
    <t>a3z360000009C1vAAE</t>
  </si>
  <si>
    <t>a1O36000001EGFOEA4</t>
  </si>
  <si>
    <t>a3z360000009C1v</t>
  </si>
  <si>
    <t>RSSH: National health strategies</t>
  </si>
  <si>
    <t>MCI-00536</t>
  </si>
  <si>
    <t>a3z360000009C4CAAU</t>
  </si>
  <si>
    <t>a1O36000001qZ7xEAE</t>
  </si>
  <si>
    <t>a3z360000009C4C</t>
  </si>
  <si>
    <t>RSSH: Procurement and supply chain management systems</t>
  </si>
  <si>
    <t>MCI-00016</t>
  </si>
  <si>
    <t>a3z360000009C1xAAE</t>
  </si>
  <si>
    <t>a1O36000001EGFQEA4</t>
  </si>
  <si>
    <t>a3z360000009C1x</t>
  </si>
  <si>
    <t>TB care and prevention</t>
  </si>
  <si>
    <t>MCI-00008</t>
  </si>
  <si>
    <t>a3z360000009C1sAAE</t>
  </si>
  <si>
    <t>a1O36000001EGFIEA4</t>
  </si>
  <si>
    <t>a3z360000009C1s</t>
  </si>
  <si>
    <t>TB/HIV</t>
  </si>
  <si>
    <t>MCI-00009</t>
  </si>
  <si>
    <t>a3z360000009C1tAAE</t>
  </si>
  <si>
    <t>a1O36000001EGFJEA4</t>
  </si>
  <si>
    <t>a3z360000009C1t</t>
  </si>
  <si>
    <t>Gender,TB case definition,Age,HIV test status</t>
  </si>
  <si>
    <t>a1O36000001EGJ5EAO</t>
  </si>
  <si>
    <t>Age,HIV test status,Gender</t>
  </si>
  <si>
    <t>a1O36000001EGJ7EAO</t>
  </si>
  <si>
    <t>MCI-00025</t>
  </si>
  <si>
    <t>TCP-3: Percentage of laboratories showing adequate performance in external quality assurance for smear microscopy among the total number of laboratories that undertake smear microscopy during the reporting period</t>
  </si>
  <si>
    <t>a1O36000001EGFZEA4</t>
  </si>
  <si>
    <t>MCI-00026</t>
  </si>
  <si>
    <t>TCP-4: Percentage of reporting units reporting no stock-outs of anti-TB drugs on the last day of the quarter</t>
  </si>
  <si>
    <t>a1O36000001EGFaEAO</t>
  </si>
  <si>
    <t>MCI-00027</t>
  </si>
  <si>
    <t>TCP-5: Number of children &lt;5 in contact with TB patients who began isonizide preventive therapy</t>
  </si>
  <si>
    <t>a1O36000001EGFbEAO</t>
  </si>
  <si>
    <t>MCI-00624</t>
  </si>
  <si>
    <t>TCP-6a: Number of TB cases (all forms) notified among prisoners</t>
  </si>
  <si>
    <t>a1O36000001qZ9NEAU</t>
  </si>
  <si>
    <t>a1O36000001qZ9OEAU</t>
  </si>
  <si>
    <t>MCI-00645</t>
  </si>
  <si>
    <t>TCP-7a: Number of notified TB cases (all forms) contributed by non-national TB program providers – private/non-governmental facilities</t>
  </si>
  <si>
    <t>a1O36000001qZ9iEAE</t>
  </si>
  <si>
    <t>MCI-00646</t>
  </si>
  <si>
    <t>TCP-7b: Number of notified TB cases (all forms) contributed by non-national TB program providers – public sector</t>
  </si>
  <si>
    <t>a1O36000001qZ9jEAE</t>
  </si>
  <si>
    <t>MCI-00647</t>
  </si>
  <si>
    <t>TCP-7c: Number of notified TB cases (all forms) contributed by non-national TB program providers – community referrals</t>
  </si>
  <si>
    <t>a1O36000001qZ9kEAE</t>
  </si>
  <si>
    <t>MCI-00626</t>
  </si>
  <si>
    <t>TCP-8: Percentage of new and relapse TB patients tested using WHO recommended rapid tests at the time of diagnosis</t>
  </si>
  <si>
    <t>a1O36000001qZ9PEAU</t>
  </si>
  <si>
    <t>MCI-00643</t>
  </si>
  <si>
    <t>TB/HIV-3.1: Percentage of people living with HIV in care (including PMTCT) who are screened for TB in HIV care or treatment settings</t>
  </si>
  <si>
    <t>a1O36000001qZ9gEAE</t>
  </si>
  <si>
    <t>MCI-00644</t>
  </si>
  <si>
    <t>TB/HIV-4.1: Percentage of people living with HIV newly enrolled in HIV care started on TB preventive therapy</t>
  </si>
  <si>
    <t>a1O36000001qZ9hEAE</t>
  </si>
  <si>
    <t>MCI-00622</t>
  </si>
  <si>
    <t>TB/HIV-5: Percentage of registered new and relapse TB patients with documented HIV status</t>
  </si>
  <si>
    <t>a1O36000001qZ9LEAU</t>
  </si>
  <si>
    <t>MCI-00623</t>
  </si>
  <si>
    <t>TB/HIV-6(M): Percentage of HIV-positive new and relapse TB patients on ART during TB treatment</t>
  </si>
  <si>
    <t>a1O36000001qZ9MEAU</t>
  </si>
  <si>
    <t>MCI-00036</t>
  </si>
  <si>
    <t>MDR TB-1: Percentage of previously treated TB patients receiving DST (bacteriologically positive cases only)</t>
  </si>
  <si>
    <t>a1O36000001EGFkEAO</t>
  </si>
  <si>
    <t>Age,Gender</t>
  </si>
  <si>
    <t>a1O36000001EGFlEAO</t>
  </si>
  <si>
    <t>Age,Gender,TB regimen</t>
  </si>
  <si>
    <t>a1O36000001EGFmEAO</t>
  </si>
  <si>
    <t>MCI-00039</t>
  </si>
  <si>
    <t>MDR TB-4: Percentage of cases with RR-TB and/or MDR-TB started on treatment for MDR-TB who were lost to follow up during the first six months of treatment</t>
  </si>
  <si>
    <t>a1O36000001EGFnEAO</t>
  </si>
  <si>
    <t>MCI-00040</t>
  </si>
  <si>
    <t>MDR TB-5: Percentage of DST laboratories showing adequate performance on External Quality Assurance</t>
  </si>
  <si>
    <t>a1O36000001EGFoEAO</t>
  </si>
  <si>
    <t>MCI-00627</t>
  </si>
  <si>
    <t>MDR TB-6: Percentage of TB patients with DST result for at least Rifampicin among the total number of notified (new and retreatment) cases in the same year</t>
  </si>
  <si>
    <t>a1O36000001qZ9QEAU</t>
  </si>
  <si>
    <t>MCI-00628</t>
  </si>
  <si>
    <t>MDR TB-7: Percentage of confirmed MDR-TB cases tested for susceptibility to any fluoroquinolone and any second-line injectable drug</t>
  </si>
  <si>
    <t>a1O36000001qZ9REAU</t>
  </si>
  <si>
    <t>MCI-00629</t>
  </si>
  <si>
    <t>MDR TB-8: Number of cases of XDR TB enrolled on treatment</t>
  </si>
  <si>
    <t>a1O36000001qZ9SEAU</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</si>
  <si>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</si>
  <si>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</si>
  <si>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</si>
  <si>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</si>
  <si>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</si>
  <si>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</si>
  <si>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</si>
  <si>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</si>
  <si>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</si>
  <si>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</si>
  <si>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</si>
  <si>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</si>
  <si>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</si>
  <si>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</si>
  <si>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</si>
  <si>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</si>
  <si>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</si>
  <si>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</si>
  <si>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</si>
  <si>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</si>
  <si>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</si>
  <si>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MCI-00631</t>
  </si>
  <si>
    <t>PSM-2: Percentage of health facilities with essential medicines and life-saving commodities in stock</t>
  </si>
  <si>
    <t>a1O36000001qZ9UEAU</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</si>
  <si>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</si>
  <si>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</si>
  <si>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</si>
  <si>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</si>
  <si>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</si>
  <si>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</si>
  <si>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MCI-00068</t>
  </si>
  <si>
    <t>M&amp;E-1: Percentage of HMIS or other routine reporting units submitting timely reports according to national guidelines</t>
  </si>
  <si>
    <t>a1O36000001EGGGEA4</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</si>
  <si>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</si>
  <si>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</si>
  <si>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</si>
  <si>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</si>
  <si>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</si>
  <si>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</si>
  <si>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MCI-00126</t>
  </si>
  <si>
    <t>Case detection and diagnosis</t>
  </si>
  <si>
    <t>a1O36000001EGHCEA4</t>
  </si>
  <si>
    <t>MCI-00132</t>
  </si>
  <si>
    <t>Collaborative activities with other programs and sectors (TB care and prevention)</t>
  </si>
  <si>
    <t>a1O36000001EGHIEA4</t>
  </si>
  <si>
    <t>MCI-00130</t>
  </si>
  <si>
    <t>Community TB care delivery</t>
  </si>
  <si>
    <t>a1O36000001EGHGEA4</t>
  </si>
  <si>
    <t>MCI-00129</t>
  </si>
  <si>
    <t>Engaging all care providers (TB care and prevention)</t>
  </si>
  <si>
    <t>a1O36000001EGHFEA4</t>
  </si>
  <si>
    <t>MCI-00131</t>
  </si>
  <si>
    <t>Key populations (TB care and prevention) - Others</t>
  </si>
  <si>
    <t>a1O36000001EGHHEA4</t>
  </si>
  <si>
    <t>MCI-00590</t>
  </si>
  <si>
    <t>Key populations (TB care and prevention) - Prisoners</t>
  </si>
  <si>
    <t>a1O36000001qZ8pEAE</t>
  </si>
  <si>
    <t>MCI-00133</t>
  </si>
  <si>
    <t>Other TB care and prevention intervention(s)</t>
  </si>
  <si>
    <t>a1O36000001EGHJEA4</t>
  </si>
  <si>
    <t>MCI-00128</t>
  </si>
  <si>
    <t>Prevention</t>
  </si>
  <si>
    <t>a1O36000001EGHEEA4</t>
  </si>
  <si>
    <t>MCI-00591</t>
  </si>
  <si>
    <t>Removing human rights and gender related barriers to TB care and prevention</t>
  </si>
  <si>
    <t>a1O36000001qZ8qEAE</t>
  </si>
  <si>
    <t>MCI-00127</t>
  </si>
  <si>
    <t>Treatment</t>
  </si>
  <si>
    <t>a1O36000001EGHDEA4</t>
  </si>
  <si>
    <t>MCI-00138</t>
  </si>
  <si>
    <t>Collaborative activities with other programs and sectors (TB/HIV)</t>
  </si>
  <si>
    <t>a1O36000001EGHOEA4</t>
  </si>
  <si>
    <t>MCI-00136</t>
  </si>
  <si>
    <t>Community TB/HIV care delivery</t>
  </si>
  <si>
    <t>a1O36000001EGHMEA4</t>
  </si>
  <si>
    <t>MCI-00135</t>
  </si>
  <si>
    <t>Engaging all care providers (TB/HIV)</t>
  </si>
  <si>
    <t>a1O36000001EGHLEA4</t>
  </si>
  <si>
    <t>MCI-00137</t>
  </si>
  <si>
    <t>Key populations (TB/HIV) - Others</t>
  </si>
  <si>
    <t>a1O36000001EGHNEA4</t>
  </si>
  <si>
    <t>MCI-00581</t>
  </si>
  <si>
    <t>Key populations (TB/HIV) - Prisoners</t>
  </si>
  <si>
    <t>a1O36000001qZ8gEAE</t>
  </si>
  <si>
    <t>MCI-00139</t>
  </si>
  <si>
    <t>Other TB/HIV intervention(s)</t>
  </si>
  <si>
    <t>a1O36000001EGHPEA4</t>
  </si>
  <si>
    <t>MCI-00582</t>
  </si>
  <si>
    <t>Removing human rights and gender related barriers to TB/HIV collaborative programming</t>
  </si>
  <si>
    <t>a1O36000001qZ8hEAE</t>
  </si>
  <si>
    <t>MCI-00134</t>
  </si>
  <si>
    <t>TB/HIV collaborative interventions</t>
  </si>
  <si>
    <t>a1O36000001EGHKEA4</t>
  </si>
  <si>
    <t>MCI-00140</t>
  </si>
  <si>
    <t>Case detection and diagnosis: MDR-TB</t>
  </si>
  <si>
    <t>a1O36000001EGHQEA4</t>
  </si>
  <si>
    <t>MCI-00146</t>
  </si>
  <si>
    <t>Collaborative activities with other programs and sectors (MDR-TB)</t>
  </si>
  <si>
    <t>a1O36000001EGHWEA4</t>
  </si>
  <si>
    <t>MCI-00144</t>
  </si>
  <si>
    <t>Community MDR-TB care delivery</t>
  </si>
  <si>
    <t>a1O36000001EGHUEA4</t>
  </si>
  <si>
    <t>MCI-00143</t>
  </si>
  <si>
    <t>Engaging all care providers (MDR-TB)</t>
  </si>
  <si>
    <t>a1O36000001EGHTEA4</t>
  </si>
  <si>
    <t>MCI-00145</t>
  </si>
  <si>
    <t>Key populations (MDR-TB) - Others</t>
  </si>
  <si>
    <t>a1O36000001EGHVEA4</t>
  </si>
  <si>
    <t>MCI-00592</t>
  </si>
  <si>
    <t>Key populations (MDR-TB) - Prisoners</t>
  </si>
  <si>
    <t>a1O36000001qZ8rEAE</t>
  </si>
  <si>
    <t>MCI-00147</t>
  </si>
  <si>
    <t>Other MDR-TB intervention(s)</t>
  </si>
  <si>
    <t>a1O36000001EGHXEA4</t>
  </si>
  <si>
    <t>MCI-00142</t>
  </si>
  <si>
    <t>Prevention for MDR-TB</t>
  </si>
  <si>
    <t>a1O36000001EGHSEA4</t>
  </si>
  <si>
    <t>MCI-00593</t>
  </si>
  <si>
    <t>Removing human rights and gender related barriers to MDR-TB</t>
  </si>
  <si>
    <t>a1O36000001qZ8sEAE</t>
  </si>
  <si>
    <t>MCI-00141</t>
  </si>
  <si>
    <t>Treatment: MDR-TB</t>
  </si>
  <si>
    <t>a1O36000001EGHREA4</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</si>
  <si>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</si>
  <si>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</si>
  <si>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</si>
  <si>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</si>
  <si>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</si>
  <si>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</si>
  <si>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</si>
  <si>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</si>
  <si>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</si>
  <si>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</si>
  <si>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</si>
  <si>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</si>
  <si>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</si>
  <si>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</si>
  <si>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</si>
  <si>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</si>
  <si>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</si>
  <si>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</si>
  <si>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</si>
  <si>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</si>
  <si>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</si>
  <si>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</si>
  <si>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</si>
  <si>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</si>
  <si>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</si>
  <si>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</si>
  <si>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</si>
  <si>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</si>
  <si>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</si>
  <si>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</si>
  <si>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</si>
  <si>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</si>
  <si>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</si>
  <si>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</si>
  <si>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</si>
  <si>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</si>
  <si>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</si>
  <si>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</si>
  <si>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</si>
  <si>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</si>
  <si>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</si>
  <si>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</si>
  <si>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</si>
  <si>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</si>
  <si>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</si>
  <si>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</si>
  <si>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</si>
  <si>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</si>
  <si>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</si>
  <si>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</si>
  <si>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</si>
  <si>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</si>
  <si>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</si>
  <si>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</si>
  <si>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</si>
  <si>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</si>
  <si>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</si>
  <si>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</si>
  <si>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</si>
  <si>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</si>
  <si>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</si>
  <si>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</si>
  <si>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</si>
  <si>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</si>
  <si>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</si>
  <si>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</si>
  <si>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</si>
  <si>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</si>
  <si>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</si>
  <si>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</si>
  <si>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</si>
  <si>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</si>
  <si>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</si>
  <si>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</si>
  <si>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</si>
  <si>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MCI-00600</t>
  </si>
  <si>
    <t>Program and data quality</t>
  </si>
  <si>
    <t>a1O36000001qZ8zEAE</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</si>
  <si>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</si>
  <si>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</si>
  <si>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</si>
  <si>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</si>
  <si>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</si>
  <si>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</si>
  <si>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</si>
  <si>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</si>
  <si>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</si>
  <si>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</si>
  <si>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</si>
  <si>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</si>
  <si>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</si>
  <si>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</si>
  <si>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</si>
  <si>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</si>
  <si>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</si>
  <si>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</si>
  <si>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</si>
  <si>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</si>
  <si>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</si>
  <si>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</si>
  <si>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</si>
  <si>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</si>
  <si>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</si>
  <si>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</si>
  <si>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AR-06744</t>
  </si>
  <si>
    <t>0013600000xoEImAAM</t>
  </si>
  <si>
    <t>AR-00963</t>
  </si>
  <si>
    <t>AR-00962</t>
  </si>
  <si>
    <t>AR-00964</t>
  </si>
  <si>
    <t>Humanist Institute for Co-operation with Developing Countries</t>
  </si>
  <si>
    <t>0013600000xoEGvAAM</t>
  </si>
  <si>
    <t>AR-01311</t>
  </si>
  <si>
    <t>Asociación Protección a la Salud</t>
  </si>
  <si>
    <t>0013600000xoEICAA2</t>
  </si>
  <si>
    <t>AR-01207</t>
  </si>
  <si>
    <t>AR-02558</t>
  </si>
  <si>
    <t>AR-06084</t>
  </si>
  <si>
    <t>AR-06085</t>
  </si>
  <si>
    <t>ID-162302</t>
  </si>
  <si>
    <t>II-19547</t>
  </si>
  <si>
    <t>ID-162303</t>
  </si>
  <si>
    <t>ID-162304</t>
  </si>
  <si>
    <t>ID-162305</t>
  </si>
  <si>
    <t>ID-162306</t>
  </si>
  <si>
    <t>ID-162307</t>
  </si>
  <si>
    <t>ID-162308</t>
  </si>
  <si>
    <t>ID-162309</t>
  </si>
  <si>
    <t>ID-162310</t>
  </si>
  <si>
    <t>ID-162311</t>
  </si>
  <si>
    <t>ID-162312</t>
  </si>
  <si>
    <t>II-19548</t>
  </si>
  <si>
    <t>ID-162313</t>
  </si>
  <si>
    <t>ID-162314</t>
  </si>
  <si>
    <t>ID-162315</t>
  </si>
  <si>
    <t>ID-162316</t>
  </si>
  <si>
    <t>ID-162317</t>
  </si>
  <si>
    <t>ID-162318</t>
  </si>
  <si>
    <t>ID-162319</t>
  </si>
  <si>
    <t>ID-162320</t>
  </si>
  <si>
    <t>ID-162321</t>
  </si>
  <si>
    <t>ID-162322</t>
  </si>
  <si>
    <t>II-19549</t>
  </si>
  <si>
    <t>ID-162323</t>
  </si>
  <si>
    <t>ID-162324</t>
  </si>
  <si>
    <t>ID-162325</t>
  </si>
  <si>
    <t>ID-162326</t>
  </si>
  <si>
    <t>ID-162327</t>
  </si>
  <si>
    <t>ID-162328</t>
  </si>
  <si>
    <t>ID-162329</t>
  </si>
  <si>
    <t>ID-162330</t>
  </si>
  <si>
    <t>ID-162331</t>
  </si>
  <si>
    <t>ID-162332</t>
  </si>
  <si>
    <t>II-19550</t>
  </si>
  <si>
    <t>ID-162333</t>
  </si>
  <si>
    <t>ID-162334</t>
  </si>
  <si>
    <t>ID-162335</t>
  </si>
  <si>
    <t>ID-162336</t>
  </si>
  <si>
    <t>ID-162337</t>
  </si>
  <si>
    <t>ID-162338</t>
  </si>
  <si>
    <t>ID-162339</t>
  </si>
  <si>
    <t>ID-162340</t>
  </si>
  <si>
    <t>ID-162341</t>
  </si>
  <si>
    <t>ID-162342</t>
  </si>
  <si>
    <t>II-19551</t>
  </si>
  <si>
    <t>ID-162343</t>
  </si>
  <si>
    <t>ID-162344</t>
  </si>
  <si>
    <t>ID-162345</t>
  </si>
  <si>
    <t>ID-162346</t>
  </si>
  <si>
    <t>ID-162347</t>
  </si>
  <si>
    <t>ID-162348</t>
  </si>
  <si>
    <t>ID-162349</t>
  </si>
  <si>
    <t>ID-162350</t>
  </si>
  <si>
    <t>ID-162351</t>
  </si>
  <si>
    <t>ID-162352</t>
  </si>
  <si>
    <t>II-19552</t>
  </si>
  <si>
    <t>ID-162353</t>
  </si>
  <si>
    <t>ID-162354</t>
  </si>
  <si>
    <t>ID-162355</t>
  </si>
  <si>
    <t>ID-162356</t>
  </si>
  <si>
    <t>ID-162357</t>
  </si>
  <si>
    <t>ID-162358</t>
  </si>
  <si>
    <t>ID-162359</t>
  </si>
  <si>
    <t>ID-162360</t>
  </si>
  <si>
    <t>ID-162361</t>
  </si>
  <si>
    <t>ID-162362</t>
  </si>
  <si>
    <t>II-19553</t>
  </si>
  <si>
    <t>ID-162363</t>
  </si>
  <si>
    <t>ID-162364</t>
  </si>
  <si>
    <t>ID-162365</t>
  </si>
  <si>
    <t>ID-162366</t>
  </si>
  <si>
    <t>ID-162367</t>
  </si>
  <si>
    <t>ID-162368</t>
  </si>
  <si>
    <t>ID-162369</t>
  </si>
  <si>
    <t>ID-162370</t>
  </si>
  <si>
    <t>ID-162371</t>
  </si>
  <si>
    <t>ID-162372</t>
  </si>
  <si>
    <t>II-19554</t>
  </si>
  <si>
    <t>ID-162373</t>
  </si>
  <si>
    <t>ID-162374</t>
  </si>
  <si>
    <t>ID-162375</t>
  </si>
  <si>
    <t>ID-162376</t>
  </si>
  <si>
    <t>ID-162377</t>
  </si>
  <si>
    <t>ID-162378</t>
  </si>
  <si>
    <t>ID-162379</t>
  </si>
  <si>
    <t>ID-162380</t>
  </si>
  <si>
    <t>ID-162381</t>
  </si>
  <si>
    <t>ID-162382</t>
  </si>
  <si>
    <t>II-19555</t>
  </si>
  <si>
    <t>ID-162383</t>
  </si>
  <si>
    <t>ID-162384</t>
  </si>
  <si>
    <t>ID-162385</t>
  </si>
  <si>
    <t>ID-162386</t>
  </si>
  <si>
    <t>ID-162387</t>
  </si>
  <si>
    <t>ID-162388</t>
  </si>
  <si>
    <t>ID-162389</t>
  </si>
  <si>
    <t>ID-162390</t>
  </si>
  <si>
    <t>ID-162391</t>
  </si>
  <si>
    <t>ID-162392</t>
  </si>
  <si>
    <t>II-19556</t>
  </si>
  <si>
    <t>ID-162393</t>
  </si>
  <si>
    <t>ID-162394</t>
  </si>
  <si>
    <t>ID-162395</t>
  </si>
  <si>
    <t>ID-162396</t>
  </si>
  <si>
    <t>ID-162397</t>
  </si>
  <si>
    <t>ID-162398</t>
  </si>
  <si>
    <t>ID-162399</t>
  </si>
  <si>
    <t>ID-162400</t>
  </si>
  <si>
    <t>ID-162401</t>
  </si>
  <si>
    <t>ID-162402</t>
  </si>
  <si>
    <t>II-19557</t>
  </si>
  <si>
    <t>ID-162403</t>
  </si>
  <si>
    <t>ID-162404</t>
  </si>
  <si>
    <t>ID-162405</t>
  </si>
  <si>
    <t>ID-162406</t>
  </si>
  <si>
    <t>ID-162407</t>
  </si>
  <si>
    <t>ID-162408</t>
  </si>
  <si>
    <t>ID-162409</t>
  </si>
  <si>
    <t>ID-162410</t>
  </si>
  <si>
    <t>ID-162411</t>
  </si>
  <si>
    <t>ID-162412</t>
  </si>
  <si>
    <t>II-19558</t>
  </si>
  <si>
    <t>ID-162413</t>
  </si>
  <si>
    <t>ID-162414</t>
  </si>
  <si>
    <t>ID-162415</t>
  </si>
  <si>
    <t>ID-162416</t>
  </si>
  <si>
    <t>ID-162417</t>
  </si>
  <si>
    <t>ID-162418</t>
  </si>
  <si>
    <t>ID-162419</t>
  </si>
  <si>
    <t>ID-162420</t>
  </si>
  <si>
    <t>ID-162421</t>
  </si>
  <si>
    <t>ID-162422</t>
  </si>
  <si>
    <t>II-19559</t>
  </si>
  <si>
    <t>ID-162423</t>
  </si>
  <si>
    <t>ID-162424</t>
  </si>
  <si>
    <t>ID-162425</t>
  </si>
  <si>
    <t>ID-162426</t>
  </si>
  <si>
    <t>ID-162427</t>
  </si>
  <si>
    <t>ID-162428</t>
  </si>
  <si>
    <t>ID-162429</t>
  </si>
  <si>
    <t>ID-162430</t>
  </si>
  <si>
    <t>ID-162431</t>
  </si>
  <si>
    <t>ID-162432</t>
  </si>
  <si>
    <t>II-19560</t>
  </si>
  <si>
    <t>ID-162433</t>
  </si>
  <si>
    <t>ID-162434</t>
  </si>
  <si>
    <t>ID-162435</t>
  </si>
  <si>
    <t>ID-162436</t>
  </si>
  <si>
    <t>ID-162437</t>
  </si>
  <si>
    <t>ID-162438</t>
  </si>
  <si>
    <t>ID-162439</t>
  </si>
  <si>
    <t>ID-162440</t>
  </si>
  <si>
    <t>ID-162441</t>
  </si>
  <si>
    <t>ID-162442</t>
  </si>
  <si>
    <t>II-19561</t>
  </si>
  <si>
    <t>ID-162443</t>
  </si>
  <si>
    <t>ID-162444</t>
  </si>
  <si>
    <t>ID-162445</t>
  </si>
  <si>
    <t>ID-162446</t>
  </si>
  <si>
    <t>ID-162447</t>
  </si>
  <si>
    <t>ID-162448</t>
  </si>
  <si>
    <t>ID-162449</t>
  </si>
  <si>
    <t>ID-162450</t>
  </si>
  <si>
    <t>ID-162451</t>
  </si>
  <si>
    <t>ODN-161074</t>
  </si>
  <si>
    <t>OI-18748</t>
  </si>
  <si>
    <t>ODN-161075</t>
  </si>
  <si>
    <t>ODN-161076</t>
  </si>
  <si>
    <t>ODN-161077</t>
  </si>
  <si>
    <t>ODN-161078</t>
  </si>
  <si>
    <t>ODN-161079</t>
  </si>
  <si>
    <t>ODN-161080</t>
  </si>
  <si>
    <t>ODN-161081</t>
  </si>
  <si>
    <t>ODN-161082</t>
  </si>
  <si>
    <t>ODN-161083</t>
  </si>
  <si>
    <t>ODN-161084</t>
  </si>
  <si>
    <t>OI-18749</t>
  </si>
  <si>
    <t>ODN-161085</t>
  </si>
  <si>
    <t>ODN-161086</t>
  </si>
  <si>
    <t>ODN-161087</t>
  </si>
  <si>
    <t>ODN-161088</t>
  </si>
  <si>
    <t>ODN-161089</t>
  </si>
  <si>
    <t>ODN-161090</t>
  </si>
  <si>
    <t>ODN-161091</t>
  </si>
  <si>
    <t>ODN-161092</t>
  </si>
  <si>
    <t>ODN-161093</t>
  </si>
  <si>
    <t>ODN-161094</t>
  </si>
  <si>
    <t>OI-18750</t>
  </si>
  <si>
    <t>ODN-161095</t>
  </si>
  <si>
    <t>ODN-161096</t>
  </si>
  <si>
    <t>ODN-161097</t>
  </si>
  <si>
    <t>ODN-161098</t>
  </si>
  <si>
    <t>ODN-161099</t>
  </si>
  <si>
    <t>ODN-161100</t>
  </si>
  <si>
    <t>ODN-161101</t>
  </si>
  <si>
    <t>ODN-161102</t>
  </si>
  <si>
    <t>ODN-161103</t>
  </si>
  <si>
    <t>ODN-161104</t>
  </si>
  <si>
    <t>OI-18751</t>
  </si>
  <si>
    <t>ODN-161105</t>
  </si>
  <si>
    <t>ODN-161106</t>
  </si>
  <si>
    <t>ODN-161107</t>
  </si>
  <si>
    <t>ODN-161108</t>
  </si>
  <si>
    <t>ODN-161109</t>
  </si>
  <si>
    <t>ODN-161110</t>
  </si>
  <si>
    <t>ODN-161111</t>
  </si>
  <si>
    <t>ODN-161112</t>
  </si>
  <si>
    <t>ODN-161113</t>
  </si>
  <si>
    <t>ODN-161114</t>
  </si>
  <si>
    <t>OI-18752</t>
  </si>
  <si>
    <t>ODN-161115</t>
  </si>
  <si>
    <t>ODN-161116</t>
  </si>
  <si>
    <t>ODN-161117</t>
  </si>
  <si>
    <t>ODN-161118</t>
  </si>
  <si>
    <t>ODN-161119</t>
  </si>
  <si>
    <t>ODN-161120</t>
  </si>
  <si>
    <t>ODN-161121</t>
  </si>
  <si>
    <t>ODN-161122</t>
  </si>
  <si>
    <t>ODN-161123</t>
  </si>
  <si>
    <t>ODN-161124</t>
  </si>
  <si>
    <t>OI-18753</t>
  </si>
  <si>
    <t>ODN-161125</t>
  </si>
  <si>
    <t>ODN-161126</t>
  </si>
  <si>
    <t>ODN-161127</t>
  </si>
  <si>
    <t>ODN-161128</t>
  </si>
  <si>
    <t>ODN-161129</t>
  </si>
  <si>
    <t>ODN-161130</t>
  </si>
  <si>
    <t>ODN-161131</t>
  </si>
  <si>
    <t>ODN-161132</t>
  </si>
  <si>
    <t>ODN-161133</t>
  </si>
  <si>
    <t>ODN-161134</t>
  </si>
  <si>
    <t>OI-18754</t>
  </si>
  <si>
    <t>ODN-161135</t>
  </si>
  <si>
    <t>ODN-161136</t>
  </si>
  <si>
    <t>ODN-161137</t>
  </si>
  <si>
    <t>ODN-161138</t>
  </si>
  <si>
    <t>ODN-161139</t>
  </si>
  <si>
    <t>ODN-161140</t>
  </si>
  <si>
    <t>ODN-161141</t>
  </si>
  <si>
    <t>ODN-161142</t>
  </si>
  <si>
    <t>ODN-161143</t>
  </si>
  <si>
    <t>ODN-161144</t>
  </si>
  <si>
    <t>OI-18755</t>
  </si>
  <si>
    <t>ODN-161145</t>
  </si>
  <si>
    <t>ODN-161146</t>
  </si>
  <si>
    <t>ODN-161147</t>
  </si>
  <si>
    <t>ODN-161148</t>
  </si>
  <si>
    <t>ODN-161149</t>
  </si>
  <si>
    <t>ODN-161150</t>
  </si>
  <si>
    <t>ODN-161151</t>
  </si>
  <si>
    <t>ODN-161152</t>
  </si>
  <si>
    <t>ODN-161153</t>
  </si>
  <si>
    <t>ODN-161154</t>
  </si>
  <si>
    <t>OI-18756</t>
  </si>
  <si>
    <t>ODN-161155</t>
  </si>
  <si>
    <t>ODN-161156</t>
  </si>
  <si>
    <t>ODN-161157</t>
  </si>
  <si>
    <t>ODN-161158</t>
  </si>
  <si>
    <t>ODN-161159</t>
  </si>
  <si>
    <t>ODN-161160</t>
  </si>
  <si>
    <t>ODN-161161</t>
  </si>
  <si>
    <t>ODN-161162</t>
  </si>
  <si>
    <t>ODN-161163</t>
  </si>
  <si>
    <t>ODN-161164</t>
  </si>
  <si>
    <t>OI-18757</t>
  </si>
  <si>
    <t>ODN-161165</t>
  </si>
  <si>
    <t>ODN-161166</t>
  </si>
  <si>
    <t>ODN-161167</t>
  </si>
  <si>
    <t>ODN-161168</t>
  </si>
  <si>
    <t>ODN-161169</t>
  </si>
  <si>
    <t>ODN-161170</t>
  </si>
  <si>
    <t>ODN-161171</t>
  </si>
  <si>
    <t>ODN-161172</t>
  </si>
  <si>
    <t>ODN-161173</t>
  </si>
  <si>
    <t>ODN-161174</t>
  </si>
  <si>
    <t>OI-18758</t>
  </si>
  <si>
    <t>ODN-161175</t>
  </si>
  <si>
    <t>ODN-161176</t>
  </si>
  <si>
    <t>ODN-161177</t>
  </si>
  <si>
    <t>ODN-161178</t>
  </si>
  <si>
    <t>ODN-161179</t>
  </si>
  <si>
    <t>ODN-161180</t>
  </si>
  <si>
    <t>ODN-161181</t>
  </si>
  <si>
    <t>ODN-161182</t>
  </si>
  <si>
    <t>ODN-161183</t>
  </si>
  <si>
    <t>ODN-161184</t>
  </si>
  <si>
    <t>OI-18759</t>
  </si>
  <si>
    <t>ODN-161185</t>
  </si>
  <si>
    <t>ODN-161186</t>
  </si>
  <si>
    <t>ODN-161187</t>
  </si>
  <si>
    <t>ODN-161188</t>
  </si>
  <si>
    <t>ODN-161189</t>
  </si>
  <si>
    <t>ODN-161190</t>
  </si>
  <si>
    <t>ODN-161191</t>
  </si>
  <si>
    <t>ODN-161192</t>
  </si>
  <si>
    <t>ODN-161193</t>
  </si>
  <si>
    <t>ODN-161194</t>
  </si>
  <si>
    <t>OI-18760</t>
  </si>
  <si>
    <t>ODN-161195</t>
  </si>
  <si>
    <t>ODN-161196</t>
  </si>
  <si>
    <t>ODN-161197</t>
  </si>
  <si>
    <t>ODN-161198</t>
  </si>
  <si>
    <t>ODN-161199</t>
  </si>
  <si>
    <t>ODN-161200</t>
  </si>
  <si>
    <t>ODN-161201</t>
  </si>
  <si>
    <t>ODN-161202</t>
  </si>
  <si>
    <t>ODN-161203</t>
  </si>
  <si>
    <t>ODN-161204</t>
  </si>
  <si>
    <t>OI-18761</t>
  </si>
  <si>
    <t>ODN-161205</t>
  </si>
  <si>
    <t>ODN-161206</t>
  </si>
  <si>
    <t>ODN-161207</t>
  </si>
  <si>
    <t>ODN-161208</t>
  </si>
  <si>
    <t>ODN-161209</t>
  </si>
  <si>
    <t>ODN-161210</t>
  </si>
  <si>
    <t>ODN-161211</t>
  </si>
  <si>
    <t>ODN-161212</t>
  </si>
  <si>
    <t>ODN-161213</t>
  </si>
  <si>
    <t>ODN-161214</t>
  </si>
  <si>
    <t>OI-18762</t>
  </si>
  <si>
    <t>ODN-161215</t>
  </si>
  <si>
    <t>ODN-161216</t>
  </si>
  <si>
    <t>ODN-161217</t>
  </si>
  <si>
    <t>ODN-161218</t>
  </si>
  <si>
    <t>ODN-161219</t>
  </si>
  <si>
    <t>ODN-161220</t>
  </si>
  <si>
    <t>ODN-161221</t>
  </si>
  <si>
    <t>ODN-161222</t>
  </si>
  <si>
    <t>ODN-161223</t>
  </si>
  <si>
    <t>CD-313245</t>
  </si>
  <si>
    <t>CI-38214</t>
  </si>
  <si>
    <t>CD-313244</t>
  </si>
  <si>
    <t>CD-313243</t>
  </si>
  <si>
    <t>CD-313242</t>
  </si>
  <si>
    <t>CD-313241</t>
  </si>
  <si>
    <t>CD-313240</t>
  </si>
  <si>
    <t>CD-313239</t>
  </si>
  <si>
    <t>CD-313238</t>
  </si>
  <si>
    <t>CD-313237</t>
  </si>
  <si>
    <t>CD-313236</t>
  </si>
  <si>
    <t>CD-313235</t>
  </si>
  <si>
    <t>CI-38213</t>
  </si>
  <si>
    <t>CD-313234</t>
  </si>
  <si>
    <t>CD-313233</t>
  </si>
  <si>
    <t>CD-313232</t>
  </si>
  <si>
    <t>CD-313231</t>
  </si>
  <si>
    <t>CD-313230</t>
  </si>
  <si>
    <t>CD-313229</t>
  </si>
  <si>
    <t>CD-313228</t>
  </si>
  <si>
    <t>CD-313227</t>
  </si>
  <si>
    <t>CD-313226</t>
  </si>
  <si>
    <t>CD-313225</t>
  </si>
  <si>
    <t>CI-38212</t>
  </si>
  <si>
    <t>CD-313224</t>
  </si>
  <si>
    <t>CD-313223</t>
  </si>
  <si>
    <t>CD-313222</t>
  </si>
  <si>
    <t>CD-313221</t>
  </si>
  <si>
    <t>CD-313220</t>
  </si>
  <si>
    <t>CD-313219</t>
  </si>
  <si>
    <t>CD-313218</t>
  </si>
  <si>
    <t>CD-313217</t>
  </si>
  <si>
    <t>CD-313216</t>
  </si>
  <si>
    <t>CD-313215</t>
  </si>
  <si>
    <t>CI-38211</t>
  </si>
  <si>
    <t>CD-313214</t>
  </si>
  <si>
    <t>CD-313213</t>
  </si>
  <si>
    <t>CD-313212</t>
  </si>
  <si>
    <t>CD-313211</t>
  </si>
  <si>
    <t>CD-313210</t>
  </si>
  <si>
    <t>CD-313209</t>
  </si>
  <si>
    <t>CD-313208</t>
  </si>
  <si>
    <t>CD-313207</t>
  </si>
  <si>
    <t>CD-313206</t>
  </si>
  <si>
    <t>CD-313205</t>
  </si>
  <si>
    <t>CI-38210</t>
  </si>
  <si>
    <t>CD-313204</t>
  </si>
  <si>
    <t>CD-313203</t>
  </si>
  <si>
    <t>CD-313202</t>
  </si>
  <si>
    <t>CD-313201</t>
  </si>
  <si>
    <t>CD-313200</t>
  </si>
  <si>
    <t>CD-313199</t>
  </si>
  <si>
    <t>CD-313198</t>
  </si>
  <si>
    <t>CD-313197</t>
  </si>
  <si>
    <t>CD-313196</t>
  </si>
  <si>
    <t>CD-313195</t>
  </si>
  <si>
    <t>CI-38209</t>
  </si>
  <si>
    <t>CD-313194</t>
  </si>
  <si>
    <t>CD-313193</t>
  </si>
  <si>
    <t>CD-313192</t>
  </si>
  <si>
    <t>CD-313191</t>
  </si>
  <si>
    <t>CD-313190</t>
  </si>
  <si>
    <t>CD-313189</t>
  </si>
  <si>
    <t>CD-313188</t>
  </si>
  <si>
    <t>CD-313187</t>
  </si>
  <si>
    <t>CD-313186</t>
  </si>
  <si>
    <t>CD-313185</t>
  </si>
  <si>
    <t>CI-38208</t>
  </si>
  <si>
    <t>CD-313184</t>
  </si>
  <si>
    <t>CD-313183</t>
  </si>
  <si>
    <t>CD-313182</t>
  </si>
  <si>
    <t>CD-313181</t>
  </si>
  <si>
    <t>CD-313180</t>
  </si>
  <si>
    <t>CD-313179</t>
  </si>
  <si>
    <t>CD-313178</t>
  </si>
  <si>
    <t>CD-313177</t>
  </si>
  <si>
    <t>CD-313176</t>
  </si>
  <si>
    <t>CD-313175</t>
  </si>
  <si>
    <t>CI-38207</t>
  </si>
  <si>
    <t>CD-313174</t>
  </si>
  <si>
    <t>CD-313173</t>
  </si>
  <si>
    <t>CD-313172</t>
  </si>
  <si>
    <t>CD-313171</t>
  </si>
  <si>
    <t>CD-313170</t>
  </si>
  <si>
    <t>CD-313169</t>
  </si>
  <si>
    <t>CD-313168</t>
  </si>
  <si>
    <t>CD-313167</t>
  </si>
  <si>
    <t>CD-313166</t>
  </si>
  <si>
    <t>CD-313165</t>
  </si>
  <si>
    <t>CI-38206</t>
  </si>
  <si>
    <t>CD-313164</t>
  </si>
  <si>
    <t>CD-313163</t>
  </si>
  <si>
    <t>CD-313162</t>
  </si>
  <si>
    <t>CD-313161</t>
  </si>
  <si>
    <t>CD-313160</t>
  </si>
  <si>
    <t>CD-313159</t>
  </si>
  <si>
    <t>CD-313158</t>
  </si>
  <si>
    <t>CD-313157</t>
  </si>
  <si>
    <t>CD-313156</t>
  </si>
  <si>
    <t>CD-313155</t>
  </si>
  <si>
    <t>CI-38205</t>
  </si>
  <si>
    <t>CD-313154</t>
  </si>
  <si>
    <t>CD-313153</t>
  </si>
  <si>
    <t>CD-313152</t>
  </si>
  <si>
    <t>CD-313151</t>
  </si>
  <si>
    <t>CD-313150</t>
  </si>
  <si>
    <t>CD-313149</t>
  </si>
  <si>
    <t>CD-313148</t>
  </si>
  <si>
    <t>CD-313147</t>
  </si>
  <si>
    <t>CD-313146</t>
  </si>
  <si>
    <t>CD-313145</t>
  </si>
  <si>
    <t>CI-38204</t>
  </si>
  <si>
    <t>CD-313144</t>
  </si>
  <si>
    <t>CD-313143</t>
  </si>
  <si>
    <t>CD-313142</t>
  </si>
  <si>
    <t>CD-313141</t>
  </si>
  <si>
    <t>CD-313140</t>
  </si>
  <si>
    <t>CD-313139</t>
  </si>
  <si>
    <t>CD-313138</t>
  </si>
  <si>
    <t>CD-313137</t>
  </si>
  <si>
    <t>CD-313136</t>
  </si>
  <si>
    <t>CD-313135</t>
  </si>
  <si>
    <t>CI-38203</t>
  </si>
  <si>
    <t>CD-313134</t>
  </si>
  <si>
    <t>CD-313133</t>
  </si>
  <si>
    <t>CD-313132</t>
  </si>
  <si>
    <t>CD-313131</t>
  </si>
  <si>
    <t>CD-313130</t>
  </si>
  <si>
    <t>CD-313129</t>
  </si>
  <si>
    <t>CD-313128</t>
  </si>
  <si>
    <t>CD-313127</t>
  </si>
  <si>
    <t>CD-313126</t>
  </si>
  <si>
    <t>CD-313125</t>
  </si>
  <si>
    <t>CI-38202</t>
  </si>
  <si>
    <t>CD-313124</t>
  </si>
  <si>
    <t>CD-313123</t>
  </si>
  <si>
    <t>CD-313122</t>
  </si>
  <si>
    <t>CD-313121</t>
  </si>
  <si>
    <t>CD-313120</t>
  </si>
  <si>
    <t>CD-313119</t>
  </si>
  <si>
    <t>CD-313118</t>
  </si>
  <si>
    <t>CD-313117</t>
  </si>
  <si>
    <t>CD-313116</t>
  </si>
  <si>
    <t>CD-313115</t>
  </si>
  <si>
    <t>CI-38201</t>
  </si>
  <si>
    <t>CD-313114</t>
  </si>
  <si>
    <t>CD-313113</t>
  </si>
  <si>
    <t>CD-313112</t>
  </si>
  <si>
    <t>CD-313111</t>
  </si>
  <si>
    <t>CD-313110</t>
  </si>
  <si>
    <t>CD-313109</t>
  </si>
  <si>
    <t>CD-313108</t>
  </si>
  <si>
    <t>CD-313107</t>
  </si>
  <si>
    <t>CD-313106</t>
  </si>
  <si>
    <t>CD-313105</t>
  </si>
  <si>
    <t>CI-38200</t>
  </si>
  <si>
    <t>CD-313104</t>
  </si>
  <si>
    <t>CD-313103</t>
  </si>
  <si>
    <t>CD-313102</t>
  </si>
  <si>
    <t>CD-313101</t>
  </si>
  <si>
    <t>CD-313100</t>
  </si>
  <si>
    <t>CD-313099</t>
  </si>
  <si>
    <t>CD-313098</t>
  </si>
  <si>
    <t>CD-313097</t>
  </si>
  <si>
    <t>CD-313096</t>
  </si>
  <si>
    <t>CD-313095</t>
  </si>
  <si>
    <t>CI-38199</t>
  </si>
  <si>
    <t>CD-313094</t>
  </si>
  <si>
    <t>CD-313093</t>
  </si>
  <si>
    <t>CD-313092</t>
  </si>
  <si>
    <t>CD-313091</t>
  </si>
  <si>
    <t>CD-313090</t>
  </si>
  <si>
    <t>CD-313089</t>
  </si>
  <si>
    <t>CD-313088</t>
  </si>
  <si>
    <t>CD-313087</t>
  </si>
  <si>
    <t>CD-313086</t>
  </si>
  <si>
    <t>CD-313085</t>
  </si>
  <si>
    <t>CI-38198</t>
  </si>
  <si>
    <t>CD-313084</t>
  </si>
  <si>
    <t>CD-313083</t>
  </si>
  <si>
    <t>CD-313082</t>
  </si>
  <si>
    <t>CD-313081</t>
  </si>
  <si>
    <t>CD-313080</t>
  </si>
  <si>
    <t>CD-313079</t>
  </si>
  <si>
    <t>CD-313078</t>
  </si>
  <si>
    <t>CD-313077</t>
  </si>
  <si>
    <t>CD-313076</t>
  </si>
  <si>
    <t>CD-313075</t>
  </si>
  <si>
    <t>CI-38197</t>
  </si>
  <si>
    <t>CD-313074</t>
  </si>
  <si>
    <t>CD-313073</t>
  </si>
  <si>
    <t>CD-313072</t>
  </si>
  <si>
    <t>CD-313071</t>
  </si>
  <si>
    <t>CD-313070</t>
  </si>
  <si>
    <t>CD-313069</t>
  </si>
  <si>
    <t>CD-313068</t>
  </si>
  <si>
    <t>CD-313067</t>
  </si>
  <si>
    <t>CD-313066</t>
  </si>
  <si>
    <t>CD-313065</t>
  </si>
  <si>
    <t>CI-38196</t>
  </si>
  <si>
    <t>CD-313064</t>
  </si>
  <si>
    <t>CD-313063</t>
  </si>
  <si>
    <t>CD-313062</t>
  </si>
  <si>
    <t>CD-313061</t>
  </si>
  <si>
    <t>CD-313060</t>
  </si>
  <si>
    <t>CD-313059</t>
  </si>
  <si>
    <t>CD-313058</t>
  </si>
  <si>
    <t>CD-313057</t>
  </si>
  <si>
    <t>CD-313056</t>
  </si>
  <si>
    <t>CD-313055</t>
  </si>
  <si>
    <t>CI-38195</t>
  </si>
  <si>
    <t>CD-313054</t>
  </si>
  <si>
    <t>CD-313053</t>
  </si>
  <si>
    <t>CD-313052</t>
  </si>
  <si>
    <t>CD-313051</t>
  </si>
  <si>
    <t>CD-313050</t>
  </si>
  <si>
    <t>CD-313049</t>
  </si>
  <si>
    <t>CD-313048</t>
  </si>
  <si>
    <t>CD-313047</t>
  </si>
  <si>
    <t>CD-313046</t>
  </si>
  <si>
    <t>CD-313045</t>
  </si>
  <si>
    <t>CI-38194</t>
  </si>
  <si>
    <t>CD-313044</t>
  </si>
  <si>
    <t>CD-313043</t>
  </si>
  <si>
    <t>CD-313042</t>
  </si>
  <si>
    <t>CD-313041</t>
  </si>
  <si>
    <t>CD-313040</t>
  </si>
  <si>
    <t>CD-313039</t>
  </si>
  <si>
    <t>CD-313038</t>
  </si>
  <si>
    <t>CD-313037</t>
  </si>
  <si>
    <t>CD-313036</t>
  </si>
  <si>
    <t>CD-313035</t>
  </si>
  <si>
    <t>CI-38193</t>
  </si>
  <si>
    <t>CD-313034</t>
  </si>
  <si>
    <t>CD-313033</t>
  </si>
  <si>
    <t>CD-313032</t>
  </si>
  <si>
    <t>CD-313031</t>
  </si>
  <si>
    <t>CD-313030</t>
  </si>
  <si>
    <t>CD-313029</t>
  </si>
  <si>
    <t>CD-313028</t>
  </si>
  <si>
    <t>CD-313027</t>
  </si>
  <si>
    <t>CD-313026</t>
  </si>
  <si>
    <t>CD-313025</t>
  </si>
  <si>
    <t>CI-38192</t>
  </si>
  <si>
    <t>CD-313024</t>
  </si>
  <si>
    <t>CD-313023</t>
  </si>
  <si>
    <t>CD-313022</t>
  </si>
  <si>
    <t>CD-313021</t>
  </si>
  <si>
    <t>CD-313020</t>
  </si>
  <si>
    <t>CD-313019</t>
  </si>
  <si>
    <t>CD-313018</t>
  </si>
  <si>
    <t>CD-313017</t>
  </si>
  <si>
    <t>CD-313016</t>
  </si>
  <si>
    <t>CD-313015</t>
  </si>
  <si>
    <t>CI-38191</t>
  </si>
  <si>
    <t>CD-313014</t>
  </si>
  <si>
    <t>CD-313013</t>
  </si>
  <si>
    <t>CD-313012</t>
  </si>
  <si>
    <t>CD-313011</t>
  </si>
  <si>
    <t>CD-313010</t>
  </si>
  <si>
    <t>CD-313009</t>
  </si>
  <si>
    <t>CD-313008</t>
  </si>
  <si>
    <t>CD-313007</t>
  </si>
  <si>
    <t>CD-313006</t>
  </si>
  <si>
    <t>CD-313005</t>
  </si>
  <si>
    <t>CI-38190</t>
  </si>
  <si>
    <t>CD-313004</t>
  </si>
  <si>
    <t>CD-313003</t>
  </si>
  <si>
    <t>CD-313002</t>
  </si>
  <si>
    <t>CD-313001</t>
  </si>
  <si>
    <t>CD-313000</t>
  </si>
  <si>
    <t>CD-312999</t>
  </si>
  <si>
    <t>CD-312998</t>
  </si>
  <si>
    <t>CD-312997</t>
  </si>
  <si>
    <t>CD-312996</t>
  </si>
  <si>
    <t>CD-312995</t>
  </si>
  <si>
    <t>CI-38189</t>
  </si>
  <si>
    <t>CD-312994</t>
  </si>
  <si>
    <t>CD-312993</t>
  </si>
  <si>
    <t>CD-312992</t>
  </si>
  <si>
    <t>CD-312991</t>
  </si>
  <si>
    <t>CD-312990</t>
  </si>
  <si>
    <t>CD-312989</t>
  </si>
  <si>
    <t>CD-312988</t>
  </si>
  <si>
    <t>CD-312987</t>
  </si>
  <si>
    <t>CD-312986</t>
  </si>
  <si>
    <t>CD-312985</t>
  </si>
  <si>
    <t>CI-38188</t>
  </si>
  <si>
    <t>CD-312984</t>
  </si>
  <si>
    <t>CD-312983</t>
  </si>
  <si>
    <t>CD-312982</t>
  </si>
  <si>
    <t>CD-312981</t>
  </si>
  <si>
    <t>CD-312980</t>
  </si>
  <si>
    <t>CD-312979</t>
  </si>
  <si>
    <t>CD-312978</t>
  </si>
  <si>
    <t>CD-312977</t>
  </si>
  <si>
    <t>CD-312976</t>
  </si>
  <si>
    <t>CD-312975</t>
  </si>
  <si>
    <t>CI-38187</t>
  </si>
  <si>
    <t>CD-312974</t>
  </si>
  <si>
    <t>CD-312973</t>
  </si>
  <si>
    <t>CD-312972</t>
  </si>
  <si>
    <t>CD-312971</t>
  </si>
  <si>
    <t>CD-312970</t>
  </si>
  <si>
    <t>CD-312969</t>
  </si>
  <si>
    <t>CD-312968</t>
  </si>
  <si>
    <t>CD-312967</t>
  </si>
  <si>
    <t>CD-312966</t>
  </si>
  <si>
    <t>CD-312965</t>
  </si>
  <si>
    <t>CI-38186</t>
  </si>
  <si>
    <t>CD-312964</t>
  </si>
  <si>
    <t>CD-312963</t>
  </si>
  <si>
    <t>CD-312962</t>
  </si>
  <si>
    <t>CD-312961</t>
  </si>
  <si>
    <t>CD-312960</t>
  </si>
  <si>
    <t>CD-312959</t>
  </si>
  <si>
    <t>CD-312958</t>
  </si>
  <si>
    <t>CD-312957</t>
  </si>
  <si>
    <t>CD-312956</t>
  </si>
  <si>
    <t>CD-312955</t>
  </si>
  <si>
    <t>CI-38185</t>
  </si>
  <si>
    <t>CD-312954</t>
  </si>
  <si>
    <t>CD-312953</t>
  </si>
  <si>
    <t>CD-312952</t>
  </si>
  <si>
    <t>CD-312951</t>
  </si>
  <si>
    <t>CD-312950</t>
  </si>
  <si>
    <t>CD-312949</t>
  </si>
  <si>
    <t>CD-312948</t>
  </si>
  <si>
    <t>CD-312947</t>
  </si>
  <si>
    <t>CD-312946</t>
  </si>
  <si>
    <t>Turkmenistan</t>
  </si>
  <si>
    <t>a1A360000013M06EAE</t>
  </si>
  <si>
    <t>Tajikistan</t>
  </si>
  <si>
    <t>a1A360000013M05EAE</t>
  </si>
  <si>
    <t>Azerbaijan</t>
  </si>
  <si>
    <t>a1A360000013M0aEAE</t>
  </si>
  <si>
    <t>Ethiopia</t>
  </si>
  <si>
    <t>a1A360000013M2MEAU</t>
  </si>
  <si>
    <t>Sudan</t>
  </si>
  <si>
    <t>a1A360000013M33EAE</t>
  </si>
  <si>
    <t>Uganda</t>
  </si>
  <si>
    <t>a1A360000013M2kEAE</t>
  </si>
  <si>
    <t>Benin</t>
  </si>
  <si>
    <t>a1A360000013M3CEAU</t>
  </si>
  <si>
    <t>Moldova</t>
  </si>
  <si>
    <t>a1A360000013M0wEAE</t>
  </si>
  <si>
    <t>South Sudan</t>
  </si>
  <si>
    <t>a1A360000013M1zEAE</t>
  </si>
  <si>
    <t>Kazakhstan</t>
  </si>
  <si>
    <t>a1A360000013M03EAE</t>
  </si>
  <si>
    <t>Belarus</t>
  </si>
  <si>
    <t>a1A360000013M0rEAE</t>
  </si>
  <si>
    <t>Kenya</t>
  </si>
  <si>
    <t>a1A360000013M2XEAU</t>
  </si>
  <si>
    <t>Armenia</t>
  </si>
  <si>
    <t>a1A360000013M0ZEAU</t>
  </si>
  <si>
    <t>Kyrgyzstan</t>
  </si>
  <si>
    <t>a1A360000013M04EAE</t>
  </si>
  <si>
    <t>Djibouti</t>
  </si>
  <si>
    <t>a1A360000013M21EAE</t>
  </si>
  <si>
    <t>Uzbekistan</t>
  </si>
  <si>
    <t>a1A360000013M07EAE</t>
  </si>
  <si>
    <t>Georgia</t>
  </si>
  <si>
    <t>a1A360000013M0dEAE</t>
  </si>
  <si>
    <t>Somalia</t>
  </si>
  <si>
    <t>a1A360000013M2jEAE</t>
  </si>
  <si>
    <t>Ukraine</t>
  </si>
  <si>
    <t>a1A360000013M10EAE</t>
  </si>
  <si>
    <t>Timor-Leste</t>
  </si>
  <si>
    <t>a1A360000013M0NEAU</t>
  </si>
  <si>
    <t>Mongolia</t>
  </si>
  <si>
    <t>a1A360000013M0CEAU</t>
  </si>
  <si>
    <t>Papua New Guinea</t>
  </si>
  <si>
    <t>a1A360000013M1dEAE</t>
  </si>
  <si>
    <t>Malaysia</t>
  </si>
  <si>
    <t>a1A360000013M0IEAU</t>
  </si>
  <si>
    <t>Lao (Peoples Democratic Republic)</t>
  </si>
  <si>
    <t>a1A360000013M0HEAU</t>
  </si>
  <si>
    <t>Bhutan</t>
  </si>
  <si>
    <t>a1A360000013M0SEAU</t>
  </si>
  <si>
    <t>IP-6291</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</si>
  <si>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</si>
  <si>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</si>
  <si>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</si>
  <si>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</si>
  <si>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</si>
  <si>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</si>
  <si>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</si>
  <si>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</si>
  <si>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</si>
  <si>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</si>
  <si>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</si>
  <si>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</si>
  <si>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AR-01028</t>
  </si>
  <si>
    <t>0013600000xoEIwAAM</t>
  </si>
  <si>
    <t>AR-01029</t>
  </si>
  <si>
    <t>AR-01030</t>
  </si>
  <si>
    <t>AR-01618</t>
  </si>
  <si>
    <t>0013600000xoEGGAA2</t>
  </si>
  <si>
    <t>AR-01027</t>
  </si>
  <si>
    <t>AR-01617</t>
  </si>
  <si>
    <t>AR-01620</t>
  </si>
  <si>
    <t>Republican Center of Tuberculosis Control - Tajikistan</t>
  </si>
  <si>
    <t>0013600000xoEKeAAM</t>
  </si>
  <si>
    <t>AR-01164</t>
  </si>
  <si>
    <t>0013600000xoEJ2AAM</t>
  </si>
  <si>
    <t>AR-01212</t>
  </si>
  <si>
    <t>AR-01619</t>
  </si>
  <si>
    <t>AR-02643</t>
  </si>
  <si>
    <t>AR-02645</t>
  </si>
  <si>
    <t>AR-01213</t>
  </si>
  <si>
    <t>0013600000xoEIxAAM</t>
  </si>
  <si>
    <t>AR-01166</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</si>
  <si>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</si>
  <si>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</si>
  <si>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</si>
  <si>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</si>
  <si>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</si>
  <si>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</si>
  <si>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</si>
  <si>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</si>
  <si>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</si>
  <si>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</si>
  <si>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</si>
  <si>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</si>
  <si>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</si>
  <si>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</si>
  <si>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</si>
  <si>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</si>
  <si>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AR-01493</t>
  </si>
  <si>
    <t>Ministry of Health of Mongolia</t>
  </si>
  <si>
    <t>0013600000xoEIFAA2</t>
  </si>
  <si>
    <t>AR-01494</t>
  </si>
  <si>
    <t>AR-01455</t>
  </si>
  <si>
    <t>Ministry of Health of the Lao People's Democratic Republic</t>
  </si>
  <si>
    <t>0013600000xoEHUAA2</t>
  </si>
  <si>
    <t>AR-01452</t>
  </si>
  <si>
    <t>AR-01454</t>
  </si>
  <si>
    <t>AR-01453</t>
  </si>
  <si>
    <t>AR-02574</t>
  </si>
  <si>
    <t>AR-01520</t>
  </si>
  <si>
    <t>Malaysian AIDS Council</t>
  </si>
  <si>
    <t>0013600000xoEFcAAM</t>
  </si>
  <si>
    <t>AR-05118</t>
  </si>
  <si>
    <t>AR-05119</t>
  </si>
  <si>
    <t>AR-01621</t>
  </si>
  <si>
    <t>Ministry of Health of the Democratic Republic of Timor-Leste</t>
  </si>
  <si>
    <t>0013600000xoEIeAAM</t>
  </si>
  <si>
    <t>AR-01623</t>
  </si>
  <si>
    <t>AR-01622</t>
  </si>
  <si>
    <t>AR-03033</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</si>
  <si>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</si>
  <si>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</si>
  <si>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</si>
  <si>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</si>
  <si>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</si>
  <si>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</si>
  <si>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</si>
  <si>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</si>
  <si>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</si>
  <si>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</si>
  <si>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</si>
  <si>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</si>
  <si>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</si>
  <si>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</si>
  <si>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</si>
  <si>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</si>
  <si>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AR-06162</t>
  </si>
  <si>
    <t>AR-06165</t>
  </si>
  <si>
    <t>AR-01279</t>
  </si>
  <si>
    <t>Ministry of Health of the Republic of Azerbaijan</t>
  </si>
  <si>
    <t>0013600000xoEHXAA2</t>
  </si>
  <si>
    <t>AR-01280</t>
  </si>
  <si>
    <t>AR-01282</t>
  </si>
  <si>
    <t>AR-01283</t>
  </si>
  <si>
    <t>Main Medical Department of the Ministry of Justice of the Republic of Azerbaijan</t>
  </si>
  <si>
    <t>0013600000xoEF5AAM</t>
  </si>
  <si>
    <t>AR-01281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</si>
  <si>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</si>
  <si>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</si>
  <si>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</si>
  <si>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</si>
  <si>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</si>
  <si>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</si>
  <si>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</si>
  <si>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</si>
  <si>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</si>
  <si>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</si>
  <si>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</si>
  <si>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</si>
  <si>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</si>
  <si>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</si>
  <si>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</si>
  <si>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</si>
  <si>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</si>
  <si>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</si>
  <si>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</si>
  <si>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</si>
  <si>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</si>
  <si>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</si>
  <si>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</si>
  <si>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</si>
  <si>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</si>
  <si>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</si>
  <si>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AR-04177</t>
  </si>
  <si>
    <t>AR-04141</t>
  </si>
  <si>
    <t>AR-03114</t>
  </si>
  <si>
    <t>AR-03078</t>
  </si>
  <si>
    <t>AR-03420</t>
  </si>
  <si>
    <t>AR-03421</t>
  </si>
  <si>
    <t>AR-03429</t>
  </si>
  <si>
    <t>AR-03510</t>
  </si>
  <si>
    <t>AR-04028</t>
  </si>
  <si>
    <t>AR-04033</t>
  </si>
  <si>
    <t>AR-06749</t>
  </si>
  <si>
    <t>AR-04031</t>
  </si>
  <si>
    <t>AR-04069</t>
  </si>
  <si>
    <t>AR-04132</t>
  </si>
  <si>
    <t>AR-04328</t>
  </si>
  <si>
    <t>AR-03267</t>
  </si>
  <si>
    <t>AR-05283</t>
  </si>
  <si>
    <t>AR-06064</t>
  </si>
  <si>
    <t>AR-06035</t>
  </si>
  <si>
    <t>AR-06036</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</si>
  <si>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</si>
  <si>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</si>
  <si>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</si>
  <si>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</si>
  <si>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</si>
  <si>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</si>
  <si>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</si>
  <si>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</si>
  <si>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</si>
  <si>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</si>
  <si>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</si>
  <si>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</si>
  <si>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</si>
  <si>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</si>
  <si>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</si>
  <si>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</si>
  <si>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</si>
  <si>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</si>
  <si>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</si>
  <si>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AR-01558</t>
  </si>
  <si>
    <t>Oil Search Foundation</t>
  </si>
  <si>
    <t>0013600000xoEHKAA2</t>
  </si>
  <si>
    <t>AR-00985</t>
  </si>
  <si>
    <t>Population Services International</t>
  </si>
  <si>
    <t>0013600000xoEIOAA2</t>
  </si>
  <si>
    <t>AR-01559</t>
  </si>
  <si>
    <t>The Rotary Club of Port Moresby Inc.</t>
  </si>
  <si>
    <t>0013600000xoEIbAAM</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</si>
  <si>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</si>
  <si>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</si>
  <si>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</si>
  <si>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</si>
  <si>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</si>
  <si>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</si>
  <si>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</si>
  <si>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</si>
  <si>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</si>
  <si>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</si>
  <si>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</si>
  <si>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</si>
  <si>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</si>
  <si>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</si>
  <si>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</si>
  <si>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</si>
  <si>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</si>
  <si>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</si>
  <si>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</si>
  <si>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</si>
  <si>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AR-00999</t>
  </si>
  <si>
    <t>0013600000xoEJAAA2</t>
  </si>
  <si>
    <t>AR-00998</t>
  </si>
  <si>
    <t>AR-01001</t>
  </si>
  <si>
    <t>AR-01000</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</si>
  <si>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</si>
  <si>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</si>
  <si>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</si>
  <si>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</si>
  <si>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</si>
  <si>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</si>
  <si>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</si>
  <si>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</si>
  <si>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</si>
  <si>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</si>
  <si>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</si>
  <si>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</si>
  <si>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</si>
  <si>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</si>
  <si>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</si>
  <si>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AR-03177</t>
  </si>
  <si>
    <t>AR-03178</t>
  </si>
  <si>
    <t>AR-03179</t>
  </si>
  <si>
    <t>AR-03168</t>
  </si>
  <si>
    <t>AR-03918</t>
  </si>
  <si>
    <t>AR-03919</t>
  </si>
  <si>
    <t>AR-03927</t>
  </si>
  <si>
    <t>AR-03928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</si>
  <si>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</si>
  <si>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</si>
  <si>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</si>
  <si>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</si>
  <si>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</si>
  <si>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</si>
  <si>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</si>
  <si>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</si>
  <si>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</si>
  <si>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</si>
  <si>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</si>
  <si>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</si>
  <si>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</si>
  <si>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</si>
  <si>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</si>
  <si>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</si>
  <si>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</si>
  <si>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</si>
  <si>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</si>
  <si>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</si>
  <si>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AR-01133</t>
  </si>
  <si>
    <t>AR-01135</t>
  </si>
  <si>
    <t>AR-01136</t>
  </si>
  <si>
    <t>World Vision Somalia</t>
  </si>
  <si>
    <t>0013600000xoEIgAAM</t>
  </si>
  <si>
    <t>AR-01130</t>
  </si>
  <si>
    <t>AR-01131</t>
  </si>
  <si>
    <t>AR-03204</t>
  </si>
  <si>
    <t>AR-03222</t>
  </si>
  <si>
    <t>AR-04067</t>
  </si>
  <si>
    <t>AR-01255</t>
  </si>
  <si>
    <t>Ministry of Finance, Planning and Economic Development of the Republic of Uganda</t>
  </si>
  <si>
    <t>0013600000xoEI0AAM</t>
  </si>
  <si>
    <t>AR-01257</t>
  </si>
  <si>
    <t>AR-01263</t>
  </si>
  <si>
    <t>AR-01629</t>
  </si>
  <si>
    <t>The AIDS Support Organisation (Uganda) Limited</t>
  </si>
  <si>
    <t>0013600000xoEGeAAM</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</si>
  <si>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</si>
  <si>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</si>
  <si>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</si>
  <si>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</si>
  <si>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</si>
  <si>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</si>
  <si>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</si>
  <si>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</si>
  <si>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</si>
  <si>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</si>
  <si>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</si>
  <si>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</si>
  <si>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</si>
  <si>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</si>
  <si>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</si>
  <si>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</si>
  <si>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</si>
  <si>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</si>
  <si>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</si>
  <si>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</si>
  <si>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</si>
  <si>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</si>
  <si>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</si>
  <si>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</si>
  <si>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</si>
  <si>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</si>
  <si>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</si>
  <si>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AR-01295</t>
  </si>
  <si>
    <t>Programme santé de lutte contre le Sida</t>
  </si>
  <si>
    <t>0013600000xoEGoAAM</t>
  </si>
  <si>
    <t>AR-01294</t>
  </si>
  <si>
    <t>Africare</t>
  </si>
  <si>
    <t>0013600000xoEFKAA2</t>
  </si>
  <si>
    <t>AR-00952</t>
  </si>
  <si>
    <t>Catholic Relief Services - United States Conference of Catholic Bishops</t>
  </si>
  <si>
    <t>0013600000xoEG6AAM</t>
  </si>
  <si>
    <t>AR-01298</t>
  </si>
  <si>
    <t>Programme National contre la Tuberculose de la République du Bénin</t>
  </si>
  <si>
    <t>0013600000xoEF9AAM</t>
  </si>
  <si>
    <t>AR-00953</t>
  </si>
  <si>
    <t>Plan International, Inc.</t>
  </si>
  <si>
    <t>0013600000xoEHAAA2</t>
  </si>
  <si>
    <t>AR-01297</t>
  </si>
  <si>
    <t>Health System Performance Program</t>
  </si>
  <si>
    <t>0013600000xoEJNAA2</t>
  </si>
  <si>
    <t>AR-01296</t>
  </si>
  <si>
    <t>Programme National de Lutte contre le Paludisme de la République du Bénin</t>
  </si>
  <si>
    <t>0013600000xoEKkAAM</t>
  </si>
  <si>
    <t>AR-04030</t>
  </si>
  <si>
    <t>AR-04244</t>
  </si>
  <si>
    <t>AR-04050</t>
  </si>
  <si>
    <t>AR-04243</t>
  </si>
  <si>
    <t>AR-06639</t>
  </si>
  <si>
    <t>AR-06638</t>
  </si>
  <si>
    <t>a3z360000009C2pAAE</t>
  </si>
  <si>
    <t>a3z360000009C2qAAE</t>
  </si>
  <si>
    <t>a3z360000009C2rAAE</t>
  </si>
  <si>
    <t>a3z360000009C2sAAE</t>
  </si>
  <si>
    <t>IOR-00049</t>
  </si>
  <si>
    <t>TB I-5: Modelled lives saved based on latest epidemiological data</t>
  </si>
  <si>
    <t>a3z360000009C2tAAE</t>
  </si>
  <si>
    <t>IOR-00050</t>
  </si>
  <si>
    <t>TB I-6: Modelled infections averted based on latest epidemiological data</t>
  </si>
  <si>
    <t>a3z360000009C2uAAE</t>
  </si>
  <si>
    <t>a3z360000009C2vAAE</t>
  </si>
  <si>
    <t>a3z360000009C2wAAE</t>
  </si>
  <si>
    <t>a3z360000009C2xAAE</t>
  </si>
  <si>
    <t>a3z360000009C2yAAE</t>
  </si>
  <si>
    <t>a3z360000009C3bAAE</t>
  </si>
  <si>
    <t>IOR-00025</t>
  </si>
  <si>
    <t>TB O-1b: Case notification rate per 100,000 population- bacteriologically-confirmed TB, new and relapse</t>
  </si>
  <si>
    <t>a3z360000009C3cAAE</t>
  </si>
  <si>
    <t>a3z360000009C3dAAE</t>
  </si>
  <si>
    <t>IOR-00011</t>
  </si>
  <si>
    <t>TB O-2b: Treatment success rate - bacteriologically confirmed TB cases</t>
  </si>
  <si>
    <t>a3z360000009C3eAAE</t>
  </si>
  <si>
    <t>IOR-00012</t>
  </si>
  <si>
    <t>TB O-3: Notification of RR-TB and/or MDR-TB cases - Percentage of notified cases of bacteriologically confirmed, drug resistant RR-TB and/or MDR-TB⃰ as a proportion of the estimated number of RR-TB and/or MDR-TB cases among notified TB cases</t>
  </si>
  <si>
    <t>a3z360000009C3fAAE</t>
  </si>
  <si>
    <t>a3z360000009C3gAAE</t>
  </si>
  <si>
    <t>a3z360000009C3hAAE</t>
  </si>
  <si>
    <t>a3z360000009C3iAAE</t>
  </si>
  <si>
    <t>a3z360000009C3jAAE</t>
  </si>
  <si>
    <t>IOR-00026</t>
  </si>
  <si>
    <t>HSS O-5: Specific services readiness score for health facilities</t>
  </si>
  <si>
    <t>a3z360000009C3kAAE</t>
  </si>
  <si>
    <t>IOR-00027</t>
  </si>
  <si>
    <t>HSS O-4: General service readiness score for health facilities</t>
  </si>
  <si>
    <t>a3z360000009C3lAAE</t>
  </si>
  <si>
    <t>a3z360000009C3mAAE</t>
  </si>
  <si>
    <t>a3z360000009C3nAAE</t>
  </si>
  <si>
    <t>MCI-00017</t>
  </si>
  <si>
    <t>HSS - Policy and governance</t>
  </si>
  <si>
    <t>a1O36000001EGFREA4</t>
  </si>
  <si>
    <t>a3z360000009C1yAAE</t>
  </si>
  <si>
    <t>MCI-00018</t>
  </si>
  <si>
    <t>HSS - Healthcare financing</t>
  </si>
  <si>
    <t>a1O36000001EGFSEA4</t>
  </si>
  <si>
    <t>a3z360000009C1zAAE</t>
  </si>
  <si>
    <t>MCI-00071</t>
  </si>
  <si>
    <t>Other module</t>
  </si>
  <si>
    <t>a1O36000001EGGJEA4</t>
  </si>
  <si>
    <t>a3z360000009C25AAE</t>
  </si>
  <si>
    <t>MCI-00244</t>
  </si>
  <si>
    <t>DOTS-1b: Number of notified cases of bacteriologically confirmed TB, new and relapses</t>
  </si>
  <si>
    <t>a1O36000001EGJ6EAO</t>
  </si>
  <si>
    <t>MCI-00246</t>
  </si>
  <si>
    <t>DOTS-2b: Percentage of bacteriologically confirmed TB cases successfully treated (cured plus completed treatment) among the bacteriologically confirmed TB cases registered during a specified period</t>
  </si>
  <si>
    <t>a1O36000001EGJ8EAO</t>
  </si>
  <si>
    <t>MCI-00034</t>
  </si>
  <si>
    <t>TB/HIV-3: Percentage of HIV-positive patients who were screened for TB in HIV care or treatment settings</t>
  </si>
  <si>
    <t>a1O36000001EGFiEAO</t>
  </si>
  <si>
    <t>MCI-00035</t>
  </si>
  <si>
    <t>TB/HIV-4: Percentage of new HIV-positive patients starting IPT during the reporting period</t>
  </si>
  <si>
    <t>a1O36000001EGFjEAO</t>
  </si>
  <si>
    <t>MCI-00061</t>
  </si>
  <si>
    <t>SD-2: Number of outpatients visits per 10,000 population</t>
  </si>
  <si>
    <t>a1O36000001EGG9EAO</t>
  </si>
  <si>
    <t>MCI-00066</t>
  </si>
  <si>
    <t>PSM-1: Percentage of health facilities reporting no stock-outs of essential drugs</t>
  </si>
  <si>
    <t>a1O36000001EGGEEA4</t>
  </si>
  <si>
    <t>MCI-00028</t>
  </si>
  <si>
    <t>DOTS-6: Number of TB cases (all forms) notified among key affected populations/high risk groups</t>
  </si>
  <si>
    <t>a1O36000001EGFcEAO</t>
  </si>
  <si>
    <t>MCI-00029</t>
  </si>
  <si>
    <t>DOTS-7a: Percentage of notified TB cases, all forms, contributed by non-NTP providers - private/non-governmental facilities</t>
  </si>
  <si>
    <t>a1O36000001EGFdEAO</t>
  </si>
  <si>
    <t>MCI-00030</t>
  </si>
  <si>
    <t>DOTS-7b: Percentage of notified TB cases, all forms, contributed by non-NTP providers - public sector</t>
  </si>
  <si>
    <t>a1O36000001EGFeEAO</t>
  </si>
  <si>
    <t>MCI-00031</t>
  </si>
  <si>
    <t>DOTS-7c: Percentage of notified TB cases, all forms, contributed by non-NTP providers - community referrals</t>
  </si>
  <si>
    <t>a1O36000001EGFfEAO</t>
  </si>
  <si>
    <t>MCI-00032</t>
  </si>
  <si>
    <t>TB/HIV-1: Percentage of TB patients who had an HIV test result recorded in the TB register</t>
  </si>
  <si>
    <t>a1O36000001EGFgEAO</t>
  </si>
  <si>
    <t>MCI-00033</t>
  </si>
  <si>
    <t>TB/HIV-2: Percentage of HIV-positive registered TB patients given anti-retroviral therapy during TB treatment</t>
  </si>
  <si>
    <t>a1O36000001EGFhEAO</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</si>
  <si>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</si>
  <si>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</si>
  <si>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</si>
  <si>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</si>
  <si>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</si>
  <si>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</si>
  <si>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</si>
  <si>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</si>
  <si>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</si>
  <si>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</si>
  <si>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</si>
  <si>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</si>
  <si>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</si>
  <si>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</si>
  <si>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MCI-00185</t>
  </si>
  <si>
    <t>Equity of healthcare financing</t>
  </si>
  <si>
    <t>a1O36000001EGI9EAO</t>
  </si>
  <si>
    <t>MCI-00186</t>
  </si>
  <si>
    <t>Other healthcare financing intervention(s)</t>
  </si>
  <si>
    <t>a1O36000001EGIAEA4</t>
  </si>
  <si>
    <t>MCI-00208</t>
  </si>
  <si>
    <t>Supporting procurement and supply management</t>
  </si>
  <si>
    <t>a1O36000001EGIWEA4</t>
  </si>
  <si>
    <t>MCI-00247</t>
  </si>
  <si>
    <t>Any intervention</t>
  </si>
  <si>
    <t>a1O36000001EGJ9EAO</t>
  </si>
  <si>
    <t>Yes</t>
  </si>
  <si>
    <t>No</t>
  </si>
  <si>
    <t>Reduce the incidence of all forms of TB by 1,5% by 2022 // Reducir la incidencia de la tuberculosis en todas sus formas en 1,5% al 2022.</t>
  </si>
  <si>
    <t>Ofertar servicios de atención, detección de casos, diagnóstico y tratamiento de la Tuberculosis, para reducir la carga de Tuberculosis en todas sus formas.</t>
  </si>
  <si>
    <t>Fortalecer la oferta de servicios de atención TB MDR, con el diagnóstico temprano, detección de casos, garantizando tratamiento y seguimiento; para reducir la carga de TB MDR.</t>
  </si>
  <si>
    <t>67.2</t>
  </si>
  <si>
    <t>WHO report</t>
  </si>
  <si>
    <t>60%</t>
  </si>
  <si>
    <t xml:space="preserve">Sistema de R&amp;R TB, informe de gestión anual </t>
  </si>
  <si>
    <t>63.3%</t>
  </si>
  <si>
    <t>Registro de pacientes tuberculosos</t>
  </si>
  <si>
    <t>0</t>
  </si>
  <si>
    <t xml:space="preserve">Solo se registró un caso de XDR  en la ciudad de Santa Cruz, que falleció. </t>
  </si>
  <si>
    <t xml:space="preserve">Only one case of XDR was registered in the city of Santa Cruz, which died. </t>
  </si>
  <si>
    <t>Se incluye: 5303 Bacteriologicamente confirmados; 319 recaidas; Extra pulmonares 162; Meningitis 39.</t>
  </si>
  <si>
    <t>It includes: 5303 Bacteriologically confirmed; 319 relapses; Extra pulmonary 162; Meningitis 39.</t>
  </si>
  <si>
    <t>No se cuenta de información a la fecha, se espera que con la implementacion de Sistema de Unico de informacion en Salud - SUIS, se tenga este dato desagregado.</t>
  </si>
  <si>
    <t>No information is available to date, it is expected that with the implementation of the Unified Health Information System - SUIS,  disaggregated data could be obtained.</t>
  </si>
  <si>
    <t>Tomando en cuenta los 110 casos reportados el 2018 con Gene Xpert.</t>
  </si>
  <si>
    <t>Taking into account the 110 cases reported in 2018 with Gene Xpert.</t>
  </si>
  <si>
    <t>No se realizaron esquemas acortados durante la gestion 2018.</t>
  </si>
  <si>
    <t>No shortened schemes were made during the 2018 management.</t>
  </si>
  <si>
    <t>No new drug treatment of TB DR / MDR was used in 2018 management</t>
  </si>
  <si>
    <t>No se utilizaron nuevas drogas de tratamiento de TB DR/MDR la gestion 2018</t>
  </si>
  <si>
    <t>Se incluyó 1 caso de la gestion anterior que inicio tratamiento la gestion 2018</t>
  </si>
  <si>
    <t>1 case of the previous management that started treatment the 2018 management was included.</t>
  </si>
  <si>
    <r>
      <rPr>
        <b/>
        <sz val="12"/>
        <rFont val="Calibri"/>
        <family val="2"/>
        <scheme val="minor"/>
      </rPr>
      <t>Metodología de medición:</t>
    </r>
    <r>
      <rPr>
        <sz val="12"/>
        <rFont val="Calibri"/>
        <family val="2"/>
        <scheme val="minor"/>
      </rPr>
      <t xml:space="preserve"> Los datos seran obtenidos del sistema de información del PNCT. 
</t>
    </r>
    <r>
      <rPr>
        <b/>
        <sz val="12"/>
        <rFont val="Calibri"/>
        <family val="2"/>
        <scheme val="minor"/>
      </rPr>
      <t xml:space="preserve">Numerador: </t>
    </r>
    <r>
      <rPr>
        <sz val="12"/>
        <rFont val="Calibri"/>
        <family val="2"/>
        <scheme val="minor"/>
      </rPr>
      <t xml:space="preserve">se incluyen los casos notificados de TB-TF durante un periodo de tiempo.  Número de casos estimados, dato proxi para el calculo de la incidencia.
</t>
    </r>
    <r>
      <rPr>
        <b/>
        <sz val="12"/>
        <rFont val="Calibri"/>
        <family val="2"/>
        <scheme val="minor"/>
      </rPr>
      <t>Denominador:</t>
    </r>
    <r>
      <rPr>
        <sz val="12"/>
        <rFont val="Calibri"/>
        <family val="2"/>
        <scheme val="minor"/>
      </rPr>
      <t xml:space="preserve"> poblacion estimada para el año. Poblaciones estimadas: año 2020: 11633371 hab, año 2021: 11797257 hab., año 2022: 11961042 hab.                
</t>
    </r>
    <r>
      <rPr>
        <b/>
        <sz val="12"/>
        <rFont val="Calibri"/>
        <family val="2"/>
        <scheme val="minor"/>
      </rPr>
      <t>Multiplicador</t>
    </r>
    <r>
      <rPr>
        <sz val="12"/>
        <rFont val="Calibri"/>
        <family val="2"/>
        <scheme val="minor"/>
      </rPr>
      <t xml:space="preserve">: 100.000                                                                                                               
</t>
    </r>
    <r>
      <rPr>
        <b/>
        <sz val="12"/>
        <rFont val="Calibri"/>
        <family val="2"/>
        <scheme val="minor"/>
      </rPr>
      <t>Metas:</t>
    </r>
    <r>
      <rPr>
        <sz val="12"/>
        <rFont val="Calibri"/>
        <family val="2"/>
        <scheme val="minor"/>
      </rPr>
      <t xml:space="preserve"> año 2020: 70,3 (8182/11633371x100.000) casos, Año 2021: 70 (8382/11797257X100.000) y Año 2022: 68,2 (8162/11961042X100.000)      
</t>
    </r>
    <r>
      <rPr>
        <b/>
        <sz val="12"/>
        <rFont val="Calibri"/>
        <family val="2"/>
        <scheme val="minor"/>
      </rPr>
      <t>Measurement methodology:</t>
    </r>
    <r>
      <rPr>
        <sz val="12"/>
        <rFont val="Calibri"/>
        <family val="2"/>
        <scheme val="minor"/>
      </rPr>
      <t xml:space="preserve"> The data will be obtained from the PNCT information system.
</t>
    </r>
    <r>
      <rPr>
        <b/>
        <sz val="12"/>
        <rFont val="Calibri"/>
        <family val="2"/>
        <scheme val="minor"/>
      </rPr>
      <t>Numerator:</t>
    </r>
    <r>
      <rPr>
        <sz val="12"/>
        <rFont val="Calibri"/>
        <family val="2"/>
        <scheme val="minor"/>
      </rPr>
      <t xml:space="preserve"> notified cases of TB-TF for a period of time are included. Number of estimated cases, proxy data for the calculation of the incidence.
</t>
    </r>
    <r>
      <rPr>
        <b/>
        <sz val="12"/>
        <rFont val="Calibri"/>
        <family val="2"/>
        <scheme val="minor"/>
      </rPr>
      <t>Denominator:</t>
    </r>
    <r>
      <rPr>
        <sz val="12"/>
        <rFont val="Calibri"/>
        <family val="2"/>
        <scheme val="minor"/>
      </rPr>
      <t xml:space="preserve"> population estimated for the year. Estimated populations: year 2020: 11633371 hab, year 2021: 11797257 hab., Year 2022: 11961042 hab.
</t>
    </r>
    <r>
      <rPr>
        <b/>
        <sz val="12"/>
        <rFont val="Calibri"/>
        <family val="2"/>
        <scheme val="minor"/>
      </rPr>
      <t>Multiplier:</t>
    </r>
    <r>
      <rPr>
        <sz val="12"/>
        <rFont val="Calibri"/>
        <family val="2"/>
        <scheme val="minor"/>
      </rPr>
      <t xml:space="preserve"> 100,000
</t>
    </r>
    <r>
      <rPr>
        <b/>
        <sz val="12"/>
        <rFont val="Calibri"/>
        <family val="2"/>
        <scheme val="minor"/>
      </rPr>
      <t xml:space="preserve">Targets </t>
    </r>
    <r>
      <rPr>
        <sz val="12"/>
        <rFont val="Calibri"/>
        <family val="2"/>
        <scheme val="minor"/>
      </rPr>
      <t xml:space="preserve">: 2020: 70.3 (8182 / 11633371x100,000) cases, Year 2021: 70 (8382 / 11797257X100,000) and Year 2022: 68.2 (8162 / 11961042X100,000)
</t>
    </r>
  </si>
  <si>
    <r>
      <rPr>
        <b/>
        <sz val="12"/>
        <color theme="1"/>
        <rFont val="Calibri"/>
        <family val="2"/>
        <scheme val="minor"/>
      </rPr>
      <t>Línea de base</t>
    </r>
    <r>
      <rPr>
        <sz val="12"/>
        <color theme="1"/>
        <rFont val="Calibri"/>
        <family val="2"/>
        <scheme val="minor"/>
      </rPr>
      <t xml:space="preserve"> (2016): 60% (30/50).                                                                                     
</t>
    </r>
    <r>
      <rPr>
        <b/>
        <sz val="12"/>
        <color theme="1"/>
        <rFont val="Calibri"/>
        <family val="2"/>
        <scheme val="minor"/>
      </rPr>
      <t>Numerador:</t>
    </r>
    <r>
      <rPr>
        <sz val="12"/>
        <color theme="1"/>
        <rFont val="Calibri"/>
        <family val="2"/>
        <scheme val="minor"/>
      </rPr>
      <t xml:space="preserve"> Número de pacientes con Tuberculosis resistente a la rifampicina y/o Tuberculosis multirresistente tratados con éxito (curados y con tratamiento completo), en un periodo de tiempo (dos años antes del periodo de reporte).                                                           </t>
    </r>
    <r>
      <rPr>
        <b/>
        <sz val="12"/>
        <color theme="1"/>
        <rFont val="Calibri"/>
        <family val="2"/>
        <scheme val="minor"/>
      </rPr>
      <t>Denominador</t>
    </r>
    <r>
      <rPr>
        <sz val="12"/>
        <color theme="1"/>
        <rFont val="Calibri"/>
        <family val="2"/>
        <scheme val="minor"/>
      </rPr>
      <t xml:space="preserve">: Número total de pacientes con tuberculosis resistente a la rifampicina y/o Tuberculosis multirresistente confirmados por laboratorio, incluidos en el tratamiento con drogas de segunda línea durante el año de evaluación (dos años antes del periodo de reporte).               
</t>
    </r>
    <r>
      <rPr>
        <b/>
        <sz val="12"/>
        <color theme="1"/>
        <rFont val="Calibri"/>
        <family val="2"/>
        <scheme val="minor"/>
      </rPr>
      <t>Multiplicador:</t>
    </r>
    <r>
      <rPr>
        <sz val="12"/>
        <color theme="1"/>
        <rFont val="Calibri"/>
        <family val="2"/>
        <scheme val="minor"/>
      </rPr>
      <t xml:space="preserve"> 100.                                                                                                                 
</t>
    </r>
    <r>
      <rPr>
        <b/>
        <sz val="12"/>
        <color theme="1"/>
        <rFont val="Calibri"/>
        <family val="2"/>
        <scheme val="minor"/>
      </rPr>
      <t>Metas:</t>
    </r>
    <r>
      <rPr>
        <sz val="12"/>
        <color theme="1"/>
        <rFont val="Calibri"/>
        <family val="2"/>
        <scheme val="minor"/>
      </rPr>
      <t xml:space="preserve"> Año 1: 78% (106/136), Año 2: 80% (115/144) y Año 3: 82% (127/155).
</t>
    </r>
    <r>
      <rPr>
        <b/>
        <sz val="12"/>
        <color theme="1"/>
        <rFont val="Calibri"/>
        <family val="2"/>
        <scheme val="minor"/>
      </rPr>
      <t>Fuente:</t>
    </r>
    <r>
      <rPr>
        <sz val="12"/>
        <color theme="1"/>
        <rFont val="Calibri"/>
        <family val="2"/>
        <scheme val="minor"/>
      </rPr>
      <t xml:space="preserve"> Programa Nacional de Tuberculosis.
</t>
    </r>
    <r>
      <rPr>
        <b/>
        <sz val="12"/>
        <color theme="1"/>
        <rFont val="Calibri"/>
        <family val="2"/>
        <scheme val="minor"/>
      </rPr>
      <t>Baseline</t>
    </r>
    <r>
      <rPr>
        <sz val="12"/>
        <color theme="1"/>
        <rFont val="Calibri"/>
        <family val="2"/>
        <scheme val="minor"/>
      </rPr>
      <t xml:space="preserve"> (2016): 60% (30/50). Numerator: Number of patients with rifampicin-resistant tuberculosis and / or multidrug-resistant tuberculosis treated successfully (cured and with complete treatment), in a period of time (two years before the reporting period). </t>
    </r>
    <r>
      <rPr>
        <b/>
        <sz val="12"/>
        <color theme="1"/>
        <rFont val="Calibri"/>
        <family val="2"/>
        <scheme val="minor"/>
      </rPr>
      <t>Denominator:</t>
    </r>
    <r>
      <rPr>
        <sz val="12"/>
        <color theme="1"/>
        <rFont val="Calibri"/>
        <family val="2"/>
        <scheme val="minor"/>
      </rPr>
      <t xml:space="preserve"> Total number of patients with rifampicin-resistant tuberculosis and / or laboratory-confirmed multidrug-resistant tuberculosis, included in treatment with second-line drugs during the evaluation year (two years before the reporting period).
</t>
    </r>
    <r>
      <rPr>
        <b/>
        <sz val="12"/>
        <color theme="1"/>
        <rFont val="Calibri"/>
        <family val="2"/>
        <scheme val="minor"/>
      </rPr>
      <t>Multiplier:</t>
    </r>
    <r>
      <rPr>
        <sz val="12"/>
        <color theme="1"/>
        <rFont val="Calibri"/>
        <family val="2"/>
        <scheme val="minor"/>
      </rPr>
      <t xml:space="preserve"> 100. Targets : Year 1: 78% (106/136), Year 2: 80% (115/144) and Year 3: 82% (127/155).
</t>
    </r>
    <r>
      <rPr>
        <b/>
        <sz val="12"/>
        <color theme="1"/>
        <rFont val="Calibri"/>
        <family val="2"/>
        <scheme val="minor"/>
      </rPr>
      <t>Source:</t>
    </r>
    <r>
      <rPr>
        <sz val="12"/>
        <color theme="1"/>
        <rFont val="Calibri"/>
        <family val="2"/>
        <scheme val="minor"/>
      </rPr>
      <t xml:space="preserve"> National Tuberculosis Program
</t>
    </r>
  </si>
  <si>
    <t>Sistema de R&amp;R TB, informes trimestrales //R&amp;R TB system, quarterly reports</t>
  </si>
  <si>
    <t xml:space="preserve">Se incluyen datos nacionales.  Linea de base:   82,4% (6236/7592). Medicion: 
Numerador: Número total de pacientes con tuberculosis (nuevos y recaídas) en todas sus formas tratados con éxito en un periodo especifico de acuerdo a norma nacional (el periodo corresponde a pacientes que iniciaron tratamiento el año anterior al año de reporte). Denominador: Número total de pacientes con tuberculosis en todas sus formas que iniciaron tratamiento en el mismo periodo (el periodo corresponde a pacientes que iniciaron tratamiento el año anterior al año de reporte). Multiplicador: 100     
National data is included. Baseline: 82.4% (6236/7592). Measurement:
Numerator: Total number of patients with tuberculosis (new and relapsed) in all its forms treated successfully in a specific period according to national norm (the period corresponds to patients who started treatment the year before the year of report). 
Denominator: Total number of patients with tuberculosis in all its forms that started treatment in the same period (the period corresponds to patients who started treatment the year before the reporting year). 
Multiplier: 100
</t>
  </si>
  <si>
    <t xml:space="preserve">Linea de Base 2018: 80% (88/110) . Metodología de medición:  Numerador: Número de casos de Tuberculosis Resistente a la Rifampicina y/o Tuberculosis multirresistente, confirmados por cultivo y/o geneXpert y/o genotype, que iniciaron tratamiento con droga de segunda línea, durante el periodo de notificación.  Metas: Año 2020: 89% (138/153); Año 2021 y 2022 la metas seran fijadas depues de la actualizacion del Plan Estrategico Nacional y tomando en cuenta el desempeño del primer año del proyecto.
Observaciones: 1. Las personas identificadas como MDR-TB son consideradas como pacientes complicados en el inicio y la adherencia al tratamiento, dadas las condiciones de base de estas personas (verb. extrema pobreza, situación de calle, PPL drogodependientes, VIH-TB, etc). 2. No todos los casos TB-MDR captados serán a través del GeneXpert. Todavía un 39% del total son captados por métodos convencionales que requieren mayor tiempo en el diagnóstico (3-4 meses en promedio) lo que ocasionaría una posible pérdida de pacientes que dificulta la ubicación de los pacientes detectados una vez conocido el diagnóstico (problemas todavía de ubicación, acceso y dispersión debido a la amplitud del territorio Boliviano).
Baseline 2018: 80% (88/110). Measurement methodology: Numerator: Number of cases of Tuberculosis Resistant to Rifampin and / or Multidrug-resistant Tuberculosis, confirmed by culture and / or geneXpert and / or genotype, which started treatment with second-line drugs, during the reporting period. 
Targets: Year 2020: 89% (138/153); Year 2021 and 2022 the goals will be set after the update of the National Strategic Plan and taking into account the performance of the first year of the project.
Observations: 1. People identified as MDR-TB are considered as complicated patients at the beginning and adherence to treatment, given the basic conditions of these people (verb. Extreme poverty, street situation, drug-dependent PPL, HIV-TB, etc). 2. Not all TB-MDR cases captured will be through GeneXpert. Still 39% of the total are captured by conventional methods that require more time in diagnosis (3-4 months on average) which would cause a possible loss of patients that makes it difficult to locate the detected patients once the diagnosis is known (problems still of location, access and dispersion due to the breadth of the Bolivian territory).
</t>
  </si>
  <si>
    <t xml:space="preserve">Linea de Base 2018: 63%  .       Metodología de medición:   Numerador: Número de casos de Tuberculosis bacteriologicamente confirmados con PSD. 
Denominador: Número de casos de Tuberculosis bacteriologicamente confirmados. Metas: Se toma en cuenta que del total de casos de TB TSF el 80% son bacteriologicamente confirmados, se espera incrementar de manera progresiva este acceso. 2020: 80% 2021: 85% 2022: 90%
Baseline 2018: 63%. Measurement methodology: Numerator: Number of cases of bacteriologically confirmed tuberculosis with PSD.
Denominator: Number of bacteriologically confirmed cases of tuberculosis. Goals: It is taken into account that of the total cases of TSF TB 80% are bacteriologically confirmed, it is expected to increase this access progressively. 2020: 80% 2021: 85% 2022: 90%
</t>
  </si>
  <si>
    <t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t>
  </si>
  <si>
    <t>Gestion 2020: Informe de Medicion del Gastos en TB periodos 2018-2019.
Management 2020: Report on the Measurement of Expenditure on TB periods 2018-2019.</t>
  </si>
  <si>
    <t>2022: Estudio de Gasto SUS TB.
2022: SUS TB Expenditure Study</t>
  </si>
  <si>
    <t>Linea de base (2018): 110 casos de TB-DR.  Metodología de medición:  
Numerador: Número de casos de pacientes con Tuberculosis confirmados bacteriológicamente (cultivo y/o geneXpert y/o genotype) con tuberculosis resistente a la rifampicina y/o tuberculosis multirresistente, durante el periodo de notificación. No aplica denominador ni multiplicador.
Con el fortalecimiento de equipos Xpert para mejorar la captacion de TB Sensible y TB DR/MDR se pretende captar: 2020: 153 Casos, 2021: 162 casos y 2022: 171 casos.
Baseline (2018): 110 cases of TB-DR. Measurement methodology:
Numerator: Number of cases of bacteriologically confirmed TB patients (culture and / or geneXpert and / or genotype) with rifampicin-resistant tuberculosis and / or multidrug-resistant tuberculosis, during the reporting period. Does not apply denominator or multiplier.
With the strengthening of Xpert equipment to improve the uptake of Sensitive TB and DR / MDR TB it is intended to capture: 2020: 153 Cases, 2021: 162 cases and 2022: 171 cases.</t>
  </si>
  <si>
    <t>Se incluyen datos nacionales.        
Linea de Base (año 2018): 7597 casos de TB nuevos mas recaidas  
Medición: Número de pacientes con TB todas las formas confirmados bacteriológicamente frotis, cultivo o geneXpert y con diagnóstico clínico (casos nuevos y recaídas), en un periodo de tiempo. No aplica denominador ni multiplicador. 
Metas: Año 2020: 8182 casos, Año 2021:  8382 casos, Año 2022: 8162 casos.  Con la implementación de las actividades para mejorar la detección de casos de TB, que incluye el abordaje diferenciado en municipios con incidencia elevada, abordaje estrategico en poblaciones vulnerables (PPL, VIH, mineros, adulto mayor, niños)  y organizaciòn de los establecimientos de salud para la atención de la TB,  se espera un incremento de la detección de casos de TB.   
Se espera el primer y segundo año un incremento en la deteccion de casos y e tercer año iniciar el descenso en la notificación.
National data is included.
Baseline (year 2018): 7597 new TB cases plus relapses
Measurement: Number of patients with TB all bacteriologically confirmed smears, culture or geneXpert and with clinical diagnosis (new cases and relapses), over a period of time. Does not apply denominator or multiplier.
Goals: Year 2020: 8182 cases, Year 2021: 8382 cases, Year 2022: 8162 cases. With the implementation of activities to improve the detection of cases of TB, which includes a differentiated approach in municipalities with high incidence, strategic approach in vulnerable populations (PPL, HIV, miners, elderly, children) and organization of health facilities for TB care, an increase in the detection of TB cases is expected.
The first and second year is expected to increase the detection of cases and the third year to begin the decrease in the notification.</t>
  </si>
  <si>
    <t xml:space="preserve">Línea de base se refiere a 63.3 % = 7592/12000*100 (Dato preliminar)
Metodología de medición: Numerador: Número de casos con TB que iniciaron tratamiento (nuevos más recaídas) todas las formas confirmadas bacteriológicamente (frotis, cultivo y geneXpert) y con diagnóstico clínico, que fueron notificados y tratados en un periodo de tiempo.                                                                                    
Denominador: Número estimado de casos incidentes de tuberculosis para el mismo año (todas las formas de TB-bacteriológicamente confirmados más diagnosticados clínicamente).                        
Multiplicador: 100.                                                                                                               
Metas : Año 2020: 65% (7773/12000); Año 2021: 72% (7963/11000); Año 2022: 78% (7754/10000). 
Para la planificacion de las metas propuesta el pais tomo en cuenta el 95% de cobetura en relacion a los casos notificados TCP-1(M) es de: Año 2020: 8182 casos, Año 2021:  8382 casos, Año 2022: 8162 casos;
Fuente: Programa Nacional de Tuberculosis.
</t>
  </si>
  <si>
    <t>2021: Reportes del SICOF sobre implementacion del SUS - TB
2021: SICOF Reports on implementation of SUS - TB</t>
  </si>
  <si>
    <t>Se tiene contemplado realizar reportes anuales:
O: Sin Avance: No comenzado.
1: Iniciado: Actividades iniciadas (Consultor contratado)
2. Avanzado: Documento final en proceso de validación para su difusión.  
3. Completado: Documento final enviado al FM.
'It is planned to make annual reports:
O: No Advance: Not started.
1: Initiated : Activities initiated (Contract Consultant)
2. Advanced: Final document in validation process for dissemination.
3. Completed: Final document sent to FM.</t>
  </si>
  <si>
    <t xml:space="preserve">
O: Sin Avance: No comenzado.
1: Iniciado: Actividades iniciadas (Consultor contratado)
2. Avanzado: Documento final en proceso de validación para su difusión.  
3. Completado: Documento final enviado al FM.
O: No Advance: Not started.
1: Initiated : Activities initiated (Contract Consultant)
2. Advanced: Final document in validation process for dissemination.
3. Completed: Final document sent to FM.</t>
  </si>
  <si>
    <t xml:space="preserve">
O: Sin Avance: No comenzado.
1: Iniciado: Actividades iniciadas (Consultor contratado)
2. Avanzado: Documento final en proceso de validación para su difusión.  
3. Completado: Documento final enviado al FM.
'It is planned to make annual reports:
O: No Advance: Not started.
1: Initiated : Activities initiated (Contract Consultant)
2. Advanced: Final document in validation process for dissemination.
3. Completed: Final document sent to 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</si>
</sst>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d\-mmm\-yy;@"/>
    <numFmt numFmtId="165" formatCode="0.00##\%;[Red]\(0.00##\%\)"/>
    <numFmt numFmtId="166" formatCode="#.00\%;[Red]\(#.00\%\)"/>
    <numFmt numFmtId="167" formatCode="#,##0.00000"/>
    <numFmt numFmtId="168" formatCode="#.0\%;[Red]\(#.0\%\)"/>
    <numFmt numFmtId="169" formatCode="_(* #,##0_);_(* \(#,##0\);_(@_)"/>
    <numFmt numFmtId="170" formatCode="_(* #,##0.0_);_(* \(#,##0.0\);_(@_)"/>
    <numFmt numFmtId="171" formatCode="_(* #,##0.00_);_(* \(#,##0.00\);_(@_)"/>
  </numFmts>
  <fonts count="47" x14ac:knownFonts="1">
    <font>
      <sz val="12"/>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b/>
      <sz val="16"/>
      <name val="Calibri"/>
      <family val="2"/>
      <scheme val="minor"/>
    </font>
    <font>
      <b/>
      <sz val="14"/>
      <name val="Calibri"/>
      <family val="2"/>
      <scheme val="minor"/>
    </font>
    <font>
      <u/>
      <sz val="14"/>
      <name val="Calibri"/>
      <family val="2"/>
      <scheme val="minor"/>
    </font>
    <font>
      <u/>
      <sz val="12"/>
      <name val="Calibri"/>
      <family val="2"/>
      <scheme val="minor"/>
    </font>
    <font>
      <b/>
      <sz val="9"/>
      <color theme="0"/>
      <name val="Calibri"/>
      <family val="2"/>
      <scheme val="minor"/>
    </font>
  </fonts>
  <fills count="26">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mediumGray"/>
    </fill>
    <fill>
      <patternFill patternType="solid">
        <fgColor rgb="FFFFFFFF"/>
        <bgColor indexed="64"/>
      </patternFill>
    </fill>
    <fill>
      <patternFill patternType="solid">
        <fgColor rgb="FFFFFFFF"/>
        <bgColor theme="4" tint="0.79998168889431442"/>
      </patternFill>
    </fill>
    <fill>
      <patternFill patternType="mediumGray">
        <bgColor theme="0"/>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C000"/>
        <bgColor indexed="64"/>
      </patternFill>
    </fill>
  </fills>
  <borders count="116">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theme="4" tint="-0.24994659260841701"/>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indexed="64"/>
      </left>
      <right style="medium">
        <color theme="4" tint="-0.24994659260841701"/>
      </right>
      <top style="thin">
        <color indexed="64"/>
      </top>
      <bottom style="thin">
        <color indexed="64"/>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top style="medium">
        <color theme="4" tint="-0.24994659260841701"/>
      </top>
      <bottom/>
      <diagonal/>
    </border>
    <border>
      <left style="medium">
        <color theme="4" tint="-0.24994659260841701"/>
      </left>
      <right/>
      <top/>
      <bottom/>
      <diagonal/>
    </border>
    <border>
      <left/>
      <right/>
      <top/>
      <bottom style="medium">
        <color theme="4" tint="-0.24994659260841701"/>
      </bottom>
      <diagonal/>
    </border>
    <border>
      <left style="thin">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medium">
        <color theme="4" tint="-0.24994659260841701"/>
      </left>
      <right style="medium">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thin">
        <color indexed="64"/>
      </right>
      <top style="medium">
        <color theme="4" tint="-0.24994659260841701"/>
      </top>
      <bottom style="medium">
        <color theme="4" tint="-0.24994659260841701"/>
      </bottom>
      <diagonal/>
    </border>
    <border>
      <left style="thin">
        <color indexed="64"/>
      </left>
      <right style="thin">
        <color indexed="64"/>
      </right>
      <top style="medium">
        <color theme="4" tint="-0.24994659260841701"/>
      </top>
      <bottom style="medium">
        <color theme="4" tint="-0.24994659260841701"/>
      </bottom>
      <diagonal/>
    </border>
    <border>
      <left style="thin">
        <color indexed="64"/>
      </left>
      <right style="medium">
        <color theme="4" tint="-0.24994659260841701"/>
      </right>
      <top style="medium">
        <color theme="4" tint="-0.24994659260841701"/>
      </top>
      <bottom style="medium">
        <color theme="4" tint="-0.24994659260841701"/>
      </bottom>
      <diagonal/>
    </border>
    <border>
      <left style="medium">
        <color theme="4" tint="-0.24994659260841701"/>
      </left>
      <right/>
      <top/>
      <bottom style="medium">
        <color theme="4" tint="-0.24994659260841701"/>
      </bottom>
      <diagonal/>
    </border>
    <border>
      <left/>
      <right style="medium">
        <color theme="4" tint="-0.24994659260841701"/>
      </right>
      <top style="medium">
        <color theme="4" tint="-0.24994659260841701"/>
      </top>
      <bottom/>
      <diagonal/>
    </border>
    <border>
      <left style="medium">
        <color theme="4" tint="-0.24994659260841701"/>
      </left>
      <right style="thin">
        <color indexed="64"/>
      </right>
      <top style="thin">
        <color indexed="64"/>
      </top>
      <bottom style="medium">
        <color theme="4" tint="-0.24994659260841701"/>
      </bottom>
      <diagonal/>
    </border>
    <border>
      <left style="thin">
        <color indexed="64"/>
      </left>
      <right style="thin">
        <color indexed="64"/>
      </right>
      <top style="thin">
        <color indexed="64"/>
      </top>
      <bottom style="medium">
        <color theme="4" tint="-0.24994659260841701"/>
      </bottom>
      <diagonal/>
    </border>
    <border>
      <left style="thin">
        <color indexed="64"/>
      </left>
      <right style="medium">
        <color theme="4" tint="-0.24994659260841701"/>
      </right>
      <top style="thin">
        <color indexed="64"/>
      </top>
      <bottom style="medium">
        <color theme="4" tint="-0.24994659260841701"/>
      </bottom>
      <diagonal/>
    </border>
    <border>
      <left style="medium">
        <color theme="4" tint="-0.24994659260841701"/>
      </left>
      <right style="thin">
        <color indexed="64"/>
      </right>
      <top style="medium">
        <color theme="4" tint="-0.24994659260841701"/>
      </top>
      <bottom style="thin">
        <color indexed="64"/>
      </bottom>
      <diagonal/>
    </border>
    <border>
      <left style="thin">
        <color indexed="64"/>
      </left>
      <right style="thin">
        <color indexed="64"/>
      </right>
      <top style="medium">
        <color theme="4" tint="-0.24994659260841701"/>
      </top>
      <bottom style="thin">
        <color indexed="64"/>
      </bottom>
      <diagonal/>
    </border>
    <border>
      <left style="thin">
        <color indexed="64"/>
      </left>
      <right style="medium">
        <color theme="4" tint="-0.24994659260841701"/>
      </right>
      <top style="medium">
        <color theme="4" tint="-0.24994659260841701"/>
      </top>
      <bottom style="thin">
        <color indexed="64"/>
      </bottom>
      <diagonal/>
    </border>
    <border>
      <left style="medium">
        <color indexed="64"/>
      </left>
      <right style="medium">
        <color theme="4" tint="-0.24994659260841701"/>
      </right>
      <top style="medium">
        <color theme="4" tint="-0.24994659260841701"/>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medium">
        <color theme="4" tint="-0.24994659260841701"/>
      </left>
      <right style="hair">
        <color rgb="FF00B0F0"/>
      </right>
      <top/>
      <bottom/>
      <diagonal/>
    </border>
    <border>
      <left style="medium">
        <color theme="4" tint="-0.24994659260841701"/>
      </left>
      <right style="medium">
        <color theme="4" tint="-0.24994659260841701"/>
      </right>
      <top style="thin">
        <color theme="4" tint="-0.24994659260841701"/>
      </top>
      <bottom/>
      <diagonal/>
    </border>
    <border>
      <left/>
      <right style="medium">
        <color theme="4" tint="-0.24994659260841701"/>
      </right>
      <top style="thin">
        <color theme="4" tint="-0.24994659260841701"/>
      </top>
      <bottom style="thin">
        <color theme="4" tint="-0.24994659260841701"/>
      </bottom>
      <diagonal/>
    </border>
    <border>
      <left/>
      <right style="medium">
        <color theme="4" tint="-0.24994659260841701"/>
      </right>
      <top style="thin">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thin">
        <color theme="4" tint="-0.24994659260841701"/>
      </top>
      <bottom style="medium">
        <color theme="4" tint="-0.24994659260841701"/>
      </bottom>
      <diagonal/>
    </border>
    <border>
      <left/>
      <right style="thin">
        <color theme="4" tint="-0.24994659260841701"/>
      </right>
      <top style="thin">
        <color theme="4" tint="-0.24994659260841701"/>
      </top>
      <bottom style="medium">
        <color theme="4"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hair">
        <color auto="1"/>
      </left>
      <right style="hair">
        <color indexed="64"/>
      </right>
      <top style="hair">
        <color auto="1"/>
      </top>
      <bottom style="hair">
        <color indexed="64"/>
      </bottom>
      <diagonal/>
    </border>
  </borders>
  <cellStyleXfs count="4">
    <xf numFmtId="0" fontId="0" fillId="0" borderId="0"/>
    <xf numFmtId="0" fontId="4" fillId="0" borderId="0" applyNumberFormat="0" applyFill="0" applyBorder="0" applyAlignment="0" applyProtection="0"/>
    <xf numFmtId="0" fontId="5" fillId="0" borderId="0"/>
    <xf numFmtId="0" fontId="2" fillId="0" borderId="0"/>
  </cellStyleXfs>
  <cellXfs count="728">
    <xf numFmtId="0" fontId="0" fillId="0" borderId="0" xfId="0"/>
    <xf numFmtId="0" fontId="5" fillId="0" borderId="0" xfId="2"/>
    <xf numFmtId="0" fontId="6" fillId="0" borderId="0" xfId="2" applyFont="1"/>
    <xf numFmtId="0" fontId="7" fillId="4" borderId="0" xfId="0" applyFont="1" applyFill="1" applyProtection="1"/>
    <xf numFmtId="0" fontId="8" fillId="0" borderId="0" xfId="0" applyFont="1" applyProtection="1"/>
    <xf numFmtId="164" fontId="7" fillId="0" borderId="0" xfId="0" applyNumberFormat="1" applyFont="1" applyProtection="1"/>
    <xf numFmtId="0" fontId="0" fillId="0" borderId="0" xfId="0" applyFont="1" applyProtection="1"/>
    <xf numFmtId="0" fontId="5" fillId="0" borderId="0" xfId="2" applyFill="1"/>
    <xf numFmtId="0" fontId="6" fillId="0" borderId="0" xfId="2" applyFont="1"/>
    <xf numFmtId="0" fontId="7" fillId="0" borderId="0" xfId="0" applyFont="1" applyProtection="1"/>
    <xf numFmtId="0" fontId="5" fillId="0" borderId="0" xfId="2" quotePrefix="1" applyAlignment="1">
      <alignment horizontal="left"/>
    </xf>
    <xf numFmtId="0" fontId="5" fillId="0" borderId="0" xfId="2"/>
    <xf numFmtId="0" fontId="7" fillId="0" borderId="0" xfId="0" applyFont="1" applyBorder="1" applyProtection="1"/>
    <xf numFmtId="0" fontId="7" fillId="0" borderId="13" xfId="0" applyFont="1" applyBorder="1" applyProtection="1"/>
    <xf numFmtId="0" fontId="7" fillId="0" borderId="23" xfId="0" applyFont="1" applyBorder="1" applyProtection="1"/>
    <xf numFmtId="0" fontId="8" fillId="4" borderId="0" xfId="0" applyFont="1" applyFill="1" applyBorder="1" applyProtection="1"/>
    <xf numFmtId="0" fontId="10" fillId="0" borderId="0" xfId="0" applyFont="1" applyProtection="1"/>
    <xf numFmtId="0" fontId="11" fillId="0" borderId="0" xfId="0" applyFont="1" applyProtection="1"/>
    <xf numFmtId="0" fontId="10" fillId="4" borderId="0" xfId="0" applyFont="1" applyFill="1" applyBorder="1" applyAlignment="1" applyProtection="1">
      <alignment horizontal="center" vertical="center"/>
    </xf>
    <xf numFmtId="0" fontId="10" fillId="4" borderId="0" xfId="0" applyFont="1" applyFill="1" applyProtection="1"/>
    <xf numFmtId="0" fontId="10" fillId="0" borderId="0" xfId="0" applyFont="1" applyBorder="1" applyProtection="1"/>
    <xf numFmtId="0" fontId="10" fillId="0" borderId="25" xfId="0" applyFont="1" applyBorder="1" applyProtection="1"/>
    <xf numFmtId="0" fontId="10" fillId="0" borderId="21" xfId="0" applyFont="1" applyBorder="1" applyProtection="1"/>
    <xf numFmtId="0" fontId="10" fillId="0" borderId="22" xfId="0" applyFont="1" applyBorder="1" applyProtection="1"/>
    <xf numFmtId="0" fontId="10" fillId="4" borderId="0" xfId="0" applyFont="1" applyFill="1" applyBorder="1" applyProtection="1"/>
    <xf numFmtId="0" fontId="12"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7" fillId="0" borderId="0" xfId="0" applyFont="1" applyAlignment="1" applyProtection="1">
      <alignment vertical="center"/>
    </xf>
    <xf numFmtId="0" fontId="4" fillId="8" borderId="3" xfId="1" applyFont="1" applyFill="1" applyBorder="1" applyAlignment="1" applyProtection="1">
      <alignment horizontal="center" vertical="center"/>
    </xf>
    <xf numFmtId="0" fontId="4" fillId="8" borderId="2" xfId="1" applyFont="1" applyFill="1" applyBorder="1" applyAlignment="1" applyProtection="1">
      <alignment horizontal="center" vertical="center"/>
    </xf>
    <xf numFmtId="0" fontId="4" fillId="8" borderId="11" xfId="1" applyFont="1" applyFill="1" applyBorder="1" applyAlignment="1" applyProtection="1">
      <alignment horizontal="center" vertical="center"/>
    </xf>
    <xf numFmtId="0" fontId="4" fillId="8" borderId="4" xfId="1" applyFont="1" applyFill="1" applyBorder="1" applyAlignment="1" applyProtection="1">
      <alignment horizontal="center" vertical="center"/>
    </xf>
    <xf numFmtId="0" fontId="14" fillId="8" borderId="11" xfId="1" applyFont="1" applyFill="1" applyBorder="1" applyAlignment="1" applyProtection="1">
      <alignment horizontal="center" vertical="center"/>
    </xf>
    <xf numFmtId="0" fontId="10" fillId="2" borderId="21" xfId="0" applyFont="1" applyFill="1" applyBorder="1" applyAlignment="1" applyProtection="1">
      <alignment horizontal="center" vertical="center"/>
    </xf>
    <xf numFmtId="0" fontId="10" fillId="4" borderId="22" xfId="0" applyFont="1" applyFill="1" applyBorder="1" applyAlignment="1" applyProtection="1">
      <alignment horizontal="left" vertical="center" wrapText="1"/>
    </xf>
    <xf numFmtId="0" fontId="10" fillId="4" borderId="22" xfId="0" applyFont="1" applyFill="1" applyBorder="1" applyAlignment="1" applyProtection="1">
      <alignment vertical="center" wrapText="1"/>
    </xf>
    <xf numFmtId="0" fontId="10" fillId="3" borderId="22" xfId="0" applyFont="1" applyFill="1" applyBorder="1" applyAlignment="1" applyProtection="1">
      <alignment vertical="center" wrapText="1"/>
    </xf>
    <xf numFmtId="0" fontId="11" fillId="4" borderId="22" xfId="0" applyFont="1" applyFill="1" applyBorder="1" applyAlignment="1" applyProtection="1">
      <alignment vertical="center" wrapText="1"/>
    </xf>
    <xf numFmtId="0" fontId="10" fillId="4" borderId="23" xfId="0" applyFont="1" applyFill="1" applyBorder="1" applyAlignment="1" applyProtection="1">
      <alignment vertical="center" wrapText="1"/>
    </xf>
    <xf numFmtId="0" fontId="10" fillId="0" borderId="0" xfId="0" applyFont="1" applyAlignment="1" applyProtection="1">
      <alignment wrapText="1"/>
    </xf>
    <xf numFmtId="0" fontId="14" fillId="8" borderId="11" xfId="1" applyFont="1" applyFill="1" applyBorder="1" applyAlignment="1" applyProtection="1">
      <alignment horizontal="center" vertical="center" wrapText="1"/>
    </xf>
    <xf numFmtId="0" fontId="3" fillId="8" borderId="11" xfId="0" applyFont="1" applyFill="1" applyBorder="1" applyAlignment="1" applyProtection="1">
      <alignment horizontal="center" vertical="center" wrapText="1"/>
    </xf>
    <xf numFmtId="0" fontId="13" fillId="8" borderId="11" xfId="0" applyFont="1" applyFill="1" applyBorder="1" applyAlignment="1" applyProtection="1">
      <alignment horizontal="center" vertical="center" wrapText="1"/>
    </xf>
    <xf numFmtId="0" fontId="4"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5" xfId="0" applyFont="1" applyBorder="1" applyProtection="1"/>
    <xf numFmtId="0" fontId="0" fillId="0" borderId="13"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wrapText="1"/>
    </xf>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4" fillId="0" borderId="0" xfId="1" applyFont="1" applyProtection="1"/>
    <xf numFmtId="17" fontId="0" fillId="0" borderId="0" xfId="0" applyNumberFormat="1" applyFont="1" applyProtection="1"/>
    <xf numFmtId="0" fontId="13" fillId="6" borderId="25" xfId="0" applyFont="1" applyFill="1" applyBorder="1" applyAlignment="1" applyProtection="1">
      <alignment horizontal="center" vertical="center"/>
    </xf>
    <xf numFmtId="0" fontId="13" fillId="6" borderId="18" xfId="0" applyFont="1" applyFill="1" applyBorder="1" applyAlignment="1" applyProtection="1">
      <alignment horizontal="center" vertical="center" wrapText="1"/>
    </xf>
    <xf numFmtId="0" fontId="0" fillId="0" borderId="21" xfId="0" applyFont="1" applyBorder="1" applyProtection="1"/>
    <xf numFmtId="0" fontId="0" fillId="0" borderId="22" xfId="0" applyFont="1" applyBorder="1" applyProtection="1"/>
    <xf numFmtId="0" fontId="4" fillId="0" borderId="0" xfId="1" quotePrefix="1" applyFont="1" applyProtection="1"/>
    <xf numFmtId="0" fontId="0" fillId="0" borderId="0" xfId="0" applyFont="1" applyFill="1" applyProtection="1"/>
    <xf numFmtId="17" fontId="4" fillId="0" borderId="0" xfId="1" quotePrefix="1" applyNumberFormat="1" applyFont="1" applyFill="1" applyBorder="1" applyAlignment="1" applyProtection="1">
      <alignment horizontal="center" vertical="center"/>
    </xf>
    <xf numFmtId="17" fontId="4" fillId="4" borderId="0" xfId="1" quotePrefix="1" applyNumberFormat="1"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3"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3" fillId="8" borderId="12" xfId="0" applyFont="1" applyFill="1" applyBorder="1" applyAlignment="1" applyProtection="1">
      <alignment horizontal="center" vertical="center"/>
    </xf>
    <xf numFmtId="0" fontId="13" fillId="8" borderId="25" xfId="0" applyFont="1" applyFill="1" applyBorder="1" applyAlignment="1" applyProtection="1">
      <alignment horizontal="center" vertical="center"/>
    </xf>
    <xf numFmtId="0" fontId="13" fillId="8" borderId="21" xfId="0" applyFont="1" applyFill="1" applyBorder="1" applyAlignment="1" applyProtection="1">
      <alignment horizontal="center" vertical="center"/>
    </xf>
    <xf numFmtId="0" fontId="13" fillId="8" borderId="22" xfId="0" applyFont="1" applyFill="1" applyBorder="1" applyAlignment="1" applyProtection="1">
      <alignment horizontal="center" vertical="center"/>
    </xf>
    <xf numFmtId="17" fontId="4" fillId="4" borderId="12" xfId="1" quotePrefix="1" applyNumberFormat="1" applyFont="1" applyFill="1" applyBorder="1" applyAlignment="1" applyProtection="1">
      <alignment horizontal="center" vertical="center"/>
    </xf>
    <xf numFmtId="17" fontId="4" fillId="4" borderId="25" xfId="1" quotePrefix="1" applyNumberFormat="1" applyFont="1" applyFill="1" applyBorder="1" applyAlignment="1" applyProtection="1">
      <alignment horizontal="center" vertical="center"/>
    </xf>
    <xf numFmtId="17" fontId="4" fillId="4" borderId="13" xfId="1" quotePrefix="1" applyNumberFormat="1" applyFont="1" applyFill="1" applyBorder="1" applyAlignment="1" applyProtection="1">
      <alignment horizontal="center" vertical="center"/>
    </xf>
    <xf numFmtId="17" fontId="4" fillId="4" borderId="20" xfId="1" quotePrefix="1" applyNumberFormat="1" applyFont="1" applyFill="1" applyBorder="1" applyAlignment="1" applyProtection="1">
      <alignment horizontal="center" vertical="center"/>
    </xf>
    <xf numFmtId="17" fontId="4" fillId="4" borderId="21" xfId="1" quotePrefix="1" applyNumberFormat="1" applyFont="1" applyFill="1" applyBorder="1" applyAlignment="1" applyProtection="1">
      <alignment horizontal="center" vertical="center"/>
    </xf>
    <xf numFmtId="17" fontId="4" fillId="4" borderId="22" xfId="1" quotePrefix="1" applyNumberFormat="1" applyFont="1" applyFill="1" applyBorder="1" applyAlignment="1" applyProtection="1">
      <alignment horizontal="center" vertical="center"/>
    </xf>
    <xf numFmtId="17" fontId="4" fillId="4" borderId="23" xfId="1" quotePrefix="1" applyNumberFormat="1" applyFont="1" applyFill="1" applyBorder="1" applyAlignment="1" applyProtection="1">
      <alignment horizontal="center" vertical="center"/>
    </xf>
    <xf numFmtId="0" fontId="13" fillId="4" borderId="0" xfId="0" applyFont="1" applyFill="1" applyBorder="1" applyAlignment="1" applyProtection="1">
      <alignment vertical="center"/>
    </xf>
    <xf numFmtId="17" fontId="15"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17" fontId="15" fillId="0" borderId="20" xfId="0" applyNumberFormat="1" applyFont="1" applyFill="1" applyBorder="1" applyAlignment="1" applyProtection="1">
      <alignment horizontal="center" vertical="center"/>
    </xf>
    <xf numFmtId="17" fontId="15"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3"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3" fillId="4" borderId="25" xfId="0" applyFont="1" applyFill="1" applyBorder="1" applyAlignment="1" applyProtection="1">
      <alignment vertical="center"/>
    </xf>
    <xf numFmtId="0" fontId="0" fillId="0" borderId="32" xfId="0" applyFont="1" applyBorder="1" applyProtection="1"/>
    <xf numFmtId="0" fontId="0" fillId="0" borderId="33" xfId="0" applyFont="1" applyBorder="1" applyProtection="1"/>
    <xf numFmtId="0" fontId="0" fillId="0" borderId="22" xfId="0" applyFont="1" applyFill="1" applyBorder="1" applyProtection="1"/>
    <xf numFmtId="0" fontId="15" fillId="6" borderId="18" xfId="0" applyFont="1" applyFill="1" applyBorder="1" applyAlignment="1" applyProtection="1">
      <alignment horizontal="center" vertical="center" wrapText="1"/>
    </xf>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5" fillId="6" borderId="36"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protection locked="0"/>
    </xf>
    <xf numFmtId="0" fontId="15" fillId="0" borderId="25"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20" fillId="4" borderId="20" xfId="0" applyFont="1" applyFill="1" applyBorder="1" applyAlignment="1" applyProtection="1">
      <alignment vertical="center" wrapText="1"/>
    </xf>
    <xf numFmtId="0" fontId="19" fillId="0" borderId="20" xfId="0" applyFont="1" applyBorder="1" applyProtection="1"/>
    <xf numFmtId="0" fontId="8"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7" fillId="0" borderId="0" xfId="0" applyFont="1" applyProtection="1">
      <protection locked="0"/>
    </xf>
    <xf numFmtId="0" fontId="10" fillId="4" borderId="0" xfId="0" applyFont="1" applyFill="1" applyAlignment="1" applyProtection="1">
      <alignment vertical="center" wrapText="1"/>
      <protection locked="0"/>
    </xf>
    <xf numFmtId="0" fontId="10" fillId="0" borderId="0" xfId="0" applyFont="1" applyProtection="1">
      <protection locked="0"/>
    </xf>
    <xf numFmtId="15" fontId="8" fillId="0" borderId="0" xfId="0" applyNumberFormat="1" applyFont="1" applyFill="1" applyBorder="1" applyAlignment="1" applyProtection="1">
      <alignment horizontal="center" vertical="center" wrapText="1"/>
    </xf>
    <xf numFmtId="17" fontId="13" fillId="0" borderId="0" xfId="0" applyNumberFormat="1" applyFont="1" applyFill="1" applyBorder="1" applyAlignment="1" applyProtection="1">
      <alignment horizontal="center" vertical="center" wrapText="1"/>
    </xf>
    <xf numFmtId="17" fontId="15" fillId="4" borderId="0" xfId="0" applyNumberFormat="1" applyFont="1" applyFill="1" applyBorder="1" applyAlignment="1" applyProtection="1">
      <alignment horizontal="center" vertical="center" wrapText="1"/>
    </xf>
    <xf numFmtId="17" fontId="15" fillId="4" borderId="0" xfId="0" applyNumberFormat="1" applyFont="1" applyFill="1" applyBorder="1" applyAlignment="1" applyProtection="1">
      <alignment vertical="center" wrapText="1"/>
    </xf>
    <xf numFmtId="17" fontId="15" fillId="4" borderId="0" xfId="0" quotePrefix="1" applyNumberFormat="1" applyFont="1" applyFill="1" applyBorder="1" applyAlignment="1" applyProtection="1">
      <alignment vertical="center" wrapText="1"/>
    </xf>
    <xf numFmtId="0" fontId="7" fillId="4" borderId="0" xfId="0" applyFont="1" applyFill="1" applyBorder="1" applyAlignment="1" applyProtection="1">
      <alignment horizontal="left" vertical="center" wrapText="1"/>
    </xf>
    <xf numFmtId="0" fontId="7"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20" xfId="0" quotePrefix="1" applyFont="1" applyFill="1" applyBorder="1" applyAlignment="1" applyProtection="1">
      <alignment horizontal="left" vertical="center" wrapText="1"/>
      <protection locked="0"/>
    </xf>
    <xf numFmtId="0" fontId="13" fillId="6" borderId="7" xfId="0" quotePrefix="1"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xf>
    <xf numFmtId="0" fontId="7" fillId="0" borderId="0" xfId="0" quotePrefix="1" applyFont="1" applyFill="1" applyBorder="1" applyAlignment="1" applyProtection="1">
      <alignment horizontal="left" wrapText="1"/>
    </xf>
    <xf numFmtId="17" fontId="15"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wrapText="1"/>
    </xf>
    <xf numFmtId="0" fontId="7" fillId="0" borderId="20" xfId="0" applyFont="1" applyFill="1" applyBorder="1" applyAlignment="1" applyProtection="1">
      <alignment horizontal="left" wrapText="1"/>
    </xf>
    <xf numFmtId="17" fontId="13" fillId="6" borderId="43" xfId="0" applyNumberFormat="1" applyFont="1" applyFill="1" applyBorder="1" applyAlignment="1" applyProtection="1">
      <alignment horizontal="center" vertical="center" wrapText="1"/>
    </xf>
    <xf numFmtId="0" fontId="4" fillId="8" borderId="3" xfId="1" applyFill="1" applyBorder="1" applyAlignment="1" applyProtection="1">
      <alignment horizontal="center" vertical="center"/>
    </xf>
    <xf numFmtId="0" fontId="18" fillId="0" borderId="25" xfId="0" quotePrefix="1" applyFont="1" applyFill="1" applyBorder="1" applyAlignment="1" applyProtection="1">
      <alignment horizontal="center" vertical="center" wrapText="1"/>
    </xf>
    <xf numFmtId="0" fontId="19" fillId="0" borderId="0" xfId="0" applyFont="1" applyFill="1" applyBorder="1" applyAlignment="1" applyProtection="1">
      <alignment horizontal="left" vertical="center" wrapText="1"/>
    </xf>
    <xf numFmtId="0" fontId="15" fillId="0" borderId="0" xfId="0" quotePrefix="1" applyFont="1" applyFill="1" applyBorder="1" applyAlignment="1" applyProtection="1">
      <alignment horizontal="center" vertical="center" wrapText="1"/>
    </xf>
    <xf numFmtId="17" fontId="13" fillId="6" borderId="7" xfId="0" applyNumberFormat="1" applyFont="1" applyFill="1" applyBorder="1" applyAlignment="1" applyProtection="1">
      <alignment horizontal="center" vertical="center" wrapText="1"/>
    </xf>
    <xf numFmtId="0" fontId="13"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3" fillId="6" borderId="2" xfId="0" applyFont="1" applyFill="1" applyBorder="1" applyAlignment="1" applyProtection="1">
      <alignment vertical="center"/>
    </xf>
    <xf numFmtId="0" fontId="8" fillId="0" borderId="0" xfId="0" applyFont="1" applyFill="1" applyBorder="1" applyProtection="1"/>
    <xf numFmtId="0" fontId="13" fillId="6" borderId="3" xfId="0" applyFont="1" applyFill="1" applyBorder="1" applyAlignment="1" applyProtection="1">
      <alignment vertical="center"/>
    </xf>
    <xf numFmtId="0" fontId="13" fillId="6" borderId="43"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7"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13" fillId="4" borderId="22" xfId="0" applyFont="1" applyFill="1" applyBorder="1" applyAlignment="1" applyProtection="1">
      <alignment vertical="center"/>
    </xf>
    <xf numFmtId="0" fontId="0" fillId="0" borderId="13" xfId="0" applyFont="1" applyFill="1" applyBorder="1" applyProtection="1"/>
    <xf numFmtId="0" fontId="0" fillId="0" borderId="20" xfId="0" applyFont="1" applyFill="1" applyBorder="1" applyProtection="1"/>
    <xf numFmtId="0" fontId="0" fillId="0" borderId="23" xfId="0" applyFont="1" applyFill="1" applyBorder="1" applyProtection="1"/>
    <xf numFmtId="0" fontId="22" fillId="0" borderId="0" xfId="0" applyFont="1" applyProtection="1"/>
    <xf numFmtId="49" fontId="0" fillId="8" borderId="7" xfId="0" applyNumberFormat="1" applyFont="1" applyFill="1" applyBorder="1" applyAlignment="1" applyProtection="1">
      <alignment horizontal="center" vertical="center"/>
    </xf>
    <xf numFmtId="0" fontId="8" fillId="0" borderId="0" xfId="0" applyFont="1" applyBorder="1" applyProtection="1"/>
    <xf numFmtId="0" fontId="8" fillId="0" borderId="0" xfId="0" applyFont="1" applyBorder="1" applyAlignment="1" applyProtection="1">
      <alignment wrapText="1"/>
    </xf>
    <xf numFmtId="17" fontId="8" fillId="0" borderId="0" xfId="0" applyNumberFormat="1" applyFont="1" applyBorder="1" applyAlignment="1" applyProtection="1">
      <alignment vertical="center"/>
    </xf>
    <xf numFmtId="0" fontId="8" fillId="0" borderId="0" xfId="0" applyNumberFormat="1" applyFont="1" applyBorder="1" applyAlignment="1" applyProtection="1">
      <alignment vertical="center"/>
    </xf>
    <xf numFmtId="17" fontId="8" fillId="0" borderId="0" xfId="0" applyNumberFormat="1" applyFont="1" applyBorder="1" applyProtection="1"/>
    <xf numFmtId="0" fontId="16" fillId="0" borderId="0" xfId="0" applyFont="1" applyFill="1" applyBorder="1" applyAlignment="1" applyProtection="1">
      <alignment horizontal="center" vertical="center"/>
    </xf>
    <xf numFmtId="165" fontId="20" fillId="4" borderId="0" xfId="0" applyNumberFormat="1" applyFont="1" applyFill="1" applyBorder="1" applyAlignment="1" applyProtection="1">
      <alignment horizontal="center" vertical="center" wrapText="1"/>
    </xf>
    <xf numFmtId="14" fontId="0" fillId="0" borderId="0" xfId="0" applyNumberFormat="1" applyFont="1" applyProtection="1"/>
    <xf numFmtId="0" fontId="25" fillId="4" borderId="0" xfId="0" applyFont="1" applyFill="1" applyBorder="1" applyProtection="1"/>
    <xf numFmtId="15" fontId="8" fillId="4" borderId="0" xfId="0" applyNumberFormat="1" applyFont="1" applyFill="1" applyBorder="1" applyAlignment="1" applyProtection="1">
      <alignment horizontal="center" vertical="center" wrapText="1"/>
    </xf>
    <xf numFmtId="0" fontId="8" fillId="0" borderId="25" xfId="0" quotePrefix="1"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11" fillId="0" borderId="22" xfId="0" applyFont="1" applyBorder="1" applyProtection="1"/>
    <xf numFmtId="0" fontId="7" fillId="0" borderId="20" xfId="0" applyFont="1" applyBorder="1" applyProtection="1"/>
    <xf numFmtId="15" fontId="8" fillId="4" borderId="0"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9" fillId="0" borderId="0" xfId="0" applyFont="1"/>
    <xf numFmtId="0" fontId="19" fillId="4" borderId="0" xfId="0" applyFont="1" applyFill="1" applyProtection="1"/>
    <xf numFmtId="0" fontId="19" fillId="4" borderId="0" xfId="0" applyFont="1" applyFill="1" applyAlignment="1" applyProtection="1">
      <alignment wrapText="1"/>
    </xf>
    <xf numFmtId="0" fontId="27" fillId="0" borderId="0" xfId="0" applyFont="1"/>
    <xf numFmtId="15" fontId="19" fillId="4" borderId="0" xfId="0" applyNumberFormat="1" applyFont="1" applyFill="1" applyAlignment="1" applyProtection="1">
      <alignment wrapText="1"/>
    </xf>
    <xf numFmtId="0" fontId="19" fillId="0" borderId="0" xfId="0" applyFont="1" applyAlignment="1">
      <alignment wrapText="1"/>
    </xf>
    <xf numFmtId="0" fontId="19" fillId="0" borderId="0" xfId="0" applyFont="1" applyProtection="1"/>
    <xf numFmtId="49" fontId="19" fillId="0" borderId="0" xfId="0" applyNumberFormat="1" applyFont="1" applyProtection="1"/>
    <xf numFmtId="0" fontId="19" fillId="10" borderId="55" xfId="0" applyFont="1" applyFill="1" applyBorder="1" applyProtection="1"/>
    <xf numFmtId="0" fontId="19" fillId="10" borderId="56" xfId="0" applyFont="1" applyFill="1" applyBorder="1" applyProtection="1"/>
    <xf numFmtId="0" fontId="28" fillId="11" borderId="44" xfId="0" applyFont="1" applyFill="1" applyBorder="1" applyAlignment="1">
      <alignment horizontal="center" vertical="center" wrapText="1"/>
    </xf>
    <xf numFmtId="0" fontId="28" fillId="11" borderId="45" xfId="0" applyFont="1" applyFill="1" applyBorder="1" applyAlignment="1">
      <alignment horizontal="center" vertical="center" wrapText="1"/>
    </xf>
    <xf numFmtId="0" fontId="28" fillId="11" borderId="46" xfId="0" applyFont="1" applyFill="1" applyBorder="1" applyAlignment="1">
      <alignment horizontal="center" vertical="center" wrapText="1"/>
    </xf>
    <xf numFmtId="15" fontId="26" fillId="4" borderId="0" xfId="0" applyNumberFormat="1" applyFont="1" applyFill="1" applyBorder="1" applyAlignment="1" applyProtection="1">
      <alignment horizontal="center" vertical="center" wrapText="1"/>
    </xf>
    <xf numFmtId="0" fontId="20" fillId="0" borderId="13" xfId="0" applyFont="1" applyBorder="1" applyProtection="1"/>
    <xf numFmtId="0" fontId="0" fillId="4" borderId="14" xfId="0" applyNumberFormat="1" applyFont="1" applyFill="1" applyBorder="1" applyAlignment="1" applyProtection="1">
      <alignment horizontal="center" vertical="center" wrapText="1"/>
      <protection locked="0"/>
    </xf>
    <xf numFmtId="0" fontId="0" fillId="8" borderId="42" xfId="0" applyFont="1" applyFill="1" applyBorder="1" applyProtection="1"/>
    <xf numFmtId="0" fontId="0" fillId="0" borderId="42" xfId="0" applyFont="1" applyBorder="1" applyProtection="1"/>
    <xf numFmtId="0" fontId="0" fillId="8" borderId="16" xfId="0" quotePrefix="1" applyFont="1" applyFill="1" applyBorder="1" applyAlignment="1" applyProtection="1">
      <alignment horizontal="center" vertical="center" wrapText="1"/>
      <protection hidden="1"/>
    </xf>
    <xf numFmtId="0" fontId="0" fillId="8" borderId="15" xfId="0" applyFont="1" applyFill="1" applyBorder="1" applyAlignment="1" applyProtection="1">
      <alignment horizontal="center" vertical="center" wrapText="1"/>
      <protection hidden="1"/>
    </xf>
    <xf numFmtId="0" fontId="13" fillId="6" borderId="11" xfId="0" applyFont="1" applyFill="1" applyBorder="1" applyAlignment="1" applyProtection="1">
      <alignment horizontal="center" vertical="center" wrapText="1"/>
    </xf>
    <xf numFmtId="0" fontId="8" fillId="4" borderId="0" xfId="0" applyFont="1" applyFill="1" applyProtection="1"/>
    <xf numFmtId="0" fontId="29" fillId="11" borderId="62" xfId="0" applyFont="1" applyFill="1" applyBorder="1" applyAlignment="1">
      <alignment horizontal="center" vertical="center" wrapText="1"/>
    </xf>
    <xf numFmtId="3" fontId="35" fillId="4" borderId="47" xfId="0" applyNumberFormat="1" applyFont="1" applyFill="1" applyBorder="1" applyAlignment="1" applyProtection="1">
      <alignment horizontal="center" vertical="center" wrapText="1"/>
    </xf>
    <xf numFmtId="4" fontId="35" fillId="4" borderId="47" xfId="0" applyNumberFormat="1" applyFont="1" applyFill="1" applyBorder="1" applyAlignment="1" applyProtection="1">
      <alignment horizontal="center" vertical="center" wrapText="1"/>
    </xf>
    <xf numFmtId="0" fontId="28" fillId="11" borderId="76" xfId="0" applyFont="1" applyFill="1" applyBorder="1" applyAlignment="1">
      <alignment horizontal="center" vertical="center" wrapText="1"/>
    </xf>
    <xf numFmtId="0" fontId="28" fillId="11" borderId="77" xfId="0" applyFont="1" applyFill="1" applyBorder="1" applyAlignment="1">
      <alignment horizontal="center" vertical="center" wrapText="1"/>
    </xf>
    <xf numFmtId="0" fontId="28" fillId="11" borderId="78" xfId="0" applyFont="1" applyFill="1" applyBorder="1" applyAlignment="1">
      <alignment horizontal="center" vertical="center" wrapText="1"/>
    </xf>
    <xf numFmtId="0" fontId="28" fillId="11" borderId="79" xfId="0" applyFont="1" applyFill="1" applyBorder="1" applyAlignment="1">
      <alignment horizontal="center" vertical="center" wrapText="1"/>
    </xf>
    <xf numFmtId="0" fontId="28" fillId="11" borderId="70" xfId="0" applyFont="1" applyFill="1" applyBorder="1" applyAlignment="1">
      <alignment horizontal="center" vertical="center" wrapText="1"/>
    </xf>
    <xf numFmtId="0" fontId="28" fillId="15" borderId="78" xfId="0" applyFont="1" applyFill="1" applyBorder="1" applyAlignment="1">
      <alignment horizontal="center" vertical="center" wrapText="1"/>
    </xf>
    <xf numFmtId="0" fontId="29" fillId="11" borderId="78" xfId="0" applyFont="1" applyFill="1" applyBorder="1" applyAlignment="1">
      <alignment horizontal="center" vertical="center" wrapText="1"/>
    </xf>
    <xf numFmtId="0" fontId="19" fillId="10" borderId="80" xfId="0" applyFont="1" applyFill="1" applyBorder="1" applyAlignment="1" applyProtection="1"/>
    <xf numFmtId="0" fontId="19" fillId="10" borderId="81" xfId="0" applyFont="1" applyFill="1" applyBorder="1" applyAlignment="1" applyProtection="1"/>
    <xf numFmtId="0" fontId="19" fillId="10" borderId="82" xfId="0" applyFont="1" applyFill="1" applyBorder="1" applyAlignment="1" applyProtection="1"/>
    <xf numFmtId="49" fontId="19" fillId="4" borderId="0" xfId="0" applyNumberFormat="1" applyFont="1" applyFill="1" applyAlignment="1" applyProtection="1">
      <alignment wrapText="1"/>
    </xf>
    <xf numFmtId="0" fontId="28" fillId="11" borderId="49" xfId="0" applyFont="1" applyFill="1" applyBorder="1" applyAlignment="1">
      <alignment horizontal="center" vertical="center" wrapText="1"/>
    </xf>
    <xf numFmtId="0" fontId="28" fillId="11" borderId="48" xfId="0" applyFont="1" applyFill="1" applyBorder="1" applyAlignment="1">
      <alignment horizontal="center" vertical="center" wrapText="1"/>
    </xf>
    <xf numFmtId="0" fontId="28" fillId="11" borderId="47" xfId="0" applyFont="1" applyFill="1" applyBorder="1" applyAlignment="1">
      <alignment horizontal="center" vertical="center" wrapText="1"/>
    </xf>
    <xf numFmtId="0" fontId="28" fillId="11" borderId="58" xfId="0" applyFont="1" applyFill="1" applyBorder="1" applyAlignment="1">
      <alignment horizontal="center" vertical="center" wrapText="1"/>
    </xf>
    <xf numFmtId="0" fontId="28" fillId="11" borderId="83" xfId="0" applyFont="1" applyFill="1" applyBorder="1" applyAlignment="1">
      <alignment horizontal="center" vertical="center" wrapText="1"/>
    </xf>
    <xf numFmtId="0" fontId="8" fillId="0" borderId="0" xfId="0" applyFont="1"/>
    <xf numFmtId="0" fontId="7" fillId="10" borderId="84" xfId="0" applyFont="1" applyFill="1" applyBorder="1"/>
    <xf numFmtId="0" fontId="19" fillId="19" borderId="56" xfId="0" applyFont="1" applyFill="1" applyBorder="1"/>
    <xf numFmtId="0" fontId="19" fillId="19" borderId="0" xfId="0" applyFont="1" applyFill="1" applyBorder="1"/>
    <xf numFmtId="4" fontId="35" fillId="14" borderId="47" xfId="0" applyNumberFormat="1" applyFont="1" applyFill="1" applyBorder="1" applyAlignment="1" applyProtection="1">
      <alignment horizontal="center" vertical="center" wrapText="1"/>
    </xf>
    <xf numFmtId="3" fontId="35" fillId="14" borderId="47" xfId="0" applyNumberFormat="1" applyFont="1" applyFill="1" applyBorder="1" applyAlignment="1" applyProtection="1">
      <alignment horizontal="center" vertical="center" wrapText="1"/>
    </xf>
    <xf numFmtId="3" fontId="35" fillId="14" borderId="50" xfId="0" applyNumberFormat="1" applyFont="1" applyFill="1" applyBorder="1" applyAlignment="1" applyProtection="1">
      <alignment horizontal="center" vertical="center" wrapText="1"/>
    </xf>
    <xf numFmtId="0" fontId="34" fillId="8" borderId="67" xfId="0" quotePrefix="1" applyNumberFormat="1" applyFont="1" applyFill="1" applyBorder="1" applyAlignment="1" applyProtection="1">
      <alignment horizontal="center" vertical="center" wrapText="1"/>
    </xf>
    <xf numFmtId="0" fontId="29" fillId="11" borderId="53" xfId="0" applyFont="1" applyFill="1" applyBorder="1" applyAlignment="1">
      <alignment horizontal="center" vertical="center" wrapText="1"/>
    </xf>
    <xf numFmtId="0" fontId="28" fillId="11" borderId="53" xfId="0" applyFont="1" applyFill="1" applyBorder="1" applyAlignment="1">
      <alignment horizontal="center" vertical="center" wrapText="1"/>
    </xf>
    <xf numFmtId="0" fontId="28" fillId="15" borderId="53" xfId="0" applyFont="1" applyFill="1" applyBorder="1" applyAlignment="1">
      <alignment horizontal="center" vertical="center" wrapText="1"/>
    </xf>
    <xf numFmtId="0" fontId="28" fillId="11" borderId="99" xfId="0" applyFont="1" applyFill="1" applyBorder="1" applyAlignment="1">
      <alignment horizontal="center" vertical="center" wrapText="1"/>
    </xf>
    <xf numFmtId="0" fontId="0" fillId="4" borderId="14" xfId="0" applyNumberFormat="1" applyFont="1" applyFill="1" applyBorder="1" applyAlignment="1" applyProtection="1">
      <alignment horizontal="center" vertical="center" wrapText="1"/>
    </xf>
    <xf numFmtId="0" fontId="0" fillId="0" borderId="33" xfId="0" applyFont="1" applyBorder="1" applyProtection="1">
      <protection locked="0"/>
    </xf>
    <xf numFmtId="0" fontId="28" fillId="16" borderId="19" xfId="0" applyFont="1" applyFill="1" applyBorder="1" applyAlignment="1" applyProtection="1">
      <alignment horizontal="center" vertical="center" wrapText="1"/>
    </xf>
    <xf numFmtId="0" fontId="28" fillId="16" borderId="19" xfId="0" quotePrefix="1" applyFont="1" applyFill="1" applyBorder="1" applyAlignment="1" applyProtection="1">
      <alignment horizontal="center" vertical="center" wrapText="1"/>
    </xf>
    <xf numFmtId="0" fontId="35" fillId="14" borderId="48" xfId="0" applyFont="1" applyFill="1" applyBorder="1" applyAlignment="1" applyProtection="1">
      <alignment horizontal="left" vertical="center"/>
    </xf>
    <xf numFmtId="0" fontId="18" fillId="0" borderId="25" xfId="0" applyFont="1" applyFill="1" applyBorder="1" applyAlignment="1" applyProtection="1">
      <alignment horizontal="center" vertical="center"/>
    </xf>
    <xf numFmtId="0" fontId="13" fillId="6" borderId="39" xfId="0" applyFont="1" applyFill="1" applyBorder="1" applyAlignment="1" applyProtection="1">
      <alignment horizontal="center" vertical="center" wrapText="1"/>
    </xf>
    <xf numFmtId="0" fontId="8" fillId="4" borderId="0" xfId="0" quotePrefix="1" applyFont="1" applyFill="1" applyAlignment="1" applyProtection="1">
      <alignment horizontal="left"/>
    </xf>
    <xf numFmtId="0" fontId="19" fillId="4" borderId="22" xfId="0" applyFont="1" applyFill="1" applyBorder="1" applyAlignment="1" applyProtection="1">
      <alignment wrapText="1"/>
    </xf>
    <xf numFmtId="0" fontId="18" fillId="6" borderId="25" xfId="0" applyFont="1" applyFill="1" applyBorder="1" applyAlignment="1" applyProtection="1">
      <alignment horizontal="center" vertical="center"/>
    </xf>
    <xf numFmtId="0" fontId="19" fillId="0" borderId="22" xfId="0" applyFont="1" applyBorder="1" applyProtection="1"/>
    <xf numFmtId="15" fontId="28" fillId="22" borderId="71" xfId="0" applyNumberFormat="1" applyFont="1" applyFill="1" applyBorder="1" applyAlignment="1" applyProtection="1">
      <alignment vertical="center"/>
    </xf>
    <xf numFmtId="0" fontId="36" fillId="10" borderId="82" xfId="0" applyFont="1" applyFill="1" applyBorder="1" applyAlignment="1" applyProtection="1"/>
    <xf numFmtId="0" fontId="36" fillId="10" borderId="81" xfId="0" applyFont="1" applyFill="1" applyBorder="1" applyAlignment="1" applyProtection="1"/>
    <xf numFmtId="0" fontId="36" fillId="16" borderId="89" xfId="0" applyFont="1" applyFill="1" applyBorder="1" applyProtection="1"/>
    <xf numFmtId="0" fontId="28" fillId="16" borderId="105" xfId="0" applyFont="1" applyFill="1" applyBorder="1" applyAlignment="1" applyProtection="1">
      <alignment horizontal="center" vertical="center" wrapText="1"/>
    </xf>
    <xf numFmtId="0" fontId="28" fillId="15" borderId="106" xfId="0" applyFont="1" applyFill="1" applyBorder="1" applyAlignment="1">
      <alignment horizontal="center" vertical="center" wrapText="1"/>
    </xf>
    <xf numFmtId="0" fontId="35" fillId="4" borderId="47" xfId="0" applyNumberFormat="1" applyFont="1" applyFill="1" applyBorder="1" applyAlignment="1" applyProtection="1">
      <alignment horizontal="center" vertical="center" wrapText="1"/>
    </xf>
    <xf numFmtId="0" fontId="35" fillId="14" borderId="47" xfId="0" applyNumberFormat="1" applyFont="1" applyFill="1" applyBorder="1" applyAlignment="1" applyProtection="1">
      <alignment horizontal="center" vertical="center" wrapText="1"/>
    </xf>
    <xf numFmtId="0" fontId="35" fillId="14" borderId="107" xfId="0" applyFont="1" applyFill="1" applyBorder="1" applyAlignment="1" applyProtection="1">
      <alignment horizontal="left" vertical="center"/>
    </xf>
    <xf numFmtId="0" fontId="35" fillId="4" borderId="50" xfId="0" applyNumberFormat="1" applyFont="1" applyFill="1" applyBorder="1" applyAlignment="1" applyProtection="1">
      <alignment horizontal="center" vertical="center" wrapText="1"/>
    </xf>
    <xf numFmtId="0" fontId="35" fillId="14" borderId="107" xfId="0" applyFont="1" applyFill="1" applyBorder="1" applyAlignment="1" applyProtection="1">
      <alignment horizontal="left" vertical="center"/>
      <protection locked="0"/>
    </xf>
    <xf numFmtId="0" fontId="28" fillId="15" borderId="109" xfId="0" applyFont="1" applyFill="1" applyBorder="1" applyAlignment="1">
      <alignment horizontal="center" vertical="center" wrapText="1"/>
    </xf>
    <xf numFmtId="0" fontId="35" fillId="14" borderId="76" xfId="0" applyFont="1" applyFill="1" applyBorder="1" applyAlignment="1" applyProtection="1">
      <alignment horizontal="left" vertical="center"/>
      <protection locked="0"/>
    </xf>
    <xf numFmtId="0" fontId="19" fillId="4" borderId="0" xfId="0" applyFont="1" applyFill="1"/>
    <xf numFmtId="0" fontId="27" fillId="4" borderId="0" xfId="0" applyFont="1" applyFill="1"/>
    <xf numFmtId="0" fontId="19" fillId="4" borderId="0" xfId="0" applyFont="1" applyFill="1" applyAlignment="1">
      <alignment wrapText="1"/>
    </xf>
    <xf numFmtId="0" fontId="8" fillId="4" borderId="0" xfId="0" applyFont="1" applyFill="1"/>
    <xf numFmtId="0" fontId="35" fillId="4" borderId="76" xfId="0" applyFont="1" applyFill="1" applyBorder="1" applyAlignment="1" applyProtection="1">
      <alignment horizontal="left" vertical="center"/>
      <protection locked="0"/>
    </xf>
    <xf numFmtId="0" fontId="35" fillId="4" borderId="107" xfId="0" applyFont="1" applyFill="1" applyBorder="1" applyAlignment="1" applyProtection="1">
      <alignment horizontal="left" vertical="center"/>
      <protection locked="0"/>
    </xf>
    <xf numFmtId="0" fontId="35" fillId="0" borderId="76" xfId="0" applyFont="1" applyBorder="1" applyAlignment="1" applyProtection="1">
      <alignment horizontal="left" vertical="center"/>
      <protection locked="0"/>
    </xf>
    <xf numFmtId="0" fontId="35" fillId="0" borderId="107" xfId="0" applyFont="1" applyBorder="1" applyAlignment="1" applyProtection="1">
      <alignment horizontal="left" vertical="center"/>
      <protection locked="0"/>
    </xf>
    <xf numFmtId="0" fontId="35" fillId="0" borderId="110" xfId="0" applyFont="1" applyBorder="1" applyAlignment="1" applyProtection="1">
      <alignment horizontal="left" vertical="center"/>
      <protection locked="0"/>
    </xf>
    <xf numFmtId="0" fontId="35" fillId="0" borderId="108" xfId="0" applyFont="1" applyBorder="1" applyAlignment="1" applyProtection="1">
      <alignment horizontal="left" vertical="center"/>
      <protection locked="0"/>
    </xf>
    <xf numFmtId="0" fontId="35" fillId="4" borderId="107" xfId="0" applyFont="1" applyFill="1" applyBorder="1" applyAlignment="1" applyProtection="1">
      <alignment horizontal="left" vertical="center"/>
    </xf>
    <xf numFmtId="0" fontId="35" fillId="0" borderId="48" xfId="0" applyFont="1" applyBorder="1" applyAlignment="1" applyProtection="1">
      <alignment horizontal="left" vertical="center"/>
    </xf>
    <xf numFmtId="0" fontId="35" fillId="0" borderId="107" xfId="0" applyFont="1" applyBorder="1" applyAlignment="1" applyProtection="1">
      <alignment horizontal="left" vertical="center"/>
    </xf>
    <xf numFmtId="0" fontId="35" fillId="0" borderId="51" xfId="0" applyFont="1" applyBorder="1" applyAlignment="1" applyProtection="1">
      <alignment horizontal="left" vertical="center"/>
    </xf>
    <xf numFmtId="0" fontId="35" fillId="0" borderId="108" xfId="0" applyFont="1" applyBorder="1" applyAlignment="1" applyProtection="1">
      <alignment horizontal="left" vertical="center"/>
    </xf>
    <xf numFmtId="15" fontId="31" fillId="22" borderId="71" xfId="0" applyNumberFormat="1" applyFont="1" applyFill="1" applyBorder="1" applyAlignment="1" applyProtection="1">
      <alignment vertical="center"/>
    </xf>
    <xf numFmtId="15" fontId="31" fillId="22" borderId="88" xfId="0" applyNumberFormat="1" applyFont="1" applyFill="1" applyBorder="1" applyAlignment="1" applyProtection="1">
      <alignment vertical="center"/>
    </xf>
    <xf numFmtId="167" fontId="35" fillId="13" borderId="47" xfId="0" applyNumberFormat="1" applyFont="1" applyFill="1" applyBorder="1" applyAlignment="1">
      <alignment horizontal="center" vertical="center" wrapText="1"/>
    </xf>
    <xf numFmtId="0" fontId="35" fillId="19" borderId="0" xfId="0" applyFont="1" applyFill="1" applyBorder="1"/>
    <xf numFmtId="167" fontId="35" fillId="21" borderId="47" xfId="0" applyNumberFormat="1" applyFont="1" applyFill="1" applyBorder="1" applyAlignment="1">
      <alignment horizontal="center" vertical="center" wrapText="1"/>
    </xf>
    <xf numFmtId="167" fontId="35" fillId="17" borderId="47" xfId="0" applyNumberFormat="1" applyFont="1" applyFill="1" applyBorder="1" applyAlignment="1">
      <alignment horizontal="center" vertical="center" wrapText="1"/>
    </xf>
    <xf numFmtId="167" fontId="35" fillId="13" borderId="50" xfId="0" applyNumberFormat="1" applyFont="1" applyFill="1" applyBorder="1" applyAlignment="1">
      <alignment horizontal="center" vertical="center" wrapText="1"/>
    </xf>
    <xf numFmtId="0" fontId="35" fillId="19" borderId="72" xfId="0" applyFont="1" applyFill="1" applyBorder="1"/>
    <xf numFmtId="167" fontId="35" fillId="13" borderId="59" xfId="0" applyNumberFormat="1" applyFont="1" applyFill="1" applyBorder="1" applyAlignment="1">
      <alignment horizontal="center" vertical="center" wrapText="1"/>
    </xf>
    <xf numFmtId="3" fontId="35" fillId="4" borderId="59" xfId="0" applyNumberFormat="1" applyFont="1" applyFill="1" applyBorder="1" applyAlignment="1">
      <alignment horizontal="center" vertical="center" wrapText="1"/>
    </xf>
    <xf numFmtId="3" fontId="35" fillId="4" borderId="47" xfId="0" applyNumberFormat="1" applyFont="1" applyFill="1" applyBorder="1" applyAlignment="1">
      <alignment horizontal="center" vertical="center" wrapText="1"/>
    </xf>
    <xf numFmtId="3" fontId="35" fillId="14" borderId="59" xfId="0" applyNumberFormat="1" applyFont="1" applyFill="1" applyBorder="1" applyAlignment="1">
      <alignment horizontal="center" vertical="center" wrapText="1"/>
    </xf>
    <xf numFmtId="3" fontId="35" fillId="14" borderId="47" xfId="0" applyNumberFormat="1" applyFont="1" applyFill="1" applyBorder="1" applyAlignment="1">
      <alignment horizontal="center" vertical="center" wrapText="1"/>
    </xf>
    <xf numFmtId="3" fontId="35" fillId="4" borderId="50" xfId="0" applyNumberFormat="1" applyFont="1" applyFill="1" applyBorder="1" applyAlignment="1">
      <alignment horizontal="center" vertical="center" wrapText="1"/>
    </xf>
    <xf numFmtId="0" fontId="34" fillId="8" borderId="96" xfId="0" applyFont="1" applyFill="1" applyBorder="1" applyAlignment="1" applyProtection="1">
      <alignment horizontal="center" vertical="center" wrapText="1"/>
      <protection hidden="1"/>
    </xf>
    <xf numFmtId="0" fontId="34" fillId="8" borderId="97" xfId="0" quotePrefix="1" applyFont="1" applyFill="1" applyBorder="1" applyAlignment="1" applyProtection="1">
      <alignment horizontal="center" vertical="center" wrapText="1"/>
      <protection hidden="1"/>
    </xf>
    <xf numFmtId="15" fontId="34" fillId="8" borderId="97" xfId="0" applyNumberFormat="1" applyFont="1" applyFill="1" applyBorder="1" applyAlignment="1" applyProtection="1">
      <alignment horizontal="center" vertical="center"/>
      <protection locked="0"/>
    </xf>
    <xf numFmtId="15" fontId="34" fillId="8" borderId="98" xfId="0" applyNumberFormat="1" applyFont="1" applyFill="1" applyBorder="1" applyAlignment="1" applyProtection="1">
      <alignment horizontal="center" vertical="center"/>
      <protection locked="0"/>
    </xf>
    <xf numFmtId="0" fontId="7" fillId="0" borderId="0" xfId="0" applyFont="1"/>
    <xf numFmtId="0" fontId="39" fillId="0" borderId="0" xfId="0" applyFont="1"/>
    <xf numFmtId="0" fontId="7" fillId="0" borderId="0" xfId="0" applyFont="1" applyAlignment="1">
      <alignment wrapText="1"/>
    </xf>
    <xf numFmtId="15" fontId="0" fillId="8" borderId="16" xfId="0" applyNumberFormat="1" applyFont="1" applyFill="1" applyBorder="1" applyAlignment="1" applyProtection="1">
      <alignment horizontal="center" vertical="center"/>
    </xf>
    <xf numFmtId="15" fontId="0" fillId="8" borderId="17" xfId="0" applyNumberFormat="1" applyFont="1" applyFill="1" applyBorder="1" applyAlignment="1" applyProtection="1">
      <alignment horizontal="center" vertical="center"/>
    </xf>
    <xf numFmtId="0" fontId="13" fillId="6" borderId="101" xfId="0" applyFont="1" applyFill="1" applyBorder="1" applyAlignment="1" applyProtection="1">
      <alignment horizontal="center" vertical="center" wrapText="1"/>
    </xf>
    <xf numFmtId="0" fontId="35" fillId="4" borderId="48" xfId="0" applyFont="1" applyFill="1" applyBorder="1" applyAlignment="1" applyProtection="1">
      <alignment horizontal="left" vertical="center"/>
    </xf>
    <xf numFmtId="0" fontId="13" fillId="6" borderId="20" xfId="0" applyFont="1" applyFill="1" applyBorder="1" applyAlignment="1" applyProtection="1">
      <alignment horizontal="center" vertical="center" wrapText="1"/>
    </xf>
    <xf numFmtId="0" fontId="40" fillId="6" borderId="20" xfId="0" applyFont="1" applyFill="1" applyBorder="1" applyAlignment="1" applyProtection="1">
      <alignment horizontal="center" vertical="center" wrapText="1"/>
    </xf>
    <xf numFmtId="0" fontId="8" fillId="0" borderId="0" xfId="0" applyFont="1" applyAlignment="1" applyProtection="1">
      <alignment wrapText="1"/>
    </xf>
    <xf numFmtId="0" fontId="8" fillId="0" borderId="0" xfId="0" applyFont="1" applyFill="1" applyAlignment="1" applyProtection="1">
      <alignment wrapText="1"/>
    </xf>
    <xf numFmtId="0" fontId="13" fillId="6" borderId="100" xfId="0" applyFont="1" applyFill="1" applyBorder="1" applyAlignment="1" applyProtection="1">
      <alignment vertical="center" wrapText="1"/>
    </xf>
    <xf numFmtId="0" fontId="7" fillId="0" borderId="102" xfId="0" applyFont="1" applyFill="1" applyBorder="1" applyAlignment="1" applyProtection="1">
      <alignment vertical="center" wrapText="1"/>
    </xf>
    <xf numFmtId="0" fontId="13" fillId="6" borderId="2" xfId="0" applyFont="1" applyFill="1" applyBorder="1" applyAlignment="1" applyProtection="1">
      <alignment horizontal="center" vertical="center"/>
    </xf>
    <xf numFmtId="0" fontId="7" fillId="0" borderId="0" xfId="0" applyFont="1" applyFill="1" applyAlignment="1" applyProtection="1">
      <alignment wrapText="1"/>
      <protection locked="0"/>
    </xf>
    <xf numFmtId="0" fontId="0" fillId="4" borderId="0" xfId="0" applyFont="1" applyFill="1" applyBorder="1" applyAlignment="1" applyProtection="1">
      <alignment horizontal="center" vertical="center" wrapText="1"/>
      <protection locked="0"/>
    </xf>
    <xf numFmtId="11" fontId="0" fillId="0" borderId="0" xfId="0" applyNumberFormat="1"/>
    <xf numFmtId="0" fontId="18" fillId="4" borderId="25" xfId="0" applyFont="1" applyFill="1" applyBorder="1" applyAlignment="1" applyProtection="1">
      <alignment vertical="center"/>
    </xf>
    <xf numFmtId="0" fontId="18" fillId="0" borderId="25" xfId="0" applyFont="1" applyFill="1" applyBorder="1" applyAlignment="1" applyProtection="1">
      <alignment vertical="center"/>
    </xf>
    <xf numFmtId="0" fontId="19" fillId="0" borderId="25" xfId="0" applyFont="1" applyFill="1" applyBorder="1" applyProtection="1"/>
    <xf numFmtId="0" fontId="8" fillId="0" borderId="25" xfId="0" applyFont="1" applyFill="1" applyBorder="1" applyProtection="1"/>
    <xf numFmtId="0" fontId="8" fillId="0" borderId="25" xfId="0" applyFont="1" applyBorder="1" applyProtection="1"/>
    <xf numFmtId="0" fontId="8" fillId="0" borderId="13" xfId="0" applyFont="1" applyBorder="1" applyProtection="1"/>
    <xf numFmtId="0" fontId="2" fillId="0" borderId="41" xfId="3" applyBorder="1"/>
    <xf numFmtId="0" fontId="2" fillId="0" borderId="41" xfId="3" applyBorder="1" applyAlignment="1">
      <alignment wrapText="1"/>
    </xf>
    <xf numFmtId="0" fontId="2" fillId="0" borderId="41" xfId="3" applyBorder="1" applyAlignment="1">
      <alignment horizontal="center" vertical="center"/>
    </xf>
    <xf numFmtId="14" fontId="2" fillId="0" borderId="41" xfId="3" applyNumberFormat="1" applyBorder="1" applyAlignment="1">
      <alignment horizontal="center" vertical="center"/>
    </xf>
    <xf numFmtId="14" fontId="2" fillId="0" borderId="41" xfId="3" applyNumberFormat="1" applyBorder="1"/>
    <xf numFmtId="0" fontId="1" fillId="0" borderId="41" xfId="3" applyFont="1" applyBorder="1" applyAlignment="1">
      <alignment wrapText="1"/>
    </xf>
    <xf numFmtId="0" fontId="22" fillId="4" borderId="0" xfId="0" applyFont="1" applyFill="1" applyProtection="1"/>
    <xf numFmtId="0" fontId="15" fillId="6" borderId="2" xfId="0" applyFont="1" applyFill="1" applyBorder="1" applyAlignment="1" applyProtection="1">
      <alignment horizontal="center" vertical="center"/>
    </xf>
    <xf numFmtId="0" fontId="42" fillId="5" borderId="0" xfId="0" applyFont="1" applyFill="1" applyBorder="1" applyAlignment="1" applyProtection="1">
      <alignment horizontal="center" vertical="center"/>
    </xf>
    <xf numFmtId="0" fontId="42" fillId="6" borderId="2" xfId="0" applyFont="1" applyFill="1" applyBorder="1" applyAlignment="1" applyProtection="1"/>
    <xf numFmtId="0" fontId="39" fillId="0" borderId="0" xfId="0" applyFont="1" applyProtection="1"/>
    <xf numFmtId="0" fontId="43" fillId="8" borderId="11" xfId="0" applyFont="1" applyFill="1" applyBorder="1" applyAlignment="1" applyProtection="1">
      <alignment horizontal="center" vertical="center" wrapText="1"/>
    </xf>
    <xf numFmtId="0" fontId="44" fillId="8" borderId="11" xfId="1" applyFont="1" applyFill="1" applyBorder="1" applyAlignment="1" applyProtection="1">
      <alignment horizontal="center" vertical="center"/>
    </xf>
    <xf numFmtId="0" fontId="7" fillId="0" borderId="2" xfId="0" applyFont="1" applyBorder="1" applyProtection="1"/>
    <xf numFmtId="0" fontId="7" fillId="0" borderId="25" xfId="0" applyFont="1" applyBorder="1" applyProtection="1">
      <protection locked="0"/>
    </xf>
    <xf numFmtId="0" fontId="7" fillId="0" borderId="13" xfId="0" applyFont="1" applyBorder="1" applyProtection="1">
      <protection locked="0"/>
    </xf>
    <xf numFmtId="0" fontId="7" fillId="0" borderId="20" xfId="0" applyFont="1" applyBorder="1" applyProtection="1">
      <protection locked="0"/>
    </xf>
    <xf numFmtId="0" fontId="7" fillId="4" borderId="35" xfId="0" quotePrefix="1" applyFont="1" applyFill="1" applyBorder="1" applyAlignment="1" applyProtection="1">
      <alignment horizontal="left" vertical="center" wrapText="1"/>
      <protection locked="0"/>
    </xf>
    <xf numFmtId="0" fontId="7" fillId="0" borderId="0" xfId="0" applyFont="1" applyBorder="1" applyAlignment="1" applyProtection="1">
      <alignment horizontal="center" vertical="center" wrapText="1"/>
    </xf>
    <xf numFmtId="0" fontId="7" fillId="0" borderId="21" xfId="0" applyFont="1" applyBorder="1" applyProtection="1"/>
    <xf numFmtId="0" fontId="7" fillId="0" borderId="22" xfId="0" applyFont="1" applyBorder="1" applyProtection="1"/>
    <xf numFmtId="0" fontId="7" fillId="0" borderId="22" xfId="0" applyFont="1" applyBorder="1" applyAlignment="1" applyProtection="1">
      <alignment horizontal="center"/>
    </xf>
    <xf numFmtId="0" fontId="7" fillId="0" borderId="22" xfId="0" applyFont="1" applyBorder="1" applyProtection="1">
      <protection locked="0"/>
    </xf>
    <xf numFmtId="0" fontId="7" fillId="0" borderId="23" xfId="0" applyFont="1" applyBorder="1" applyProtection="1">
      <protection locked="0"/>
    </xf>
    <xf numFmtId="0" fontId="7" fillId="0" borderId="0" xfId="0" applyFont="1" applyAlignment="1" applyProtection="1">
      <alignment horizontal="center"/>
    </xf>
    <xf numFmtId="0" fontId="15" fillId="6" borderId="2" xfId="0" applyFont="1" applyFill="1" applyBorder="1" applyAlignment="1" applyProtection="1">
      <alignment horizontal="center" vertical="center" wrapText="1"/>
    </xf>
    <xf numFmtId="0" fontId="15" fillId="6" borderId="2" xfId="0" quotePrefix="1" applyFont="1" applyFill="1" applyBorder="1" applyAlignment="1" applyProtection="1">
      <alignment horizontal="center" vertical="center" wrapText="1"/>
    </xf>
    <xf numFmtId="0" fontId="7" fillId="0" borderId="0" xfId="0" applyFont="1" applyBorder="1" applyAlignment="1" applyProtection="1">
      <alignment wrapText="1"/>
    </xf>
    <xf numFmtId="0" fontId="15" fillId="6" borderId="25" xfId="0" applyFont="1" applyFill="1" applyBorder="1" applyAlignment="1" applyProtection="1">
      <alignment horizontal="center" vertical="center"/>
    </xf>
    <xf numFmtId="0" fontId="7" fillId="4" borderId="0" xfId="0" applyFont="1" applyFill="1" applyProtection="1">
      <protection locked="0"/>
    </xf>
    <xf numFmtId="0" fontId="7" fillId="4" borderId="7" xfId="0" applyNumberFormat="1" applyFont="1" applyFill="1" applyBorder="1" applyAlignment="1" applyProtection="1">
      <alignment horizontal="left" vertical="center" wrapText="1"/>
      <protection locked="0"/>
    </xf>
    <xf numFmtId="0" fontId="7" fillId="4" borderId="22" xfId="0" applyFont="1" applyFill="1" applyBorder="1" applyProtection="1"/>
    <xf numFmtId="0" fontId="45" fillId="0" borderId="0" xfId="1" quotePrefix="1" applyFont="1" applyProtection="1"/>
    <xf numFmtId="0" fontId="25" fillId="0" borderId="0" xfId="0" applyFont="1" applyProtection="1"/>
    <xf numFmtId="0" fontId="25" fillId="3" borderId="22" xfId="0" applyFont="1" applyFill="1" applyBorder="1" applyAlignment="1" applyProtection="1">
      <alignment vertical="center" wrapText="1"/>
    </xf>
    <xf numFmtId="0" fontId="25" fillId="4" borderId="22" xfId="0" applyFont="1" applyFill="1" applyBorder="1" applyAlignment="1" applyProtection="1">
      <alignment vertical="center" wrapText="1"/>
    </xf>
    <xf numFmtId="0" fontId="25" fillId="4" borderId="0" xfId="0" applyFont="1" applyFill="1" applyProtection="1"/>
    <xf numFmtId="0" fontId="46" fillId="6" borderId="2" xfId="0" applyFont="1" applyFill="1" applyBorder="1" applyAlignment="1" applyProtection="1">
      <alignment horizontal="center" vertical="center"/>
    </xf>
    <xf numFmtId="0" fontId="46" fillId="6" borderId="25" xfId="0" applyFont="1" applyFill="1" applyBorder="1" applyAlignment="1" applyProtection="1">
      <alignment horizontal="center" vertical="center"/>
    </xf>
    <xf numFmtId="0" fontId="25" fillId="0" borderId="25" xfId="0" applyFont="1" applyBorder="1" applyProtection="1"/>
    <xf numFmtId="0" fontId="25" fillId="0" borderId="13" xfId="0" applyFont="1" applyBorder="1" applyProtection="1"/>
    <xf numFmtId="0" fontId="8" fillId="0" borderId="20" xfId="0" applyFont="1" applyFill="1" applyBorder="1" applyProtection="1">
      <protection locked="0"/>
    </xf>
    <xf numFmtId="0" fontId="25" fillId="0" borderId="20" xfId="0" applyFont="1" applyFill="1" applyBorder="1" applyProtection="1">
      <protection locked="0"/>
    </xf>
    <xf numFmtId="0" fontId="25" fillId="0" borderId="22" xfId="0" applyFont="1" applyBorder="1" applyProtection="1"/>
    <xf numFmtId="0" fontId="25" fillId="0" borderId="22" xfId="0" applyFont="1" applyBorder="1" applyProtection="1">
      <protection locked="0"/>
    </xf>
    <xf numFmtId="0" fontId="25" fillId="0" borderId="23" xfId="0" applyFont="1" applyBorder="1" applyProtection="1">
      <protection locked="0"/>
    </xf>
    <xf numFmtId="0" fontId="25" fillId="0" borderId="0" xfId="0" applyFont="1" applyProtection="1">
      <protection locked="0"/>
    </xf>
    <xf numFmtId="0" fontId="7" fillId="4" borderId="0" xfId="0" applyFont="1" applyFill="1" applyBorder="1" applyProtection="1"/>
    <xf numFmtId="0" fontId="7" fillId="4" borderId="22" xfId="0" applyFont="1" applyFill="1" applyBorder="1" applyAlignment="1" applyProtection="1">
      <alignment vertical="center"/>
    </xf>
    <xf numFmtId="0" fontId="7" fillId="4" borderId="9" xfId="0" applyFont="1" applyFill="1" applyBorder="1" applyAlignment="1" applyProtection="1">
      <alignment vertical="center"/>
    </xf>
    <xf numFmtId="0" fontId="7" fillId="4" borderId="10" xfId="0" applyFont="1" applyFill="1" applyBorder="1" applyAlignment="1" applyProtection="1">
      <alignment vertical="center"/>
    </xf>
    <xf numFmtId="0" fontId="15" fillId="4" borderId="25" xfId="0" applyFont="1" applyFill="1" applyBorder="1" applyAlignment="1" applyProtection="1">
      <alignment horizontal="center" vertical="center"/>
    </xf>
    <xf numFmtId="0" fontId="15" fillId="4" borderId="13" xfId="0" applyFont="1" applyFill="1" applyBorder="1" applyAlignment="1" applyProtection="1">
      <alignment horizontal="center" vertical="center"/>
    </xf>
    <xf numFmtId="0" fontId="15" fillId="4" borderId="20" xfId="0" applyFont="1" applyFill="1" applyBorder="1" applyAlignment="1" applyProtection="1">
      <alignment horizontal="center" vertical="center" wrapText="1"/>
      <protection locked="0"/>
    </xf>
    <xf numFmtId="0" fontId="7" fillId="4" borderId="14" xfId="0" applyNumberFormat="1" applyFont="1" applyFill="1" applyBorder="1" applyAlignment="1" applyProtection="1">
      <alignment horizontal="center" vertical="center" wrapText="1"/>
      <protection locked="0"/>
    </xf>
    <xf numFmtId="165" fontId="7" fillId="4" borderId="20"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vertical="center"/>
    </xf>
    <xf numFmtId="0" fontId="8" fillId="4" borderId="34" xfId="0" applyFont="1" applyFill="1" applyBorder="1" applyAlignment="1" applyProtection="1">
      <alignment vertical="center"/>
    </xf>
    <xf numFmtId="0" fontId="8" fillId="4" borderId="8" xfId="0" applyFont="1" applyFill="1" applyBorder="1" applyAlignment="1" applyProtection="1">
      <alignment vertical="center"/>
    </xf>
    <xf numFmtId="0" fontId="16" fillId="6" borderId="25" xfId="0" applyFont="1" applyFill="1" applyBorder="1" applyAlignment="1" applyProtection="1">
      <alignment horizontal="center" vertical="center"/>
    </xf>
    <xf numFmtId="0" fontId="0" fillId="0" borderId="0" xfId="0" applyFont="1" applyFill="1" applyAlignment="1" applyProtection="1">
      <alignment horizontal="center" wrapText="1"/>
    </xf>
    <xf numFmtId="0" fontId="0" fillId="0" borderId="0" xfId="0" applyFont="1" applyFill="1" applyAlignment="1" applyProtection="1">
      <alignment horizontal="center" vertic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22" fillId="0" borderId="0" xfId="0" applyNumberFormat="1" applyFont="1" applyProtection="1"/>
    <xf numFmtId="49" fontId="5" fillId="0" borderId="0" xfId="2" applyNumberFormat="1"/>
    <xf numFmtId="169" fontId="8" fillId="0" borderId="0" xfId="0" applyNumberFormat="1" applyFont="1" applyProtection="1"/>
    <xf numFmtId="17" fontId="15" fillId="6" borderId="43" xfId="0" applyNumberFormat="1" applyFont="1" applyFill="1" applyBorder="1" applyAlignment="1" applyProtection="1">
      <alignment horizontal="center" vertical="center" wrapText="1"/>
    </xf>
    <xf numFmtId="17" fontId="15" fillId="6" borderId="43" xfId="0" quotePrefix="1" applyNumberFormat="1" applyFont="1" applyFill="1" applyBorder="1" applyAlignment="1" applyProtection="1">
      <alignment horizontal="center" vertical="center" wrapText="1"/>
    </xf>
    <xf numFmtId="17" fontId="16" fillId="6" borderId="43" xfId="0" applyNumberFormat="1" applyFont="1" applyFill="1" applyBorder="1" applyAlignment="1" applyProtection="1">
      <alignment horizontal="center" vertical="center" wrapText="1"/>
    </xf>
    <xf numFmtId="17" fontId="16" fillId="6" borderId="43" xfId="0" quotePrefix="1" applyNumberFormat="1" applyFont="1" applyFill="1" applyBorder="1" applyAlignment="1" applyProtection="1">
      <alignment horizontal="center" vertical="center" wrapText="1"/>
    </xf>
    <xf numFmtId="0" fontId="25" fillId="4" borderId="43" xfId="0" applyFont="1" applyFill="1" applyBorder="1" applyProtection="1"/>
    <xf numFmtId="0" fontId="25" fillId="4" borderId="43" xfId="0" applyFont="1" applyFill="1" applyBorder="1" applyAlignment="1" applyProtection="1">
      <alignment vertical="center" wrapText="1"/>
    </xf>
    <xf numFmtId="0" fontId="25" fillId="4" borderId="43" xfId="0" quotePrefix="1" applyFont="1" applyFill="1" applyBorder="1" applyAlignment="1" applyProtection="1">
      <alignment horizontal="left" vertical="center" wrapText="1"/>
    </xf>
    <xf numFmtId="49" fontId="0" fillId="8" borderId="43" xfId="0" applyNumberFormat="1" applyFont="1" applyFill="1" applyBorder="1" applyAlignment="1" applyProtection="1">
      <alignment horizontal="center" vertical="center" wrapText="1"/>
    </xf>
    <xf numFmtId="0" fontId="0" fillId="4" borderId="43" xfId="0" applyFont="1" applyFill="1" applyBorder="1" applyAlignment="1" applyProtection="1">
      <alignment horizontal="left" vertical="center" wrapText="1"/>
      <protection locked="0"/>
    </xf>
    <xf numFmtId="49" fontId="0" fillId="4" borderId="43" xfId="0" quotePrefix="1" applyNumberFormat="1" applyFont="1" applyFill="1" applyBorder="1" applyAlignment="1" applyProtection="1">
      <alignment horizontal="left" vertical="center" wrapText="1"/>
      <protection locked="0"/>
    </xf>
    <xf numFmtId="49" fontId="0" fillId="4" borderId="43" xfId="0" quotePrefix="1" applyNumberFormat="1" applyFont="1" applyFill="1" applyBorder="1" applyAlignment="1" applyProtection="1">
      <alignment horizontal="center" vertical="center" wrapText="1"/>
      <protection locked="0"/>
    </xf>
    <xf numFmtId="0" fontId="0" fillId="7" borderId="43" xfId="0" applyFont="1" applyFill="1" applyBorder="1" applyAlignment="1" applyProtection="1">
      <alignment horizontal="center" vertical="center" wrapText="1"/>
    </xf>
    <xf numFmtId="0" fontId="0" fillId="0" borderId="43" xfId="0" applyFont="1" applyFill="1" applyBorder="1" applyAlignment="1" applyProtection="1">
      <alignment horizontal="center" vertical="center" wrapText="1"/>
      <protection locked="0"/>
    </xf>
    <xf numFmtId="0" fontId="8" fillId="0" borderId="43"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protection locked="0"/>
    </xf>
    <xf numFmtId="0" fontId="8" fillId="4" borderId="43" xfId="0" quotePrefix="1" applyFont="1" applyFill="1" applyBorder="1" applyAlignment="1" applyProtection="1">
      <alignment horizontal="center" vertical="center" wrapText="1"/>
      <protection locked="0"/>
    </xf>
    <xf numFmtId="0" fontId="7" fillId="4" borderId="43" xfId="0" quotePrefix="1" applyFont="1" applyFill="1" applyBorder="1" applyAlignment="1" applyProtection="1">
      <alignment horizontal="center" vertical="center" wrapText="1"/>
      <protection locked="0"/>
    </xf>
    <xf numFmtId="49" fontId="7" fillId="4" borderId="43" xfId="0" quotePrefix="1" applyNumberFormat="1" applyFont="1" applyFill="1" applyBorder="1" applyAlignment="1" applyProtection="1">
      <alignment horizontal="left" vertical="center" wrapText="1"/>
      <protection locked="0"/>
    </xf>
    <xf numFmtId="49" fontId="25" fillId="4" borderId="43" xfId="0" applyNumberFormat="1" applyFont="1" applyFill="1" applyBorder="1" applyAlignment="1" applyProtection="1">
      <alignment vertical="center" wrapText="1"/>
    </xf>
    <xf numFmtId="49" fontId="7" fillId="4" borderId="43" xfId="0" quotePrefix="1"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0" fillId="4" borderId="0" xfId="0" applyNumberFormat="1" applyFont="1" applyFill="1" applyBorder="1" applyAlignment="1" applyProtection="1">
      <alignment horizontal="center" vertical="center" wrapText="1"/>
      <protection locked="0"/>
    </xf>
    <xf numFmtId="0" fontId="0" fillId="4" borderId="0" xfId="0" applyNumberFormat="1"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6" borderId="43" xfId="0" quotePrefix="1" applyFont="1" applyFill="1" applyBorder="1" applyAlignment="1" applyProtection="1">
      <alignment horizontal="center" vertical="center" wrapText="1"/>
    </xf>
    <xf numFmtId="0" fontId="15" fillId="6" borderId="43" xfId="0" applyFont="1" applyFill="1" applyBorder="1" applyAlignment="1" applyProtection="1">
      <alignment horizontal="center" vertical="center" wrapText="1"/>
    </xf>
    <xf numFmtId="0" fontId="16" fillId="4" borderId="43" xfId="0" quotePrefix="1" applyFont="1" applyFill="1" applyBorder="1" applyAlignment="1" applyProtection="1">
      <alignment horizontal="center" vertical="center" wrapText="1"/>
    </xf>
    <xf numFmtId="0" fontId="16" fillId="4" borderId="43" xfId="0" applyFont="1" applyFill="1" applyBorder="1" applyAlignment="1" applyProtection="1">
      <alignment horizontal="center" vertical="center" wrapText="1"/>
    </xf>
    <xf numFmtId="0" fontId="16" fillId="0" borderId="43" xfId="0" applyFont="1" applyFill="1" applyBorder="1" applyAlignment="1" applyProtection="1">
      <alignment horizontal="center" vertical="center" wrapText="1"/>
    </xf>
    <xf numFmtId="0" fontId="15" fillId="4" borderId="43" xfId="0" applyFont="1" applyFill="1" applyBorder="1" applyAlignment="1" applyProtection="1">
      <alignment horizontal="center" vertical="center" wrapText="1"/>
    </xf>
    <xf numFmtId="0" fontId="0" fillId="8" borderId="43" xfId="0" applyFont="1" applyFill="1" applyBorder="1" applyAlignment="1" applyProtection="1">
      <alignment horizontal="left" vertical="center" wrapText="1"/>
    </xf>
    <xf numFmtId="0" fontId="0" fillId="8" borderId="43" xfId="0" applyNumberFormat="1" applyFont="1" applyFill="1" applyBorder="1" applyAlignment="1" applyProtection="1">
      <alignment horizontal="center" vertical="center" wrapText="1"/>
    </xf>
    <xf numFmtId="4" fontId="0" fillId="4" borderId="43" xfId="0" applyNumberFormat="1" applyFont="1" applyFill="1" applyBorder="1" applyAlignment="1" applyProtection="1">
      <alignment horizontal="center" vertical="center" wrapText="1"/>
      <protection locked="0"/>
    </xf>
    <xf numFmtId="3" fontId="0" fillId="4" borderId="43" xfId="0" applyNumberFormat="1" applyFont="1" applyFill="1" applyBorder="1" applyAlignment="1" applyProtection="1">
      <alignment horizontal="center" vertical="center" wrapText="1"/>
      <protection locked="0"/>
    </xf>
    <xf numFmtId="166" fontId="0" fillId="4" borderId="43" xfId="0" applyNumberFormat="1" applyFont="1" applyFill="1" applyBorder="1" applyAlignment="1" applyProtection="1">
      <alignment horizontal="center" vertical="center" wrapText="1"/>
      <protection locked="0"/>
    </xf>
    <xf numFmtId="15" fontId="0" fillId="4" borderId="43" xfId="0" applyNumberFormat="1" applyFont="1" applyFill="1" applyBorder="1" applyAlignment="1" applyProtection="1">
      <alignment horizontal="center" vertical="center" wrapText="1"/>
      <protection locked="0"/>
    </xf>
    <xf numFmtId="49" fontId="7" fillId="4" borderId="43" xfId="0" applyNumberFormat="1" applyFont="1" applyFill="1" applyBorder="1" applyAlignment="1" applyProtection="1">
      <alignment horizontal="center" vertical="center" wrapText="1"/>
      <protection locked="0"/>
    </xf>
    <xf numFmtId="165" fontId="8" fillId="4" borderId="43" xfId="0" applyNumberFormat="1" applyFont="1" applyFill="1" applyBorder="1" applyAlignment="1" applyProtection="1">
      <alignment horizontal="center" vertical="center" wrapText="1"/>
    </xf>
    <xf numFmtId="15" fontId="8" fillId="4" borderId="43" xfId="0" applyNumberFormat="1" applyFont="1" applyFill="1" applyBorder="1" applyAlignment="1" applyProtection="1">
      <alignment horizontal="center" vertical="center" wrapText="1"/>
    </xf>
    <xf numFmtId="49" fontId="8" fillId="4" borderId="43" xfId="0" applyNumberFormat="1" applyFont="1" applyFill="1" applyBorder="1" applyAlignment="1" applyProtection="1">
      <alignment horizontal="center" vertical="center" wrapText="1"/>
    </xf>
    <xf numFmtId="165" fontId="7" fillId="4" borderId="43" xfId="0" applyNumberFormat="1" applyFont="1" applyFill="1" applyBorder="1" applyAlignment="1" applyProtection="1">
      <alignment horizontal="center" vertical="center" wrapText="1"/>
    </xf>
    <xf numFmtId="0" fontId="13" fillId="0" borderId="43" xfId="0" applyFont="1" applyFill="1" applyBorder="1" applyAlignment="1" applyProtection="1">
      <alignment horizontal="center" vertical="center" wrapText="1"/>
    </xf>
    <xf numFmtId="1" fontId="0" fillId="8" borderId="43" xfId="0" applyNumberFormat="1" applyFont="1" applyFill="1" applyBorder="1" applyAlignment="1" applyProtection="1">
      <alignment horizontal="center" vertical="center"/>
    </xf>
    <xf numFmtId="49" fontId="0" fillId="8" borderId="43" xfId="0" applyNumberFormat="1" applyFont="1" applyFill="1" applyBorder="1" applyAlignment="1" applyProtection="1">
      <alignment horizontal="center" vertical="center"/>
    </xf>
    <xf numFmtId="49" fontId="0" fillId="8" borderId="43" xfId="0" applyNumberFormat="1" applyFont="1" applyFill="1" applyBorder="1" applyAlignment="1" applyProtection="1">
      <alignment horizontal="left" vertical="center" wrapText="1"/>
    </xf>
    <xf numFmtId="0" fontId="0" fillId="0" borderId="43" xfId="0" quotePrefix="1" applyFont="1" applyFill="1" applyBorder="1" applyAlignment="1" applyProtection="1">
      <alignment horizontal="left" vertical="center" wrapText="1"/>
      <protection locked="0"/>
    </xf>
    <xf numFmtId="0" fontId="8" fillId="0" borderId="43" xfId="0" quotePrefix="1" applyFont="1" applyFill="1" applyBorder="1" applyAlignment="1" applyProtection="1">
      <alignment horizontal="left" vertical="center" wrapText="1"/>
    </xf>
    <xf numFmtId="0" fontId="15" fillId="6" borderId="43" xfId="0" applyFont="1" applyFill="1" applyBorder="1" applyAlignment="1" applyProtection="1">
      <alignment horizontal="center" vertical="center"/>
    </xf>
    <xf numFmtId="17" fontId="15" fillId="6" borderId="43" xfId="0" applyNumberFormat="1" applyFont="1" applyFill="1" applyBorder="1" applyAlignment="1" applyProtection="1">
      <alignment horizontal="center" vertical="center"/>
    </xf>
    <xf numFmtId="17" fontId="16" fillId="0" borderId="43" xfId="0" applyNumberFormat="1" applyFont="1" applyFill="1" applyBorder="1" applyAlignment="1" applyProtection="1">
      <alignment horizontal="center" vertical="center"/>
    </xf>
    <xf numFmtId="49" fontId="0" fillId="4" borderId="43" xfId="0" applyNumberFormat="1"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wrapText="1"/>
    </xf>
    <xf numFmtId="0" fontId="16" fillId="0" borderId="43" xfId="0" applyFont="1" applyFill="1" applyBorder="1" applyAlignment="1" applyProtection="1">
      <alignment horizontal="center" vertical="center"/>
    </xf>
    <xf numFmtId="0" fontId="0" fillId="4" borderId="43" xfId="0" quotePrefix="1" applyFont="1" applyFill="1" applyBorder="1" applyAlignment="1" applyProtection="1">
      <alignment horizontal="left" vertical="center" wrapText="1"/>
      <protection locked="0"/>
    </xf>
    <xf numFmtId="0" fontId="8" fillId="0" borderId="43" xfId="0" quotePrefix="1" applyFont="1" applyFill="1" applyBorder="1" applyAlignment="1" applyProtection="1">
      <alignment horizontal="left" wrapText="1"/>
    </xf>
    <xf numFmtId="0" fontId="8" fillId="0" borderId="43" xfId="0" quotePrefix="1" applyFont="1" applyFill="1" applyBorder="1" applyAlignment="1" applyProtection="1">
      <alignment horizontal="center" wrapText="1"/>
    </xf>
    <xf numFmtId="0" fontId="15" fillId="6" borderId="43" xfId="0" applyFont="1" applyFill="1" applyBorder="1" applyAlignment="1">
      <alignment horizontal="center" vertical="center"/>
    </xf>
    <xf numFmtId="0" fontId="21" fillId="6" borderId="43" xfId="0" applyFont="1" applyFill="1" applyBorder="1" applyAlignment="1">
      <alignment horizontal="center" vertical="center"/>
    </xf>
    <xf numFmtId="0" fontId="15" fillId="6" borderId="43" xfId="0" applyFont="1" applyFill="1" applyBorder="1" applyAlignment="1">
      <alignment horizontal="center" vertical="center" wrapText="1"/>
    </xf>
    <xf numFmtId="17" fontId="16" fillId="4" borderId="43" xfId="0" applyNumberFormat="1" applyFont="1" applyFill="1" applyBorder="1" applyAlignment="1">
      <alignment vertical="center"/>
    </xf>
    <xf numFmtId="17" fontId="16" fillId="4" borderId="43" xfId="0" applyNumberFormat="1" applyFont="1" applyFill="1" applyBorder="1" applyAlignment="1">
      <alignment horizontal="center" vertical="center" wrapText="1"/>
    </xf>
    <xf numFmtId="17" fontId="16" fillId="4" borderId="43" xfId="0" applyNumberFormat="1" applyFont="1" applyFill="1" applyBorder="1" applyAlignment="1" applyProtection="1">
      <alignment vertical="center"/>
    </xf>
    <xf numFmtId="0" fontId="8" fillId="0" borderId="43" xfId="0" applyFont="1" applyBorder="1" applyProtection="1"/>
    <xf numFmtId="0" fontId="22" fillId="0" borderId="43" xfId="0" applyFont="1" applyBorder="1" applyProtection="1"/>
    <xf numFmtId="17" fontId="23" fillId="4" borderId="43" xfId="0" applyNumberFormat="1" applyFont="1" applyFill="1" applyBorder="1" applyAlignment="1" applyProtection="1">
      <alignment vertical="center"/>
    </xf>
    <xf numFmtId="49" fontId="8" fillId="4" borderId="43" xfId="0" applyNumberFormat="1" applyFont="1" applyFill="1" applyBorder="1" applyAlignment="1" applyProtection="1">
      <alignment horizontal="center" vertical="center"/>
    </xf>
    <xf numFmtId="0" fontId="7" fillId="4" borderId="43" xfId="0" applyFont="1" applyFill="1" applyBorder="1" applyAlignment="1" applyProtection="1">
      <alignment horizontal="left" vertical="center" wrapText="1"/>
      <protection locked="0"/>
    </xf>
    <xf numFmtId="0" fontId="7" fillId="4" borderId="43" xfId="0" applyFont="1" applyFill="1" applyBorder="1" applyAlignment="1">
      <alignment horizontal="left" vertical="center" wrapText="1"/>
    </xf>
    <xf numFmtId="49" fontId="8" fillId="4" borderId="43" xfId="0" applyNumberFormat="1" applyFont="1" applyFill="1" applyBorder="1" applyAlignment="1">
      <alignment horizontal="left" vertical="center" wrapText="1"/>
    </xf>
    <xf numFmtId="0" fontId="8" fillId="4" borderId="43" xfId="0" applyFont="1" applyFill="1" applyBorder="1" applyAlignment="1">
      <alignment horizontal="left" vertical="center" wrapText="1"/>
    </xf>
    <xf numFmtId="49" fontId="7" fillId="4" borderId="43" xfId="0" applyNumberFormat="1" applyFont="1" applyFill="1" applyBorder="1" applyAlignment="1" applyProtection="1">
      <alignment horizontal="left" vertical="center" wrapText="1"/>
      <protection locked="0"/>
    </xf>
    <xf numFmtId="0" fontId="8" fillId="4" borderId="43" xfId="0" applyFont="1" applyFill="1" applyBorder="1"/>
    <xf numFmtId="0" fontId="8" fillId="4" borderId="43" xfId="0" applyFont="1" applyFill="1" applyBorder="1" applyProtection="1"/>
    <xf numFmtId="0" fontId="0" fillId="0" borderId="43" xfId="0" applyFont="1" applyBorder="1" applyProtection="1"/>
    <xf numFmtId="49" fontId="22" fillId="0" borderId="43" xfId="0" applyNumberFormat="1" applyFont="1" applyBorder="1" applyProtection="1"/>
    <xf numFmtId="0" fontId="16" fillId="0" borderId="43" xfId="0" quotePrefix="1" applyFont="1" applyFill="1" applyBorder="1" applyAlignment="1" applyProtection="1">
      <alignment horizontal="center" vertical="center" wrapText="1"/>
    </xf>
    <xf numFmtId="49" fontId="7" fillId="8" borderId="43" xfId="0" applyNumberFormat="1" applyFont="1" applyFill="1" applyBorder="1" applyAlignment="1" applyProtection="1">
      <alignment horizontal="center" vertical="center" wrapText="1"/>
    </xf>
    <xf numFmtId="167" fontId="0" fillId="4" borderId="43" xfId="0" applyNumberFormat="1" applyFont="1" applyFill="1" applyBorder="1" applyAlignment="1" applyProtection="1">
      <alignment horizontal="center" vertical="center" wrapText="1"/>
      <protection locked="0"/>
    </xf>
    <xf numFmtId="49" fontId="0" fillId="4" borderId="43" xfId="0" applyNumberFormat="1" applyFont="1" applyFill="1" applyBorder="1" applyAlignment="1" applyProtection="1">
      <alignment horizontal="center" vertical="center" wrapText="1"/>
      <protection locked="0"/>
    </xf>
    <xf numFmtId="165" fontId="25" fillId="0" borderId="43" xfId="0" applyNumberFormat="1" applyFont="1" applyFill="1" applyBorder="1" applyAlignment="1" applyProtection="1">
      <alignment horizontal="center" vertical="center" wrapText="1"/>
    </xf>
    <xf numFmtId="15" fontId="25" fillId="0" borderId="43" xfId="0" applyNumberFormat="1" applyFont="1" applyFill="1" applyBorder="1" applyAlignment="1" applyProtection="1">
      <alignment horizontal="center" vertical="center" wrapText="1"/>
    </xf>
    <xf numFmtId="0" fontId="25" fillId="0" borderId="43" xfId="0" applyNumberFormat="1"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xf>
    <xf numFmtId="0" fontId="8" fillId="4" borderId="43" xfId="0" quotePrefix="1" applyFont="1" applyFill="1" applyBorder="1" applyAlignment="1" applyProtection="1">
      <alignment horizontal="center" vertical="center"/>
    </xf>
    <xf numFmtId="0" fontId="7" fillId="4" borderId="43" xfId="0" applyFont="1" applyFill="1" applyBorder="1" applyAlignment="1" applyProtection="1">
      <alignment horizontal="center" vertical="center" wrapText="1"/>
      <protection locked="0"/>
    </xf>
    <xf numFmtId="0" fontId="8" fillId="4" borderId="43" xfId="0" applyFont="1" applyFill="1" applyBorder="1" applyAlignment="1" applyProtection="1">
      <alignment horizontal="center" vertical="center" wrapText="1"/>
      <protection locked="0"/>
    </xf>
    <xf numFmtId="0" fontId="8" fillId="0" borderId="43" xfId="0" applyFont="1" applyBorder="1" applyAlignment="1" applyProtection="1">
      <alignment horizontal="center" vertical="center"/>
    </xf>
    <xf numFmtId="49" fontId="8" fillId="0" borderId="43" xfId="0" applyNumberFormat="1" applyFont="1" applyBorder="1" applyAlignment="1" applyProtection="1">
      <alignment horizontal="center" vertical="center"/>
    </xf>
    <xf numFmtId="0" fontId="24" fillId="6" borderId="43" xfId="0" applyFont="1" applyFill="1" applyBorder="1" applyAlignment="1" applyProtection="1">
      <alignment horizontal="center" vertical="center" wrapText="1"/>
    </xf>
    <xf numFmtId="0" fontId="18" fillId="6" borderId="43" xfId="0" applyFont="1" applyFill="1" applyBorder="1" applyAlignment="1" applyProtection="1">
      <alignment horizontal="center" vertical="center" wrapText="1"/>
    </xf>
    <xf numFmtId="17" fontId="24" fillId="6" borderId="43" xfId="0" applyNumberFormat="1" applyFont="1" applyFill="1" applyBorder="1" applyAlignment="1" applyProtection="1">
      <alignment horizontal="center" vertical="center" wrapText="1"/>
    </xf>
    <xf numFmtId="0" fontId="15" fillId="6" borderId="43" xfId="0" quotePrefix="1" applyFont="1" applyFill="1" applyBorder="1" applyAlignment="1" applyProtection="1">
      <alignment horizontal="center" vertical="center" wrapText="1"/>
    </xf>
    <xf numFmtId="0" fontId="8" fillId="4" borderId="43" xfId="0" applyFont="1" applyFill="1" applyBorder="1" applyAlignment="1" applyProtection="1">
      <alignment wrapText="1"/>
    </xf>
    <xf numFmtId="0" fontId="8" fillId="4" borderId="43" xfId="0" quotePrefix="1" applyFont="1" applyFill="1" applyBorder="1" applyAlignment="1" applyProtection="1">
      <alignment horizontal="left" wrapText="1"/>
    </xf>
    <xf numFmtId="168" fontId="0" fillId="4" borderId="43" xfId="0" applyNumberFormat="1" applyFont="1" applyFill="1" applyBorder="1" applyAlignment="1" applyProtection="1">
      <alignment horizontal="center" vertical="center" wrapText="1"/>
      <protection locked="0"/>
    </xf>
    <xf numFmtId="0" fontId="19" fillId="4" borderId="43" xfId="0" applyFont="1" applyFill="1" applyBorder="1" applyAlignment="1" applyProtection="1">
      <alignment horizontal="center" vertical="center" wrapText="1"/>
      <protection locked="0"/>
    </xf>
    <xf numFmtId="0" fontId="0" fillId="4" borderId="43" xfId="0" applyFont="1" applyFill="1" applyBorder="1" applyAlignment="1" applyProtection="1">
      <alignment horizontal="center" vertical="center" wrapText="1"/>
    </xf>
    <xf numFmtId="0" fontId="0" fillId="4" borderId="43" xfId="0" applyFont="1" applyFill="1" applyBorder="1" applyAlignment="1" applyProtection="1">
      <alignment horizontal="center" vertical="center" wrapText="1"/>
      <protection locked="0"/>
    </xf>
    <xf numFmtId="0" fontId="0" fillId="0" borderId="43" xfId="0" applyFont="1" applyFill="1" applyBorder="1" applyAlignment="1" applyProtection="1">
      <alignment horizontal="left" vertical="center" wrapText="1"/>
      <protection locked="0"/>
    </xf>
    <xf numFmtId="49" fontId="8" fillId="4" borderId="43" xfId="0" applyNumberFormat="1" applyFont="1" applyFill="1" applyBorder="1" applyProtection="1"/>
    <xf numFmtId="170" fontId="8" fillId="4" borderId="43" xfId="0" applyNumberFormat="1" applyFont="1" applyFill="1" applyBorder="1" applyProtection="1"/>
    <xf numFmtId="0" fontId="0" fillId="24" borderId="43" xfId="0" applyFont="1" applyFill="1" applyBorder="1" applyAlignment="1" applyProtection="1">
      <alignment wrapText="1"/>
    </xf>
    <xf numFmtId="4" fontId="0" fillId="20" borderId="43" xfId="0" applyNumberFormat="1" applyFont="1" applyFill="1" applyBorder="1" applyAlignment="1" applyProtection="1">
      <alignment horizontal="center" vertical="center" wrapText="1"/>
      <protection locked="0"/>
    </xf>
    <xf numFmtId="170" fontId="8" fillId="4" borderId="43" xfId="0" applyNumberFormat="1" applyFont="1" applyFill="1" applyBorder="1" applyAlignment="1" applyProtection="1">
      <alignment horizontal="center" vertical="center" wrapText="1"/>
    </xf>
    <xf numFmtId="0" fontId="8" fillId="0" borderId="43" xfId="0" quotePrefix="1" applyFont="1" applyFill="1" applyBorder="1" applyAlignment="1" applyProtection="1">
      <alignment horizontal="center" vertical="center" wrapText="1"/>
    </xf>
    <xf numFmtId="0" fontId="0" fillId="0" borderId="43" xfId="0" applyFont="1" applyBorder="1" applyAlignment="1" applyProtection="1">
      <alignment horizontal="left" vertical="center" wrapText="1"/>
      <protection locked="0"/>
    </xf>
    <xf numFmtId="49" fontId="0" fillId="0" borderId="43" xfId="0" applyNumberFormat="1" applyFont="1" applyBorder="1" applyAlignment="1" applyProtection="1">
      <alignment horizontal="left" vertical="center" wrapText="1"/>
      <protection locked="0"/>
    </xf>
    <xf numFmtId="0" fontId="0" fillId="0" borderId="43"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xf>
    <xf numFmtId="0" fontId="7" fillId="0" borderId="43" xfId="0" applyFont="1" applyBorder="1" applyAlignment="1" applyProtection="1">
      <alignment horizontal="center" vertical="center" wrapText="1"/>
      <protection locked="0"/>
    </xf>
    <xf numFmtId="0" fontId="0" fillId="0" borderId="43" xfId="0" quotePrefix="1" applyFont="1" applyBorder="1" applyAlignment="1" applyProtection="1">
      <alignment horizontal="center" vertical="center" wrapText="1"/>
      <protection locked="0"/>
    </xf>
    <xf numFmtId="49" fontId="0" fillId="0" borderId="43" xfId="0" quotePrefix="1" applyNumberFormat="1" applyFont="1" applyBorder="1" applyAlignment="1" applyProtection="1">
      <alignment horizontal="left" vertical="center" wrapText="1"/>
      <protection locked="0"/>
    </xf>
    <xf numFmtId="49" fontId="0" fillId="0" borderId="43" xfId="0" quotePrefix="1" applyNumberFormat="1" applyFont="1" applyBorder="1" applyAlignment="1" applyProtection="1">
      <alignment horizontal="center" vertical="center" wrapText="1"/>
      <protection locked="0"/>
    </xf>
    <xf numFmtId="0" fontId="8" fillId="0" borderId="43" xfId="0" applyFont="1" applyFill="1" applyBorder="1" applyAlignment="1" applyProtection="1">
      <alignment horizontal="left" vertical="center" wrapText="1"/>
    </xf>
    <xf numFmtId="49" fontId="8" fillId="0" borderId="43" xfId="0" applyNumberFormat="1" applyFont="1" applyFill="1" applyBorder="1" applyAlignment="1" applyProtection="1">
      <alignment horizontal="left" vertical="center" wrapText="1"/>
    </xf>
    <xf numFmtId="0" fontId="7"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wrapText="1"/>
    </xf>
    <xf numFmtId="0" fontId="15" fillId="0" borderId="43" xfId="0" applyFont="1" applyFill="1" applyBorder="1" applyAlignment="1" applyProtection="1">
      <alignment horizontal="center" vertical="center" wrapText="1"/>
    </xf>
    <xf numFmtId="49" fontId="7" fillId="0" borderId="43" xfId="0" applyNumberFormat="1" applyFont="1" applyFill="1" applyBorder="1" applyAlignment="1" applyProtection="1">
      <alignment horizontal="left" vertical="center" wrapText="1"/>
      <protection locked="0"/>
    </xf>
    <xf numFmtId="0" fontId="19" fillId="0" borderId="43" xfId="0" applyFont="1" applyFill="1" applyBorder="1" applyAlignment="1" applyProtection="1">
      <alignment horizontal="left" vertical="center" wrapText="1"/>
    </xf>
    <xf numFmtId="15" fontId="19" fillId="0" borderId="43" xfId="0" applyNumberFormat="1" applyFont="1" applyFill="1" applyBorder="1" applyAlignment="1" applyProtection="1">
      <alignment horizontal="center" vertical="center" wrapText="1"/>
    </xf>
    <xf numFmtId="0" fontId="19" fillId="0" borderId="43"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43" xfId="0" applyFont="1" applyFill="1" applyBorder="1" applyAlignment="1" applyProtection="1">
      <alignment horizontal="left" vertical="center" wrapText="1"/>
    </xf>
    <xf numFmtId="0" fontId="7" fillId="4" borderId="0" xfId="0" quotePrefix="1" applyFont="1" applyFill="1" applyBorder="1" applyAlignment="1" applyProtection="1">
      <alignment horizontal="left" vertical="center" wrapText="1"/>
      <protection locked="0"/>
    </xf>
    <xf numFmtId="0" fontId="15" fillId="0" borderId="43" xfId="0" quotePrefix="1" applyFont="1" applyFill="1" applyBorder="1" applyAlignment="1" applyProtection="1">
      <alignment horizontal="center" vertical="center" wrapText="1"/>
    </xf>
    <xf numFmtId="0" fontId="7" fillId="8" borderId="43" xfId="0" applyFont="1" applyFill="1" applyBorder="1" applyAlignment="1" applyProtection="1">
      <alignment horizontal="left" vertical="center" wrapText="1"/>
    </xf>
    <xf numFmtId="0" fontId="7" fillId="8" borderId="43" xfId="0" applyFont="1" applyFill="1" applyBorder="1" applyAlignment="1" applyProtection="1">
      <alignment horizontal="center" vertical="center" wrapText="1"/>
    </xf>
    <xf numFmtId="0" fontId="7" fillId="4" borderId="43" xfId="0" applyFont="1" applyFill="1" applyBorder="1" applyAlignment="1" applyProtection="1">
      <alignment horizontal="center" vertical="center" wrapText="1"/>
    </xf>
    <xf numFmtId="0" fontId="7" fillId="0" borderId="43" xfId="0" applyFont="1" applyBorder="1" applyAlignment="1" applyProtection="1">
      <alignment horizontal="center" vertical="center"/>
    </xf>
    <xf numFmtId="0" fontId="7" fillId="0" borderId="43" xfId="0" applyFont="1" applyFill="1" applyBorder="1" applyAlignment="1" applyProtection="1">
      <alignment horizontal="center" vertical="center"/>
    </xf>
    <xf numFmtId="0" fontId="7" fillId="0" borderId="43" xfId="0" applyFont="1" applyFill="1" applyBorder="1" applyProtection="1"/>
    <xf numFmtId="0" fontId="7" fillId="4" borderId="0" xfId="0" applyNumberFormat="1" applyFont="1" applyFill="1" applyBorder="1" applyAlignment="1" applyProtection="1">
      <alignment horizontal="left" vertical="center" wrapText="1"/>
      <protection locked="0"/>
    </xf>
    <xf numFmtId="4" fontId="7" fillId="4" borderId="43" xfId="0" applyNumberFormat="1" applyFont="1" applyFill="1" applyBorder="1" applyAlignment="1" applyProtection="1">
      <alignment horizontal="center" vertical="center" wrapText="1"/>
      <protection locked="0"/>
    </xf>
    <xf numFmtId="3" fontId="7" fillId="4" borderId="43" xfId="0" applyNumberFormat="1" applyFont="1" applyFill="1" applyBorder="1" applyAlignment="1" applyProtection="1">
      <alignment horizontal="center" vertical="center" wrapText="1"/>
      <protection locked="0"/>
    </xf>
    <xf numFmtId="168" fontId="7" fillId="4" borderId="43" xfId="0" applyNumberFormat="1" applyFont="1" applyFill="1" applyBorder="1" applyAlignment="1" applyProtection="1">
      <alignment horizontal="center" vertical="center" wrapText="1"/>
      <protection locked="0"/>
    </xf>
    <xf numFmtId="0" fontId="7" fillId="4" borderId="43" xfId="0" applyNumberFormat="1" applyFont="1" applyFill="1" applyBorder="1" applyAlignment="1" applyProtection="1">
      <alignment horizontal="center" vertical="center" wrapText="1"/>
      <protection locked="0"/>
    </xf>
    <xf numFmtId="0" fontId="16" fillId="4" borderId="43" xfId="0" applyFont="1" applyFill="1" applyBorder="1" applyAlignment="1" applyProtection="1">
      <alignment vertical="center"/>
    </xf>
    <xf numFmtId="15" fontId="0" fillId="8" borderId="43" xfId="0" applyNumberFormat="1" applyFont="1" applyFill="1" applyBorder="1" applyAlignment="1" applyProtection="1">
      <alignment horizontal="center" vertical="center"/>
    </xf>
    <xf numFmtId="0" fontId="0" fillId="0" borderId="43" xfId="0" applyNumberFormat="1" applyFont="1" applyBorder="1" applyAlignment="1" applyProtection="1">
      <alignment horizontal="center" vertical="center"/>
    </xf>
    <xf numFmtId="15" fontId="0" fillId="0" borderId="43" xfId="0" applyNumberFormat="1" applyFont="1" applyFill="1" applyBorder="1" applyAlignment="1" applyProtection="1">
      <alignment horizontal="center" vertical="center"/>
      <protection locked="0"/>
    </xf>
    <xf numFmtId="0" fontId="0" fillId="0" borderId="43" xfId="0" applyNumberFormat="1" applyFont="1" applyFill="1" applyBorder="1" applyAlignment="1" applyProtection="1">
      <alignment horizontal="center" vertical="center"/>
      <protection locked="0"/>
    </xf>
    <xf numFmtId="14" fontId="8" fillId="0" borderId="43" xfId="0" applyNumberFormat="1" applyFont="1" applyBorder="1" applyProtection="1"/>
    <xf numFmtId="15" fontId="8" fillId="0" borderId="43" xfId="0" applyNumberFormat="1" applyFont="1" applyBorder="1" applyProtection="1"/>
    <xf numFmtId="0" fontId="5" fillId="0" borderId="43" xfId="2" applyFill="1" applyBorder="1"/>
    <xf numFmtId="49" fontId="5" fillId="0" borderId="43" xfId="2" applyNumberFormat="1" applyFill="1" applyBorder="1"/>
    <xf numFmtId="0" fontId="5" fillId="0" borderId="43" xfId="2" applyFont="1" applyFill="1" applyBorder="1"/>
    <xf numFmtId="49" fontId="5" fillId="0" borderId="43" xfId="2" quotePrefix="1" applyNumberFormat="1" applyFill="1" applyBorder="1"/>
    <xf numFmtId="0" fontId="5" fillId="0" borderId="43" xfId="2" quotePrefix="1" applyFill="1" applyBorder="1" applyAlignment="1">
      <alignment horizontal="left"/>
    </xf>
    <xf numFmtId="0" fontId="5" fillId="0" borderId="43" xfId="2" applyNumberFormat="1" applyFont="1" applyBorder="1" applyAlignment="1"/>
    <xf numFmtId="0" fontId="5" fillId="0" borderId="115" xfId="2" quotePrefix="1" applyFill="1" applyBorder="1" applyAlignment="1">
      <alignment horizontal="left"/>
    </xf>
    <xf numFmtId="0" fontId="5" fillId="0" borderId="115" xfId="2" applyFill="1" applyBorder="1"/>
    <xf numFmtId="49" fontId="5" fillId="0" borderId="115" xfId="2" applyNumberFormat="1" applyFill="1" applyBorder="1"/>
    <xf numFmtId="49" fontId="5" fillId="0" borderId="115" xfId="2" quotePrefix="1" applyNumberFormat="1" applyFill="1" applyBorder="1"/>
    <xf numFmtId="0" fontId="5" fillId="0" borderId="43" xfId="2" quotePrefix="1" applyFill="1" applyBorder="1"/>
    <xf numFmtId="171" fontId="5" fillId="0" borderId="43" xfId="2" applyNumberFormat="1" applyFill="1" applyBorder="1"/>
    <xf numFmtId="169" fontId="5" fillId="0" borderId="43" xfId="2" applyNumberFormat="1" applyFill="1" applyBorder="1"/>
    <xf numFmtId="170" fontId="5" fillId="0" borderId="43" xfId="2" applyNumberFormat="1" applyFill="1" applyBorder="1"/>
    <xf numFmtId="49" fontId="7" fillId="0" borderId="43" xfId="0" quotePrefix="1" applyNumberFormat="1" applyFont="1" applyBorder="1" applyAlignment="1" applyProtection="1">
      <alignment horizontal="left" vertical="center" wrapText="1"/>
      <protection locked="0"/>
    </xf>
    <xf numFmtId="166" fontId="7" fillId="4" borderId="43" xfId="0" applyNumberFormat="1" applyFont="1" applyFill="1" applyBorder="1" applyAlignment="1" applyProtection="1">
      <alignment horizontal="center" vertical="center" wrapText="1"/>
      <protection locked="0"/>
    </xf>
    <xf numFmtId="49" fontId="7" fillId="0" borderId="43" xfId="0" quotePrefix="1" applyNumberFormat="1" applyFont="1" applyFill="1" applyBorder="1" applyAlignment="1" applyProtection="1">
      <alignment horizontal="left" vertical="center" wrapText="1"/>
      <protection locked="0"/>
    </xf>
    <xf numFmtId="0" fontId="13"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3" fillId="0" borderId="0" xfId="0" applyFont="1" applyFill="1" applyBorder="1" applyAlignment="1" applyProtection="1">
      <alignment horizontal="center" vertical="center"/>
    </xf>
    <xf numFmtId="0" fontId="13" fillId="6" borderId="12" xfId="0" applyFont="1" applyFill="1" applyBorder="1" applyAlignment="1" applyProtection="1">
      <alignment horizontal="center" vertical="center"/>
    </xf>
    <xf numFmtId="0" fontId="13" fillId="6" borderId="25" xfId="0" applyFont="1" applyFill="1" applyBorder="1" applyAlignment="1" applyProtection="1">
      <alignment horizontal="center" vertical="center"/>
    </xf>
    <xf numFmtId="0" fontId="13" fillId="6" borderId="13" xfId="0" applyFont="1" applyFill="1" applyBorder="1" applyAlignment="1" applyProtection="1">
      <alignment horizontal="center" vertical="center"/>
    </xf>
    <xf numFmtId="0" fontId="13" fillId="6" borderId="21" xfId="0" applyFont="1" applyFill="1" applyBorder="1" applyAlignment="1" applyProtection="1">
      <alignment horizontal="center" vertical="center"/>
    </xf>
    <xf numFmtId="0" fontId="13" fillId="6" borderId="22" xfId="0" applyFont="1" applyFill="1" applyBorder="1" applyAlignment="1" applyProtection="1">
      <alignment horizontal="center" vertical="center"/>
    </xf>
    <xf numFmtId="0" fontId="13" fillId="6" borderId="23"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42" fillId="25" borderId="29" xfId="0" applyFont="1" applyFill="1" applyBorder="1" applyAlignment="1" applyProtection="1">
      <alignment horizontal="center" vertical="center"/>
    </xf>
    <xf numFmtId="0" fontId="42" fillId="25" borderId="25" xfId="0" applyFont="1" applyFill="1" applyBorder="1" applyAlignment="1" applyProtection="1">
      <alignment horizontal="center" vertical="center"/>
    </xf>
    <xf numFmtId="0" fontId="13" fillId="6" borderId="5" xfId="0" applyFont="1" applyFill="1" applyBorder="1" applyAlignment="1" applyProtection="1">
      <alignment horizontal="center" vertical="center"/>
    </xf>
    <xf numFmtId="0" fontId="13" fillId="6" borderId="24" xfId="0" applyFont="1" applyFill="1" applyBorder="1" applyAlignment="1" applyProtection="1">
      <alignment horizontal="center" vertical="center"/>
    </xf>
    <xf numFmtId="0" fontId="13" fillId="6" borderId="6" xfId="0" applyFont="1" applyFill="1" applyBorder="1" applyAlignment="1" applyProtection="1">
      <alignment horizontal="center" vertical="center"/>
    </xf>
    <xf numFmtId="0" fontId="13" fillId="6" borderId="30" xfId="0" applyFont="1" applyFill="1" applyBorder="1" applyAlignment="1" applyProtection="1">
      <alignment horizontal="center" vertical="center"/>
    </xf>
    <xf numFmtId="0" fontId="13" fillId="5" borderId="26" xfId="0" applyFont="1" applyFill="1" applyBorder="1" applyAlignment="1" applyProtection="1">
      <alignment horizontal="center" vertical="center"/>
    </xf>
    <xf numFmtId="0" fontId="13" fillId="5" borderId="27"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29"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9" fillId="6" borderId="4"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17" fillId="6" borderId="12" xfId="0" applyFont="1" applyFill="1" applyBorder="1" applyAlignment="1" applyProtection="1">
      <alignment horizontal="center" vertical="center"/>
    </xf>
    <xf numFmtId="0" fontId="17" fillId="6" borderId="25" xfId="0" applyFont="1" applyFill="1" applyBorder="1" applyAlignment="1" applyProtection="1">
      <alignment horizontal="center" vertical="center"/>
    </xf>
    <xf numFmtId="0" fontId="17" fillId="6" borderId="13" xfId="0" applyFont="1" applyFill="1" applyBorder="1" applyAlignment="1" applyProtection="1">
      <alignment horizontal="center" vertical="center"/>
    </xf>
    <xf numFmtId="0" fontId="17" fillId="6" borderId="21" xfId="0" applyFont="1" applyFill="1" applyBorder="1" applyAlignment="1" applyProtection="1">
      <alignment horizontal="center" vertical="center"/>
    </xf>
    <xf numFmtId="0" fontId="17" fillId="6" borderId="22" xfId="0" applyFont="1" applyFill="1" applyBorder="1" applyAlignment="1" applyProtection="1">
      <alignment horizontal="center" vertical="center"/>
    </xf>
    <xf numFmtId="0" fontId="17" fillId="6" borderId="23" xfId="0" applyFont="1" applyFill="1" applyBorder="1" applyAlignment="1" applyProtection="1">
      <alignment horizontal="center" vertical="center"/>
    </xf>
    <xf numFmtId="0" fontId="17" fillId="6" borderId="12" xfId="0" quotePrefix="1" applyFont="1" applyFill="1" applyBorder="1" applyAlignment="1" applyProtection="1">
      <alignment horizontal="center" vertical="center"/>
    </xf>
    <xf numFmtId="0" fontId="17" fillId="6" borderId="25" xfId="0" quotePrefix="1" applyFont="1" applyFill="1" applyBorder="1" applyAlignment="1" applyProtection="1">
      <alignment horizontal="center" vertical="center"/>
    </xf>
    <xf numFmtId="0" fontId="17" fillId="6" borderId="13" xfId="0" quotePrefix="1" applyFont="1" applyFill="1" applyBorder="1" applyAlignment="1" applyProtection="1">
      <alignment horizontal="center" vertical="center"/>
    </xf>
    <xf numFmtId="0" fontId="17" fillId="6" borderId="21" xfId="0" quotePrefix="1" applyFont="1" applyFill="1" applyBorder="1" applyAlignment="1" applyProtection="1">
      <alignment horizontal="center" vertical="center"/>
    </xf>
    <xf numFmtId="0" fontId="17" fillId="6" borderId="22" xfId="0" quotePrefix="1" applyFont="1" applyFill="1" applyBorder="1" applyAlignment="1" applyProtection="1">
      <alignment horizontal="center" vertical="center"/>
    </xf>
    <xf numFmtId="0" fontId="17" fillId="6" borderId="23" xfId="0" quotePrefix="1" applyFont="1" applyFill="1" applyBorder="1" applyAlignment="1" applyProtection="1">
      <alignment horizontal="center" vertical="center"/>
    </xf>
    <xf numFmtId="0" fontId="13" fillId="6" borderId="100" xfId="0" applyFont="1" applyFill="1" applyBorder="1" applyAlignment="1" applyProtection="1">
      <alignment horizontal="center" vertical="center" wrapText="1"/>
      <protection locked="0"/>
    </xf>
    <xf numFmtId="0" fontId="13" fillId="6" borderId="101" xfId="0" applyFont="1" applyFill="1" applyBorder="1" applyAlignment="1" applyProtection="1">
      <alignment horizontal="center" vertical="center" wrapText="1"/>
      <protection locked="0"/>
    </xf>
    <xf numFmtId="0" fontId="13" fillId="6" borderId="39" xfId="0" applyFont="1" applyFill="1" applyBorder="1" applyAlignment="1" applyProtection="1">
      <alignment horizontal="center" vertical="center" wrapText="1"/>
    </xf>
    <xf numFmtId="0" fontId="13" fillId="6" borderId="101" xfId="0" applyFont="1" applyFill="1" applyBorder="1" applyAlignment="1" applyProtection="1">
      <alignment horizontal="center" vertical="center" wrapText="1"/>
    </xf>
    <xf numFmtId="0" fontId="0" fillId="4" borderId="37" xfId="0"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wrapText="1"/>
      <protection locked="0"/>
    </xf>
    <xf numFmtId="0" fontId="0" fillId="4" borderId="31" xfId="0" applyFont="1" applyFill="1" applyBorder="1" applyAlignment="1" applyProtection="1">
      <alignment horizontal="center" vertical="center" wrapText="1"/>
      <protection locked="0"/>
    </xf>
    <xf numFmtId="0" fontId="42" fillId="6" borderId="12" xfId="0" quotePrefix="1" applyFont="1" applyFill="1" applyBorder="1" applyAlignment="1" applyProtection="1">
      <alignment horizontal="center" vertical="center"/>
    </xf>
    <xf numFmtId="0" fontId="42" fillId="6" borderId="25" xfId="0" quotePrefix="1" applyFont="1" applyFill="1" applyBorder="1" applyAlignment="1" applyProtection="1">
      <alignment horizontal="center" vertical="center"/>
    </xf>
    <xf numFmtId="0" fontId="42" fillId="6" borderId="13" xfId="0" quotePrefix="1" applyFont="1" applyFill="1" applyBorder="1" applyAlignment="1" applyProtection="1">
      <alignment horizontal="center" vertical="center"/>
    </xf>
    <xf numFmtId="0" fontId="42" fillId="6" borderId="21" xfId="0" quotePrefix="1" applyFont="1" applyFill="1" applyBorder="1" applyAlignment="1" applyProtection="1">
      <alignment horizontal="center" vertical="center"/>
    </xf>
    <xf numFmtId="0" fontId="42" fillId="6" borderId="22" xfId="0" quotePrefix="1" applyFont="1" applyFill="1" applyBorder="1" applyAlignment="1" applyProtection="1">
      <alignment horizontal="center" vertical="center"/>
    </xf>
    <xf numFmtId="0" fontId="42" fillId="6" borderId="23" xfId="0" quotePrefix="1" applyFont="1" applyFill="1" applyBorder="1" applyAlignment="1" applyProtection="1">
      <alignment horizontal="center" vertical="center"/>
    </xf>
    <xf numFmtId="0" fontId="15" fillId="6" borderId="4"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3" fillId="6" borderId="104" xfId="0" applyFont="1" applyFill="1" applyBorder="1" applyAlignment="1" applyProtection="1">
      <alignment horizontal="center" vertical="center" wrapText="1"/>
    </xf>
    <xf numFmtId="0" fontId="7" fillId="0" borderId="103" xfId="0" applyFont="1" applyFill="1" applyBorder="1" applyAlignment="1" applyProtection="1">
      <alignment horizontal="center" vertical="center" wrapText="1"/>
      <protection locked="0"/>
    </xf>
    <xf numFmtId="0" fontId="35" fillId="13" borderId="76" xfId="0" applyFont="1" applyFill="1" applyBorder="1" applyAlignment="1" applyProtection="1">
      <alignment horizontal="left" vertical="center" wrapText="1"/>
      <protection locked="0"/>
    </xf>
    <xf numFmtId="0" fontId="35" fillId="13" borderId="110" xfId="0" applyFont="1" applyFill="1" applyBorder="1" applyAlignment="1" applyProtection="1">
      <alignment horizontal="left" vertical="center" wrapText="1"/>
      <protection locked="0"/>
    </xf>
    <xf numFmtId="0" fontId="35" fillId="12" borderId="76" xfId="0" applyFont="1" applyFill="1" applyBorder="1" applyAlignment="1" applyProtection="1">
      <alignment horizontal="left" vertical="center" wrapText="1"/>
      <protection locked="0"/>
    </xf>
    <xf numFmtId="0" fontId="35" fillId="12" borderId="110" xfId="0" applyFont="1" applyFill="1" applyBorder="1" applyAlignment="1" applyProtection="1">
      <alignment horizontal="left" vertical="center" wrapText="1"/>
      <protection locked="0"/>
    </xf>
    <xf numFmtId="0" fontId="35" fillId="14" borderId="76" xfId="0" applyNumberFormat="1" applyFont="1" applyFill="1" applyBorder="1" applyAlignment="1" applyProtection="1">
      <alignment horizontal="center" vertical="center" wrapText="1"/>
      <protection locked="0"/>
    </xf>
    <xf numFmtId="0" fontId="35" fillId="14" borderId="49" xfId="0" applyNumberFormat="1" applyFont="1" applyFill="1" applyBorder="1" applyAlignment="1" applyProtection="1">
      <alignment horizontal="center" vertical="center" wrapText="1"/>
      <protection locked="0"/>
    </xf>
    <xf numFmtId="0" fontId="35" fillId="4" borderId="76" xfId="0" applyNumberFormat="1" applyFont="1" applyFill="1" applyBorder="1" applyAlignment="1" applyProtection="1">
      <alignment horizontal="center" vertical="center" wrapText="1"/>
      <protection locked="0"/>
    </xf>
    <xf numFmtId="0" fontId="35" fillId="4" borderId="49" xfId="0" applyNumberFormat="1" applyFont="1" applyFill="1" applyBorder="1" applyAlignment="1" applyProtection="1">
      <alignment horizontal="center" vertical="center" wrapText="1"/>
      <protection locked="0"/>
    </xf>
    <xf numFmtId="0" fontId="35" fillId="14" borderId="110" xfId="0" applyNumberFormat="1" applyFont="1" applyFill="1" applyBorder="1" applyAlignment="1" applyProtection="1">
      <alignment horizontal="center" vertical="center" wrapText="1"/>
      <protection locked="0"/>
    </xf>
    <xf numFmtId="0" fontId="35" fillId="14" borderId="52" xfId="0" applyNumberFormat="1" applyFont="1" applyFill="1" applyBorder="1" applyAlignment="1" applyProtection="1">
      <alignment horizontal="center" vertical="center" wrapText="1"/>
      <protection locked="0"/>
    </xf>
    <xf numFmtId="0" fontId="35" fillId="4" borderId="73" xfId="0" applyFont="1" applyFill="1" applyBorder="1" applyAlignment="1" applyProtection="1">
      <alignment horizontal="left" vertical="center"/>
    </xf>
    <xf numFmtId="0" fontId="35" fillId="4" borderId="111" xfId="0" applyFont="1" applyFill="1" applyBorder="1" applyAlignment="1" applyProtection="1">
      <alignment horizontal="left" vertical="center"/>
    </xf>
    <xf numFmtId="0" fontId="35" fillId="4" borderId="58" xfId="0" applyFont="1" applyFill="1" applyBorder="1" applyAlignment="1" applyProtection="1">
      <alignment horizontal="left" vertical="center"/>
    </xf>
    <xf numFmtId="0" fontId="35" fillId="4" borderId="59" xfId="0" applyFont="1" applyFill="1" applyBorder="1" applyAlignment="1" applyProtection="1">
      <alignment horizontal="left" vertical="center"/>
    </xf>
    <xf numFmtId="0" fontId="28" fillId="16" borderId="0" xfId="0" applyFont="1" applyFill="1" applyBorder="1" applyAlignment="1" applyProtection="1">
      <alignment horizontal="center" vertical="center" wrapText="1"/>
    </xf>
    <xf numFmtId="0" fontId="28" fillId="16" borderId="38" xfId="0" applyFont="1" applyFill="1" applyBorder="1" applyAlignment="1" applyProtection="1">
      <alignment horizontal="center" vertical="center" wrapText="1"/>
    </xf>
    <xf numFmtId="0" fontId="35" fillId="4" borderId="48" xfId="0" applyFont="1" applyFill="1" applyBorder="1" applyAlignment="1" applyProtection="1">
      <alignment horizontal="left" vertical="center"/>
    </xf>
    <xf numFmtId="166" fontId="35" fillId="17" borderId="48" xfId="0" applyNumberFormat="1" applyFont="1" applyFill="1" applyBorder="1" applyAlignment="1">
      <alignment horizontal="center" vertical="center" wrapText="1"/>
    </xf>
    <xf numFmtId="0" fontId="35" fillId="4" borderId="58" xfId="0" applyNumberFormat="1" applyFont="1" applyFill="1" applyBorder="1" applyAlignment="1" applyProtection="1">
      <alignment horizontal="center" vertical="center" wrapText="1"/>
    </xf>
    <xf numFmtId="166" fontId="35" fillId="13" borderId="48" xfId="0" applyNumberFormat="1" applyFont="1" applyFill="1" applyBorder="1" applyAlignment="1">
      <alignment horizontal="center" vertical="center" wrapText="1"/>
    </xf>
    <xf numFmtId="0" fontId="35" fillId="14" borderId="58" xfId="0" applyNumberFormat="1" applyFont="1" applyFill="1" applyBorder="1" applyAlignment="1" applyProtection="1">
      <alignment horizontal="center" vertical="center" wrapText="1"/>
    </xf>
    <xf numFmtId="166" fontId="35" fillId="13" borderId="51" xfId="0" applyNumberFormat="1" applyFont="1" applyFill="1" applyBorder="1" applyAlignment="1">
      <alignment horizontal="center" vertical="center" wrapText="1"/>
    </xf>
    <xf numFmtId="0" fontId="35" fillId="14" borderId="73" xfId="0" applyNumberFormat="1" applyFont="1" applyFill="1" applyBorder="1" applyAlignment="1" applyProtection="1">
      <alignment horizontal="center" vertical="center" wrapText="1"/>
    </xf>
    <xf numFmtId="15" fontId="28" fillId="9" borderId="82" xfId="0" applyNumberFormat="1" applyFont="1" applyFill="1" applyBorder="1" applyAlignment="1" applyProtection="1">
      <alignment horizontal="center" vertical="center"/>
    </xf>
    <xf numFmtId="15" fontId="28" fillId="9" borderId="81" xfId="0" applyNumberFormat="1" applyFont="1" applyFill="1" applyBorder="1" applyAlignment="1" applyProtection="1">
      <alignment horizontal="center" vertical="center"/>
    </xf>
    <xf numFmtId="0" fontId="39" fillId="0" borderId="0" xfId="0" applyFont="1" applyAlignment="1">
      <alignment horizontal="center"/>
    </xf>
    <xf numFmtId="15" fontId="28" fillId="9" borderId="80" xfId="0" applyNumberFormat="1" applyFont="1" applyFill="1" applyBorder="1" applyAlignment="1" applyProtection="1">
      <alignment horizontal="center" vertical="center"/>
    </xf>
    <xf numFmtId="0" fontId="38" fillId="0" borderId="0" xfId="0" applyFont="1" applyAlignment="1">
      <alignment horizontal="center"/>
    </xf>
    <xf numFmtId="0" fontId="37" fillId="5" borderId="1"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29" fillId="11" borderId="62" xfId="0" applyFont="1" applyFill="1" applyBorder="1" applyAlignment="1">
      <alignment horizontal="center" vertical="center" wrapText="1"/>
    </xf>
    <xf numFmtId="0" fontId="29" fillId="11" borderId="63" xfId="0" applyFont="1" applyFill="1" applyBorder="1" applyAlignment="1">
      <alignment horizontal="center" vertical="center" wrapText="1"/>
    </xf>
    <xf numFmtId="0" fontId="29" fillId="11" borderId="93" xfId="0" applyFont="1" applyFill="1" applyBorder="1" applyAlignment="1">
      <alignment horizontal="center" vertical="center" wrapText="1"/>
    </xf>
    <xf numFmtId="0" fontId="29" fillId="11" borderId="94" xfId="0" applyFont="1" applyFill="1" applyBorder="1" applyAlignment="1">
      <alignment horizontal="center" vertical="center" wrapText="1"/>
    </xf>
    <xf numFmtId="0" fontId="33" fillId="11" borderId="93" xfId="0" applyFont="1" applyFill="1" applyBorder="1" applyAlignment="1">
      <alignment horizontal="center" vertical="center" wrapText="1"/>
    </xf>
    <xf numFmtId="0" fontId="33" fillId="11" borderId="94" xfId="0" applyFont="1" applyFill="1" applyBorder="1" applyAlignment="1">
      <alignment horizontal="center" vertical="center" wrapText="1"/>
    </xf>
    <xf numFmtId="17" fontId="33" fillId="11" borderId="94" xfId="0" applyNumberFormat="1" applyFont="1" applyFill="1" applyBorder="1" applyAlignment="1">
      <alignment horizontal="center" vertical="center" wrapText="1"/>
    </xf>
    <xf numFmtId="0" fontId="33" fillId="11" borderId="95" xfId="0" applyFont="1" applyFill="1" applyBorder="1" applyAlignment="1">
      <alignment horizontal="center" vertical="center" wrapText="1"/>
    </xf>
    <xf numFmtId="0" fontId="29" fillId="11" borderId="66" xfId="0" applyFont="1" applyFill="1" applyBorder="1" applyAlignment="1">
      <alignment horizontal="center" vertical="center" wrapText="1"/>
    </xf>
    <xf numFmtId="0" fontId="29" fillId="11" borderId="41" xfId="0" applyFont="1" applyFill="1" applyBorder="1" applyAlignment="1">
      <alignment horizontal="center" vertical="center" wrapText="1"/>
    </xf>
    <xf numFmtId="0" fontId="32" fillId="8" borderId="66" xfId="0" applyNumberFormat="1" applyFont="1" applyFill="1" applyBorder="1" applyAlignment="1" applyProtection="1">
      <alignment horizontal="center" vertical="center" wrapText="1"/>
    </xf>
    <xf numFmtId="0" fontId="32" fillId="8" borderId="41" xfId="0" applyNumberFormat="1" applyFont="1" applyFill="1" applyBorder="1" applyAlignment="1" applyProtection="1">
      <alignment horizontal="center" vertical="center" wrapText="1"/>
    </xf>
    <xf numFmtId="0" fontId="32" fillId="8" borderId="67" xfId="0" applyNumberFormat="1" applyFont="1" applyFill="1" applyBorder="1" applyAlignment="1" applyProtection="1">
      <alignment horizontal="center" vertical="center" wrapText="1"/>
    </xf>
    <xf numFmtId="0" fontId="32" fillId="8" borderId="112" xfId="0" applyNumberFormat="1" applyFont="1" applyFill="1" applyBorder="1" applyAlignment="1" applyProtection="1">
      <alignment horizontal="center" vertical="center" wrapText="1"/>
    </xf>
    <xf numFmtId="0" fontId="32" fillId="8" borderId="113" xfId="0" applyNumberFormat="1" applyFont="1" applyFill="1" applyBorder="1" applyAlignment="1" applyProtection="1">
      <alignment horizontal="center" vertical="center" wrapText="1"/>
    </xf>
    <xf numFmtId="0" fontId="32" fillId="8" borderId="114" xfId="0" applyNumberFormat="1" applyFont="1" applyFill="1" applyBorder="1" applyAlignment="1" applyProtection="1">
      <alignment horizontal="center" vertical="center" wrapText="1"/>
    </xf>
    <xf numFmtId="0" fontId="29" fillId="11" borderId="90" xfId="0" applyFont="1" applyFill="1" applyBorder="1" applyAlignment="1">
      <alignment horizontal="center" vertical="center" wrapText="1"/>
    </xf>
    <xf numFmtId="0" fontId="29" fillId="11" borderId="91" xfId="0" applyFont="1" applyFill="1" applyBorder="1" applyAlignment="1">
      <alignment horizontal="center" vertical="center" wrapText="1"/>
    </xf>
    <xf numFmtId="0" fontId="29" fillId="11" borderId="55" xfId="0" applyFont="1" applyFill="1" applyBorder="1" applyAlignment="1">
      <alignment horizontal="center" vertical="center" wrapText="1"/>
    </xf>
    <xf numFmtId="0" fontId="29" fillId="11" borderId="56" xfId="0" applyFont="1" applyFill="1" applyBorder="1" applyAlignment="1">
      <alignment horizontal="center" vertical="center" wrapText="1"/>
    </xf>
    <xf numFmtId="0" fontId="29" fillId="11" borderId="89" xfId="0" applyFont="1" applyFill="1" applyBorder="1" applyAlignment="1">
      <alignment horizontal="center" vertical="center" wrapText="1"/>
    </xf>
    <xf numFmtId="15" fontId="34" fillId="8" borderId="66" xfId="0" applyNumberFormat="1" applyFont="1" applyFill="1" applyBorder="1" applyAlignment="1" applyProtection="1">
      <alignment horizontal="center" vertical="center" wrapText="1"/>
    </xf>
    <xf numFmtId="15" fontId="34" fillId="8" borderId="41" xfId="0" applyNumberFormat="1" applyFont="1" applyFill="1" applyBorder="1" applyAlignment="1" applyProtection="1">
      <alignment horizontal="center" vertical="center" wrapText="1"/>
    </xf>
    <xf numFmtId="15" fontId="34" fillId="8" borderId="67" xfId="0" applyNumberFormat="1" applyFont="1" applyFill="1" applyBorder="1" applyAlignment="1" applyProtection="1">
      <alignment horizontal="center" vertical="center" wrapText="1"/>
    </xf>
    <xf numFmtId="15" fontId="34" fillId="8" borderId="90" xfId="0" applyNumberFormat="1" applyFont="1" applyFill="1" applyBorder="1" applyAlignment="1" applyProtection="1">
      <alignment horizontal="center" vertical="center" wrapText="1"/>
    </xf>
    <xf numFmtId="15" fontId="34" fillId="8" borderId="91" xfId="0" applyNumberFormat="1" applyFont="1" applyFill="1" applyBorder="1" applyAlignment="1" applyProtection="1">
      <alignment horizontal="center" vertical="center" wrapText="1"/>
    </xf>
    <xf numFmtId="15" fontId="34" fillId="8" borderId="92" xfId="0" applyNumberFormat="1" applyFont="1" applyFill="1" applyBorder="1" applyAlignment="1" applyProtection="1">
      <alignment horizontal="center" vertical="center" wrapText="1"/>
    </xf>
    <xf numFmtId="0" fontId="29" fillId="11" borderId="64" xfId="0" applyFont="1" applyFill="1" applyBorder="1" applyAlignment="1">
      <alignment horizontal="center" vertical="center" wrapText="1"/>
    </xf>
    <xf numFmtId="0" fontId="29" fillId="11" borderId="65" xfId="0" applyFont="1" applyFill="1" applyBorder="1" applyAlignment="1">
      <alignment horizontal="center" vertical="center" wrapText="1"/>
    </xf>
    <xf numFmtId="0" fontId="31" fillId="8" borderId="66" xfId="0" applyNumberFormat="1" applyFont="1" applyFill="1" applyBorder="1" applyAlignment="1" applyProtection="1">
      <alignment horizontal="left" vertical="center" wrapText="1"/>
    </xf>
    <xf numFmtId="0" fontId="31" fillId="8" borderId="41" xfId="0" applyNumberFormat="1" applyFont="1" applyFill="1" applyBorder="1" applyAlignment="1" applyProtection="1">
      <alignment horizontal="left" vertical="center" wrapText="1"/>
    </xf>
    <xf numFmtId="0" fontId="31" fillId="8" borderId="67" xfId="0" applyNumberFormat="1" applyFont="1" applyFill="1" applyBorder="1" applyAlignment="1" applyProtection="1">
      <alignment horizontal="left" vertical="center" wrapText="1"/>
    </xf>
    <xf numFmtId="0" fontId="31" fillId="8" borderId="90" xfId="0" applyNumberFormat="1" applyFont="1" applyFill="1" applyBorder="1" applyAlignment="1" applyProtection="1">
      <alignment horizontal="left" vertical="center" wrapText="1"/>
    </xf>
    <xf numFmtId="0" fontId="31" fillId="8" borderId="91" xfId="0" applyNumberFormat="1" applyFont="1" applyFill="1" applyBorder="1" applyAlignment="1" applyProtection="1">
      <alignment horizontal="left" vertical="center" wrapText="1"/>
    </xf>
    <xf numFmtId="0" fontId="31" fillId="8" borderId="92" xfId="0" applyNumberFormat="1" applyFont="1" applyFill="1" applyBorder="1" applyAlignment="1" applyProtection="1">
      <alignment horizontal="left" vertical="center" wrapText="1"/>
    </xf>
    <xf numFmtId="0" fontId="30" fillId="16" borderId="82" xfId="0" applyFont="1" applyFill="1" applyBorder="1" applyAlignment="1" applyProtection="1">
      <alignment horizontal="center" vertical="center" wrapText="1"/>
    </xf>
    <xf numFmtId="0" fontId="30" fillId="16" borderId="81" xfId="0" applyFont="1" applyFill="1" applyBorder="1" applyAlignment="1" applyProtection="1">
      <alignment horizontal="center" vertical="center" wrapText="1"/>
    </xf>
    <xf numFmtId="0" fontId="30" fillId="16" borderId="80" xfId="0" applyFont="1" applyFill="1" applyBorder="1" applyAlignment="1" applyProtection="1">
      <alignment horizontal="center" vertical="center" wrapText="1"/>
    </xf>
    <xf numFmtId="0" fontId="28" fillId="9" borderId="60" xfId="0" applyFont="1" applyFill="1" applyBorder="1" applyAlignment="1" applyProtection="1">
      <alignment horizontal="center" vertical="center" wrapText="1"/>
    </xf>
    <xf numFmtId="0" fontId="28" fillId="9" borderId="57" xfId="0" applyFont="1" applyFill="1" applyBorder="1" applyAlignment="1" applyProtection="1">
      <alignment horizontal="center" vertical="center" wrapText="1"/>
    </xf>
    <xf numFmtId="0" fontId="28" fillId="9" borderId="61" xfId="0" applyFont="1" applyFill="1" applyBorder="1" applyAlignment="1" applyProtection="1">
      <alignment horizontal="center" vertical="center" wrapText="1"/>
    </xf>
    <xf numFmtId="0" fontId="28" fillId="9" borderId="85" xfId="0" applyFont="1" applyFill="1" applyBorder="1" applyAlignment="1" applyProtection="1">
      <alignment horizontal="center" vertical="center" wrapText="1"/>
    </xf>
    <xf numFmtId="0" fontId="28" fillId="9" borderId="86" xfId="0" applyFont="1" applyFill="1" applyBorder="1" applyAlignment="1" applyProtection="1">
      <alignment horizontal="center" vertical="center" wrapText="1"/>
    </xf>
    <xf numFmtId="0" fontId="28" fillId="9" borderId="87" xfId="0" applyFont="1" applyFill="1" applyBorder="1" applyAlignment="1" applyProtection="1">
      <alignment horizontal="center" vertical="center" wrapText="1"/>
    </xf>
    <xf numFmtId="0" fontId="35" fillId="13" borderId="47" xfId="0" applyFont="1" applyFill="1" applyBorder="1" applyAlignment="1">
      <alignment horizontal="left" vertical="center" wrapText="1"/>
    </xf>
    <xf numFmtId="0" fontId="35" fillId="13" borderId="44" xfId="0" applyFont="1" applyFill="1" applyBorder="1" applyAlignment="1">
      <alignment horizontal="left" vertical="center" wrapText="1"/>
    </xf>
    <xf numFmtId="0" fontId="35" fillId="13" borderId="45" xfId="0" applyFont="1" applyFill="1" applyBorder="1" applyAlignment="1">
      <alignment horizontal="left" vertical="center" wrapText="1"/>
    </xf>
    <xf numFmtId="0" fontId="35" fillId="13" borderId="48" xfId="0" applyFont="1" applyFill="1" applyBorder="1" applyAlignment="1">
      <alignment horizontal="left" vertical="center" wrapText="1"/>
    </xf>
    <xf numFmtId="0" fontId="35" fillId="13" borderId="46" xfId="0" applyFont="1" applyFill="1" applyBorder="1" applyAlignment="1">
      <alignment horizontal="left" vertical="center" wrapText="1"/>
    </xf>
    <xf numFmtId="0" fontId="35" fillId="13" borderId="49" xfId="0" applyFont="1" applyFill="1" applyBorder="1" applyAlignment="1">
      <alignment horizontal="left" vertical="center" wrapText="1"/>
    </xf>
    <xf numFmtId="166" fontId="35" fillId="13" borderId="53" xfId="0" applyNumberFormat="1" applyFont="1" applyFill="1" applyBorder="1" applyAlignment="1">
      <alignment horizontal="center" vertical="center" wrapText="1"/>
    </xf>
    <xf numFmtId="166" fontId="35" fillId="13" borderId="54" xfId="0" applyNumberFormat="1" applyFont="1" applyFill="1" applyBorder="1" applyAlignment="1">
      <alignment horizontal="center" vertical="center" wrapText="1"/>
    </xf>
    <xf numFmtId="15" fontId="35" fillId="13" borderId="53" xfId="0" applyNumberFormat="1" applyFont="1" applyFill="1" applyBorder="1" applyAlignment="1">
      <alignment horizontal="center" vertical="center" wrapText="1"/>
    </xf>
    <xf numFmtId="15" fontId="35" fillId="13" borderId="54" xfId="0" applyNumberFormat="1" applyFont="1" applyFill="1" applyBorder="1" applyAlignment="1">
      <alignment horizontal="center" vertical="center" wrapText="1"/>
    </xf>
    <xf numFmtId="0" fontId="35" fillId="13" borderId="68" xfId="0" applyFont="1" applyFill="1" applyBorder="1" applyAlignment="1">
      <alignment horizontal="center" vertical="center" wrapText="1"/>
    </xf>
    <xf numFmtId="0" fontId="35" fillId="13" borderId="69" xfId="0" applyFont="1" applyFill="1" applyBorder="1" applyAlignment="1">
      <alignment horizontal="center" vertical="center" wrapText="1"/>
    </xf>
    <xf numFmtId="0" fontId="35" fillId="13" borderId="76" xfId="0" applyFont="1" applyFill="1" applyBorder="1" applyAlignment="1">
      <alignment horizontal="left" vertical="center" wrapText="1"/>
    </xf>
    <xf numFmtId="0" fontId="35" fillId="13" borderId="50" xfId="0" applyFont="1" applyFill="1" applyBorder="1" applyAlignment="1">
      <alignment horizontal="left" vertical="center" wrapText="1"/>
    </xf>
    <xf numFmtId="0" fontId="35" fillId="13" borderId="51" xfId="0" applyFont="1" applyFill="1" applyBorder="1" applyAlignment="1">
      <alignment horizontal="left" vertical="center" wrapText="1"/>
    </xf>
    <xf numFmtId="0" fontId="35" fillId="13" borderId="52" xfId="0" applyFont="1" applyFill="1" applyBorder="1" applyAlignment="1">
      <alignment horizontal="left" vertical="center" wrapText="1"/>
    </xf>
    <xf numFmtId="0" fontId="35" fillId="12" borderId="47" xfId="0" applyFont="1" applyFill="1" applyBorder="1" applyAlignment="1">
      <alignment horizontal="left" vertical="center" wrapText="1"/>
    </xf>
    <xf numFmtId="0" fontId="35" fillId="12" borderId="44" xfId="0" applyFont="1" applyFill="1" applyBorder="1" applyAlignment="1">
      <alignment horizontal="left" vertical="center" wrapText="1"/>
    </xf>
    <xf numFmtId="0" fontId="35" fillId="12" borderId="45" xfId="0" applyFont="1" applyFill="1" applyBorder="1" applyAlignment="1">
      <alignment horizontal="left" vertical="center" wrapText="1"/>
    </xf>
    <xf numFmtId="0" fontId="35" fillId="12" borderId="48" xfId="0" applyFont="1" applyFill="1" applyBorder="1" applyAlignment="1">
      <alignment horizontal="left" vertical="center" wrapText="1"/>
    </xf>
    <xf numFmtId="0" fontId="35" fillId="12" borderId="46" xfId="0" applyFont="1" applyFill="1" applyBorder="1" applyAlignment="1">
      <alignment horizontal="left" vertical="center" wrapText="1"/>
    </xf>
    <xf numFmtId="0" fontId="35" fillId="12" borderId="49" xfId="0" applyFont="1" applyFill="1" applyBorder="1" applyAlignment="1">
      <alignment horizontal="left" vertical="center" wrapText="1"/>
    </xf>
    <xf numFmtId="166" fontId="35" fillId="12" borderId="48" xfId="0" applyNumberFormat="1" applyFont="1" applyFill="1" applyBorder="1" applyAlignment="1">
      <alignment horizontal="center" vertical="center" wrapText="1"/>
    </xf>
    <xf numFmtId="15" fontId="35" fillId="12" borderId="48" xfId="0" applyNumberFormat="1" applyFont="1" applyFill="1" applyBorder="1" applyAlignment="1">
      <alignment horizontal="center" vertical="center" wrapText="1"/>
    </xf>
    <xf numFmtId="0" fontId="35" fillId="12" borderId="49" xfId="0" applyFont="1" applyFill="1" applyBorder="1" applyAlignment="1">
      <alignment horizontal="center" vertical="center" wrapText="1"/>
    </xf>
    <xf numFmtId="0" fontId="35" fillId="12" borderId="76" xfId="0" applyFont="1" applyFill="1" applyBorder="1" applyAlignment="1">
      <alignment horizontal="left" vertical="center" wrapText="1"/>
    </xf>
    <xf numFmtId="0" fontId="35" fillId="17" borderId="47" xfId="0" applyFont="1" applyFill="1" applyBorder="1" applyAlignment="1">
      <alignment horizontal="left" vertical="center" wrapText="1"/>
    </xf>
    <xf numFmtId="0" fontId="35" fillId="17" borderId="47" xfId="0" applyFont="1" applyFill="1" applyBorder="1" applyAlignment="1">
      <alignment horizontal="center" vertical="center" wrapText="1"/>
    </xf>
    <xf numFmtId="0" fontId="35" fillId="12" borderId="47" xfId="0" applyFont="1" applyFill="1" applyBorder="1" applyAlignment="1">
      <alignment horizontal="center" vertical="center" wrapText="1"/>
    </xf>
    <xf numFmtId="0" fontId="35" fillId="12" borderId="50" xfId="0" applyFont="1" applyFill="1" applyBorder="1" applyAlignment="1">
      <alignment horizontal="center" vertical="center" wrapText="1"/>
    </xf>
    <xf numFmtId="0" fontId="35" fillId="12" borderId="50" xfId="0" applyFont="1" applyFill="1" applyBorder="1" applyAlignment="1">
      <alignment horizontal="left" vertical="center" wrapText="1"/>
    </xf>
    <xf numFmtId="0" fontId="35" fillId="12" borderId="51" xfId="0" applyFont="1" applyFill="1" applyBorder="1" applyAlignment="1">
      <alignment horizontal="left" vertical="center" wrapText="1"/>
    </xf>
    <xf numFmtId="0" fontId="35" fillId="12" borderId="52" xfId="0" applyFont="1" applyFill="1" applyBorder="1" applyAlignment="1">
      <alignment horizontal="left" vertical="center" wrapText="1"/>
    </xf>
    <xf numFmtId="166" fontId="35" fillId="12" borderId="51" xfId="0" applyNumberFormat="1" applyFont="1" applyFill="1" applyBorder="1" applyAlignment="1">
      <alignment horizontal="center" vertical="center" wrapText="1"/>
    </xf>
    <xf numFmtId="15" fontId="35" fillId="12" borderId="51" xfId="0" applyNumberFormat="1" applyFont="1" applyFill="1" applyBorder="1" applyAlignment="1">
      <alignment horizontal="center" vertical="center" wrapText="1"/>
    </xf>
    <xf numFmtId="0" fontId="35" fillId="12" borderId="52" xfId="0" applyFont="1" applyFill="1" applyBorder="1" applyAlignment="1">
      <alignment horizontal="center" vertical="center" wrapText="1"/>
    </xf>
    <xf numFmtId="0" fontId="35" fillId="4" borderId="75" xfId="0" applyNumberFormat="1" applyFont="1" applyFill="1" applyBorder="1" applyAlignment="1" applyProtection="1">
      <alignment horizontal="center" vertical="center" wrapText="1"/>
    </xf>
    <xf numFmtId="0" fontId="35" fillId="4" borderId="49" xfId="0" applyNumberFormat="1" applyFont="1" applyFill="1" applyBorder="1" applyAlignment="1" applyProtection="1">
      <alignment horizontal="center" vertical="center" wrapText="1"/>
    </xf>
    <xf numFmtId="0" fontId="35" fillId="14" borderId="49" xfId="0" applyNumberFormat="1" applyFont="1" applyFill="1" applyBorder="1" applyAlignment="1" applyProtection="1">
      <alignment horizontal="center" vertical="center" wrapText="1"/>
    </xf>
    <xf numFmtId="0" fontId="35" fillId="14" borderId="75" xfId="0" applyNumberFormat="1" applyFont="1" applyFill="1" applyBorder="1" applyAlignment="1" applyProtection="1">
      <alignment horizontal="center" vertical="center" wrapText="1"/>
    </xf>
    <xf numFmtId="0" fontId="35" fillId="18" borderId="75" xfId="0" applyNumberFormat="1" applyFont="1" applyFill="1" applyBorder="1" applyAlignment="1" applyProtection="1">
      <alignment horizontal="center" vertical="center" wrapText="1"/>
    </xf>
    <xf numFmtId="0" fontId="7" fillId="10" borderId="82" xfId="0" applyFont="1" applyFill="1" applyBorder="1" applyAlignment="1">
      <alignment horizontal="center"/>
    </xf>
    <xf numFmtId="0" fontId="7" fillId="10" borderId="81" xfId="0" applyFont="1" applyFill="1" applyBorder="1" applyAlignment="1">
      <alignment horizontal="center"/>
    </xf>
    <xf numFmtId="0" fontId="7" fillId="10" borderId="80" xfId="0" applyFont="1" applyFill="1" applyBorder="1" applyAlignment="1">
      <alignment horizontal="center"/>
    </xf>
    <xf numFmtId="0" fontId="35" fillId="14" borderId="52" xfId="0" applyNumberFormat="1" applyFont="1" applyFill="1" applyBorder="1" applyAlignment="1" applyProtection="1">
      <alignment horizontal="center" vertical="center" wrapText="1"/>
    </xf>
    <xf numFmtId="0" fontId="35" fillId="14" borderId="74" xfId="0" applyNumberFormat="1" applyFont="1" applyFill="1" applyBorder="1" applyAlignment="1" applyProtection="1">
      <alignment horizontal="center" vertical="center" wrapText="1"/>
    </xf>
    <xf numFmtId="0" fontId="41" fillId="23" borderId="72" xfId="0" applyFont="1" applyFill="1" applyBorder="1" applyAlignment="1" applyProtection="1">
      <alignment horizontal="center" vertical="center"/>
    </xf>
    <xf numFmtId="0" fontId="6" fillId="0" borderId="0" xfId="2" applyFont="1" applyAlignment="1">
      <alignment horizontal="center"/>
    </xf>
  </cellXfs>
  <cellStyles count="4">
    <cellStyle name="Hipervínculo" xfId="1" builtinId="8"/>
    <cellStyle name="Normal" xfId="0" builtinId="0"/>
    <cellStyle name="Normal 2" xfId="2" xr:uid="{00000000-0005-0000-0000-000002000000}"/>
    <cellStyle name="Normal 3" xfId="3" xr:uid="{00000000-0005-0000-0000-000003000000}"/>
  </cellStyles>
  <dxfs count="137">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fgColor theme="1" tint="0.499984740745262"/>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ill>
        <patternFill patternType="lightGray"/>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1" tint="0.499984740745262"/>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rgb="FF8DB4E2"/>
      </font>
      <fill>
        <patternFill>
          <bgColor rgb="FF8DB4E2"/>
        </patternFill>
      </fill>
    </dxf>
    <dxf>
      <font>
        <color rgb="FF8DB4E2"/>
      </font>
      <fill>
        <patternFill>
          <bgColor rgb="FF8DB4E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0"/>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rgb="FF8DB4E2"/>
      </font>
      <fill>
        <patternFill>
          <bgColor rgb="FF8DB4E2"/>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0"/>
          <bgColor rgb="FFDAEEF3"/>
        </patternFill>
      </fill>
    </dxf>
    <dxf>
      <font>
        <color theme="4" tint="0.79998168889431442"/>
      </font>
      <fill>
        <patternFill patternType="solid">
          <fgColor theme="1" tint="0.499984740745262"/>
          <bgColor rgb="FFDAEEF3"/>
        </patternFill>
      </fill>
      <border>
        <left/>
        <right/>
        <top/>
        <bottom/>
      </border>
    </dxf>
    <dxf>
      <font>
        <color rgb="FFDAEEF3"/>
      </font>
      <fill>
        <patternFill patternType="solid">
          <fgColor theme="0"/>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0000"/>
        </patternFill>
      </fill>
    </dxf>
    <dxf>
      <fill>
        <patternFill>
          <bgColor theme="7" tint="0.79998168889431442"/>
        </patternFill>
      </fill>
    </dxf>
    <dxf>
      <font>
        <color auto="1"/>
      </font>
      <fill>
        <patternFill>
          <bgColor theme="4" tint="0.79998168889431442"/>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fgColor theme="1" tint="0.499984740745262"/>
          <bgColor rgb="FFDAEEF3"/>
        </patternFill>
      </fill>
    </dxf>
    <dxf>
      <font>
        <color theme="4" tint="0.79998168889431442"/>
      </font>
      <fill>
        <patternFill patternType="solid">
          <bgColor rgb="FFDAEEF3"/>
        </patternFill>
      </fill>
    </dxf>
    <dxf>
      <font>
        <color theme="4" tint="0.79998168889431442"/>
      </font>
      <fill>
        <patternFill patternType="solid">
          <fgColor theme="0"/>
          <bgColor rgb="FFDAEEF3"/>
        </patternFill>
      </fill>
      <border>
        <left/>
        <right/>
        <top/>
        <bottom/>
      </border>
    </dxf>
    <dxf>
      <font>
        <color theme="4" tint="0.79998168889431442"/>
      </font>
      <fill>
        <patternFill patternType="solid">
          <fgColor theme="4" tint="0.79992065187536243"/>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FFFFFF"/>
      <color rgb="FFDAEEF3"/>
      <color rgb="FF5B9BD5"/>
      <color rgb="FFDDEBF7"/>
      <color rgb="FF8DB4E2"/>
      <color rgb="FFDAEEF7"/>
      <color rgb="FFDBEEF3"/>
      <color rgb="FFDA17F3"/>
      <color rgb="FF9BC2E6"/>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76200</xdr:colOff>
          <xdr:row>2</xdr:row>
          <xdr:rowOff>114300</xdr:rowOff>
        </xdr:to>
        <xdr:sp macro="" textlink="">
          <xdr:nvSpPr>
            <xdr:cNvPr id="1025" name="Apttus_App" hidden="1">
              <a:extLst>
                <a:ext uri="{63B3BB69-23CF-44E3-9099-C40C66FF867C}">
                  <a14:compatExt spid="_x0000_s1025"/>
                </a:ext>
                <a:ext uri="{FF2B5EF4-FFF2-40B4-BE49-F238E27FC236}">
                  <a16:creationId xmlns:a16="http://schemas.microsoft.com/office/drawing/2014/main" id="{00000000-0008-0000-0D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552450</xdr:colOff>
          <xdr:row>2</xdr:row>
          <xdr:rowOff>114300</xdr:rowOff>
        </xdr:to>
        <xdr:sp macro="" textlink="">
          <xdr:nvSpPr>
            <xdr:cNvPr id="1028" name="Apttus_AppData" hidden="1">
              <a:extLst>
                <a:ext uri="{63B3BB69-23CF-44E3-9099-C40C66FF867C}">
                  <a14:compatExt spid="_x0000_s1028"/>
                </a:ext>
                <a:ext uri="{FF2B5EF4-FFF2-40B4-BE49-F238E27FC236}">
                  <a16:creationId xmlns:a16="http://schemas.microsoft.com/office/drawing/2014/main" id="{00000000-0008-0000-0D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323850</xdr:colOff>
          <xdr:row>2</xdr:row>
          <xdr:rowOff>114300</xdr:rowOff>
        </xdr:to>
        <xdr:sp macro="" textlink="">
          <xdr:nvSpPr>
            <xdr:cNvPr id="1029" name="Apttus_AppDataTracker"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67:J68" totalsRowShown="0" headerRowCellStyle="Normal 2" dataCellStyle="Normal 2">
  <autoFilter ref="B67:J68" xr:uid="{00000000-0009-0000-0100-000001000000}"/>
  <tableColumns count="9">
    <tableColumn id="1" xr3:uid="{00000000-0010-0000-0000-000001000000}" name="Name-Not in use" dataDxfId="13" dataCellStyle="Normal 2">
      <calculatedColumnFormula array="1">IFERROR(INDEX($C$68:$C$81, MATCH(0, COUNTIF($B$67:B67, $C$68:$C$81&amp;"") + IF($C$68:$C$81="",1,0), 0)), "")</calculatedColumnFormula>
    </tableColumn>
    <tableColumn id="2" xr3:uid="{00000000-0010-0000-0000-000002000000}" name="Module Name" dataDxfId="12"/>
    <tableColumn id="3" xr3:uid="{00000000-0010-0000-0000-000003000000}" name="Module-Coverage-Intervention Reference (Name)" dataDxfId="11" dataCellStyle="Normal 2"/>
    <tableColumn id="4" xr3:uid="{00000000-0010-0000-0000-000004000000}" name="Component (Name)" dataDxfId="10" dataCellStyle="Normal 2"/>
    <tableColumn id="5" xr3:uid="{00000000-0010-0000-0000-000005000000}" name="Name used on Overview Page for display" dataDxfId="9" dataCellStyle="Normal 2">
      <calculatedColumnFormula>C68</calculatedColumnFormula>
    </tableColumn>
    <tableColumn id="6" xr3:uid="{00000000-0010-0000-0000-000006000000}" name="Record ID" dataDxfId="8" dataCellStyle="Normal 2"/>
    <tableColumn id="7" xr3:uid="{00000000-0010-0000-0000-000007000000}" name="Reference Record Id" dataDxfId="7" dataCellStyle="Normal 2"/>
    <tableColumn id="8" xr3:uid="{00000000-0010-0000-0000-000008000000}" name="unique id" dataDxfId="6" dataCellStyle="Normal 2">
      <calculatedColumnFormula array="1">IFERROR(INDEX($D$68:$D$81, MATCH(0, COUNTIF($I$67:I67, $D$68:$D$81&amp;"") + IF($D$68:$D$81="",1,0), 0)), "")</calculatedColumnFormula>
    </tableColumn>
    <tableColumn id="9" xr3:uid="{00000000-0010-0000-0000-000009000000}" name="unique name list" dataDxfId="5" dataCellStyle="Normal 2">
      <calculatedColumnFormula array="1">IFERROR(IF(INDEX($C$68:$C$81,MATCH(LEFT(I68,255),LEFT($D$68:$D$81,255),0))=0,"",INDEX($C$68:$C$81,MATCH(LEFT(I68,255),LEFT($D$68:$D$81,255),0))),"")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83:I148" totalsRowShown="0" headerRowCellStyle="Normal 2" dataCellStyle="Normal 2">
  <autoFilter ref="A83:I148" xr:uid="{00000000-0009-0000-0100-000002000000}"/>
  <tableColumns count="9">
    <tableColumn id="1" xr3:uid="{00000000-0010-0000-0100-000001000000}" name="Module" dataCellStyle="Normal 2"/>
    <tableColumn id="2" xr3:uid="{00000000-0010-0000-0100-000002000000}" name="Name ID" dataCellStyle="Normal 2"/>
    <tableColumn id="3" xr3:uid="{00000000-0010-0000-0100-000003000000}" name="Intervention"/>
    <tableColumn id="4" xr3:uid="{00000000-0010-0000-0100-000004000000}" name="Disaggregation Categories" dataCellStyle="Normal 2"/>
    <tableColumn id="5" xr3:uid="{00000000-0010-0000-0100-000005000000}" name="Record ID" dataCellStyle="Normal 2"/>
    <tableColumn id="6" xr3:uid="{00000000-0010-0000-0100-000006000000}" name="Column1" dataCellStyle="Normal 2"/>
    <tableColumn id="7" xr3:uid="{00000000-0010-0000-0100-000007000000}" name="Column2" dataCellStyle="Normal 2"/>
    <tableColumn id="8" xr3:uid="{00000000-0010-0000-0100-000008000000}" name="Column3" dataCellStyle="Normal 2"/>
    <tableColumn id="9" xr3:uid="{00000000-0010-0000-0100-000009000000}" name="Column4" dataCellStyle="Normal 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27:G64" totalsRowShown="0" headerRowDxfId="4" tableBorderDxfId="3" headerRowCellStyle="Normal 2" dataCellStyle="Normal 2">
  <autoFilter ref="A27:G64" xr:uid="{00000000-0009-0000-0100-000003000000}"/>
  <tableColumns count="7">
    <tableColumn id="1" xr3:uid="{00000000-0010-0000-0200-000001000000}" name="Module" dataCellStyle="Normal 2"/>
    <tableColumn id="2" xr3:uid="{00000000-0010-0000-0200-000002000000}" name="Name ID" dataDxfId="2" dataCellStyle="Normal 2"/>
    <tableColumn id="3" xr3:uid="{00000000-0010-0000-0200-000003000000}" name="Name" dataDxfId="1" dataCellStyle="Normal 2"/>
    <tableColumn id="4" xr3:uid="{00000000-0010-0000-0200-000004000000}" name="Disaggregation Categories" dataDxfId="0" dataCellStyle="Normal 2"/>
    <tableColumn id="5" xr3:uid="{00000000-0010-0000-0200-000005000000}" name="Column1" dataCellStyle="Normal 2"/>
    <tableColumn id="6" xr3:uid="{00000000-0010-0000-0200-000006000000}" name="Column2" dataCellStyle="Normal 2"/>
    <tableColumn id="7" xr3:uid="{00000000-0010-0000-0200-000007000000}"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197"/>
  <sheetViews>
    <sheetView showGridLines="0" view="pageBreakPreview" topLeftCell="A3" zoomScale="80" zoomScaleNormal="80" zoomScaleSheetLayoutView="80" workbookViewId="0">
      <selection activeCell="K22" sqref="K22"/>
    </sheetView>
  </sheetViews>
  <sheetFormatPr baseColWidth="10" defaultColWidth="11" defaultRowHeight="15.75" x14ac:dyDescent="0.25"/>
  <cols>
    <col min="1" max="1" width="32" style="6" customWidth="1"/>
    <col min="2" max="2" width="7.625" style="6" hidden="1" customWidth="1"/>
    <col min="3" max="3" width="7.5" style="6" hidden="1" customWidth="1"/>
    <col min="4" max="4" width="6.875" style="6" hidden="1" customWidth="1"/>
    <col min="5" max="5" width="43.625" style="6" customWidth="1"/>
    <col min="6" max="6" width="7" style="6" hidden="1" customWidth="1"/>
    <col min="7" max="7" width="6" style="6" hidden="1" customWidth="1"/>
    <col min="8" max="8" width="6.375" style="6" hidden="1" customWidth="1"/>
    <col min="9" max="9" width="3.25" style="6" hidden="1" customWidth="1"/>
    <col min="10" max="10" width="0.5" style="6" customWidth="1"/>
    <col min="11" max="11" width="31" style="6" customWidth="1"/>
    <col min="12" max="12" width="5.75" style="6" hidden="1" customWidth="1"/>
    <col min="13" max="13" width="6" style="6" hidden="1" customWidth="1"/>
    <col min="14" max="14" width="7.5" style="6" hidden="1" customWidth="1"/>
    <col min="15" max="15" width="7" style="6" hidden="1" customWidth="1"/>
    <col min="16" max="16" width="5.5" style="6" hidden="1" customWidth="1"/>
    <col min="17" max="17" width="13" style="6" hidden="1" customWidth="1"/>
    <col min="18" max="18" width="15.5" style="6" hidden="1" customWidth="1"/>
    <col min="19" max="19" width="0.125" style="6" customWidth="1"/>
    <col min="20" max="20" width="35.125" style="6" customWidth="1"/>
    <col min="21" max="21" width="8.625" style="6" hidden="1" customWidth="1"/>
    <col min="22" max="22" width="0.125" style="64" hidden="1" customWidth="1"/>
    <col min="23" max="23" width="8.625" style="64" hidden="1" customWidth="1"/>
    <col min="24" max="24" width="18.125" style="64" hidden="1" customWidth="1"/>
    <col min="25" max="25" width="18.625" style="64" hidden="1" customWidth="1"/>
    <col min="26" max="26" width="19.5" style="64" hidden="1" customWidth="1"/>
    <col min="27" max="27" width="20.625" style="6" hidden="1" customWidth="1"/>
    <col min="28" max="28" width="19" style="6" hidden="1" customWidth="1"/>
    <col min="29" max="29" width="11.625" style="6" hidden="1" customWidth="1"/>
    <col min="30" max="30" width="18.5" style="6" hidden="1" customWidth="1"/>
    <col min="31" max="31" width="19" style="6" hidden="1" customWidth="1"/>
    <col min="32" max="32" width="19.625" style="6" hidden="1" customWidth="1"/>
    <col min="33" max="33" width="16.625" style="6" hidden="1" customWidth="1"/>
    <col min="34" max="34" width="28" style="6" customWidth="1"/>
    <col min="35" max="38" width="11" style="6" customWidth="1"/>
    <col min="39" max="39" width="16.625" style="6" hidden="1" customWidth="1"/>
    <col min="40" max="40" width="3.5" style="6" customWidth="1"/>
    <col min="41" max="41" width="3.5" style="9" customWidth="1"/>
    <col min="42" max="42" width="16.125" style="9" customWidth="1"/>
    <col min="43" max="43" width="11" style="9" customWidth="1"/>
    <col min="44" max="50" width="11" style="9"/>
    <col min="51" max="16384" width="11" style="6"/>
  </cols>
  <sheetData>
    <row r="1" spans="1:50" x14ac:dyDescent="0.25">
      <c r="A1" s="555" t="s">
        <v>43</v>
      </c>
      <c r="B1" s="556"/>
      <c r="C1" s="556"/>
      <c r="D1" s="556"/>
      <c r="E1" s="556"/>
      <c r="F1" s="556"/>
      <c r="G1" s="556"/>
      <c r="H1" s="556"/>
      <c r="I1" s="556"/>
      <c r="J1" s="556"/>
      <c r="K1" s="556"/>
      <c r="L1" s="556"/>
      <c r="M1" s="556"/>
      <c r="N1" s="556"/>
      <c r="O1" s="556"/>
      <c r="P1" s="556"/>
      <c r="Q1" s="556"/>
      <c r="R1" s="556"/>
      <c r="S1" s="556"/>
      <c r="T1" s="557"/>
    </row>
    <row r="2" spans="1:50" s="26" customFormat="1" ht="27" customHeight="1" thickBot="1" x14ac:dyDescent="0.3">
      <c r="A2" s="558"/>
      <c r="B2" s="559"/>
      <c r="C2" s="559"/>
      <c r="D2" s="559"/>
      <c r="E2" s="559"/>
      <c r="F2" s="559"/>
      <c r="G2" s="559"/>
      <c r="H2" s="559"/>
      <c r="I2" s="559"/>
      <c r="J2" s="559"/>
      <c r="K2" s="559"/>
      <c r="L2" s="559"/>
      <c r="M2" s="559"/>
      <c r="N2" s="559"/>
      <c r="O2" s="559"/>
      <c r="P2" s="559"/>
      <c r="Q2" s="559"/>
      <c r="R2" s="559"/>
      <c r="S2" s="559"/>
      <c r="T2" s="560"/>
      <c r="V2" s="27"/>
      <c r="W2" s="27"/>
      <c r="X2" s="27"/>
      <c r="Y2" s="27"/>
      <c r="Z2" s="27"/>
      <c r="AO2" s="28"/>
      <c r="AP2" s="28"/>
      <c r="AQ2" s="28"/>
      <c r="AR2" s="28"/>
      <c r="AS2" s="28"/>
      <c r="AT2" s="28"/>
      <c r="AU2" s="28"/>
      <c r="AV2" s="28"/>
      <c r="AW2" s="28"/>
      <c r="AX2" s="28"/>
    </row>
    <row r="3" spans="1:50" ht="21" x14ac:dyDescent="0.25">
      <c r="A3" s="205" t="s">
        <v>340</v>
      </c>
      <c r="B3" s="206"/>
      <c r="C3" s="206"/>
      <c r="D3" s="206"/>
      <c r="E3" s="564" t="str">
        <f>IF(AN5="Grant Making","Grant Making template only",IF(AN5="Funding Request","Funding Request template only",IF(AN5="Grant Revision","Grant Revision template only","")))</f>
        <v>Grant Making template only</v>
      </c>
      <c r="F3" s="565"/>
      <c r="G3" s="565"/>
      <c r="H3" s="565"/>
      <c r="I3" s="565"/>
      <c r="J3" s="565"/>
      <c r="K3" s="565"/>
      <c r="L3" s="565"/>
      <c r="M3" s="565"/>
      <c r="N3" s="565"/>
      <c r="O3" s="565"/>
      <c r="P3" s="565"/>
      <c r="Q3" s="565"/>
      <c r="R3" s="565"/>
      <c r="S3" s="565"/>
      <c r="T3" s="565"/>
    </row>
    <row r="4" spans="1:50" ht="19.5" customHeight="1" thickBot="1" x14ac:dyDescent="0.3">
      <c r="F4" s="64"/>
      <c r="G4" s="64"/>
      <c r="H4" s="64"/>
      <c r="I4" s="64"/>
      <c r="J4" s="64"/>
      <c r="K4" s="64"/>
      <c r="L4" s="66"/>
      <c r="M4" s="66"/>
      <c r="N4" s="66"/>
      <c r="O4" s="66"/>
      <c r="P4" s="66"/>
      <c r="Q4" s="66"/>
      <c r="R4" s="66"/>
      <c r="S4" s="66"/>
      <c r="T4" s="66"/>
      <c r="V4" s="553"/>
      <c r="W4" s="553"/>
    </row>
    <row r="5" spans="1:50" ht="29.1" customHeight="1" thickBot="1" x14ac:dyDescent="0.3">
      <c r="A5" s="67" t="s">
        <v>185</v>
      </c>
      <c r="B5" s="68"/>
      <c r="C5" s="68"/>
      <c r="D5" s="306"/>
      <c r="E5" s="208" t="str">
        <f>IFERROR(IF($AN$5="Funding Request",IF('Reference Records'!$B$157&lt;&gt;"",'Reference Records'!$B$157,'Reference Records'!$B$158),IF(OR($AN$5="Grant Making", $AN$5="Grant Revision"),'Reference Records'!B162,"")),"")</f>
        <v>Bolivia (Plurinational State)</v>
      </c>
      <c r="F5" s="69"/>
      <c r="G5" s="69"/>
      <c r="H5" s="69"/>
      <c r="I5" s="69"/>
      <c r="J5" s="69"/>
      <c r="K5" s="69"/>
      <c r="L5" s="66"/>
      <c r="M5" s="66"/>
      <c r="N5" s="66"/>
      <c r="O5" s="66"/>
      <c r="P5" s="66"/>
      <c r="Q5" s="66"/>
      <c r="R5" s="66"/>
      <c r="S5" s="66"/>
      <c r="T5" s="66"/>
      <c r="V5" s="553"/>
      <c r="W5" s="553"/>
      <c r="AL5" s="9"/>
      <c r="AM5" s="169" t="s">
        <v>265</v>
      </c>
      <c r="AN5" s="386" t="s">
        <v>410</v>
      </c>
      <c r="AO5" s="169"/>
      <c r="AP5" s="169"/>
    </row>
    <row r="6" spans="1:50" ht="28.35" customHeight="1" thickBot="1" x14ac:dyDescent="0.3">
      <c r="A6" s="67" t="s">
        <v>256</v>
      </c>
      <c r="B6" s="68"/>
      <c r="C6" s="68"/>
      <c r="D6" s="306"/>
      <c r="E6" s="207" t="str">
        <f>IF($AN$5="Funding Request",'Reference Records'!$B$156,IF(OR($AN$5="Grant Making", $AN$5="Grant Revision"),'Reference Records'!$B$161,""))</f>
        <v>BOL-T-UNDP</v>
      </c>
      <c r="F6" s="69"/>
      <c r="G6" s="69"/>
      <c r="H6" s="69"/>
      <c r="I6" s="69"/>
      <c r="J6" s="69"/>
      <c r="K6" s="69"/>
      <c r="L6" s="66"/>
      <c r="M6" s="66"/>
      <c r="N6" s="66"/>
      <c r="O6" s="66"/>
      <c r="P6" s="66"/>
      <c r="Q6" s="66"/>
      <c r="R6" s="66"/>
      <c r="S6" s="66"/>
      <c r="T6" s="66"/>
      <c r="V6" s="70"/>
      <c r="W6" s="70"/>
    </row>
    <row r="7" spans="1:50" ht="31.5" customHeight="1" thickBot="1" x14ac:dyDescent="0.3">
      <c r="A7" s="71" t="s">
        <v>186</v>
      </c>
      <c r="B7" s="68"/>
      <c r="C7" s="68"/>
      <c r="D7" s="306"/>
      <c r="E7" s="72">
        <v>43831</v>
      </c>
      <c r="F7" s="73"/>
      <c r="G7" s="73"/>
      <c r="H7" s="73"/>
      <c r="I7" s="73"/>
      <c r="J7" s="73"/>
      <c r="K7" s="73"/>
      <c r="L7" s="66"/>
      <c r="M7" s="66"/>
      <c r="N7" s="66"/>
      <c r="O7" s="66"/>
      <c r="P7" s="66"/>
      <c r="Q7" s="66"/>
      <c r="R7" s="66"/>
      <c r="S7" s="66"/>
      <c r="T7" s="66"/>
      <c r="V7" s="70" t="s">
        <v>46</v>
      </c>
      <c r="W7" s="70"/>
    </row>
    <row r="8" spans="1:50" ht="31.5" customHeight="1" thickBot="1" x14ac:dyDescent="0.3">
      <c r="A8" s="71" t="s">
        <v>187</v>
      </c>
      <c r="B8" s="176"/>
      <c r="C8" s="176"/>
      <c r="D8" s="307" t="s">
        <v>269</v>
      </c>
      <c r="E8" s="72">
        <v>44926</v>
      </c>
      <c r="F8" s="73"/>
      <c r="G8" s="73"/>
      <c r="H8" s="73"/>
      <c r="I8" s="73"/>
      <c r="J8" s="73"/>
      <c r="K8" s="127">
        <f>YEAR(E8)</f>
        <v>2022</v>
      </c>
      <c r="L8" s="66"/>
      <c r="M8" s="66"/>
      <c r="N8" s="66"/>
      <c r="O8" s="66"/>
      <c r="P8" s="66"/>
      <c r="Q8" s="66"/>
      <c r="R8" s="66"/>
      <c r="S8" s="66"/>
      <c r="T8" s="66"/>
      <c r="V8" s="70"/>
      <c r="W8" s="70"/>
      <c r="AL8" s="169"/>
      <c r="AM8" s="169"/>
      <c r="AN8" s="169"/>
      <c r="AO8" s="169"/>
    </row>
    <row r="9" spans="1:50" ht="32.25" customHeight="1" thickBot="1" x14ac:dyDescent="0.3">
      <c r="A9" s="71" t="s">
        <v>168</v>
      </c>
      <c r="B9" s="4" t="s">
        <v>168</v>
      </c>
      <c r="C9" s="388">
        <v>12</v>
      </c>
      <c r="D9" s="308" t="s">
        <v>168</v>
      </c>
      <c r="E9" s="385">
        <f>IFERROR(IF(C9="","",C9),"")</f>
        <v>12</v>
      </c>
      <c r="F9" s="69"/>
      <c r="G9" s="69"/>
      <c r="H9" s="69"/>
      <c r="I9" s="69"/>
      <c r="J9" s="69"/>
      <c r="K9" s="69"/>
      <c r="L9" s="66"/>
      <c r="M9" s="66"/>
      <c r="N9" s="66"/>
      <c r="O9" s="66"/>
      <c r="P9" s="66"/>
      <c r="Q9" s="66"/>
      <c r="R9" s="66"/>
      <c r="S9" s="66"/>
      <c r="T9" s="66"/>
      <c r="W9" s="70"/>
      <c r="AL9" s="169"/>
      <c r="AM9" s="169" t="s">
        <v>271</v>
      </c>
      <c r="AN9" s="169">
        <f>'Reference Records'!$B$223</f>
        <v>0</v>
      </c>
      <c r="AO9" s="169"/>
    </row>
    <row r="10" spans="1:50" ht="32.25" customHeight="1" thickBot="1" x14ac:dyDescent="0.3">
      <c r="A10" s="209" t="s">
        <v>288</v>
      </c>
      <c r="B10" s="64"/>
      <c r="C10" s="64"/>
      <c r="D10" s="309" t="s">
        <v>307</v>
      </c>
      <c r="E10" s="302">
        <v>43831</v>
      </c>
      <c r="F10" s="69"/>
      <c r="G10" s="69"/>
      <c r="H10" s="69"/>
      <c r="I10" s="69"/>
      <c r="J10" s="69"/>
      <c r="K10" s="563" t="str">
        <f>IF(E8&gt;E11,"Please note, the Implementation Period End Date is longer than the Allocation Utilisation Period End Date"," ")</f>
        <v xml:space="preserve"> </v>
      </c>
      <c r="L10" s="66"/>
      <c r="M10" s="66"/>
      <c r="N10" s="66"/>
      <c r="O10" s="66"/>
      <c r="P10" s="66"/>
      <c r="Q10" s="66"/>
      <c r="R10" s="66"/>
      <c r="S10" s="66"/>
      <c r="T10" s="66"/>
      <c r="AM10" s="169" t="s">
        <v>274</v>
      </c>
      <c r="AN10" s="169" t="s">
        <v>411</v>
      </c>
    </row>
    <row r="11" spans="1:50" ht="27" customHeight="1" thickBot="1" x14ac:dyDescent="0.3">
      <c r="A11" s="209" t="s">
        <v>289</v>
      </c>
      <c r="B11" s="185"/>
      <c r="C11" s="185"/>
      <c r="D11" s="180" t="s">
        <v>308</v>
      </c>
      <c r="E11" s="303">
        <v>44926</v>
      </c>
      <c r="F11" s="74"/>
      <c r="G11" s="74"/>
      <c r="H11" s="74"/>
      <c r="I11" s="74"/>
      <c r="J11" s="74"/>
      <c r="K11" s="563"/>
      <c r="L11" s="66"/>
      <c r="M11" s="66"/>
      <c r="N11" s="66"/>
      <c r="O11" s="66"/>
      <c r="P11" s="66"/>
      <c r="Q11" s="66"/>
      <c r="R11" s="66"/>
      <c r="S11" s="66"/>
      <c r="T11" s="75"/>
      <c r="W11" s="70"/>
      <c r="AM11" s="169" t="s">
        <v>328</v>
      </c>
      <c r="AN11" s="169" t="str">
        <f ca="1">CONCATENATE(E6&amp;"_PF_"&amp;AN5&amp;"_Imported_",TEXT(TODAY(),"dd-mmm-yy"))</f>
        <v>BOL-T-UNDP_PF_Grant Making_Imported_31-may-22</v>
      </c>
    </row>
    <row r="12" spans="1:50" s="47" customFormat="1" ht="27.75" customHeight="1" thickBot="1" x14ac:dyDescent="0.3">
      <c r="A12" s="74"/>
      <c r="B12" s="74"/>
      <c r="C12" s="74"/>
      <c r="D12" s="74"/>
      <c r="E12" s="74"/>
      <c r="F12" s="74"/>
      <c r="G12" s="74"/>
      <c r="H12" s="74"/>
      <c r="I12" s="74"/>
      <c r="J12" s="74"/>
      <c r="K12" s="74"/>
      <c r="L12" s="75"/>
      <c r="M12" s="75"/>
      <c r="N12" s="75"/>
      <c r="O12" s="75"/>
      <c r="P12" s="75"/>
      <c r="Q12" s="75"/>
      <c r="R12" s="75"/>
      <c r="S12" s="75"/>
      <c r="T12" s="45"/>
      <c r="V12" s="64"/>
      <c r="W12" s="70"/>
      <c r="X12" s="64"/>
      <c r="Y12" s="64"/>
      <c r="Z12" s="64"/>
      <c r="AN12" s="328" t="str">
        <f ca="1">CONCATENATE(E6&amp;"_PF_"&amp;AN5&amp;"_Extracted_",TEXT(TODAY(),"dd-mmm-yy"))</f>
        <v>BOL-T-UNDP_PF_Grant Making_Extracted_31-may-22</v>
      </c>
      <c r="AO12" s="3"/>
      <c r="AP12" s="3"/>
      <c r="AQ12" s="3"/>
      <c r="AR12" s="3"/>
      <c r="AS12" s="3"/>
      <c r="AT12" s="3"/>
      <c r="AU12" s="3"/>
      <c r="AV12" s="3"/>
      <c r="AW12" s="3"/>
      <c r="AX12" s="3"/>
    </row>
    <row r="13" spans="1:50" s="47" customFormat="1" ht="35.25" customHeight="1" thickBot="1" x14ac:dyDescent="0.3">
      <c r="A13" s="552" t="s">
        <v>37</v>
      </c>
      <c r="B13" s="76"/>
      <c r="C13" s="77"/>
      <c r="D13" s="77"/>
      <c r="E13" s="29" t="s">
        <v>40</v>
      </c>
      <c r="F13" s="30"/>
      <c r="G13" s="30"/>
      <c r="H13" s="30"/>
      <c r="I13" s="30"/>
      <c r="J13" s="30"/>
      <c r="K13" s="146" t="s">
        <v>195</v>
      </c>
      <c r="L13" s="32"/>
      <c r="M13" s="30"/>
      <c r="N13" s="30"/>
      <c r="O13" s="30"/>
      <c r="P13" s="30"/>
      <c r="Q13" s="30"/>
      <c r="R13" s="30"/>
      <c r="S13" s="30"/>
      <c r="T13" s="29" t="s">
        <v>13</v>
      </c>
      <c r="V13" s="64"/>
      <c r="W13" s="70"/>
      <c r="X13" s="64"/>
      <c r="Y13" s="64"/>
      <c r="Z13" s="64"/>
      <c r="AO13" s="3"/>
      <c r="AP13" s="3"/>
      <c r="AQ13" s="3"/>
      <c r="AR13" s="3"/>
      <c r="AS13" s="3"/>
      <c r="AT13" s="3"/>
      <c r="AU13" s="3"/>
      <c r="AV13" s="3"/>
      <c r="AW13" s="3"/>
      <c r="AX13" s="3"/>
    </row>
    <row r="14" spans="1:50" s="47" customFormat="1" ht="40.5" customHeight="1" thickBot="1" x14ac:dyDescent="0.3">
      <c r="A14" s="552"/>
      <c r="B14" s="78"/>
      <c r="C14" s="79"/>
      <c r="D14" s="79"/>
      <c r="E14" s="29" t="s">
        <v>5</v>
      </c>
      <c r="F14" s="30"/>
      <c r="G14" s="30"/>
      <c r="H14" s="30"/>
      <c r="I14" s="30"/>
      <c r="J14" s="30"/>
      <c r="K14" s="146" t="s">
        <v>16</v>
      </c>
      <c r="L14" s="32"/>
      <c r="M14" s="30"/>
      <c r="N14" s="30"/>
      <c r="O14" s="30"/>
      <c r="P14" s="30"/>
      <c r="Q14" s="30"/>
      <c r="R14" s="30"/>
      <c r="S14" s="30"/>
      <c r="T14" s="29" t="s">
        <v>38</v>
      </c>
      <c r="V14" s="64"/>
      <c r="W14" s="70"/>
      <c r="X14" s="64"/>
      <c r="Y14" s="64"/>
      <c r="Z14" s="64"/>
      <c r="AO14" s="3"/>
      <c r="AP14" s="3"/>
      <c r="AQ14" s="3"/>
      <c r="AR14" s="3"/>
      <c r="AS14" s="3"/>
      <c r="AT14" s="3"/>
      <c r="AU14" s="3"/>
      <c r="AV14" s="3"/>
      <c r="AW14" s="3"/>
      <c r="AX14" s="3"/>
    </row>
    <row r="15" spans="1:50" s="47" customFormat="1" ht="28.5" customHeight="1" x14ac:dyDescent="0.25">
      <c r="A15" s="74"/>
      <c r="B15" s="74"/>
      <c r="C15" s="74"/>
      <c r="D15" s="74"/>
      <c r="E15" s="74"/>
      <c r="F15" s="74"/>
      <c r="G15" s="74"/>
      <c r="H15" s="74"/>
      <c r="I15" s="74"/>
      <c r="J15" s="74"/>
      <c r="K15" s="74"/>
      <c r="L15" s="75"/>
      <c r="M15" s="75"/>
      <c r="N15" s="75"/>
      <c r="O15" s="75"/>
      <c r="P15" s="75"/>
      <c r="Q15" s="75"/>
      <c r="R15" s="75"/>
      <c r="S15" s="75"/>
      <c r="T15" s="45"/>
      <c r="V15" s="64"/>
      <c r="W15" s="70"/>
      <c r="X15" s="64"/>
      <c r="Y15" s="64"/>
      <c r="Z15" s="64"/>
      <c r="AO15" s="3"/>
      <c r="AP15" s="3"/>
      <c r="AQ15" s="3"/>
      <c r="AR15" s="3"/>
      <c r="AS15" s="3"/>
      <c r="AT15" s="3"/>
      <c r="AU15" s="3"/>
      <c r="AV15" s="3"/>
      <c r="AW15" s="3"/>
      <c r="AX15" s="3"/>
    </row>
    <row r="16" spans="1:50" ht="37.5" customHeight="1" thickBot="1" x14ac:dyDescent="0.3">
      <c r="A16" s="66"/>
      <c r="B16" s="66"/>
      <c r="C16" s="66"/>
      <c r="D16" s="66"/>
      <c r="E16" s="51"/>
      <c r="T16" s="51"/>
      <c r="W16" s="70"/>
      <c r="X16" s="70"/>
    </row>
    <row r="17" spans="1:26" ht="0.75" customHeight="1" x14ac:dyDescent="0.25">
      <c r="A17" s="80"/>
      <c r="B17" s="81"/>
      <c r="C17" s="81"/>
      <c r="D17" s="82"/>
      <c r="E17" s="66"/>
      <c r="F17" s="66"/>
      <c r="G17" s="66"/>
      <c r="H17" s="66"/>
      <c r="I17" s="66"/>
      <c r="J17" s="66"/>
      <c r="K17" s="66"/>
      <c r="L17" s="66"/>
      <c r="M17" s="66"/>
      <c r="N17" s="66"/>
      <c r="O17" s="66"/>
      <c r="P17" s="66"/>
      <c r="Q17" s="66"/>
      <c r="R17" s="66"/>
      <c r="S17" s="66"/>
      <c r="T17" s="51"/>
      <c r="W17" s="70"/>
      <c r="X17" s="70"/>
    </row>
    <row r="18" spans="1:26" ht="36.75" customHeight="1" x14ac:dyDescent="0.25">
      <c r="A18" s="412" t="s">
        <v>167</v>
      </c>
      <c r="B18" s="412"/>
      <c r="C18" s="412" t="s">
        <v>119</v>
      </c>
      <c r="D18" s="83"/>
      <c r="E18" s="66"/>
      <c r="F18" s="66"/>
      <c r="G18" s="66"/>
      <c r="H18" s="66"/>
      <c r="I18" s="66"/>
      <c r="J18" s="66"/>
      <c r="K18" s="66"/>
      <c r="L18" s="66"/>
      <c r="M18" s="66"/>
      <c r="N18" s="66"/>
      <c r="O18" s="66"/>
      <c r="P18" s="66"/>
      <c r="Q18" s="66"/>
      <c r="R18" s="66"/>
      <c r="S18" s="66"/>
      <c r="T18" s="51"/>
      <c r="W18" s="70"/>
      <c r="X18" s="70"/>
    </row>
    <row r="19" spans="1:26" ht="47.1" hidden="1" customHeight="1" x14ac:dyDescent="0.25">
      <c r="A19" s="432" t="s">
        <v>166</v>
      </c>
      <c r="B19" s="432"/>
      <c r="C19" s="432" t="s">
        <v>118</v>
      </c>
      <c r="D19" s="83"/>
      <c r="E19" s="66"/>
      <c r="F19" s="66"/>
      <c r="G19" s="66"/>
      <c r="H19" s="66"/>
      <c r="I19" s="66"/>
      <c r="J19" s="66"/>
      <c r="K19" s="66"/>
      <c r="L19" s="66"/>
      <c r="M19" s="66"/>
      <c r="N19" s="66"/>
      <c r="O19" s="66"/>
      <c r="P19" s="66"/>
      <c r="Q19" s="66"/>
      <c r="R19" s="66"/>
      <c r="S19" s="66"/>
      <c r="T19" s="51"/>
      <c r="W19" s="70"/>
      <c r="X19" s="70"/>
    </row>
    <row r="20" spans="1:26" ht="47.1" customHeight="1" x14ac:dyDescent="0.25">
      <c r="A20" s="432" t="s">
        <v>2143</v>
      </c>
      <c r="B20" s="432"/>
      <c r="C20" s="432" t="s">
        <v>2143</v>
      </c>
      <c r="D20" s="83"/>
      <c r="E20" s="66"/>
      <c r="F20" s="66"/>
      <c r="G20" s="66"/>
      <c r="H20" s="66"/>
      <c r="I20" s="66"/>
      <c r="J20" s="66"/>
      <c r="K20" s="66"/>
      <c r="L20" s="66"/>
      <c r="M20" s="66"/>
      <c r="N20" s="66"/>
      <c r="O20" s="66"/>
      <c r="P20" s="66"/>
      <c r="Q20" s="66"/>
      <c r="R20" s="66"/>
      <c r="S20" s="66"/>
      <c r="T20" s="51"/>
      <c r="W20" s="382"/>
      <c r="X20" s="382"/>
    </row>
    <row r="21" spans="1:26" s="66" customFormat="1" ht="2.85" customHeight="1" thickBot="1" x14ac:dyDescent="0.3">
      <c r="A21" s="84"/>
      <c r="B21" s="85"/>
      <c r="C21" s="85"/>
      <c r="D21" s="86"/>
      <c r="V21" s="65"/>
      <c r="W21" s="65"/>
      <c r="X21" s="65"/>
      <c r="Y21" s="65"/>
      <c r="Z21" s="65"/>
    </row>
    <row r="22" spans="1:26" ht="26.85" customHeight="1" thickBot="1" x14ac:dyDescent="0.3">
      <c r="T22" s="51"/>
      <c r="W22" s="70"/>
      <c r="X22" s="70"/>
    </row>
    <row r="23" spans="1:26" ht="0.75" customHeight="1" x14ac:dyDescent="0.25">
      <c r="A23" s="48"/>
      <c r="B23" s="48"/>
      <c r="C23" s="48"/>
      <c r="D23" s="48"/>
      <c r="E23" s="48"/>
      <c r="F23" s="48"/>
      <c r="G23" s="48"/>
      <c r="H23" s="48"/>
      <c r="I23" s="48"/>
      <c r="J23" s="49"/>
      <c r="K23" s="51"/>
      <c r="L23" s="51"/>
      <c r="M23" s="51"/>
      <c r="N23" s="51"/>
      <c r="O23" s="51"/>
      <c r="P23" s="51"/>
      <c r="Q23" s="51"/>
      <c r="R23" s="51"/>
      <c r="T23" s="51"/>
      <c r="W23" s="70"/>
      <c r="X23" s="70"/>
    </row>
    <row r="24" spans="1:26" ht="60.75" customHeight="1" x14ac:dyDescent="0.25">
      <c r="A24" s="412" t="s">
        <v>264</v>
      </c>
      <c r="B24" s="412"/>
      <c r="C24" s="412"/>
      <c r="D24" s="412"/>
      <c r="E24" s="413" t="s">
        <v>188</v>
      </c>
      <c r="F24" s="430"/>
      <c r="G24" s="430"/>
      <c r="H24" s="430"/>
      <c r="I24" s="417" t="s">
        <v>62</v>
      </c>
      <c r="J24" s="136"/>
      <c r="K24" s="135"/>
      <c r="L24" s="129"/>
      <c r="M24" s="130"/>
      <c r="N24" s="130"/>
      <c r="O24" s="131"/>
      <c r="P24" s="131"/>
      <c r="Q24" s="130"/>
      <c r="R24" s="128"/>
      <c r="S24" s="51"/>
      <c r="T24" s="51"/>
      <c r="W24" s="70"/>
      <c r="X24" s="70"/>
    </row>
    <row r="25" spans="1:26" ht="47.1" hidden="1" customHeight="1" x14ac:dyDescent="0.25">
      <c r="A25" s="431" t="str">
        <f>IF(E25&lt;&gt;"[Account (Name)]",1,"")</f>
        <v/>
      </c>
      <c r="B25" s="432"/>
      <c r="C25" s="432"/>
      <c r="D25" s="432"/>
      <c r="E25" s="433" t="s">
        <v>161</v>
      </c>
      <c r="F25" s="434"/>
      <c r="G25" s="434"/>
      <c r="H25" s="434"/>
      <c r="I25" s="435" t="s">
        <v>61</v>
      </c>
      <c r="J25" s="138"/>
      <c r="K25" s="137"/>
      <c r="L25" s="132"/>
      <c r="M25" s="132"/>
      <c r="N25" s="132"/>
      <c r="O25" s="133"/>
      <c r="P25" s="133"/>
      <c r="Q25" s="133"/>
      <c r="R25" s="134"/>
      <c r="S25" s="51"/>
      <c r="T25" s="51"/>
      <c r="W25" s="70"/>
      <c r="X25" s="70"/>
    </row>
    <row r="26" spans="1:26" ht="47.1" customHeight="1" x14ac:dyDescent="0.25">
      <c r="A26" s="431"/>
      <c r="B26" s="432"/>
      <c r="C26" s="432"/>
      <c r="D26" s="432"/>
      <c r="E26" s="433" t="s">
        <v>527</v>
      </c>
      <c r="F26" s="434"/>
      <c r="G26" s="434"/>
      <c r="H26" s="434"/>
      <c r="I26" s="435" t="s">
        <v>528</v>
      </c>
      <c r="J26" s="138"/>
      <c r="K26" s="137"/>
      <c r="L26" s="132"/>
      <c r="M26" s="132"/>
      <c r="N26" s="132"/>
      <c r="O26" s="133"/>
      <c r="P26" s="133"/>
      <c r="Q26" s="133"/>
      <c r="R26" s="134"/>
      <c r="S26" s="51"/>
      <c r="T26" s="51"/>
      <c r="W26" s="382"/>
      <c r="X26" s="382"/>
    </row>
    <row r="27" spans="1:26" ht="3" customHeight="1" thickBot="1" x14ac:dyDescent="0.3">
      <c r="A27" s="162"/>
      <c r="B27" s="51"/>
      <c r="C27" s="51"/>
      <c r="D27" s="51"/>
      <c r="E27" s="51"/>
      <c r="F27" s="51"/>
      <c r="G27" s="51"/>
      <c r="H27" s="51"/>
      <c r="I27" s="51"/>
      <c r="J27" s="50"/>
      <c r="K27" s="51"/>
      <c r="L27" s="51"/>
      <c r="M27" s="51"/>
      <c r="N27" s="51"/>
      <c r="O27" s="51"/>
      <c r="P27" s="51"/>
      <c r="Q27" s="51"/>
      <c r="R27" s="51"/>
      <c r="S27" s="51"/>
      <c r="W27" s="70"/>
      <c r="X27" s="70"/>
    </row>
    <row r="28" spans="1:26" ht="3" customHeight="1" x14ac:dyDescent="0.25">
      <c r="A28" s="48"/>
      <c r="B28" s="48"/>
      <c r="C28" s="48"/>
      <c r="D28" s="48"/>
      <c r="E28" s="48"/>
      <c r="F28" s="48"/>
      <c r="G28" s="48"/>
      <c r="H28" s="48"/>
      <c r="I28" s="48"/>
      <c r="J28" s="48"/>
      <c r="K28" s="48"/>
      <c r="L28" s="48"/>
      <c r="M28" s="48"/>
      <c r="N28" s="48"/>
      <c r="O28" s="48"/>
      <c r="P28" s="48"/>
      <c r="Q28" s="48"/>
      <c r="R28" s="105"/>
      <c r="S28" s="49"/>
      <c r="W28" s="70"/>
    </row>
    <row r="29" spans="1:26" ht="80.25" customHeight="1" x14ac:dyDescent="0.25">
      <c r="A29" s="151" t="s">
        <v>264</v>
      </c>
      <c r="B29" s="152"/>
      <c r="C29" s="152"/>
      <c r="D29" s="152"/>
      <c r="E29" s="139" t="s">
        <v>244</v>
      </c>
      <c r="F29" s="152"/>
      <c r="G29" s="152"/>
      <c r="H29" s="152"/>
      <c r="I29" s="152"/>
      <c r="J29" s="152"/>
      <c r="K29" s="150" t="s">
        <v>245</v>
      </c>
      <c r="L29" s="171" t="s">
        <v>60</v>
      </c>
      <c r="M29" s="172" t="s">
        <v>148</v>
      </c>
      <c r="N29" s="172" t="s">
        <v>243</v>
      </c>
      <c r="O29" s="172" t="s">
        <v>242</v>
      </c>
      <c r="P29" s="171" t="s">
        <v>62</v>
      </c>
      <c r="Q29" s="171" t="s">
        <v>64</v>
      </c>
      <c r="R29" s="51"/>
      <c r="S29" s="50"/>
      <c r="W29" s="70"/>
    </row>
    <row r="30" spans="1:26" ht="47.1" hidden="1" customHeight="1" x14ac:dyDescent="0.25">
      <c r="A30" s="170" t="s">
        <v>78</v>
      </c>
      <c r="B30" s="153"/>
      <c r="C30" s="153"/>
      <c r="D30" s="153"/>
      <c r="E30" s="188" t="str">
        <f>IFERROR(IF(Q30="Funding Request Place Holder","",Q30),"")</f>
        <v>[Account (Name)]</v>
      </c>
      <c r="F30" s="154"/>
      <c r="G30" s="154"/>
      <c r="H30" s="154"/>
      <c r="I30" s="154"/>
      <c r="J30" s="154"/>
      <c r="K30" s="188" t="s">
        <v>241</v>
      </c>
      <c r="L30" s="173" t="b">
        <f>IFERROR(IF(AND($AN$5="Funding Request",OR(E30&lt;&gt;"",K30&lt;&gt;"")),TRUE,FALSE),FALSE)</f>
        <v>0</v>
      </c>
      <c r="M30" s="173" t="str">
        <f>E30&amp;K30</f>
        <v>[Account (Name)][Alternative Account]</v>
      </c>
      <c r="N30" s="174" t="str">
        <f>IFERROR(IF(E30&lt;&gt;"",IF('Reference Records'!$C$157&lt;&gt;"",VLOOKUP(E30,'Account Role'!$B$3:$D$13,3,FALSE),VLOOKUP(E30,'Account Role'!$B$21:$D$230,3,FALSE)),O30),"")</f>
        <v>[Account]</v>
      </c>
      <c r="O30" s="173" t="s">
        <v>107</v>
      </c>
      <c r="P30" s="174" t="s">
        <v>61</v>
      </c>
      <c r="Q30" s="175" t="s">
        <v>161</v>
      </c>
      <c r="R30" s="51"/>
      <c r="S30" s="50"/>
      <c r="W30" s="70"/>
    </row>
    <row r="31" spans="1:26" ht="8.25" hidden="1" customHeight="1" thickBot="1" x14ac:dyDescent="0.3">
      <c r="A31" s="62"/>
      <c r="B31" s="62"/>
      <c r="C31" s="62"/>
      <c r="D31" s="62"/>
      <c r="E31" s="164"/>
      <c r="F31" s="164"/>
      <c r="G31" s="164"/>
      <c r="H31" s="164"/>
      <c r="I31" s="164"/>
      <c r="J31" s="164"/>
      <c r="K31" s="164"/>
      <c r="L31" s="164"/>
      <c r="M31" s="164"/>
      <c r="N31" s="164"/>
      <c r="O31" s="164"/>
      <c r="P31" s="164"/>
      <c r="Q31" s="164"/>
      <c r="R31" s="165"/>
      <c r="S31" s="56"/>
      <c r="T31" s="51"/>
      <c r="W31" s="70"/>
    </row>
    <row r="32" spans="1:26" ht="30" customHeight="1" x14ac:dyDescent="0.25">
      <c r="A32" s="162"/>
      <c r="B32" s="51"/>
      <c r="C32" s="51"/>
      <c r="D32" s="51"/>
      <c r="E32" s="161"/>
      <c r="F32" s="161"/>
      <c r="G32" s="161"/>
      <c r="H32" s="161"/>
      <c r="I32" s="161"/>
      <c r="J32" s="161"/>
      <c r="K32" s="161"/>
      <c r="L32" s="161"/>
      <c r="M32" s="161"/>
      <c r="N32" s="161"/>
      <c r="O32" s="161"/>
      <c r="P32" s="163"/>
      <c r="Q32" s="58"/>
      <c r="R32" s="87"/>
      <c r="S32" s="51"/>
      <c r="W32" s="70"/>
    </row>
    <row r="33" spans="1:50" s="99" customFormat="1" ht="29.25" customHeight="1" x14ac:dyDescent="0.25">
      <c r="A33" s="554"/>
      <c r="B33" s="554"/>
      <c r="C33" s="554"/>
      <c r="D33" s="554"/>
      <c r="E33" s="554"/>
      <c r="F33" s="554"/>
      <c r="G33" s="554"/>
      <c r="H33" s="554"/>
      <c r="I33" s="554"/>
      <c r="J33" s="554"/>
      <c r="K33" s="554"/>
      <c r="L33" s="554"/>
      <c r="M33" s="90"/>
      <c r="N33" s="90"/>
      <c r="O33" s="90"/>
      <c r="P33" s="90"/>
      <c r="Q33" s="90"/>
      <c r="R33" s="90"/>
      <c r="W33" s="159"/>
      <c r="AO33" s="160"/>
      <c r="AP33" s="160"/>
      <c r="AQ33" s="160"/>
      <c r="AR33" s="160"/>
      <c r="AS33" s="160"/>
      <c r="AT33" s="160"/>
      <c r="AU33" s="160"/>
      <c r="AV33" s="160"/>
      <c r="AW33" s="160"/>
      <c r="AX33" s="160"/>
    </row>
    <row r="34" spans="1:50" ht="30.75" customHeight="1" thickBot="1" x14ac:dyDescent="0.3">
      <c r="R34" s="87"/>
      <c r="S34" s="51"/>
      <c r="T34" s="51"/>
      <c r="W34" s="70"/>
    </row>
    <row r="35" spans="1:50" ht="29.25" customHeight="1" thickBot="1" x14ac:dyDescent="0.3">
      <c r="A35" s="561" t="s">
        <v>277</v>
      </c>
      <c r="B35" s="562"/>
      <c r="C35" s="562"/>
      <c r="D35" s="562"/>
      <c r="E35" s="562"/>
      <c r="F35" s="562"/>
      <c r="G35" s="562"/>
      <c r="H35" s="562"/>
      <c r="I35" s="562"/>
      <c r="J35" s="562"/>
      <c r="K35" s="562"/>
      <c r="L35" s="562"/>
      <c r="M35" s="562"/>
      <c r="N35" s="562"/>
      <c r="O35" s="562"/>
      <c r="P35" s="562"/>
      <c r="Q35" s="562"/>
      <c r="R35" s="562"/>
      <c r="S35" s="562"/>
      <c r="T35" s="562"/>
      <c r="U35" s="48"/>
      <c r="V35" s="166"/>
      <c r="W35" s="70"/>
    </row>
    <row r="36" spans="1:50" ht="32.1" customHeight="1" x14ac:dyDescent="0.25">
      <c r="A36" s="145" t="s">
        <v>286</v>
      </c>
      <c r="B36" s="158">
        <v>0</v>
      </c>
      <c r="C36" s="145"/>
      <c r="D36" s="145"/>
      <c r="E36" s="145" t="s">
        <v>287</v>
      </c>
      <c r="F36" s="145"/>
      <c r="G36" s="145"/>
      <c r="H36" s="145"/>
      <c r="I36" s="145"/>
      <c r="J36" s="145"/>
      <c r="K36" s="145" t="s">
        <v>189</v>
      </c>
      <c r="L36" s="528" t="s">
        <v>290</v>
      </c>
      <c r="M36" s="528" t="s">
        <v>294</v>
      </c>
      <c r="N36" s="528" t="s">
        <v>60</v>
      </c>
      <c r="O36" s="528" t="s">
        <v>273</v>
      </c>
      <c r="P36" s="528" t="s">
        <v>0</v>
      </c>
      <c r="Q36" s="528" t="s">
        <v>274</v>
      </c>
      <c r="R36" s="528"/>
      <c r="S36" s="462"/>
      <c r="T36" s="145" t="s">
        <v>190</v>
      </c>
      <c r="U36" s="451" t="s">
        <v>62</v>
      </c>
      <c r="V36" s="167"/>
      <c r="W36" s="70"/>
    </row>
    <row r="37" spans="1:50" ht="47.1" hidden="1" customHeight="1" x14ac:dyDescent="0.25">
      <c r="A37" s="529" t="str">
        <f ca="1">IF(P37="",IF(B37=2,$E$7,IF(B37=1,"",E36+1)),IF(P37&lt;TODAY(),O37,IF(B37=2,$E$7,IF(B37=1,"",E36+1))))</f>
        <v/>
      </c>
      <c r="B37" s="530">
        <f>B36+1</f>
        <v>1</v>
      </c>
      <c r="C37" s="462" t="e">
        <f>IF(E36="",A37,T37+1)</f>
        <v>#VALUE!</v>
      </c>
      <c r="D37" s="462"/>
      <c r="E37" s="531" t="str">
        <f ca="1">IF(P37="",IFERROR(EOMONTH($A37,$E$9-1),""),IF(P37&lt;TODAY(),P37,IFERROR(EOMONTH($A37,$E$9-1),"")))</f>
        <v/>
      </c>
      <c r="F37" s="531"/>
      <c r="G37" s="531"/>
      <c r="H37" s="531"/>
      <c r="I37" s="531"/>
      <c r="J37" s="531"/>
      <c r="K37" s="532" t="str">
        <f>IF($AN$5="Grant Revision",IF(M37=TRUE,"Yes","No"),"")</f>
        <v/>
      </c>
      <c r="L37" s="451" t="b">
        <f>IF(K37="Yes",TRUE,FALSE)</f>
        <v>0</v>
      </c>
      <c r="M37" s="451" t="s">
        <v>295</v>
      </c>
      <c r="N37" s="451" t="b">
        <f ca="1">IFERROR(IF(E37&lt;=$E$8,TRUE,FALSE),"")</f>
        <v>0</v>
      </c>
      <c r="O37" s="533" t="s">
        <v>272</v>
      </c>
      <c r="P37" s="533" t="s">
        <v>47</v>
      </c>
      <c r="Q37" s="534" t="s">
        <v>61</v>
      </c>
      <c r="R37" s="528"/>
      <c r="S37" s="451"/>
      <c r="T37" s="529" t="str">
        <f>TEXT(IF(K37="","",IF(K37="No",E37+45,IF(K37="Yes",E37+60,""))),"dd-mmm-yy")</f>
        <v/>
      </c>
      <c r="U37" s="451" t="s">
        <v>61</v>
      </c>
      <c r="V37" s="167"/>
      <c r="W37" s="70"/>
    </row>
    <row r="38" spans="1:50" ht="47.1" customHeight="1" x14ac:dyDescent="0.25">
      <c r="A38" s="529">
        <f t="shared" ref="A38:A43" ca="1" si="0">IF(P38="",IF(B38=2,$E$7,IF(B38=1,"",E37+1)),IF(P38&lt;TODAY(),O38,IF(B38=2,$E$7,IF(B38=1,"",E37+1))))</f>
        <v>43831</v>
      </c>
      <c r="B38" s="530">
        <f t="shared" ref="B38:B43" si="1">B37+1</f>
        <v>2</v>
      </c>
      <c r="C38" s="462">
        <f t="shared" ref="C38:C43" ca="1" si="2">IF(E37="",A38,T38+1)</f>
        <v>43831</v>
      </c>
      <c r="D38" s="462"/>
      <c r="E38" s="531">
        <f t="shared" ref="E38:E43" ca="1" si="3">IF(P38="",IFERROR(EOMONTH($A38,$E$9-1),""),IF(P38&lt;TODAY(),P38,IFERROR(EOMONTH($A38,$E$9-1),"")))</f>
        <v>44196</v>
      </c>
      <c r="F38" s="531"/>
      <c r="G38" s="531"/>
      <c r="H38" s="531"/>
      <c r="I38" s="531"/>
      <c r="J38" s="531"/>
      <c r="K38" s="532" t="s">
        <v>4026</v>
      </c>
      <c r="L38" s="451" t="b">
        <f t="shared" ref="L38:L43" si="4">IF(K38="Yes",TRUE,FALSE)</f>
        <v>1</v>
      </c>
      <c r="M38" s="451" t="b">
        <v>0</v>
      </c>
      <c r="N38" s="451" t="b">
        <f t="shared" ref="N38:N43" ca="1" si="5">IFERROR(IF(E38&lt;=$E$8,TRUE,FALSE),"")</f>
        <v>1</v>
      </c>
      <c r="O38" s="533"/>
      <c r="P38" s="533"/>
      <c r="Q38" s="534" t="s">
        <v>411</v>
      </c>
      <c r="R38" s="528"/>
      <c r="S38" s="451"/>
      <c r="T38" s="529" t="str">
        <f t="shared" ref="T38:T43" ca="1" si="6">TEXT(IF(K38="","",IF(K38="No",E38+45,IF(K38="Yes",E38+60,""))),"dd-mmm-yy")</f>
        <v>01-mar-21</v>
      </c>
      <c r="U38" s="451" t="s">
        <v>431</v>
      </c>
      <c r="V38" s="167"/>
      <c r="W38" s="382"/>
    </row>
    <row r="39" spans="1:50" ht="47.1" customHeight="1" x14ac:dyDescent="0.25">
      <c r="A39" s="529">
        <f t="shared" ca="1" si="0"/>
        <v>44197</v>
      </c>
      <c r="B39" s="530">
        <f t="shared" si="1"/>
        <v>3</v>
      </c>
      <c r="C39" s="462">
        <f t="shared" ca="1" si="2"/>
        <v>44622</v>
      </c>
      <c r="D39" s="462"/>
      <c r="E39" s="531">
        <f t="shared" ca="1" si="3"/>
        <v>44561</v>
      </c>
      <c r="F39" s="531"/>
      <c r="G39" s="531"/>
      <c r="H39" s="531"/>
      <c r="I39" s="531"/>
      <c r="J39" s="531"/>
      <c r="K39" s="532" t="s">
        <v>4026</v>
      </c>
      <c r="L39" s="451" t="b">
        <f t="shared" si="4"/>
        <v>1</v>
      </c>
      <c r="M39" s="451" t="b">
        <v>0</v>
      </c>
      <c r="N39" s="451" t="b">
        <f t="shared" ca="1" si="5"/>
        <v>1</v>
      </c>
      <c r="O39" s="533"/>
      <c r="P39" s="533"/>
      <c r="Q39" s="534" t="s">
        <v>411</v>
      </c>
      <c r="R39" s="528"/>
      <c r="S39" s="451"/>
      <c r="T39" s="529" t="str">
        <f t="shared" ca="1" si="6"/>
        <v>01-mar-22</v>
      </c>
      <c r="U39" s="451" t="s">
        <v>433</v>
      </c>
      <c r="V39" s="167"/>
      <c r="W39" s="382"/>
    </row>
    <row r="40" spans="1:50" ht="47.1" customHeight="1" x14ac:dyDescent="0.25">
      <c r="A40" s="529">
        <f t="shared" ca="1" si="0"/>
        <v>44562</v>
      </c>
      <c r="B40" s="530">
        <f t="shared" si="1"/>
        <v>4</v>
      </c>
      <c r="C40" s="462">
        <f t="shared" ca="1" si="2"/>
        <v>44972</v>
      </c>
      <c r="D40" s="462"/>
      <c r="E40" s="531">
        <f t="shared" ca="1" si="3"/>
        <v>44926</v>
      </c>
      <c r="F40" s="531"/>
      <c r="G40" s="531"/>
      <c r="H40" s="531"/>
      <c r="I40" s="531"/>
      <c r="J40" s="531"/>
      <c r="K40" s="532" t="s">
        <v>4027</v>
      </c>
      <c r="L40" s="451" t="b">
        <f t="shared" si="4"/>
        <v>0</v>
      </c>
      <c r="M40" s="451" t="b">
        <v>0</v>
      </c>
      <c r="N40" s="451" t="b">
        <f t="shared" ca="1" si="5"/>
        <v>1</v>
      </c>
      <c r="O40" s="533"/>
      <c r="P40" s="533"/>
      <c r="Q40" s="534" t="s">
        <v>411</v>
      </c>
      <c r="R40" s="528"/>
      <c r="S40" s="451"/>
      <c r="T40" s="529" t="str">
        <f t="shared" ca="1" si="6"/>
        <v>14-feb-23</v>
      </c>
      <c r="U40" s="451" t="s">
        <v>435</v>
      </c>
      <c r="V40" s="167"/>
      <c r="W40" s="382"/>
    </row>
    <row r="41" spans="1:50" ht="47.1" customHeight="1" x14ac:dyDescent="0.25">
      <c r="A41" s="529">
        <f t="shared" ca="1" si="0"/>
        <v>44927</v>
      </c>
      <c r="B41" s="530">
        <f t="shared" si="1"/>
        <v>5</v>
      </c>
      <c r="C41" s="462" t="e">
        <f t="shared" ca="1" si="2"/>
        <v>#VALUE!</v>
      </c>
      <c r="D41" s="462"/>
      <c r="E41" s="531">
        <f t="shared" ca="1" si="3"/>
        <v>45291</v>
      </c>
      <c r="F41" s="531"/>
      <c r="G41" s="531"/>
      <c r="H41" s="531"/>
      <c r="I41" s="531"/>
      <c r="J41" s="531"/>
      <c r="K41" s="532" t="str">
        <f t="shared" ref="K41:K43" si="7">IF($AN$5="Grant Revision",IF(M41=TRUE,"Yes","No"),"")</f>
        <v/>
      </c>
      <c r="L41" s="451" t="b">
        <f t="shared" si="4"/>
        <v>0</v>
      </c>
      <c r="M41" s="451" t="b">
        <v>0</v>
      </c>
      <c r="N41" s="451" t="b">
        <f t="shared" ca="1" si="5"/>
        <v>0</v>
      </c>
      <c r="O41" s="533"/>
      <c r="P41" s="533"/>
      <c r="Q41" s="534" t="s">
        <v>411</v>
      </c>
      <c r="R41" s="528"/>
      <c r="S41" s="451"/>
      <c r="T41" s="529" t="str">
        <f t="shared" si="6"/>
        <v/>
      </c>
      <c r="U41" s="451" t="s">
        <v>437</v>
      </c>
      <c r="V41" s="167"/>
      <c r="W41" s="382"/>
    </row>
    <row r="42" spans="1:50" ht="47.1" customHeight="1" x14ac:dyDescent="0.25">
      <c r="A42" s="529">
        <f t="shared" ca="1" si="0"/>
        <v>45292</v>
      </c>
      <c r="B42" s="530">
        <f t="shared" si="1"/>
        <v>6</v>
      </c>
      <c r="C42" s="462" t="e">
        <f t="shared" ca="1" si="2"/>
        <v>#VALUE!</v>
      </c>
      <c r="D42" s="462"/>
      <c r="E42" s="531">
        <f t="shared" ca="1" si="3"/>
        <v>45657</v>
      </c>
      <c r="F42" s="531"/>
      <c r="G42" s="531"/>
      <c r="H42" s="531"/>
      <c r="I42" s="531"/>
      <c r="J42" s="531"/>
      <c r="K42" s="532" t="str">
        <f t="shared" si="7"/>
        <v/>
      </c>
      <c r="L42" s="451" t="b">
        <f t="shared" si="4"/>
        <v>0</v>
      </c>
      <c r="M42" s="451" t="b">
        <v>0</v>
      </c>
      <c r="N42" s="451" t="b">
        <f t="shared" ca="1" si="5"/>
        <v>0</v>
      </c>
      <c r="O42" s="533"/>
      <c r="P42" s="533"/>
      <c r="Q42" s="534" t="s">
        <v>411</v>
      </c>
      <c r="R42" s="528"/>
      <c r="S42" s="451"/>
      <c r="T42" s="529" t="str">
        <f t="shared" si="6"/>
        <v/>
      </c>
      <c r="U42" s="451" t="s">
        <v>439</v>
      </c>
      <c r="V42" s="167"/>
      <c r="W42" s="382"/>
    </row>
    <row r="43" spans="1:50" ht="47.1" customHeight="1" x14ac:dyDescent="0.25">
      <c r="A43" s="529">
        <f t="shared" ca="1" si="0"/>
        <v>45658</v>
      </c>
      <c r="B43" s="530">
        <f t="shared" si="1"/>
        <v>7</v>
      </c>
      <c r="C43" s="462" t="e">
        <f t="shared" ca="1" si="2"/>
        <v>#VALUE!</v>
      </c>
      <c r="D43" s="462"/>
      <c r="E43" s="531">
        <f t="shared" ca="1" si="3"/>
        <v>46022</v>
      </c>
      <c r="F43" s="531"/>
      <c r="G43" s="531"/>
      <c r="H43" s="531"/>
      <c r="I43" s="531"/>
      <c r="J43" s="531"/>
      <c r="K43" s="532" t="str">
        <f t="shared" si="7"/>
        <v/>
      </c>
      <c r="L43" s="451" t="b">
        <f t="shared" si="4"/>
        <v>0</v>
      </c>
      <c r="M43" s="451" t="b">
        <v>0</v>
      </c>
      <c r="N43" s="451" t="b">
        <f t="shared" ca="1" si="5"/>
        <v>0</v>
      </c>
      <c r="O43" s="533"/>
      <c r="P43" s="533"/>
      <c r="Q43" s="534" t="s">
        <v>411</v>
      </c>
      <c r="R43" s="528"/>
      <c r="S43" s="451"/>
      <c r="T43" s="529" t="str">
        <f t="shared" si="6"/>
        <v/>
      </c>
      <c r="U43" s="451" t="s">
        <v>441</v>
      </c>
      <c r="V43" s="167"/>
      <c r="W43" s="382"/>
    </row>
    <row r="44" spans="1:50" ht="2.1" customHeight="1" thickBot="1" x14ac:dyDescent="0.3">
      <c r="A44" s="61"/>
      <c r="B44" s="62"/>
      <c r="C44" s="62"/>
      <c r="D44" s="62"/>
      <c r="E44" s="62"/>
      <c r="F44" s="62"/>
      <c r="G44" s="62"/>
      <c r="H44" s="62"/>
      <c r="I44" s="62"/>
      <c r="J44" s="62"/>
      <c r="K44" s="62"/>
      <c r="L44" s="62"/>
      <c r="M44" s="62"/>
      <c r="N44" s="62"/>
      <c r="O44" s="62"/>
      <c r="P44" s="62"/>
      <c r="Q44" s="62"/>
      <c r="R44" s="62"/>
      <c r="S44" s="62"/>
      <c r="T44" s="62"/>
      <c r="U44" s="62"/>
      <c r="V44" s="168"/>
      <c r="W44" s="70"/>
    </row>
    <row r="45" spans="1:50" ht="30" customHeight="1" x14ac:dyDescent="0.25">
      <c r="T45" s="51"/>
      <c r="W45" s="70"/>
    </row>
    <row r="46" spans="1:50" ht="30" customHeight="1" x14ac:dyDescent="0.25">
      <c r="L46" s="178"/>
      <c r="T46" s="51"/>
      <c r="W46" s="70"/>
    </row>
    <row r="47" spans="1:50" ht="25.5" customHeight="1" thickBot="1" x14ac:dyDescent="0.3">
      <c r="A47" s="89"/>
      <c r="B47" s="74"/>
      <c r="C47" s="74"/>
      <c r="D47" s="74"/>
      <c r="E47" s="74"/>
      <c r="F47" s="74"/>
      <c r="G47" s="74"/>
      <c r="H47" s="74"/>
      <c r="I47" s="74"/>
      <c r="J47" s="74"/>
      <c r="K47" s="74"/>
      <c r="L47" s="75"/>
      <c r="M47" s="75"/>
      <c r="N47" s="75"/>
      <c r="O47" s="75"/>
      <c r="P47" s="75"/>
      <c r="Q47" s="75"/>
      <c r="R47" s="75"/>
      <c r="S47" s="75"/>
      <c r="T47" s="45"/>
      <c r="U47" s="45"/>
      <c r="V47" s="69"/>
      <c r="W47" s="70"/>
    </row>
    <row r="48" spans="1:50" ht="25.5" customHeight="1" thickBot="1" x14ac:dyDescent="0.3">
      <c r="A48" s="561" t="s">
        <v>13</v>
      </c>
      <c r="B48" s="562"/>
      <c r="C48" s="562"/>
      <c r="D48" s="562"/>
      <c r="E48" s="562"/>
      <c r="F48" s="117"/>
      <c r="G48" s="117"/>
      <c r="H48" s="117"/>
      <c r="I48" s="117"/>
      <c r="J48" s="118"/>
      <c r="K48" s="140"/>
      <c r="L48" s="87"/>
      <c r="M48" s="87"/>
      <c r="N48" s="87"/>
      <c r="O48" s="87"/>
      <c r="P48" s="87"/>
      <c r="Q48" s="87"/>
      <c r="R48" s="87"/>
      <c r="S48" s="87"/>
      <c r="T48" s="87"/>
      <c r="U48" s="87"/>
      <c r="V48" s="90"/>
      <c r="W48" s="70"/>
    </row>
    <row r="49" spans="1:25" ht="32.25" customHeight="1" x14ac:dyDescent="0.25">
      <c r="A49" s="436" t="s">
        <v>12</v>
      </c>
      <c r="B49" s="436"/>
      <c r="C49" s="436"/>
      <c r="D49" s="436"/>
      <c r="E49" s="437" t="s">
        <v>191</v>
      </c>
      <c r="F49" s="438" t="s">
        <v>274</v>
      </c>
      <c r="G49" s="438" t="s">
        <v>60</v>
      </c>
      <c r="H49" s="438" t="s">
        <v>62</v>
      </c>
      <c r="I49" s="142"/>
      <c r="J49" s="91"/>
      <c r="K49" s="142"/>
      <c r="L49" s="88"/>
      <c r="M49" s="88"/>
      <c r="N49" s="88"/>
      <c r="O49" s="88"/>
      <c r="P49" s="88"/>
      <c r="Q49" s="88"/>
      <c r="R49" s="88"/>
      <c r="S49" s="88"/>
      <c r="T49" s="88"/>
      <c r="U49" s="88"/>
      <c r="V49" s="92"/>
      <c r="W49" s="70"/>
      <c r="Y49" s="574"/>
    </row>
    <row r="50" spans="1:25" ht="47.1" hidden="1" customHeight="1" x14ac:dyDescent="0.25">
      <c r="A50" s="432" t="s">
        <v>79</v>
      </c>
      <c r="B50" s="432"/>
      <c r="C50" s="432"/>
      <c r="D50" s="432"/>
      <c r="E50" s="439" t="s">
        <v>68</v>
      </c>
      <c r="F50" s="440" t="s">
        <v>61</v>
      </c>
      <c r="G50" s="440" t="b">
        <f>IFERROR(IF(E50&lt;&gt;"",TRUE,FALSE),FALSE)</f>
        <v>1</v>
      </c>
      <c r="H50" s="440" t="s">
        <v>61</v>
      </c>
      <c r="I50" s="143"/>
      <c r="J50" s="144"/>
      <c r="K50" s="143"/>
      <c r="L50" s="87"/>
      <c r="M50" s="87"/>
      <c r="N50" s="87"/>
      <c r="O50" s="87"/>
      <c r="P50" s="87"/>
      <c r="Q50" s="87"/>
      <c r="R50" s="87"/>
      <c r="S50" s="87"/>
      <c r="T50" s="87"/>
      <c r="U50" s="87"/>
      <c r="V50" s="90"/>
      <c r="Y50" s="574"/>
    </row>
    <row r="51" spans="1:25" ht="47.1" customHeight="1" x14ac:dyDescent="0.25">
      <c r="A51" s="432">
        <v>1</v>
      </c>
      <c r="B51" s="432"/>
      <c r="C51" s="432"/>
      <c r="D51" s="432"/>
      <c r="E51" s="439" t="s">
        <v>4028</v>
      </c>
      <c r="F51" s="440" t="s">
        <v>411</v>
      </c>
      <c r="G51" s="440" t="b">
        <f t="shared" ref="G51:G62" si="8">IFERROR(IF(E51&lt;&gt;"",TRUE,FALSE),FALSE)</f>
        <v>1</v>
      </c>
      <c r="H51" s="440" t="s">
        <v>529</v>
      </c>
      <c r="I51" s="143"/>
      <c r="J51" s="144"/>
      <c r="K51" s="143"/>
      <c r="L51" s="87"/>
      <c r="M51" s="87"/>
      <c r="N51" s="87"/>
      <c r="O51" s="87"/>
      <c r="P51" s="87"/>
      <c r="Q51" s="87"/>
      <c r="R51" s="87"/>
      <c r="S51" s="87"/>
      <c r="T51" s="87"/>
      <c r="U51" s="87"/>
      <c r="V51" s="90"/>
      <c r="Y51" s="383"/>
    </row>
    <row r="52" spans="1:25" ht="47.1" customHeight="1" x14ac:dyDescent="0.25">
      <c r="A52" s="432">
        <v>2</v>
      </c>
      <c r="B52" s="432"/>
      <c r="C52" s="432"/>
      <c r="D52" s="432"/>
      <c r="E52" s="439"/>
      <c r="F52" s="440" t="s">
        <v>411</v>
      </c>
      <c r="G52" s="440" t="b">
        <f t="shared" si="8"/>
        <v>0</v>
      </c>
      <c r="H52" s="440" t="s">
        <v>530</v>
      </c>
      <c r="I52" s="143"/>
      <c r="J52" s="144"/>
      <c r="K52" s="143"/>
      <c r="L52" s="87"/>
      <c r="M52" s="87"/>
      <c r="N52" s="87"/>
      <c r="O52" s="87"/>
      <c r="P52" s="87"/>
      <c r="Q52" s="87"/>
      <c r="R52" s="87"/>
      <c r="S52" s="87"/>
      <c r="T52" s="87"/>
      <c r="U52" s="87"/>
      <c r="V52" s="90"/>
      <c r="Y52" s="383"/>
    </row>
    <row r="53" spans="1:25" ht="47.1" customHeight="1" x14ac:dyDescent="0.25">
      <c r="A53" s="432">
        <v>3</v>
      </c>
      <c r="B53" s="432"/>
      <c r="C53" s="432"/>
      <c r="D53" s="432"/>
      <c r="E53" s="439"/>
      <c r="F53" s="440" t="s">
        <v>411</v>
      </c>
      <c r="G53" s="440" t="b">
        <f t="shared" si="8"/>
        <v>0</v>
      </c>
      <c r="H53" s="440" t="s">
        <v>531</v>
      </c>
      <c r="I53" s="143"/>
      <c r="J53" s="144"/>
      <c r="K53" s="143"/>
      <c r="L53" s="87"/>
      <c r="M53" s="87"/>
      <c r="N53" s="87"/>
      <c r="O53" s="87"/>
      <c r="P53" s="87"/>
      <c r="Q53" s="87"/>
      <c r="R53" s="87"/>
      <c r="S53" s="87"/>
      <c r="T53" s="87"/>
      <c r="U53" s="87"/>
      <c r="V53" s="90"/>
      <c r="Y53" s="383"/>
    </row>
    <row r="54" spans="1:25" ht="47.1" customHeight="1" x14ac:dyDescent="0.25">
      <c r="A54" s="432">
        <v>4</v>
      </c>
      <c r="B54" s="432"/>
      <c r="C54" s="432"/>
      <c r="D54" s="432"/>
      <c r="E54" s="439"/>
      <c r="F54" s="440" t="s">
        <v>411</v>
      </c>
      <c r="G54" s="440" t="b">
        <f t="shared" si="8"/>
        <v>0</v>
      </c>
      <c r="H54" s="440" t="s">
        <v>532</v>
      </c>
      <c r="I54" s="143"/>
      <c r="J54" s="144"/>
      <c r="K54" s="143"/>
      <c r="L54" s="87"/>
      <c r="M54" s="87"/>
      <c r="N54" s="87"/>
      <c r="O54" s="87"/>
      <c r="P54" s="87"/>
      <c r="Q54" s="87"/>
      <c r="R54" s="87"/>
      <c r="S54" s="87"/>
      <c r="T54" s="87"/>
      <c r="U54" s="87"/>
      <c r="V54" s="90"/>
      <c r="Y54" s="383"/>
    </row>
    <row r="55" spans="1:25" ht="47.1" customHeight="1" x14ac:dyDescent="0.25">
      <c r="A55" s="432">
        <v>5</v>
      </c>
      <c r="B55" s="432"/>
      <c r="C55" s="432"/>
      <c r="D55" s="432"/>
      <c r="E55" s="439"/>
      <c r="F55" s="440" t="s">
        <v>411</v>
      </c>
      <c r="G55" s="440" t="b">
        <f t="shared" si="8"/>
        <v>0</v>
      </c>
      <c r="H55" s="440" t="s">
        <v>533</v>
      </c>
      <c r="I55" s="143"/>
      <c r="J55" s="144"/>
      <c r="K55" s="143"/>
      <c r="L55" s="87"/>
      <c r="M55" s="87"/>
      <c r="N55" s="87"/>
      <c r="O55" s="87"/>
      <c r="P55" s="87"/>
      <c r="Q55" s="87"/>
      <c r="R55" s="87"/>
      <c r="S55" s="87"/>
      <c r="T55" s="87"/>
      <c r="U55" s="87"/>
      <c r="V55" s="90"/>
      <c r="Y55" s="383"/>
    </row>
    <row r="56" spans="1:25" ht="47.1" customHeight="1" x14ac:dyDescent="0.25">
      <c r="A56" s="432">
        <v>6</v>
      </c>
      <c r="B56" s="432"/>
      <c r="C56" s="432"/>
      <c r="D56" s="432"/>
      <c r="E56" s="439"/>
      <c r="F56" s="440" t="s">
        <v>411</v>
      </c>
      <c r="G56" s="440" t="b">
        <f t="shared" si="8"/>
        <v>0</v>
      </c>
      <c r="H56" s="440" t="s">
        <v>534</v>
      </c>
      <c r="I56" s="143"/>
      <c r="J56" s="144"/>
      <c r="K56" s="143"/>
      <c r="L56" s="87"/>
      <c r="M56" s="87"/>
      <c r="N56" s="87"/>
      <c r="O56" s="87"/>
      <c r="P56" s="87"/>
      <c r="Q56" s="87"/>
      <c r="R56" s="87"/>
      <c r="S56" s="87"/>
      <c r="T56" s="87"/>
      <c r="U56" s="87"/>
      <c r="V56" s="90"/>
      <c r="Y56" s="383"/>
    </row>
    <row r="57" spans="1:25" ht="47.1" customHeight="1" x14ac:dyDescent="0.25">
      <c r="A57" s="432">
        <v>7</v>
      </c>
      <c r="B57" s="432"/>
      <c r="C57" s="432"/>
      <c r="D57" s="432"/>
      <c r="E57" s="439"/>
      <c r="F57" s="440" t="s">
        <v>411</v>
      </c>
      <c r="G57" s="440" t="b">
        <f t="shared" si="8"/>
        <v>0</v>
      </c>
      <c r="H57" s="440" t="s">
        <v>535</v>
      </c>
      <c r="I57" s="143"/>
      <c r="J57" s="144"/>
      <c r="K57" s="143"/>
      <c r="L57" s="87"/>
      <c r="M57" s="87"/>
      <c r="N57" s="87"/>
      <c r="O57" s="87"/>
      <c r="P57" s="87"/>
      <c r="Q57" s="87"/>
      <c r="R57" s="87"/>
      <c r="S57" s="87"/>
      <c r="T57" s="87"/>
      <c r="U57" s="87"/>
      <c r="V57" s="90"/>
      <c r="Y57" s="383"/>
    </row>
    <row r="58" spans="1:25" ht="47.1" customHeight="1" x14ac:dyDescent="0.25">
      <c r="A58" s="432">
        <v>8</v>
      </c>
      <c r="B58" s="432"/>
      <c r="C58" s="432"/>
      <c r="D58" s="432"/>
      <c r="E58" s="439"/>
      <c r="F58" s="440" t="s">
        <v>411</v>
      </c>
      <c r="G58" s="440" t="b">
        <f t="shared" si="8"/>
        <v>0</v>
      </c>
      <c r="H58" s="440" t="s">
        <v>536</v>
      </c>
      <c r="I58" s="143"/>
      <c r="J58" s="144"/>
      <c r="K58" s="143"/>
      <c r="L58" s="87"/>
      <c r="M58" s="87"/>
      <c r="N58" s="87"/>
      <c r="O58" s="87"/>
      <c r="P58" s="87"/>
      <c r="Q58" s="87"/>
      <c r="R58" s="87"/>
      <c r="S58" s="87"/>
      <c r="T58" s="87"/>
      <c r="U58" s="87"/>
      <c r="V58" s="90"/>
      <c r="Y58" s="383"/>
    </row>
    <row r="59" spans="1:25" ht="47.1" customHeight="1" x14ac:dyDescent="0.25">
      <c r="A59" s="432">
        <v>9</v>
      </c>
      <c r="B59" s="432"/>
      <c r="C59" s="432"/>
      <c r="D59" s="432"/>
      <c r="E59" s="439"/>
      <c r="F59" s="440" t="s">
        <v>411</v>
      </c>
      <c r="G59" s="440" t="b">
        <f t="shared" si="8"/>
        <v>0</v>
      </c>
      <c r="H59" s="440" t="s">
        <v>537</v>
      </c>
      <c r="I59" s="143"/>
      <c r="J59" s="144"/>
      <c r="K59" s="143"/>
      <c r="L59" s="87"/>
      <c r="M59" s="87"/>
      <c r="N59" s="87"/>
      <c r="O59" s="87"/>
      <c r="P59" s="87"/>
      <c r="Q59" s="87"/>
      <c r="R59" s="87"/>
      <c r="S59" s="87"/>
      <c r="T59" s="87"/>
      <c r="U59" s="87"/>
      <c r="V59" s="90"/>
      <c r="Y59" s="383"/>
    </row>
    <row r="60" spans="1:25" ht="47.1" customHeight="1" x14ac:dyDescent="0.25">
      <c r="A60" s="432">
        <v>10</v>
      </c>
      <c r="B60" s="432"/>
      <c r="C60" s="432"/>
      <c r="D60" s="432"/>
      <c r="E60" s="439"/>
      <c r="F60" s="440" t="s">
        <v>411</v>
      </c>
      <c r="G60" s="440" t="b">
        <f t="shared" si="8"/>
        <v>0</v>
      </c>
      <c r="H60" s="440" t="s">
        <v>538</v>
      </c>
      <c r="I60" s="143"/>
      <c r="J60" s="144"/>
      <c r="K60" s="143"/>
      <c r="L60" s="87"/>
      <c r="M60" s="87"/>
      <c r="N60" s="87"/>
      <c r="O60" s="87"/>
      <c r="P60" s="87"/>
      <c r="Q60" s="87"/>
      <c r="R60" s="87"/>
      <c r="S60" s="87"/>
      <c r="T60" s="87"/>
      <c r="U60" s="87"/>
      <c r="V60" s="90"/>
      <c r="Y60" s="383"/>
    </row>
    <row r="61" spans="1:25" ht="47.1" customHeight="1" x14ac:dyDescent="0.25">
      <c r="A61" s="432">
        <v>11</v>
      </c>
      <c r="B61" s="432"/>
      <c r="C61" s="432"/>
      <c r="D61" s="432"/>
      <c r="E61" s="439"/>
      <c r="F61" s="440" t="s">
        <v>411</v>
      </c>
      <c r="G61" s="440" t="b">
        <f t="shared" si="8"/>
        <v>0</v>
      </c>
      <c r="H61" s="440" t="s">
        <v>539</v>
      </c>
      <c r="I61" s="143"/>
      <c r="J61" s="144"/>
      <c r="K61" s="143"/>
      <c r="L61" s="87"/>
      <c r="M61" s="87"/>
      <c r="N61" s="87"/>
      <c r="O61" s="87"/>
      <c r="P61" s="87"/>
      <c r="Q61" s="87"/>
      <c r="R61" s="87"/>
      <c r="S61" s="87"/>
      <c r="T61" s="87"/>
      <c r="U61" s="87"/>
      <c r="V61" s="90"/>
      <c r="Y61" s="383"/>
    </row>
    <row r="62" spans="1:25" ht="47.1" customHeight="1" x14ac:dyDescent="0.25">
      <c r="A62" s="432">
        <v>12</v>
      </c>
      <c r="B62" s="432"/>
      <c r="C62" s="432"/>
      <c r="D62" s="432"/>
      <c r="E62" s="439"/>
      <c r="F62" s="440" t="s">
        <v>411</v>
      </c>
      <c r="G62" s="440" t="b">
        <f t="shared" si="8"/>
        <v>0</v>
      </c>
      <c r="H62" s="440" t="s">
        <v>540</v>
      </c>
      <c r="I62" s="143"/>
      <c r="J62" s="144"/>
      <c r="K62" s="143"/>
      <c r="L62" s="87"/>
      <c r="M62" s="87"/>
      <c r="N62" s="87"/>
      <c r="O62" s="87"/>
      <c r="P62" s="87"/>
      <c r="Q62" s="87"/>
      <c r="R62" s="87"/>
      <c r="S62" s="87"/>
      <c r="T62" s="87"/>
      <c r="U62" s="87"/>
      <c r="V62" s="90"/>
      <c r="Y62" s="383"/>
    </row>
    <row r="63" spans="1:25" ht="2.85" customHeight="1" thickBot="1" x14ac:dyDescent="0.3">
      <c r="A63" s="93"/>
      <c r="B63" s="94"/>
      <c r="C63" s="94"/>
      <c r="D63" s="94"/>
      <c r="E63" s="94"/>
      <c r="F63" s="94"/>
      <c r="G63" s="94"/>
      <c r="H63" s="94"/>
      <c r="I63" s="94"/>
      <c r="J63" s="95"/>
      <c r="K63" s="97"/>
      <c r="L63" s="87"/>
      <c r="M63" s="87"/>
      <c r="N63" s="87"/>
      <c r="O63" s="87"/>
      <c r="P63" s="87"/>
      <c r="Q63" s="87"/>
      <c r="R63" s="87"/>
      <c r="S63" s="87"/>
      <c r="T63" s="87"/>
      <c r="U63" s="87"/>
      <c r="V63" s="90"/>
      <c r="Y63" s="96"/>
    </row>
    <row r="64" spans="1:25" ht="29.25" customHeight="1" x14ac:dyDescent="0.25">
      <c r="A64" s="97"/>
      <c r="B64" s="97"/>
      <c r="C64" s="97"/>
      <c r="D64" s="97"/>
      <c r="E64" s="97"/>
      <c r="F64" s="97"/>
      <c r="G64" s="97"/>
      <c r="H64" s="97"/>
      <c r="I64" s="97"/>
      <c r="J64" s="97"/>
      <c r="K64" s="97"/>
      <c r="L64" s="87"/>
      <c r="M64" s="87"/>
      <c r="N64" s="87"/>
      <c r="O64" s="87"/>
      <c r="P64" s="87"/>
      <c r="Q64" s="87"/>
      <c r="R64" s="87"/>
      <c r="S64" s="87"/>
      <c r="T64" s="87"/>
      <c r="U64" s="87"/>
      <c r="V64" s="90"/>
      <c r="Y64" s="96"/>
    </row>
    <row r="65" spans="1:50" s="47" customFormat="1" ht="30.75" customHeight="1" thickBot="1" x14ac:dyDescent="0.3">
      <c r="A65" s="98"/>
      <c r="B65" s="98"/>
      <c r="C65" s="98"/>
      <c r="D65" s="98"/>
      <c r="E65" s="98"/>
      <c r="F65" s="98"/>
      <c r="G65" s="98"/>
      <c r="H65" s="98"/>
      <c r="I65" s="98"/>
      <c r="J65" s="98"/>
      <c r="K65" s="98"/>
      <c r="L65" s="98"/>
      <c r="M65" s="98"/>
      <c r="N65" s="98"/>
      <c r="O65" s="98"/>
      <c r="P65" s="98"/>
      <c r="Q65" s="98"/>
      <c r="R65" s="98"/>
      <c r="S65" s="98"/>
      <c r="T65" s="98"/>
      <c r="U65" s="98"/>
      <c r="V65" s="64"/>
      <c r="W65" s="64"/>
      <c r="X65" s="64"/>
      <c r="Y65" s="64"/>
      <c r="Z65" s="64"/>
      <c r="AO65" s="3"/>
      <c r="AP65" s="3"/>
      <c r="AQ65" s="3"/>
      <c r="AR65" s="3"/>
      <c r="AS65" s="3"/>
      <c r="AT65" s="3"/>
      <c r="AU65" s="3"/>
      <c r="AV65" s="3"/>
      <c r="AW65" s="3"/>
      <c r="AX65" s="3"/>
    </row>
    <row r="66" spans="1:50" ht="30.75" customHeight="1" thickBot="1" x14ac:dyDescent="0.3">
      <c r="A66" s="566" t="s">
        <v>5</v>
      </c>
      <c r="B66" s="562"/>
      <c r="C66" s="562"/>
      <c r="D66" s="562"/>
      <c r="E66" s="569"/>
      <c r="F66" s="117"/>
      <c r="G66" s="117"/>
      <c r="H66" s="117"/>
      <c r="I66" s="117"/>
      <c r="J66" s="118"/>
      <c r="K66" s="140"/>
      <c r="L66" s="87"/>
      <c r="M66" s="87"/>
      <c r="N66" s="87"/>
      <c r="O66" s="87"/>
      <c r="P66" s="87"/>
      <c r="Q66" s="87"/>
      <c r="R66" s="87"/>
      <c r="S66" s="87"/>
      <c r="T66" s="87"/>
      <c r="U66" s="87"/>
      <c r="V66" s="90"/>
      <c r="W66" s="70"/>
    </row>
    <row r="67" spans="1:50" ht="30.75" customHeight="1" x14ac:dyDescent="0.25">
      <c r="A67" s="436" t="s">
        <v>14</v>
      </c>
      <c r="B67" s="436"/>
      <c r="C67" s="436"/>
      <c r="D67" s="436"/>
      <c r="E67" s="437" t="s">
        <v>158</v>
      </c>
      <c r="F67" s="438" t="s">
        <v>274</v>
      </c>
      <c r="G67" s="438" t="s">
        <v>60</v>
      </c>
      <c r="H67" s="438" t="s">
        <v>62</v>
      </c>
      <c r="I67" s="142"/>
      <c r="J67" s="91"/>
      <c r="K67" s="142"/>
      <c r="L67" s="88"/>
      <c r="M67" s="88"/>
      <c r="N67" s="88"/>
      <c r="O67" s="88"/>
      <c r="P67" s="88"/>
      <c r="Q67" s="88"/>
      <c r="R67" s="88"/>
      <c r="S67" s="88"/>
      <c r="T67" s="88"/>
      <c r="U67" s="88"/>
      <c r="V67" s="92"/>
      <c r="W67" s="70"/>
      <c r="Y67" s="574"/>
    </row>
    <row r="68" spans="1:50" ht="47.1" hidden="1" customHeight="1" x14ac:dyDescent="0.25">
      <c r="A68" s="432" t="s">
        <v>80</v>
      </c>
      <c r="B68" s="432"/>
      <c r="C68" s="432"/>
      <c r="D68" s="432"/>
      <c r="E68" s="439" t="s">
        <v>69</v>
      </c>
      <c r="F68" s="440" t="s">
        <v>61</v>
      </c>
      <c r="G68" s="440" t="b">
        <f>IFERROR(IF(E68&lt;&gt;"",TRUE,FALSE),FALSE)</f>
        <v>1</v>
      </c>
      <c r="H68" s="440" t="s">
        <v>61</v>
      </c>
      <c r="I68" s="143"/>
      <c r="J68" s="144"/>
      <c r="K68" s="143"/>
      <c r="L68" s="46"/>
      <c r="M68" s="46"/>
      <c r="N68" s="46"/>
      <c r="O68" s="46"/>
      <c r="P68" s="46"/>
      <c r="Q68" s="46"/>
      <c r="R68" s="46"/>
      <c r="S68" s="46"/>
      <c r="T68" s="46"/>
      <c r="U68" s="46"/>
      <c r="V68" s="99"/>
      <c r="Y68" s="574"/>
    </row>
    <row r="69" spans="1:50" ht="47.1" customHeight="1" x14ac:dyDescent="0.25">
      <c r="A69" s="432">
        <v>1</v>
      </c>
      <c r="B69" s="432"/>
      <c r="C69" s="432"/>
      <c r="D69" s="432"/>
      <c r="E69" s="439" t="s">
        <v>4029</v>
      </c>
      <c r="F69" s="440" t="s">
        <v>411</v>
      </c>
      <c r="G69" s="440" t="b">
        <f t="shared" ref="G69:G80" si="9">IFERROR(IF(E69&lt;&gt;"",TRUE,FALSE),FALSE)</f>
        <v>1</v>
      </c>
      <c r="H69" s="440" t="s">
        <v>541</v>
      </c>
      <c r="I69" s="143"/>
      <c r="J69" s="144"/>
      <c r="K69" s="143"/>
      <c r="L69" s="46"/>
      <c r="M69" s="46"/>
      <c r="N69" s="46"/>
      <c r="O69" s="46"/>
      <c r="P69" s="46"/>
      <c r="Q69" s="46"/>
      <c r="R69" s="46"/>
      <c r="S69" s="46"/>
      <c r="T69" s="46"/>
      <c r="U69" s="46"/>
      <c r="V69" s="99"/>
      <c r="Y69" s="574"/>
    </row>
    <row r="70" spans="1:50" ht="47.1" customHeight="1" x14ac:dyDescent="0.25">
      <c r="A70" s="432">
        <v>2</v>
      </c>
      <c r="B70" s="432"/>
      <c r="C70" s="432"/>
      <c r="D70" s="432"/>
      <c r="E70" s="439" t="s">
        <v>4030</v>
      </c>
      <c r="F70" s="440" t="s">
        <v>411</v>
      </c>
      <c r="G70" s="440" t="b">
        <f t="shared" si="9"/>
        <v>1</v>
      </c>
      <c r="H70" s="440" t="s">
        <v>542</v>
      </c>
      <c r="I70" s="143"/>
      <c r="J70" s="144"/>
      <c r="K70" s="143"/>
      <c r="L70" s="46"/>
      <c r="M70" s="46"/>
      <c r="N70" s="46"/>
      <c r="O70" s="46"/>
      <c r="P70" s="46"/>
      <c r="Q70" s="46"/>
      <c r="R70" s="46"/>
      <c r="S70" s="46"/>
      <c r="T70" s="46"/>
      <c r="U70" s="46"/>
      <c r="V70" s="99"/>
      <c r="Y70" s="574"/>
    </row>
    <row r="71" spans="1:50" ht="47.1" customHeight="1" x14ac:dyDescent="0.25">
      <c r="A71" s="432">
        <v>3</v>
      </c>
      <c r="B71" s="432"/>
      <c r="C71" s="432"/>
      <c r="D71" s="432"/>
      <c r="E71" s="439"/>
      <c r="F71" s="440" t="s">
        <v>411</v>
      </c>
      <c r="G71" s="440" t="b">
        <f t="shared" si="9"/>
        <v>0</v>
      </c>
      <c r="H71" s="440" t="s">
        <v>543</v>
      </c>
      <c r="I71" s="143"/>
      <c r="J71" s="144"/>
      <c r="K71" s="143"/>
      <c r="L71" s="46"/>
      <c r="M71" s="46"/>
      <c r="N71" s="46"/>
      <c r="O71" s="46"/>
      <c r="P71" s="46"/>
      <c r="Q71" s="46"/>
      <c r="R71" s="46"/>
      <c r="S71" s="46"/>
      <c r="T71" s="46"/>
      <c r="U71" s="46"/>
      <c r="V71" s="99"/>
      <c r="Y71" s="574"/>
    </row>
    <row r="72" spans="1:50" ht="47.1" customHeight="1" x14ac:dyDescent="0.25">
      <c r="A72" s="432">
        <v>4</v>
      </c>
      <c r="B72" s="432"/>
      <c r="C72" s="432"/>
      <c r="D72" s="432"/>
      <c r="E72" s="439"/>
      <c r="F72" s="440" t="s">
        <v>411</v>
      </c>
      <c r="G72" s="440" t="b">
        <f t="shared" si="9"/>
        <v>0</v>
      </c>
      <c r="H72" s="440" t="s">
        <v>544</v>
      </c>
      <c r="I72" s="143"/>
      <c r="J72" s="144"/>
      <c r="K72" s="143"/>
      <c r="L72" s="46"/>
      <c r="M72" s="46"/>
      <c r="N72" s="46"/>
      <c r="O72" s="46"/>
      <c r="P72" s="46"/>
      <c r="Q72" s="46"/>
      <c r="R72" s="46"/>
      <c r="S72" s="46"/>
      <c r="T72" s="46"/>
      <c r="U72" s="46"/>
      <c r="V72" s="99"/>
      <c r="Y72" s="574"/>
    </row>
    <row r="73" spans="1:50" ht="47.1" customHeight="1" x14ac:dyDescent="0.25">
      <c r="A73" s="432">
        <v>5</v>
      </c>
      <c r="B73" s="432"/>
      <c r="C73" s="432"/>
      <c r="D73" s="432"/>
      <c r="E73" s="439"/>
      <c r="F73" s="440" t="s">
        <v>411</v>
      </c>
      <c r="G73" s="440" t="b">
        <f t="shared" si="9"/>
        <v>0</v>
      </c>
      <c r="H73" s="440" t="s">
        <v>545</v>
      </c>
      <c r="I73" s="143"/>
      <c r="J73" s="144"/>
      <c r="K73" s="143"/>
      <c r="L73" s="46"/>
      <c r="M73" s="46"/>
      <c r="N73" s="46"/>
      <c r="O73" s="46"/>
      <c r="P73" s="46"/>
      <c r="Q73" s="46"/>
      <c r="R73" s="46"/>
      <c r="S73" s="46"/>
      <c r="T73" s="46"/>
      <c r="U73" s="46"/>
      <c r="V73" s="99"/>
      <c r="Y73" s="574"/>
    </row>
    <row r="74" spans="1:50" ht="47.1" customHeight="1" x14ac:dyDescent="0.25">
      <c r="A74" s="432">
        <v>6</v>
      </c>
      <c r="B74" s="432"/>
      <c r="C74" s="432"/>
      <c r="D74" s="432"/>
      <c r="E74" s="439"/>
      <c r="F74" s="440" t="s">
        <v>411</v>
      </c>
      <c r="G74" s="440" t="b">
        <f t="shared" si="9"/>
        <v>0</v>
      </c>
      <c r="H74" s="440" t="s">
        <v>546</v>
      </c>
      <c r="I74" s="143"/>
      <c r="J74" s="144"/>
      <c r="K74" s="143"/>
      <c r="L74" s="46"/>
      <c r="M74" s="46"/>
      <c r="N74" s="46"/>
      <c r="O74" s="46"/>
      <c r="P74" s="46"/>
      <c r="Q74" s="46"/>
      <c r="R74" s="46"/>
      <c r="S74" s="46"/>
      <c r="T74" s="46"/>
      <c r="U74" s="46"/>
      <c r="V74" s="99"/>
      <c r="Y74" s="574"/>
    </row>
    <row r="75" spans="1:50" ht="47.1" customHeight="1" x14ac:dyDescent="0.25">
      <c r="A75" s="432">
        <v>7</v>
      </c>
      <c r="B75" s="432"/>
      <c r="C75" s="432"/>
      <c r="D75" s="432"/>
      <c r="E75" s="439"/>
      <c r="F75" s="440" t="s">
        <v>411</v>
      </c>
      <c r="G75" s="440" t="b">
        <f t="shared" si="9"/>
        <v>0</v>
      </c>
      <c r="H75" s="440" t="s">
        <v>547</v>
      </c>
      <c r="I75" s="143"/>
      <c r="J75" s="144"/>
      <c r="K75" s="143"/>
      <c r="L75" s="46"/>
      <c r="M75" s="46"/>
      <c r="N75" s="46"/>
      <c r="O75" s="46"/>
      <c r="P75" s="46"/>
      <c r="Q75" s="46"/>
      <c r="R75" s="46"/>
      <c r="S75" s="46"/>
      <c r="T75" s="46"/>
      <c r="U75" s="46"/>
      <c r="V75" s="99"/>
      <c r="Y75" s="574"/>
    </row>
    <row r="76" spans="1:50" ht="47.1" customHeight="1" x14ac:dyDescent="0.25">
      <c r="A76" s="432">
        <v>8</v>
      </c>
      <c r="B76" s="432"/>
      <c r="C76" s="432"/>
      <c r="D76" s="432"/>
      <c r="E76" s="439"/>
      <c r="F76" s="440" t="s">
        <v>411</v>
      </c>
      <c r="G76" s="440" t="b">
        <f t="shared" si="9"/>
        <v>0</v>
      </c>
      <c r="H76" s="440" t="s">
        <v>548</v>
      </c>
      <c r="I76" s="143"/>
      <c r="J76" s="144"/>
      <c r="K76" s="143"/>
      <c r="L76" s="46"/>
      <c r="M76" s="46"/>
      <c r="N76" s="46"/>
      <c r="O76" s="46"/>
      <c r="P76" s="46"/>
      <c r="Q76" s="46"/>
      <c r="R76" s="46"/>
      <c r="S76" s="46"/>
      <c r="T76" s="46"/>
      <c r="U76" s="46"/>
      <c r="V76" s="99"/>
      <c r="Y76" s="574"/>
    </row>
    <row r="77" spans="1:50" ht="47.1" customHeight="1" x14ac:dyDescent="0.25">
      <c r="A77" s="432">
        <v>9</v>
      </c>
      <c r="B77" s="432"/>
      <c r="C77" s="432"/>
      <c r="D77" s="432"/>
      <c r="E77" s="439"/>
      <c r="F77" s="440" t="s">
        <v>411</v>
      </c>
      <c r="G77" s="440" t="b">
        <f t="shared" si="9"/>
        <v>0</v>
      </c>
      <c r="H77" s="440" t="s">
        <v>549</v>
      </c>
      <c r="I77" s="143"/>
      <c r="J77" s="144"/>
      <c r="K77" s="143"/>
      <c r="L77" s="46"/>
      <c r="M77" s="46"/>
      <c r="N77" s="46"/>
      <c r="O77" s="46"/>
      <c r="P77" s="46"/>
      <c r="Q77" s="46"/>
      <c r="R77" s="46"/>
      <c r="S77" s="46"/>
      <c r="T77" s="46"/>
      <c r="U77" s="46"/>
      <c r="V77" s="99"/>
      <c r="Y77" s="574"/>
    </row>
    <row r="78" spans="1:50" ht="47.1" customHeight="1" x14ac:dyDescent="0.25">
      <c r="A78" s="432">
        <v>10</v>
      </c>
      <c r="B78" s="432"/>
      <c r="C78" s="432"/>
      <c r="D78" s="432"/>
      <c r="E78" s="439"/>
      <c r="F78" s="440" t="s">
        <v>411</v>
      </c>
      <c r="G78" s="440" t="b">
        <f t="shared" si="9"/>
        <v>0</v>
      </c>
      <c r="H78" s="440" t="s">
        <v>550</v>
      </c>
      <c r="I78" s="143"/>
      <c r="J78" s="144"/>
      <c r="K78" s="143"/>
      <c r="L78" s="46"/>
      <c r="M78" s="46"/>
      <c r="N78" s="46"/>
      <c r="O78" s="46"/>
      <c r="P78" s="46"/>
      <c r="Q78" s="46"/>
      <c r="R78" s="46"/>
      <c r="S78" s="46"/>
      <c r="T78" s="46"/>
      <c r="U78" s="46"/>
      <c r="V78" s="99"/>
      <c r="Y78" s="574"/>
    </row>
    <row r="79" spans="1:50" ht="47.1" customHeight="1" x14ac:dyDescent="0.25">
      <c r="A79" s="432">
        <v>11</v>
      </c>
      <c r="B79" s="432"/>
      <c r="C79" s="432"/>
      <c r="D79" s="432"/>
      <c r="E79" s="439"/>
      <c r="F79" s="440" t="s">
        <v>411</v>
      </c>
      <c r="G79" s="440" t="b">
        <f t="shared" si="9"/>
        <v>0</v>
      </c>
      <c r="H79" s="440" t="s">
        <v>551</v>
      </c>
      <c r="I79" s="143"/>
      <c r="J79" s="144"/>
      <c r="K79" s="143"/>
      <c r="L79" s="46"/>
      <c r="M79" s="46"/>
      <c r="N79" s="46"/>
      <c r="O79" s="46"/>
      <c r="P79" s="46"/>
      <c r="Q79" s="46"/>
      <c r="R79" s="46"/>
      <c r="S79" s="46"/>
      <c r="T79" s="46"/>
      <c r="U79" s="46"/>
      <c r="V79" s="99"/>
      <c r="Y79" s="574"/>
    </row>
    <row r="80" spans="1:50" ht="47.1" customHeight="1" x14ac:dyDescent="0.25">
      <c r="A80" s="432">
        <v>12</v>
      </c>
      <c r="B80" s="432"/>
      <c r="C80" s="432"/>
      <c r="D80" s="432"/>
      <c r="E80" s="439"/>
      <c r="F80" s="440" t="s">
        <v>411</v>
      </c>
      <c r="G80" s="440" t="b">
        <f t="shared" si="9"/>
        <v>0</v>
      </c>
      <c r="H80" s="440" t="s">
        <v>552</v>
      </c>
      <c r="I80" s="143"/>
      <c r="J80" s="144"/>
      <c r="K80" s="143"/>
      <c r="L80" s="46"/>
      <c r="M80" s="46"/>
      <c r="N80" s="46"/>
      <c r="O80" s="46"/>
      <c r="P80" s="46"/>
      <c r="Q80" s="46"/>
      <c r="R80" s="46"/>
      <c r="S80" s="46"/>
      <c r="T80" s="46"/>
      <c r="U80" s="46"/>
      <c r="V80" s="99"/>
      <c r="Y80" s="574"/>
    </row>
    <row r="81" spans="1:45" ht="2.85" customHeight="1" thickBot="1" x14ac:dyDescent="0.3">
      <c r="A81" s="61"/>
      <c r="B81" s="62"/>
      <c r="C81" s="62"/>
      <c r="D81" s="62"/>
      <c r="E81" s="62"/>
      <c r="F81" s="62"/>
      <c r="G81" s="62"/>
      <c r="H81" s="62"/>
      <c r="I81" s="62"/>
      <c r="J81" s="56"/>
      <c r="K81" s="51"/>
      <c r="L81" s="46"/>
      <c r="M81" s="46"/>
      <c r="N81" s="46"/>
      <c r="O81" s="46"/>
      <c r="P81" s="46"/>
      <c r="Q81" s="46"/>
      <c r="R81" s="46"/>
      <c r="S81" s="46"/>
      <c r="T81" s="46"/>
      <c r="U81" s="46"/>
      <c r="V81" s="99"/>
      <c r="Y81" s="574"/>
    </row>
    <row r="82" spans="1:45" ht="35.25" customHeight="1" x14ac:dyDescent="0.25">
      <c r="L82" s="46"/>
      <c r="M82" s="46"/>
      <c r="N82" s="46"/>
      <c r="O82" s="46"/>
      <c r="P82" s="46"/>
      <c r="Q82" s="46"/>
      <c r="R82" s="46"/>
      <c r="S82" s="46"/>
      <c r="T82" s="46"/>
      <c r="U82" s="46"/>
      <c r="V82" s="99"/>
      <c r="Y82" s="574"/>
    </row>
    <row r="83" spans="1:45" ht="35.25" customHeight="1" x14ac:dyDescent="0.25">
      <c r="L83" s="46"/>
      <c r="M83" s="46"/>
      <c r="N83" s="46"/>
      <c r="O83" s="46"/>
      <c r="P83" s="46"/>
      <c r="Q83" s="46"/>
      <c r="R83" s="46"/>
      <c r="S83" s="46"/>
      <c r="T83" s="46"/>
      <c r="U83" s="46"/>
      <c r="V83" s="99"/>
    </row>
    <row r="84" spans="1:45" ht="35.25" customHeight="1" x14ac:dyDescent="0.25">
      <c r="L84" s="46"/>
      <c r="M84" s="46"/>
      <c r="N84" s="46"/>
      <c r="O84" s="46"/>
      <c r="P84" s="46"/>
      <c r="Q84" s="46"/>
      <c r="R84" s="46"/>
      <c r="S84" s="46"/>
      <c r="T84" s="46"/>
      <c r="U84" s="46"/>
      <c r="V84" s="99"/>
    </row>
    <row r="85" spans="1:45" ht="35.25" customHeight="1" x14ac:dyDescent="0.25">
      <c r="L85" s="46"/>
      <c r="M85" s="46"/>
      <c r="N85" s="46"/>
      <c r="O85" s="46"/>
      <c r="P85" s="46"/>
      <c r="Q85" s="46"/>
      <c r="R85" s="46"/>
      <c r="S85" s="46"/>
      <c r="T85" s="46"/>
      <c r="U85" s="46"/>
      <c r="V85" s="99"/>
    </row>
    <row r="86" spans="1:45" ht="35.25" customHeight="1" x14ac:dyDescent="0.25">
      <c r="L86" s="46"/>
      <c r="M86" s="46"/>
      <c r="N86" s="46"/>
      <c r="O86" s="46"/>
      <c r="P86" s="46"/>
      <c r="Q86" s="46"/>
      <c r="R86" s="46"/>
      <c r="S86" s="46"/>
      <c r="T86" s="46"/>
      <c r="U86" s="46"/>
      <c r="V86" s="99"/>
    </row>
    <row r="87" spans="1:45" ht="17.25" customHeight="1" x14ac:dyDescent="0.25">
      <c r="L87" s="46"/>
      <c r="M87" s="46"/>
      <c r="N87" s="46"/>
      <c r="O87" s="46"/>
      <c r="P87" s="46"/>
      <c r="Q87" s="46"/>
      <c r="R87" s="46"/>
      <c r="S87" s="46"/>
      <c r="T87" s="46"/>
      <c r="U87" s="46"/>
      <c r="V87" s="99"/>
    </row>
    <row r="88" spans="1:45" ht="21.75" customHeight="1" x14ac:dyDescent="0.25">
      <c r="L88" s="46"/>
      <c r="M88" s="46"/>
      <c r="N88" s="46"/>
      <c r="O88" s="46"/>
      <c r="P88" s="46"/>
      <c r="Q88" s="46"/>
      <c r="R88" s="46"/>
      <c r="S88" s="46"/>
      <c r="T88" s="46"/>
      <c r="U88" s="46"/>
      <c r="V88" s="99"/>
    </row>
    <row r="89" spans="1:45" ht="29.25" customHeight="1" thickBot="1" x14ac:dyDescent="0.3">
      <c r="L89" s="46"/>
      <c r="M89" s="46"/>
      <c r="N89" s="46"/>
      <c r="O89" s="46"/>
      <c r="P89" s="46"/>
      <c r="Q89" s="46"/>
      <c r="R89" s="46"/>
      <c r="S89" s="46"/>
      <c r="T89" s="46"/>
      <c r="U89" s="46"/>
      <c r="V89" s="99"/>
    </row>
    <row r="90" spans="1:45" ht="29.25" customHeight="1" thickBot="1" x14ac:dyDescent="0.3">
      <c r="A90" s="566" t="s">
        <v>16</v>
      </c>
      <c r="B90" s="562"/>
      <c r="C90" s="562"/>
      <c r="D90" s="562"/>
      <c r="E90" s="569"/>
      <c r="F90" s="186"/>
      <c r="G90" s="186"/>
      <c r="H90" s="186"/>
      <c r="I90" s="186"/>
      <c r="J90" s="187"/>
      <c r="K90" s="140"/>
      <c r="L90" s="87"/>
      <c r="M90" s="87"/>
      <c r="N90" s="87"/>
      <c r="O90" s="87"/>
      <c r="P90" s="87"/>
      <c r="Q90" s="87"/>
      <c r="R90" s="87"/>
      <c r="S90" s="87"/>
      <c r="T90" s="87"/>
      <c r="U90" s="87"/>
      <c r="V90" s="90"/>
    </row>
    <row r="91" spans="1:45" ht="26.25" customHeight="1" x14ac:dyDescent="0.25">
      <c r="A91" s="436" t="s">
        <v>17</v>
      </c>
      <c r="B91" s="436"/>
      <c r="C91" s="436"/>
      <c r="D91" s="436"/>
      <c r="E91" s="436" t="s">
        <v>76</v>
      </c>
      <c r="F91" s="441" t="s">
        <v>193</v>
      </c>
      <c r="G91" s="441" t="s">
        <v>60</v>
      </c>
      <c r="H91" s="441" t="s">
        <v>62</v>
      </c>
      <c r="I91" s="417" t="s">
        <v>104</v>
      </c>
      <c r="J91" s="417" t="s">
        <v>274</v>
      </c>
      <c r="K91" s="140"/>
      <c r="L91" s="88"/>
      <c r="M91" s="88"/>
      <c r="N91" s="88"/>
      <c r="O91" s="88"/>
      <c r="P91" s="88"/>
      <c r="Q91" s="88"/>
      <c r="R91" s="88"/>
      <c r="S91" s="88"/>
      <c r="T91" s="88"/>
      <c r="U91" s="88"/>
      <c r="V91" s="92"/>
    </row>
    <row r="92" spans="1:45" ht="47.1" hidden="1" customHeight="1" x14ac:dyDescent="0.25">
      <c r="A92" s="432" t="s">
        <v>81</v>
      </c>
      <c r="B92" s="432"/>
      <c r="C92" s="432"/>
      <c r="D92" s="432"/>
      <c r="E92" s="442" t="str">
        <f>IFERROR(IF(F92="[Module Reference (Name)]","--Select--",VLOOKUP(F92,'Reference records(soft deleted)'!$B$40:$D$56,3,FALSE)),"")</f>
        <v>--Select--</v>
      </c>
      <c r="F92" s="443" t="s">
        <v>192</v>
      </c>
      <c r="G92" s="443" t="b">
        <f>IFERROR(IF(E92&lt;&gt;"",TRUE,FALSE),FALSE)</f>
        <v>1</v>
      </c>
      <c r="H92" s="444" t="s">
        <v>61</v>
      </c>
      <c r="I92" s="444" t="str">
        <f>IFERROR(VLOOKUP(E92,'Reference records(soft deleted)'!D$40:F$56,3,FALSE),"")</f>
        <v/>
      </c>
      <c r="J92" s="443" t="s">
        <v>61</v>
      </c>
      <c r="K92" s="141"/>
      <c r="L92" s="46"/>
      <c r="M92" s="46"/>
      <c r="N92" s="46"/>
      <c r="O92" s="46"/>
      <c r="P92" s="46"/>
      <c r="Q92" s="46"/>
      <c r="R92" s="46"/>
      <c r="S92" s="46"/>
      <c r="T92" s="46"/>
      <c r="U92" s="46"/>
      <c r="V92" s="99"/>
      <c r="Y92" s="96"/>
      <c r="AS92" s="6"/>
    </row>
    <row r="93" spans="1:45" ht="47.1" customHeight="1" x14ac:dyDescent="0.25">
      <c r="A93" s="432">
        <v>1</v>
      </c>
      <c r="B93" s="432"/>
      <c r="C93" s="432"/>
      <c r="D93" s="432"/>
      <c r="E93" s="442" t="s">
        <v>2579</v>
      </c>
      <c r="F93" s="443"/>
      <c r="G93" s="443" t="b">
        <f t="shared" ref="G93:G107" si="10">IFERROR(IF(E93&lt;&gt;"",TRUE,FALSE),FALSE)</f>
        <v>1</v>
      </c>
      <c r="H93" s="444" t="s">
        <v>553</v>
      </c>
      <c r="I93" s="444" t="str">
        <f>IFERROR(VLOOKUP(E93,'Reference records(soft deleted)'!D$40:F$56,3,FALSE),"")</f>
        <v>a1O36000001EGFIEA4</v>
      </c>
      <c r="J93" s="443" t="s">
        <v>411</v>
      </c>
      <c r="K93" s="141"/>
      <c r="L93" s="46"/>
      <c r="M93" s="46"/>
      <c r="N93" s="46"/>
      <c r="O93" s="46"/>
      <c r="P93" s="46"/>
      <c r="Q93" s="46"/>
      <c r="R93" s="46"/>
      <c r="S93" s="46"/>
      <c r="T93" s="46"/>
      <c r="U93" s="46"/>
      <c r="V93" s="99"/>
      <c r="Y93" s="383"/>
      <c r="AS93" s="6"/>
    </row>
    <row r="94" spans="1:45" ht="47.1" customHeight="1" x14ac:dyDescent="0.25">
      <c r="A94" s="432">
        <v>2</v>
      </c>
      <c r="B94" s="432"/>
      <c r="C94" s="432"/>
      <c r="D94" s="432"/>
      <c r="E94" s="442" t="s">
        <v>2529</v>
      </c>
      <c r="F94" s="443"/>
      <c r="G94" s="443" t="b">
        <f t="shared" si="10"/>
        <v>1</v>
      </c>
      <c r="H94" s="444" t="s">
        <v>554</v>
      </c>
      <c r="I94" s="444" t="str">
        <f>IFERROR(VLOOKUP(E94,'Reference records(soft deleted)'!D$40:F$56,3,FALSE),"")</f>
        <v>a1O36000001EGFKEA4</v>
      </c>
      <c r="J94" s="443" t="s">
        <v>411</v>
      </c>
      <c r="K94" s="141"/>
      <c r="L94" s="46"/>
      <c r="M94" s="46"/>
      <c r="N94" s="46"/>
      <c r="O94" s="46"/>
      <c r="P94" s="46"/>
      <c r="Q94" s="46"/>
      <c r="R94" s="46"/>
      <c r="S94" s="46"/>
      <c r="T94" s="46"/>
      <c r="U94" s="46"/>
      <c r="V94" s="99"/>
      <c r="Y94" s="383"/>
      <c r="AS94" s="6"/>
    </row>
    <row r="95" spans="1:45" ht="47.1" customHeight="1" x14ac:dyDescent="0.25">
      <c r="A95" s="432">
        <v>3</v>
      </c>
      <c r="B95" s="432"/>
      <c r="C95" s="432"/>
      <c r="D95" s="432"/>
      <c r="E95" s="442" t="s">
        <v>2584</v>
      </c>
      <c r="F95" s="443"/>
      <c r="G95" s="443" t="b">
        <f t="shared" si="10"/>
        <v>1</v>
      </c>
      <c r="H95" s="444" t="s">
        <v>555</v>
      </c>
      <c r="I95" s="444" t="str">
        <f>IFERROR(VLOOKUP(E95,'Reference records(soft deleted)'!D$40:F$56,3,FALSE),"")</f>
        <v>a1O36000001EGFJEA4</v>
      </c>
      <c r="J95" s="443" t="s">
        <v>411</v>
      </c>
      <c r="K95" s="141"/>
      <c r="L95" s="46"/>
      <c r="M95" s="46"/>
      <c r="N95" s="46"/>
      <c r="O95" s="46"/>
      <c r="P95" s="46"/>
      <c r="Q95" s="46"/>
      <c r="R95" s="46"/>
      <c r="S95" s="46"/>
      <c r="T95" s="46"/>
      <c r="U95" s="46"/>
      <c r="V95" s="99"/>
      <c r="Y95" s="383"/>
      <c r="AS95" s="6"/>
    </row>
    <row r="96" spans="1:45" ht="47.1" customHeight="1" x14ac:dyDescent="0.25">
      <c r="A96" s="432">
        <v>4</v>
      </c>
      <c r="B96" s="432"/>
      <c r="C96" s="432"/>
      <c r="D96" s="432"/>
      <c r="E96" s="442" t="s">
        <v>2554</v>
      </c>
      <c r="F96" s="443"/>
      <c r="G96" s="443" t="b">
        <f t="shared" si="10"/>
        <v>1</v>
      </c>
      <c r="H96" s="444" t="s">
        <v>556</v>
      </c>
      <c r="I96" s="444" t="str">
        <f>IFERROR(VLOOKUP(E96,'Reference records(soft deleted)'!D$40:F$56,3,FALSE),"")</f>
        <v>a1O36000001EGFWEA4</v>
      </c>
      <c r="J96" s="443" t="s">
        <v>411</v>
      </c>
      <c r="K96" s="141"/>
      <c r="L96" s="46"/>
      <c r="M96" s="46"/>
      <c r="N96" s="46"/>
      <c r="O96" s="46"/>
      <c r="P96" s="46"/>
      <c r="Q96" s="46"/>
      <c r="R96" s="46"/>
      <c r="S96" s="46"/>
      <c r="T96" s="46"/>
      <c r="U96" s="46"/>
      <c r="V96" s="99"/>
      <c r="Y96" s="383"/>
      <c r="AS96" s="6"/>
    </row>
    <row r="97" spans="1:45" ht="47.1" customHeight="1" x14ac:dyDescent="0.25">
      <c r="A97" s="432">
        <v>5</v>
      </c>
      <c r="B97" s="432"/>
      <c r="C97" s="432"/>
      <c r="D97" s="432"/>
      <c r="E97" s="442" t="s">
        <v>2539</v>
      </c>
      <c r="F97" s="443"/>
      <c r="G97" s="443" t="b">
        <f t="shared" si="10"/>
        <v>1</v>
      </c>
      <c r="H97" s="444" t="s">
        <v>557</v>
      </c>
      <c r="I97" s="444" t="str">
        <f>IFERROR(VLOOKUP(E97,'Reference records(soft deleted)'!D$40:F$56,3,FALSE),"")</f>
        <v>a1O36000001EGFXEA4</v>
      </c>
      <c r="J97" s="443" t="s">
        <v>411</v>
      </c>
      <c r="K97" s="141"/>
      <c r="L97" s="46"/>
      <c r="M97" s="46"/>
      <c r="N97" s="46"/>
      <c r="O97" s="46"/>
      <c r="P97" s="46"/>
      <c r="Q97" s="46"/>
      <c r="R97" s="46"/>
      <c r="S97" s="46"/>
      <c r="T97" s="46"/>
      <c r="U97" s="46"/>
      <c r="V97" s="99"/>
      <c r="Y97" s="383"/>
      <c r="AS97" s="6"/>
    </row>
    <row r="98" spans="1:45" ht="47.1" customHeight="1" x14ac:dyDescent="0.25">
      <c r="A98" s="432">
        <v>6</v>
      </c>
      <c r="B98" s="432"/>
      <c r="C98" s="432"/>
      <c r="D98" s="432"/>
      <c r="E98" s="442" t="str">
        <f>IFERROR(IF(F98="[Module Reference (Name)]","--Select--",VLOOKUP(F98,'Reference records(soft deleted)'!$B$40:$D$56,3,FALSE)),"")</f>
        <v/>
      </c>
      <c r="F98" s="443"/>
      <c r="G98" s="443" t="b">
        <f t="shared" si="10"/>
        <v>0</v>
      </c>
      <c r="H98" s="444" t="s">
        <v>558</v>
      </c>
      <c r="I98" s="444" t="str">
        <f>IFERROR(VLOOKUP(E98,'Reference records(soft deleted)'!D$40:F$56,3,FALSE),"")</f>
        <v/>
      </c>
      <c r="J98" s="443" t="s">
        <v>411</v>
      </c>
      <c r="K98" s="141"/>
      <c r="L98" s="46"/>
      <c r="M98" s="46"/>
      <c r="N98" s="46"/>
      <c r="O98" s="46"/>
      <c r="P98" s="46"/>
      <c r="Q98" s="46"/>
      <c r="R98" s="46"/>
      <c r="S98" s="46"/>
      <c r="T98" s="46"/>
      <c r="U98" s="46"/>
      <c r="V98" s="99"/>
      <c r="Y98" s="383"/>
      <c r="AS98" s="6"/>
    </row>
    <row r="99" spans="1:45" ht="47.1" customHeight="1" x14ac:dyDescent="0.25">
      <c r="A99" s="432">
        <v>7</v>
      </c>
      <c r="B99" s="432"/>
      <c r="C99" s="432"/>
      <c r="D99" s="432"/>
      <c r="E99" s="442" t="str">
        <f>IFERROR(IF(F99="[Module Reference (Name)]","--Select--",VLOOKUP(F99,'Reference records(soft deleted)'!$B$40:$D$56,3,FALSE)),"")</f>
        <v/>
      </c>
      <c r="F99" s="443"/>
      <c r="G99" s="443" t="b">
        <f t="shared" si="10"/>
        <v>0</v>
      </c>
      <c r="H99" s="444" t="s">
        <v>559</v>
      </c>
      <c r="I99" s="444" t="str">
        <f>IFERROR(VLOOKUP(E99,'Reference records(soft deleted)'!D$40:F$56,3,FALSE),"")</f>
        <v/>
      </c>
      <c r="J99" s="443" t="s">
        <v>411</v>
      </c>
      <c r="K99" s="141"/>
      <c r="L99" s="46"/>
      <c r="M99" s="46"/>
      <c r="N99" s="46"/>
      <c r="O99" s="46"/>
      <c r="P99" s="46"/>
      <c r="Q99" s="46"/>
      <c r="R99" s="46"/>
      <c r="S99" s="46"/>
      <c r="T99" s="46"/>
      <c r="U99" s="46"/>
      <c r="V99" s="99"/>
      <c r="Y99" s="383"/>
      <c r="AS99" s="6"/>
    </row>
    <row r="100" spans="1:45" ht="47.1" customHeight="1" x14ac:dyDescent="0.25">
      <c r="A100" s="432">
        <v>8</v>
      </c>
      <c r="B100" s="432"/>
      <c r="C100" s="432"/>
      <c r="D100" s="432"/>
      <c r="E100" s="442" t="str">
        <f>IFERROR(IF(F100="[Module Reference (Name)]","--Select--",VLOOKUP(F100,'Reference records(soft deleted)'!$B$40:$D$56,3,FALSE)),"")</f>
        <v/>
      </c>
      <c r="F100" s="443"/>
      <c r="G100" s="443" t="b">
        <f t="shared" si="10"/>
        <v>0</v>
      </c>
      <c r="H100" s="444" t="s">
        <v>560</v>
      </c>
      <c r="I100" s="444" t="str">
        <f>IFERROR(VLOOKUP(E100,'Reference records(soft deleted)'!D$40:F$56,3,FALSE),"")</f>
        <v/>
      </c>
      <c r="J100" s="443" t="s">
        <v>411</v>
      </c>
      <c r="K100" s="141"/>
      <c r="L100" s="46"/>
      <c r="M100" s="46"/>
      <c r="N100" s="46"/>
      <c r="O100" s="46"/>
      <c r="P100" s="46"/>
      <c r="Q100" s="46"/>
      <c r="R100" s="46"/>
      <c r="S100" s="46"/>
      <c r="T100" s="46"/>
      <c r="U100" s="46"/>
      <c r="V100" s="99"/>
      <c r="Y100" s="383"/>
      <c r="AS100" s="6"/>
    </row>
    <row r="101" spans="1:45" ht="47.1" customHeight="1" x14ac:dyDescent="0.25">
      <c r="A101" s="432">
        <v>9</v>
      </c>
      <c r="B101" s="432"/>
      <c r="C101" s="432"/>
      <c r="D101" s="432"/>
      <c r="E101" s="442" t="str">
        <f>IFERROR(IF(F101="[Module Reference (Name)]","--Select--",VLOOKUP(F101,'Reference records(soft deleted)'!$B$40:$D$56,3,FALSE)),"")</f>
        <v/>
      </c>
      <c r="F101" s="443"/>
      <c r="G101" s="443" t="b">
        <f t="shared" si="10"/>
        <v>0</v>
      </c>
      <c r="H101" s="444" t="s">
        <v>561</v>
      </c>
      <c r="I101" s="444" t="str">
        <f>IFERROR(VLOOKUP(E101,'Reference records(soft deleted)'!D$40:F$56,3,FALSE),"")</f>
        <v/>
      </c>
      <c r="J101" s="443" t="s">
        <v>411</v>
      </c>
      <c r="K101" s="141"/>
      <c r="L101" s="46"/>
      <c r="M101" s="46"/>
      <c r="N101" s="46"/>
      <c r="O101" s="46"/>
      <c r="P101" s="46"/>
      <c r="Q101" s="46"/>
      <c r="R101" s="46"/>
      <c r="S101" s="46"/>
      <c r="T101" s="46"/>
      <c r="U101" s="46"/>
      <c r="V101" s="99"/>
      <c r="Y101" s="383"/>
      <c r="AS101" s="6"/>
    </row>
    <row r="102" spans="1:45" ht="47.1" customHeight="1" x14ac:dyDescent="0.25">
      <c r="A102" s="432">
        <v>10</v>
      </c>
      <c r="B102" s="432"/>
      <c r="C102" s="432"/>
      <c r="D102" s="432"/>
      <c r="E102" s="442" t="str">
        <f>IFERROR(IF(F102="[Module Reference (Name)]","--Select--",VLOOKUP(F102,'Reference records(soft deleted)'!$B$40:$D$56,3,FALSE)),"")</f>
        <v/>
      </c>
      <c r="F102" s="443"/>
      <c r="G102" s="443" t="b">
        <f t="shared" si="10"/>
        <v>0</v>
      </c>
      <c r="H102" s="444" t="s">
        <v>562</v>
      </c>
      <c r="I102" s="444" t="str">
        <f>IFERROR(VLOOKUP(E102,'Reference records(soft deleted)'!D$40:F$56,3,FALSE),"")</f>
        <v/>
      </c>
      <c r="J102" s="443" t="s">
        <v>411</v>
      </c>
      <c r="K102" s="141"/>
      <c r="L102" s="46"/>
      <c r="M102" s="46"/>
      <c r="N102" s="46"/>
      <c r="O102" s="46"/>
      <c r="P102" s="46"/>
      <c r="Q102" s="46"/>
      <c r="R102" s="46"/>
      <c r="S102" s="46"/>
      <c r="T102" s="46"/>
      <c r="U102" s="46"/>
      <c r="V102" s="99"/>
      <c r="Y102" s="383"/>
      <c r="AS102" s="6"/>
    </row>
    <row r="103" spans="1:45" ht="47.1" customHeight="1" x14ac:dyDescent="0.25">
      <c r="A103" s="432">
        <v>11</v>
      </c>
      <c r="B103" s="432"/>
      <c r="C103" s="432"/>
      <c r="D103" s="432"/>
      <c r="E103" s="442" t="str">
        <f>IFERROR(IF(F103="[Module Reference (Name)]","--Select--",VLOOKUP(F103,'Reference records(soft deleted)'!$B$40:$D$56,3,FALSE)),"")</f>
        <v/>
      </c>
      <c r="F103" s="443"/>
      <c r="G103" s="443" t="b">
        <f t="shared" si="10"/>
        <v>0</v>
      </c>
      <c r="H103" s="444" t="s">
        <v>563</v>
      </c>
      <c r="I103" s="444" t="str">
        <f>IFERROR(VLOOKUP(E103,'Reference records(soft deleted)'!D$40:F$56,3,FALSE),"")</f>
        <v/>
      </c>
      <c r="J103" s="443" t="s">
        <v>411</v>
      </c>
      <c r="K103" s="141"/>
      <c r="L103" s="46"/>
      <c r="M103" s="46"/>
      <c r="N103" s="46"/>
      <c r="O103" s="46"/>
      <c r="P103" s="46"/>
      <c r="Q103" s="46"/>
      <c r="R103" s="46"/>
      <c r="S103" s="46"/>
      <c r="T103" s="46"/>
      <c r="U103" s="46"/>
      <c r="V103" s="99"/>
      <c r="Y103" s="383"/>
      <c r="AS103" s="6"/>
    </row>
    <row r="104" spans="1:45" ht="47.1" customHeight="1" x14ac:dyDescent="0.25">
      <c r="A104" s="432">
        <v>12</v>
      </c>
      <c r="B104" s="432"/>
      <c r="C104" s="432"/>
      <c r="D104" s="432"/>
      <c r="E104" s="442" t="str">
        <f>IFERROR(IF(F104="[Module Reference (Name)]","--Select--",VLOOKUP(F104,'Reference records(soft deleted)'!$B$40:$D$56,3,FALSE)),"")</f>
        <v/>
      </c>
      <c r="F104" s="443"/>
      <c r="G104" s="443" t="b">
        <f t="shared" si="10"/>
        <v>0</v>
      </c>
      <c r="H104" s="444" t="s">
        <v>564</v>
      </c>
      <c r="I104" s="444" t="str">
        <f>IFERROR(VLOOKUP(E104,'Reference records(soft deleted)'!D$40:F$56,3,FALSE),"")</f>
        <v/>
      </c>
      <c r="J104" s="443" t="s">
        <v>411</v>
      </c>
      <c r="K104" s="141"/>
      <c r="L104" s="46"/>
      <c r="M104" s="46"/>
      <c r="N104" s="46"/>
      <c r="O104" s="46"/>
      <c r="P104" s="46"/>
      <c r="Q104" s="46"/>
      <c r="R104" s="46"/>
      <c r="S104" s="46"/>
      <c r="T104" s="46"/>
      <c r="U104" s="46"/>
      <c r="V104" s="99"/>
      <c r="Y104" s="383"/>
      <c r="AS104" s="6"/>
    </row>
    <row r="105" spans="1:45" ht="47.1" customHeight="1" x14ac:dyDescent="0.25">
      <c r="A105" s="432">
        <v>13</v>
      </c>
      <c r="B105" s="432"/>
      <c r="C105" s="432"/>
      <c r="D105" s="432"/>
      <c r="E105" s="442" t="str">
        <f>IFERROR(IF(F105="[Module Reference (Name)]","--Select--",VLOOKUP(F105,'Reference records(soft deleted)'!$B$40:$D$56,3,FALSE)),"")</f>
        <v/>
      </c>
      <c r="F105" s="443"/>
      <c r="G105" s="443" t="b">
        <f t="shared" si="10"/>
        <v>0</v>
      </c>
      <c r="H105" s="444" t="s">
        <v>565</v>
      </c>
      <c r="I105" s="444" t="str">
        <f>IFERROR(VLOOKUP(E105,'Reference records(soft deleted)'!D$40:F$56,3,FALSE),"")</f>
        <v/>
      </c>
      <c r="J105" s="443" t="s">
        <v>411</v>
      </c>
      <c r="K105" s="141"/>
      <c r="L105" s="46"/>
      <c r="M105" s="46"/>
      <c r="N105" s="46"/>
      <c r="O105" s="46"/>
      <c r="P105" s="46"/>
      <c r="Q105" s="46"/>
      <c r="R105" s="46"/>
      <c r="S105" s="46"/>
      <c r="T105" s="46"/>
      <c r="U105" s="46"/>
      <c r="V105" s="99"/>
      <c r="Y105" s="383"/>
      <c r="AS105" s="6"/>
    </row>
    <row r="106" spans="1:45" ht="47.1" customHeight="1" x14ac:dyDescent="0.25">
      <c r="A106" s="432">
        <v>14</v>
      </c>
      <c r="B106" s="432"/>
      <c r="C106" s="432"/>
      <c r="D106" s="432"/>
      <c r="E106" s="442" t="str">
        <f>IFERROR(IF(F106="[Module Reference (Name)]","--Select--",VLOOKUP(F106,'Reference records(soft deleted)'!$B$40:$D$56,3,FALSE)),"")</f>
        <v/>
      </c>
      <c r="F106" s="443"/>
      <c r="G106" s="443" t="b">
        <f t="shared" si="10"/>
        <v>0</v>
      </c>
      <c r="H106" s="444" t="s">
        <v>566</v>
      </c>
      <c r="I106" s="444" t="str">
        <f>IFERROR(VLOOKUP(E106,'Reference records(soft deleted)'!D$40:F$56,3,FALSE),"")</f>
        <v/>
      </c>
      <c r="J106" s="443" t="s">
        <v>411</v>
      </c>
      <c r="K106" s="141"/>
      <c r="L106" s="46"/>
      <c r="M106" s="46"/>
      <c r="N106" s="46"/>
      <c r="O106" s="46"/>
      <c r="P106" s="46"/>
      <c r="Q106" s="46"/>
      <c r="R106" s="46"/>
      <c r="S106" s="46"/>
      <c r="T106" s="46"/>
      <c r="U106" s="46"/>
      <c r="V106" s="99"/>
      <c r="Y106" s="383"/>
      <c r="AS106" s="6"/>
    </row>
    <row r="107" spans="1:45" ht="47.1" customHeight="1" x14ac:dyDescent="0.25">
      <c r="A107" s="432">
        <v>15</v>
      </c>
      <c r="B107" s="432"/>
      <c r="C107" s="432"/>
      <c r="D107" s="432"/>
      <c r="E107" s="442" t="str">
        <f>IFERROR(IF(F107="[Module Reference (Name)]","--Select--",VLOOKUP(F107,'Reference records(soft deleted)'!$B$40:$D$56,3,FALSE)),"")</f>
        <v/>
      </c>
      <c r="F107" s="443"/>
      <c r="G107" s="443" t="b">
        <f t="shared" si="10"/>
        <v>0</v>
      </c>
      <c r="H107" s="444" t="s">
        <v>567</v>
      </c>
      <c r="I107" s="444" t="str">
        <f>IFERROR(VLOOKUP(E107,'Reference records(soft deleted)'!D$40:F$56,3,FALSE),"")</f>
        <v/>
      </c>
      <c r="J107" s="443" t="s">
        <v>411</v>
      </c>
      <c r="K107" s="141"/>
      <c r="L107" s="46"/>
      <c r="M107" s="46"/>
      <c r="N107" s="46"/>
      <c r="O107" s="46"/>
      <c r="P107" s="46"/>
      <c r="Q107" s="46"/>
      <c r="R107" s="46"/>
      <c r="S107" s="46"/>
      <c r="T107" s="46"/>
      <c r="U107" s="46"/>
      <c r="V107" s="99"/>
      <c r="Y107" s="383"/>
      <c r="AS107" s="6"/>
    </row>
    <row r="108" spans="1:45" ht="2.85" customHeight="1" thickBot="1" x14ac:dyDescent="0.3">
      <c r="A108" s="61"/>
      <c r="B108" s="62"/>
      <c r="C108" s="62"/>
      <c r="D108" s="62"/>
      <c r="E108" s="62"/>
      <c r="F108" s="62"/>
      <c r="G108" s="62"/>
      <c r="H108" s="62"/>
      <c r="I108" s="62"/>
      <c r="J108" s="56"/>
      <c r="K108" s="51"/>
      <c r="L108" s="46"/>
      <c r="M108" s="46"/>
      <c r="N108" s="46"/>
      <c r="O108" s="46"/>
      <c r="P108" s="46"/>
      <c r="Q108" s="46"/>
      <c r="R108" s="46"/>
      <c r="S108" s="46"/>
      <c r="T108" s="46"/>
      <c r="U108" s="46"/>
      <c r="V108" s="99"/>
    </row>
    <row r="109" spans="1:45" ht="35.25" customHeight="1" x14ac:dyDescent="0.25">
      <c r="L109" s="46"/>
      <c r="M109" s="46"/>
      <c r="N109" s="46"/>
      <c r="O109" s="46"/>
      <c r="P109" s="46"/>
      <c r="Q109" s="46"/>
      <c r="R109" s="46"/>
      <c r="S109" s="46"/>
      <c r="T109" s="46"/>
      <c r="U109" s="46"/>
      <c r="V109" s="99"/>
    </row>
    <row r="110" spans="1:45" ht="35.25" customHeight="1" x14ac:dyDescent="0.25">
      <c r="L110" s="46"/>
      <c r="M110" s="46"/>
      <c r="N110" s="46"/>
      <c r="O110" s="46"/>
      <c r="P110" s="46"/>
      <c r="Q110" s="46"/>
      <c r="R110" s="46"/>
      <c r="S110" s="46"/>
      <c r="T110" s="46"/>
      <c r="U110" s="46"/>
      <c r="V110" s="99"/>
    </row>
    <row r="111" spans="1:45" ht="35.25" customHeight="1" x14ac:dyDescent="0.25">
      <c r="L111" s="46"/>
      <c r="M111" s="46"/>
      <c r="N111" s="46"/>
      <c r="O111" s="46"/>
      <c r="P111" s="46"/>
      <c r="Q111" s="46"/>
      <c r="R111" s="46"/>
      <c r="S111" s="46"/>
      <c r="T111" s="46"/>
      <c r="U111" s="46"/>
      <c r="V111" s="99"/>
    </row>
    <row r="112" spans="1:45" ht="35.25" customHeight="1" x14ac:dyDescent="0.25">
      <c r="L112" s="46"/>
      <c r="M112" s="46"/>
      <c r="N112" s="46"/>
      <c r="O112" s="46"/>
      <c r="P112" s="46"/>
      <c r="Q112" s="46"/>
      <c r="R112" s="46"/>
      <c r="S112" s="46"/>
      <c r="T112" s="46"/>
      <c r="U112" s="46"/>
      <c r="V112" s="99"/>
    </row>
    <row r="113" spans="1:34" ht="35.25" customHeight="1" x14ac:dyDescent="0.25">
      <c r="L113" s="46"/>
      <c r="M113" s="46"/>
      <c r="N113" s="46"/>
      <c r="O113" s="46"/>
      <c r="P113" s="46"/>
      <c r="Q113" s="46"/>
      <c r="R113" s="46"/>
      <c r="S113" s="46"/>
      <c r="U113" s="46"/>
      <c r="V113" s="99"/>
    </row>
    <row r="114" spans="1:34" ht="35.25" customHeight="1" x14ac:dyDescent="0.25">
      <c r="L114" s="46"/>
      <c r="M114" s="46"/>
      <c r="N114" s="46"/>
      <c r="O114" s="46"/>
      <c r="P114" s="46"/>
      <c r="Q114" s="46"/>
      <c r="R114" s="46"/>
      <c r="S114" s="46"/>
      <c r="T114" s="46"/>
      <c r="U114" s="46"/>
      <c r="V114" s="99"/>
    </row>
    <row r="115" spans="1:34" ht="27.75" customHeight="1" thickBot="1" x14ac:dyDescent="0.3">
      <c r="A115" s="100"/>
      <c r="B115" s="45"/>
      <c r="C115" s="45"/>
      <c r="D115" s="45"/>
      <c r="E115" s="46"/>
      <c r="F115" s="46"/>
      <c r="G115" s="46"/>
      <c r="H115" s="46"/>
      <c r="I115" s="46"/>
      <c r="J115" s="46"/>
      <c r="K115" s="46"/>
      <c r="L115" s="46"/>
      <c r="M115" s="46"/>
      <c r="N115" s="46"/>
      <c r="O115" s="46"/>
      <c r="P115" s="46"/>
      <c r="Q115" s="46"/>
      <c r="R115" s="46"/>
      <c r="S115" s="46"/>
      <c r="T115" s="46"/>
      <c r="U115" s="46"/>
      <c r="V115" s="99"/>
    </row>
    <row r="116" spans="1:34" ht="16.5" customHeight="1" thickBot="1" x14ac:dyDescent="0.3">
      <c r="A116" s="570" t="s">
        <v>39</v>
      </c>
      <c r="B116" s="571"/>
      <c r="C116" s="571"/>
      <c r="D116" s="571"/>
      <c r="E116" s="572"/>
      <c r="F116" s="572"/>
      <c r="G116" s="572"/>
      <c r="H116" s="572"/>
      <c r="I116" s="572"/>
      <c r="J116" s="572"/>
      <c r="K116" s="573"/>
      <c r="L116" s="573"/>
      <c r="M116" s="573"/>
      <c r="N116" s="573"/>
      <c r="O116" s="573"/>
      <c r="P116" s="573"/>
      <c r="Q116" s="573"/>
      <c r="R116" s="573"/>
      <c r="S116" s="573"/>
      <c r="T116" s="573"/>
      <c r="U116" s="101"/>
      <c r="V116" s="102"/>
      <c r="W116" s="102"/>
      <c r="X116" s="102"/>
      <c r="Y116" s="102"/>
      <c r="Z116" s="102"/>
      <c r="AA116" s="103"/>
      <c r="AB116" s="103"/>
      <c r="AC116" s="104"/>
    </row>
    <row r="117" spans="1:34" ht="30" customHeight="1" thickBot="1" x14ac:dyDescent="0.3">
      <c r="A117" s="566" t="s">
        <v>38</v>
      </c>
      <c r="B117" s="567"/>
      <c r="C117" s="567"/>
      <c r="D117" s="567"/>
      <c r="E117" s="568"/>
      <c r="F117" s="568"/>
      <c r="G117" s="568"/>
      <c r="H117" s="568"/>
      <c r="I117" s="568"/>
      <c r="J117" s="568"/>
      <c r="K117" s="569"/>
      <c r="L117" s="569"/>
      <c r="M117" s="569"/>
      <c r="N117" s="569"/>
      <c r="O117" s="569"/>
      <c r="P117" s="569"/>
      <c r="Q117" s="569"/>
      <c r="R117" s="569"/>
      <c r="S117" s="569"/>
      <c r="T117" s="569"/>
      <c r="U117" s="316"/>
      <c r="V117" s="317"/>
      <c r="W117" s="318"/>
      <c r="X117" s="318"/>
      <c r="Y117" s="318"/>
      <c r="Z117" s="319"/>
      <c r="AA117" s="320"/>
      <c r="AB117" s="320"/>
      <c r="AC117" s="321"/>
    </row>
    <row r="118" spans="1:34" ht="46.5" customHeight="1" x14ac:dyDescent="0.25">
      <c r="A118" s="436" t="s">
        <v>25</v>
      </c>
      <c r="B118" s="436"/>
      <c r="C118" s="436"/>
      <c r="D118" s="436"/>
      <c r="E118" s="445" t="s">
        <v>16</v>
      </c>
      <c r="F118" s="445" t="s">
        <v>139</v>
      </c>
      <c r="G118" s="445" t="s">
        <v>154</v>
      </c>
      <c r="H118" s="445" t="s">
        <v>155</v>
      </c>
      <c r="I118" s="445" t="s">
        <v>156</v>
      </c>
      <c r="J118" s="445" t="s">
        <v>173</v>
      </c>
      <c r="K118" s="445" t="s">
        <v>106</v>
      </c>
      <c r="L118" s="445" t="s">
        <v>137</v>
      </c>
      <c r="M118" s="446" t="s">
        <v>174</v>
      </c>
      <c r="N118" s="446" t="s">
        <v>175</v>
      </c>
      <c r="O118" s="446" t="s">
        <v>176</v>
      </c>
      <c r="P118" s="446" t="s">
        <v>177</v>
      </c>
      <c r="Q118" s="446" t="s">
        <v>193</v>
      </c>
      <c r="R118" s="446" t="s">
        <v>263</v>
      </c>
      <c r="S118" s="445" t="s">
        <v>262</v>
      </c>
      <c r="T118" s="447" t="s">
        <v>278</v>
      </c>
      <c r="U118" s="448" t="s">
        <v>76</v>
      </c>
      <c r="V118" s="448" t="s">
        <v>136</v>
      </c>
      <c r="W118" s="449" t="s">
        <v>148</v>
      </c>
      <c r="X118" s="450" t="s">
        <v>92</v>
      </c>
      <c r="Y118" s="450" t="s">
        <v>60</v>
      </c>
      <c r="Z118" s="450" t="s">
        <v>96</v>
      </c>
      <c r="AA118" s="450" t="s">
        <v>98</v>
      </c>
      <c r="AB118" s="450" t="s">
        <v>62</v>
      </c>
      <c r="AC118" s="451"/>
      <c r="AD118" s="452" t="s">
        <v>326</v>
      </c>
      <c r="AE118" s="453" t="s">
        <v>327</v>
      </c>
      <c r="AF118" s="452"/>
      <c r="AG118" s="452" t="s">
        <v>325</v>
      </c>
      <c r="AH118" s="169"/>
    </row>
    <row r="119" spans="1:34" ht="47.1" hidden="1" customHeight="1" x14ac:dyDescent="0.25">
      <c r="A119" s="432"/>
      <c r="B119" s="454"/>
      <c r="C119" s="454"/>
      <c r="D119" s="454"/>
      <c r="E119" s="455" t="str">
        <f>IFERROR(IF(AND(K119="",T119=""),"",(VLOOKUP(Q119,'Reference records(soft deleted)'!$B$40:$D$56,3,FALSE))),"")</f>
        <v/>
      </c>
      <c r="F119" s="456"/>
      <c r="G119" s="456"/>
      <c r="H119" s="456"/>
      <c r="I119" s="456"/>
      <c r="J119" s="456"/>
      <c r="K119" s="455" t="str">
        <f>IFERROR(VLOOKUP(R119,'Reference records(soft deleted)'!$B$116:$D$189,3,FALSE),"")</f>
        <v/>
      </c>
      <c r="L119" s="456"/>
      <c r="M119" s="456"/>
      <c r="N119" s="456"/>
      <c r="O119" s="456"/>
      <c r="P119" s="456"/>
      <c r="Q119" s="457" t="s">
        <v>192</v>
      </c>
      <c r="R119" s="458" t="s">
        <v>194</v>
      </c>
      <c r="S119" s="456"/>
      <c r="T119" s="459"/>
      <c r="U119" s="460" t="str">
        <f>IFERROR(IF(VLOOKUP(E119,'Reference Records'!$C$68:$D$81,2,FALSE)=0,"",VLOOKUP(E119,'Reference Records'!$C$68:$D$81,2,FALSE)),"")</f>
        <v/>
      </c>
      <c r="V119" s="460"/>
      <c r="W119" s="460" t="str">
        <f>K119&amp;T119</f>
        <v/>
      </c>
      <c r="X119" s="461" t="str">
        <f>IFERROR(VLOOKUP(E119,$E$92:$H$109,4,FALSE),"")</f>
        <v>a1P1R00000351DXUAY</v>
      </c>
      <c r="Y119" s="461" t="b">
        <f>IFERROR(IF(OR(K119&lt;&gt;"",T119&lt;&gt;""),TRUE,FALSE),FALSE)</f>
        <v>0</v>
      </c>
      <c r="Z119" s="461" t="b">
        <f>IFERROR(TRUE,FALSE)</f>
        <v>1</v>
      </c>
      <c r="AA119" s="461" t="str">
        <f>IFERROR(VLOOKUP(K119,'Reference Records'!$C$84:$E$148,3,FALSE),"")</f>
        <v/>
      </c>
      <c r="AB119" s="461" t="s">
        <v>61</v>
      </c>
      <c r="AC119" s="451"/>
      <c r="AD119" s="462" t="str">
        <f t="array" ref="AD119">IFERROR(INDEX($E$119:$E$170,MATCH(SMALL(NOT($E$119:$E$170="")*IF(ISNUMBER($E$119:$E$170),COUNTIF($E$119:$E$170,"&lt;="&amp;$E$119:$E$170),COUNTIF($E$119:$E$170,"&lt;="&amp;$E$119:$E$170)+SUM(--ISNUMBER($E$119:$E$170))),ROWS($E$118:E118)+SUM(--ISBLANK($E$119:$E$170))),NOT($E$119:$E$170="")*IF(ISNUMBER($E$119:$E$170),COUNTIF($E$119:$E$170,"&lt;="&amp;$E$119:$E$170),COUNTIF($E$119:$E$170,"&lt;="&amp;$E$119:$E$170)+SUM(--ISNUMBER($E$119:$E$170))),0)),"")</f>
        <v/>
      </c>
      <c r="AE119" s="452" t="str">
        <f t="array" ref="AE119">IFERROR(IF(INDEX($W$119:$W$170, MATCH(0, IF(AD119=$E$119:$E$170, COUNTIF($AE$118:$AE118, $W$119:$W$170), ""), 0))=0,"",INDEX($W$119:$W$170, MATCH(0, IF(AD119=$E$119:$E$170, COUNTIF($AE$118:$AE118, $W$119:$W$170), ""), 0))),"")</f>
        <v/>
      </c>
      <c r="AF119" s="452"/>
      <c r="AG119" s="463" t="s">
        <v>324</v>
      </c>
      <c r="AH119" s="169"/>
    </row>
    <row r="120" spans="1:34" ht="47.1" customHeight="1" x14ac:dyDescent="0.25">
      <c r="A120" s="432">
        <v>1</v>
      </c>
      <c r="B120" s="454"/>
      <c r="C120" s="454"/>
      <c r="D120" s="454"/>
      <c r="E120" s="455" t="s">
        <v>2554</v>
      </c>
      <c r="F120" s="456"/>
      <c r="G120" s="456"/>
      <c r="H120" s="456"/>
      <c r="I120" s="456"/>
      <c r="J120" s="456"/>
      <c r="K120" s="455" t="s">
        <v>2845</v>
      </c>
      <c r="L120" s="456"/>
      <c r="M120" s="456"/>
      <c r="N120" s="456"/>
      <c r="O120" s="456"/>
      <c r="P120" s="456"/>
      <c r="Q120" s="457"/>
      <c r="R120" s="458"/>
      <c r="S120" s="456"/>
      <c r="T120" s="459"/>
      <c r="U120" s="460" t="str">
        <f>IFERROR(IF(VLOOKUP(E120,'Reference Records'!$C$68:$D$81,2,FALSE)=0,"",VLOOKUP(E120,'Reference Records'!$C$68:$D$81,2,FALSE)),"")</f>
        <v>MCI-00022</v>
      </c>
      <c r="V120" s="460"/>
      <c r="W120" s="460" t="str">
        <f t="shared" ref="W120:W169" si="11">K120&amp;T120</f>
        <v>Analysis, review and transparency</v>
      </c>
      <c r="X120" s="461" t="str">
        <f t="shared" ref="X120:X169" si="12">IFERROR(VLOOKUP(E120,$E$92:$H$109,4,FALSE),"")</f>
        <v>a1P1R00000351DVUAY</v>
      </c>
      <c r="Y120" s="461" t="b">
        <f t="shared" ref="Y120:Y169" si="13">IFERROR(IF(OR(K120&lt;&gt;"",T120&lt;&gt;""),TRUE,FALSE),FALSE)</f>
        <v>1</v>
      </c>
      <c r="Z120" s="461" t="b">
        <f t="shared" ref="Z120:Z169" si="14">IFERROR(TRUE,FALSE)</f>
        <v>1</v>
      </c>
      <c r="AA120" s="461" t="str">
        <f>IFERROR(VLOOKUP(K120,'Reference Records'!$C$84:$E$148,3,FALSE),"")</f>
        <v>a1O36000001EGIPEA4</v>
      </c>
      <c r="AB120" s="461" t="s">
        <v>568</v>
      </c>
      <c r="AC120" s="451"/>
      <c r="AD120" s="462" t="str">
        <f t="array" ref="AD120">IFERROR(INDEX($E$119:$E$170,MATCH(SMALL(NOT($E$119:$E$170="")*IF(ISNUMBER($E$119:$E$170),COUNTIF($E$119:$E$170,"&lt;="&amp;$E$119:$E$170),COUNTIF($E$119:$E$170,"&lt;="&amp;$E$119:$E$170)+SUM(--ISNUMBER($E$119:$E$170))),ROWS($E$118:E119)+SUM(--ISBLANK($E$119:$E$170))),NOT($E$119:$E$170="")*IF(ISNUMBER($E$119:$E$170),COUNTIF($E$119:$E$170,"&lt;="&amp;$E$119:$E$170),COUNTIF($E$119:$E$170,"&lt;="&amp;$E$119:$E$170)+SUM(--ISNUMBER($E$119:$E$170))),0)),"")</f>
        <v/>
      </c>
      <c r="AE120" s="452" t="str">
        <f t="array" ref="AE120">IFERROR(IF(INDEX($W$119:$W$170, MATCH(0, IF(AD120=$E$119:$E$170, COUNTIF($AE$118:$AE119, $W$119:$W$170), ""), 0))=0,"",INDEX($W$119:$W$170, MATCH(0, IF(AD120=$E$119:$E$170, COUNTIF($AE$118:$AE119, $W$119:$W$170), ""), 0))),"")</f>
        <v/>
      </c>
      <c r="AF120" s="452"/>
      <c r="AG120" s="463" t="s">
        <v>569</v>
      </c>
      <c r="AH120" s="169"/>
    </row>
    <row r="121" spans="1:34" ht="47.1" customHeight="1" x14ac:dyDescent="0.25">
      <c r="A121" s="432">
        <v>2</v>
      </c>
      <c r="B121" s="454"/>
      <c r="C121" s="454"/>
      <c r="D121" s="454"/>
      <c r="E121" s="455" t="str">
        <f>IFERROR(IF(AND(K121="",T121=""),"",(VLOOKUP(Q121,'Reference records(soft deleted)'!$B$40:$D$56,3,FALSE))),"")</f>
        <v/>
      </c>
      <c r="F121" s="456"/>
      <c r="G121" s="456"/>
      <c r="H121" s="456"/>
      <c r="I121" s="456"/>
      <c r="J121" s="456"/>
      <c r="K121" s="455" t="str">
        <f>IFERROR(VLOOKUP(R121,'Reference records(soft deleted)'!$B$116:$D$189,3,FALSE),"")</f>
        <v/>
      </c>
      <c r="L121" s="456"/>
      <c r="M121" s="456"/>
      <c r="N121" s="456"/>
      <c r="O121" s="456"/>
      <c r="P121" s="456"/>
      <c r="Q121" s="457"/>
      <c r="R121" s="458"/>
      <c r="S121" s="456"/>
      <c r="T121" s="459"/>
      <c r="U121" s="460" t="str">
        <f>IFERROR(IF(VLOOKUP(E121,'Reference Records'!$C$68:$D$81,2,FALSE)=0,"",VLOOKUP(E121,'Reference Records'!$C$68:$D$81,2,FALSE)),"")</f>
        <v/>
      </c>
      <c r="V121" s="460"/>
      <c r="W121" s="460" t="str">
        <f t="shared" si="11"/>
        <v/>
      </c>
      <c r="X121" s="461" t="str">
        <f t="shared" si="12"/>
        <v>a1P1R00000351DXUAY</v>
      </c>
      <c r="Y121" s="461" t="b">
        <f t="shared" si="13"/>
        <v>0</v>
      </c>
      <c r="Z121" s="461" t="b">
        <f t="shared" si="14"/>
        <v>1</v>
      </c>
      <c r="AA121" s="461" t="str">
        <f>IFERROR(VLOOKUP(K121,'Reference Records'!$C$84:$E$148,3,FALSE),"")</f>
        <v/>
      </c>
      <c r="AB121" s="461" t="s">
        <v>570</v>
      </c>
      <c r="AC121" s="451"/>
      <c r="AD121" s="462" t="str">
        <f t="array" ref="AD121">IFERROR(INDEX($E$119:$E$170,MATCH(SMALL(NOT($E$119:$E$170="")*IF(ISNUMBER($E$119:$E$170),COUNTIF($E$119:$E$170,"&lt;="&amp;$E$119:$E$170),COUNTIF($E$119:$E$170,"&lt;="&amp;$E$119:$E$170)+SUM(--ISNUMBER($E$119:$E$170))),ROWS($E$118:E120)+SUM(--ISBLANK($E$119:$E$170))),NOT($E$119:$E$170="")*IF(ISNUMBER($E$119:$E$170),COUNTIF($E$119:$E$170,"&lt;="&amp;$E$119:$E$170),COUNTIF($E$119:$E$170,"&lt;="&amp;$E$119:$E$170)+SUM(--ISNUMBER($E$119:$E$170))),0)),"")</f>
        <v/>
      </c>
      <c r="AE121" s="452" t="str">
        <f t="array" ref="AE121">IFERROR(IF(INDEX($W$119:$W$170, MATCH(0, IF(AD121=$E$119:$E$170, COUNTIF($AE$118:$AE120, $W$119:$W$170), ""), 0))=0,"",INDEX($W$119:$W$170, MATCH(0, IF(AD121=$E$119:$E$170, COUNTIF($AE$118:$AE120, $W$119:$W$170), ""), 0))),"")</f>
        <v/>
      </c>
      <c r="AF121" s="452"/>
      <c r="AG121" s="463" t="s">
        <v>571</v>
      </c>
      <c r="AH121" s="169"/>
    </row>
    <row r="122" spans="1:34" ht="47.1" customHeight="1" x14ac:dyDescent="0.25">
      <c r="A122" s="432">
        <v>3</v>
      </c>
      <c r="B122" s="454"/>
      <c r="C122" s="454"/>
      <c r="D122" s="454"/>
      <c r="E122" s="455" t="str">
        <f>IFERROR(IF(AND(K122="",T122=""),"",(VLOOKUP(Q122,'Reference records(soft deleted)'!$B$40:$D$56,3,FALSE))),"")</f>
        <v/>
      </c>
      <c r="F122" s="456"/>
      <c r="G122" s="456"/>
      <c r="H122" s="456"/>
      <c r="I122" s="456"/>
      <c r="J122" s="456"/>
      <c r="K122" s="455" t="str">
        <f>IFERROR(VLOOKUP(R122,'Reference records(soft deleted)'!$B$116:$D$189,3,FALSE),"")</f>
        <v/>
      </c>
      <c r="L122" s="456"/>
      <c r="M122" s="456"/>
      <c r="N122" s="456"/>
      <c r="O122" s="456"/>
      <c r="P122" s="456"/>
      <c r="Q122" s="457"/>
      <c r="R122" s="458"/>
      <c r="S122" s="456"/>
      <c r="T122" s="459"/>
      <c r="U122" s="460" t="str">
        <f>IFERROR(IF(VLOOKUP(E122,'Reference Records'!$C$68:$D$81,2,FALSE)=0,"",VLOOKUP(E122,'Reference Records'!$C$68:$D$81,2,FALSE)),"")</f>
        <v/>
      </c>
      <c r="V122" s="460"/>
      <c r="W122" s="460" t="str">
        <f t="shared" si="11"/>
        <v/>
      </c>
      <c r="X122" s="461" t="str">
        <f t="shared" si="12"/>
        <v>a1P1R00000351DXUAY</v>
      </c>
      <c r="Y122" s="461" t="b">
        <f t="shared" si="13"/>
        <v>0</v>
      </c>
      <c r="Z122" s="461" t="b">
        <f t="shared" si="14"/>
        <v>1</v>
      </c>
      <c r="AA122" s="461" t="str">
        <f>IFERROR(VLOOKUP(K122,'Reference Records'!$C$84:$E$148,3,FALSE),"")</f>
        <v/>
      </c>
      <c r="AB122" s="461" t="s">
        <v>572</v>
      </c>
      <c r="AC122" s="451"/>
      <c r="AD122" s="462" t="str">
        <f t="array" ref="AD122">IFERROR(INDEX($E$119:$E$170,MATCH(SMALL(NOT($E$119:$E$170="")*IF(ISNUMBER($E$119:$E$170),COUNTIF($E$119:$E$170,"&lt;="&amp;$E$119:$E$170),COUNTIF($E$119:$E$170,"&lt;="&amp;$E$119:$E$170)+SUM(--ISNUMBER($E$119:$E$170))),ROWS($E$118:E121)+SUM(--ISBLANK($E$119:$E$170))),NOT($E$119:$E$170="")*IF(ISNUMBER($E$119:$E$170),COUNTIF($E$119:$E$170,"&lt;="&amp;$E$119:$E$170),COUNTIF($E$119:$E$170,"&lt;="&amp;$E$119:$E$170)+SUM(--ISNUMBER($E$119:$E$170))),0)),"")</f>
        <v/>
      </c>
      <c r="AE122" s="452" t="str">
        <f t="array" ref="AE122">IFERROR(IF(INDEX($W$119:$W$170, MATCH(0, IF(AD122=$E$119:$E$170, COUNTIF($AE$118:$AE121, $W$119:$W$170), ""), 0))=0,"",INDEX($W$119:$W$170, MATCH(0, IF(AD122=$E$119:$E$170, COUNTIF($AE$118:$AE121, $W$119:$W$170), ""), 0))),"")</f>
        <v/>
      </c>
      <c r="AF122" s="452"/>
      <c r="AG122" s="463" t="s">
        <v>573</v>
      </c>
      <c r="AH122" s="169"/>
    </row>
    <row r="123" spans="1:34" ht="47.1" customHeight="1" x14ac:dyDescent="0.25">
      <c r="A123" s="432">
        <v>4</v>
      </c>
      <c r="B123" s="454"/>
      <c r="C123" s="454"/>
      <c r="D123" s="454"/>
      <c r="E123" s="455" t="str">
        <f>IFERROR(IF(AND(K123="",T123=""),"",(VLOOKUP(Q123,'Reference records(soft deleted)'!$B$40:$D$56,3,FALSE))),"")</f>
        <v/>
      </c>
      <c r="F123" s="456"/>
      <c r="G123" s="456"/>
      <c r="H123" s="456"/>
      <c r="I123" s="456"/>
      <c r="J123" s="456"/>
      <c r="K123" s="455" t="str">
        <f>IFERROR(VLOOKUP(R123,'Reference records(soft deleted)'!$B$116:$D$189,3,FALSE),"")</f>
        <v/>
      </c>
      <c r="L123" s="456"/>
      <c r="M123" s="456"/>
      <c r="N123" s="456"/>
      <c r="O123" s="456"/>
      <c r="P123" s="456"/>
      <c r="Q123" s="457"/>
      <c r="R123" s="458"/>
      <c r="S123" s="456"/>
      <c r="T123" s="459"/>
      <c r="U123" s="460" t="str">
        <f>IFERROR(IF(VLOOKUP(E123,'Reference Records'!$C$68:$D$81,2,FALSE)=0,"",VLOOKUP(E123,'Reference Records'!$C$68:$D$81,2,FALSE)),"")</f>
        <v/>
      </c>
      <c r="V123" s="460"/>
      <c r="W123" s="460" t="str">
        <f t="shared" si="11"/>
        <v/>
      </c>
      <c r="X123" s="461" t="str">
        <f t="shared" si="12"/>
        <v>a1P1R00000351DXUAY</v>
      </c>
      <c r="Y123" s="461" t="b">
        <f t="shared" si="13"/>
        <v>0</v>
      </c>
      <c r="Z123" s="461" t="b">
        <f t="shared" si="14"/>
        <v>1</v>
      </c>
      <c r="AA123" s="461" t="str">
        <f>IFERROR(VLOOKUP(K123,'Reference Records'!$C$84:$E$148,3,FALSE),"")</f>
        <v/>
      </c>
      <c r="AB123" s="461" t="s">
        <v>574</v>
      </c>
      <c r="AC123" s="451"/>
      <c r="AD123" s="462" t="str">
        <f t="array" ref="AD123">IFERROR(INDEX($E$119:$E$170,MATCH(SMALL(NOT($E$119:$E$170="")*IF(ISNUMBER($E$119:$E$170),COUNTIF($E$119:$E$170,"&lt;="&amp;$E$119:$E$170),COUNTIF($E$119:$E$170,"&lt;="&amp;$E$119:$E$170)+SUM(--ISNUMBER($E$119:$E$170))),ROWS($E$118:E122)+SUM(--ISBLANK($E$119:$E$170))),NOT($E$119:$E$170="")*IF(ISNUMBER($E$119:$E$170),COUNTIF($E$119:$E$170,"&lt;="&amp;$E$119:$E$170),COUNTIF($E$119:$E$170,"&lt;="&amp;$E$119:$E$170)+SUM(--ISNUMBER($E$119:$E$170))),0)),"")</f>
        <v/>
      </c>
      <c r="AE123" s="452" t="str">
        <f t="array" ref="AE123">IFERROR(IF(INDEX($W$119:$W$170, MATCH(0, IF(AD123=$E$119:$E$170, COUNTIF($AE$118:$AE122, $W$119:$W$170), ""), 0))=0,"",INDEX($W$119:$W$170, MATCH(0, IF(AD123=$E$119:$E$170, COUNTIF($AE$118:$AE122, $W$119:$W$170), ""), 0))),"")</f>
        <v/>
      </c>
      <c r="AF123" s="452"/>
      <c r="AG123" s="463" t="s">
        <v>575</v>
      </c>
      <c r="AH123" s="169"/>
    </row>
    <row r="124" spans="1:34" ht="47.1" customHeight="1" x14ac:dyDescent="0.25">
      <c r="A124" s="432">
        <v>5</v>
      </c>
      <c r="B124" s="454"/>
      <c r="C124" s="454"/>
      <c r="D124" s="454"/>
      <c r="E124" s="455" t="str">
        <f>IFERROR(IF(AND(K124="",T124=""),"",(VLOOKUP(Q124,'Reference records(soft deleted)'!$B$40:$D$56,3,FALSE))),"")</f>
        <v/>
      </c>
      <c r="F124" s="456"/>
      <c r="G124" s="456"/>
      <c r="H124" s="456"/>
      <c r="I124" s="456"/>
      <c r="J124" s="456"/>
      <c r="K124" s="455" t="str">
        <f>IFERROR(VLOOKUP(R124,'Reference records(soft deleted)'!$B$116:$D$189,3,FALSE),"")</f>
        <v/>
      </c>
      <c r="L124" s="456"/>
      <c r="M124" s="456"/>
      <c r="N124" s="456"/>
      <c r="O124" s="456"/>
      <c r="P124" s="456"/>
      <c r="Q124" s="457"/>
      <c r="R124" s="458"/>
      <c r="S124" s="456"/>
      <c r="T124" s="459"/>
      <c r="U124" s="460" t="str">
        <f>IFERROR(IF(VLOOKUP(E124,'Reference Records'!$C$68:$D$81,2,FALSE)=0,"",VLOOKUP(E124,'Reference Records'!$C$68:$D$81,2,FALSE)),"")</f>
        <v/>
      </c>
      <c r="V124" s="460"/>
      <c r="W124" s="460" t="str">
        <f t="shared" si="11"/>
        <v/>
      </c>
      <c r="X124" s="461" t="str">
        <f t="shared" si="12"/>
        <v>a1P1R00000351DXUAY</v>
      </c>
      <c r="Y124" s="461" t="b">
        <f t="shared" si="13"/>
        <v>0</v>
      </c>
      <c r="Z124" s="461" t="b">
        <f t="shared" si="14"/>
        <v>1</v>
      </c>
      <c r="AA124" s="461" t="str">
        <f>IFERROR(VLOOKUP(K124,'Reference Records'!$C$84:$E$148,3,FALSE),"")</f>
        <v/>
      </c>
      <c r="AB124" s="461" t="s">
        <v>576</v>
      </c>
      <c r="AC124" s="451"/>
      <c r="AD124" s="462" t="str">
        <f t="array" ref="AD124">IFERROR(INDEX($E$119:$E$170,MATCH(SMALL(NOT($E$119:$E$170="")*IF(ISNUMBER($E$119:$E$170),COUNTIF($E$119:$E$170,"&lt;="&amp;$E$119:$E$170),COUNTIF($E$119:$E$170,"&lt;="&amp;$E$119:$E$170)+SUM(--ISNUMBER($E$119:$E$170))),ROWS($E$118:E123)+SUM(--ISBLANK($E$119:$E$170))),NOT($E$119:$E$170="")*IF(ISNUMBER($E$119:$E$170),COUNTIF($E$119:$E$170,"&lt;="&amp;$E$119:$E$170),COUNTIF($E$119:$E$170,"&lt;="&amp;$E$119:$E$170)+SUM(--ISNUMBER($E$119:$E$170))),0)),"")</f>
        <v/>
      </c>
      <c r="AE124" s="452" t="str">
        <f t="array" ref="AE124">IFERROR(IF(INDEX($W$119:$W$170, MATCH(0, IF(AD124=$E$119:$E$170, COUNTIF($AE$118:$AE123, $W$119:$W$170), ""), 0))=0,"",INDEX($W$119:$W$170, MATCH(0, IF(AD124=$E$119:$E$170, COUNTIF($AE$118:$AE123, $W$119:$W$170), ""), 0))),"")</f>
        <v/>
      </c>
      <c r="AF124" s="452"/>
      <c r="AG124" s="463" t="s">
        <v>577</v>
      </c>
      <c r="AH124" s="169"/>
    </row>
    <row r="125" spans="1:34" ht="47.1" customHeight="1" x14ac:dyDescent="0.25">
      <c r="A125" s="432">
        <v>6</v>
      </c>
      <c r="B125" s="454"/>
      <c r="C125" s="454"/>
      <c r="D125" s="454"/>
      <c r="E125" s="455" t="str">
        <f>IFERROR(IF(AND(K125="",T125=""),"",(VLOOKUP(Q125,'Reference records(soft deleted)'!$B$40:$D$56,3,FALSE))),"")</f>
        <v/>
      </c>
      <c r="F125" s="456"/>
      <c r="G125" s="456"/>
      <c r="H125" s="456"/>
      <c r="I125" s="456"/>
      <c r="J125" s="456"/>
      <c r="K125" s="455" t="str">
        <f>IFERROR(VLOOKUP(R125,'Reference records(soft deleted)'!$B$116:$D$189,3,FALSE),"")</f>
        <v/>
      </c>
      <c r="L125" s="456"/>
      <c r="M125" s="456"/>
      <c r="N125" s="456"/>
      <c r="O125" s="456"/>
      <c r="P125" s="456"/>
      <c r="Q125" s="457"/>
      <c r="R125" s="458"/>
      <c r="S125" s="456"/>
      <c r="T125" s="459"/>
      <c r="U125" s="460" t="str">
        <f>IFERROR(IF(VLOOKUP(E125,'Reference Records'!$C$68:$D$81,2,FALSE)=0,"",VLOOKUP(E125,'Reference Records'!$C$68:$D$81,2,FALSE)),"")</f>
        <v/>
      </c>
      <c r="V125" s="460"/>
      <c r="W125" s="460" t="str">
        <f t="shared" si="11"/>
        <v/>
      </c>
      <c r="X125" s="461" t="str">
        <f t="shared" si="12"/>
        <v>a1P1R00000351DXUAY</v>
      </c>
      <c r="Y125" s="461" t="b">
        <f t="shared" si="13"/>
        <v>0</v>
      </c>
      <c r="Z125" s="461" t="b">
        <f t="shared" si="14"/>
        <v>1</v>
      </c>
      <c r="AA125" s="461" t="str">
        <f>IFERROR(VLOOKUP(K125,'Reference Records'!$C$84:$E$148,3,FALSE),"")</f>
        <v/>
      </c>
      <c r="AB125" s="461" t="s">
        <v>578</v>
      </c>
      <c r="AC125" s="451"/>
      <c r="AD125" s="462" t="str">
        <f t="array" ref="AD125">IFERROR(INDEX($E$119:$E$170,MATCH(SMALL(NOT($E$119:$E$170="")*IF(ISNUMBER($E$119:$E$170),COUNTIF($E$119:$E$170,"&lt;="&amp;$E$119:$E$170),COUNTIF($E$119:$E$170,"&lt;="&amp;$E$119:$E$170)+SUM(--ISNUMBER($E$119:$E$170))),ROWS($E$118:E124)+SUM(--ISBLANK($E$119:$E$170))),NOT($E$119:$E$170="")*IF(ISNUMBER($E$119:$E$170),COUNTIF($E$119:$E$170,"&lt;="&amp;$E$119:$E$170),COUNTIF($E$119:$E$170,"&lt;="&amp;$E$119:$E$170)+SUM(--ISNUMBER($E$119:$E$170))),0)),"")</f>
        <v/>
      </c>
      <c r="AE125" s="452" t="str">
        <f t="array" ref="AE125">IFERROR(IF(INDEX($W$119:$W$170, MATCH(0, IF(AD125=$E$119:$E$170, COUNTIF($AE$118:$AE124, $W$119:$W$170), ""), 0))=0,"",INDEX($W$119:$W$170, MATCH(0, IF(AD125=$E$119:$E$170, COUNTIF($AE$118:$AE124, $W$119:$W$170), ""), 0))),"")</f>
        <v/>
      </c>
      <c r="AF125" s="452"/>
      <c r="AG125" s="463" t="s">
        <v>579</v>
      </c>
      <c r="AH125" s="169"/>
    </row>
    <row r="126" spans="1:34" ht="47.1" customHeight="1" x14ac:dyDescent="0.25">
      <c r="A126" s="432">
        <v>7</v>
      </c>
      <c r="B126" s="454"/>
      <c r="C126" s="454"/>
      <c r="D126" s="454"/>
      <c r="E126" s="455" t="str">
        <f>IFERROR(IF(AND(K126="",T126=""),"",(VLOOKUP(Q126,'Reference records(soft deleted)'!$B$40:$D$56,3,FALSE))),"")</f>
        <v/>
      </c>
      <c r="F126" s="456"/>
      <c r="G126" s="456"/>
      <c r="H126" s="456"/>
      <c r="I126" s="456"/>
      <c r="J126" s="456"/>
      <c r="K126" s="455" t="str">
        <f>IFERROR(VLOOKUP(R126,'Reference records(soft deleted)'!$B$116:$D$189,3,FALSE),"")</f>
        <v/>
      </c>
      <c r="L126" s="456"/>
      <c r="M126" s="456"/>
      <c r="N126" s="456"/>
      <c r="O126" s="456"/>
      <c r="P126" s="456"/>
      <c r="Q126" s="457"/>
      <c r="R126" s="458"/>
      <c r="S126" s="456"/>
      <c r="T126" s="459"/>
      <c r="U126" s="460" t="str">
        <f>IFERROR(IF(VLOOKUP(E126,'Reference Records'!$C$68:$D$81,2,FALSE)=0,"",VLOOKUP(E126,'Reference Records'!$C$68:$D$81,2,FALSE)),"")</f>
        <v/>
      </c>
      <c r="V126" s="460"/>
      <c r="W126" s="460" t="str">
        <f t="shared" si="11"/>
        <v/>
      </c>
      <c r="X126" s="461" t="str">
        <f t="shared" si="12"/>
        <v>a1P1R00000351DXUAY</v>
      </c>
      <c r="Y126" s="461" t="b">
        <f t="shared" si="13"/>
        <v>0</v>
      </c>
      <c r="Z126" s="461" t="b">
        <f t="shared" si="14"/>
        <v>1</v>
      </c>
      <c r="AA126" s="461" t="str">
        <f>IFERROR(VLOOKUP(K126,'Reference Records'!$C$84:$E$148,3,FALSE),"")</f>
        <v/>
      </c>
      <c r="AB126" s="461" t="s">
        <v>580</v>
      </c>
      <c r="AC126" s="451"/>
      <c r="AD126" s="462" t="str">
        <f t="array" ref="AD126">IFERROR(INDEX($E$119:$E$170,MATCH(SMALL(NOT($E$119:$E$170="")*IF(ISNUMBER($E$119:$E$170),COUNTIF($E$119:$E$170,"&lt;="&amp;$E$119:$E$170),COUNTIF($E$119:$E$170,"&lt;="&amp;$E$119:$E$170)+SUM(--ISNUMBER($E$119:$E$170))),ROWS($E$118:E125)+SUM(--ISBLANK($E$119:$E$170))),NOT($E$119:$E$170="")*IF(ISNUMBER($E$119:$E$170),COUNTIF($E$119:$E$170,"&lt;="&amp;$E$119:$E$170),COUNTIF($E$119:$E$170,"&lt;="&amp;$E$119:$E$170)+SUM(--ISNUMBER($E$119:$E$170))),0)),"")</f>
        <v/>
      </c>
      <c r="AE126" s="452" t="str">
        <f t="array" ref="AE126">IFERROR(IF(INDEX($W$119:$W$170, MATCH(0, IF(AD126=$E$119:$E$170, COUNTIF($AE$118:$AE125, $W$119:$W$170), ""), 0))=0,"",INDEX($W$119:$W$170, MATCH(0, IF(AD126=$E$119:$E$170, COUNTIF($AE$118:$AE125, $W$119:$W$170), ""), 0))),"")</f>
        <v/>
      </c>
      <c r="AF126" s="452"/>
      <c r="AG126" s="463" t="s">
        <v>581</v>
      </c>
      <c r="AH126" s="169"/>
    </row>
    <row r="127" spans="1:34" ht="47.1" customHeight="1" x14ac:dyDescent="0.25">
      <c r="A127" s="432">
        <v>8</v>
      </c>
      <c r="B127" s="454"/>
      <c r="C127" s="454"/>
      <c r="D127" s="454"/>
      <c r="E127" s="455" t="str">
        <f>IFERROR(IF(AND(K127="",T127=""),"",(VLOOKUP(Q127,'Reference records(soft deleted)'!$B$40:$D$56,3,FALSE))),"")</f>
        <v/>
      </c>
      <c r="F127" s="456"/>
      <c r="G127" s="456"/>
      <c r="H127" s="456"/>
      <c r="I127" s="456"/>
      <c r="J127" s="456"/>
      <c r="K127" s="455" t="str">
        <f>IFERROR(VLOOKUP(R127,'Reference records(soft deleted)'!$B$116:$D$189,3,FALSE),"")</f>
        <v/>
      </c>
      <c r="L127" s="456"/>
      <c r="M127" s="456"/>
      <c r="N127" s="456"/>
      <c r="O127" s="456"/>
      <c r="P127" s="456"/>
      <c r="Q127" s="457"/>
      <c r="R127" s="458"/>
      <c r="S127" s="456"/>
      <c r="T127" s="459"/>
      <c r="U127" s="460" t="str">
        <f>IFERROR(IF(VLOOKUP(E127,'Reference Records'!$C$68:$D$81,2,FALSE)=0,"",VLOOKUP(E127,'Reference Records'!$C$68:$D$81,2,FALSE)),"")</f>
        <v/>
      </c>
      <c r="V127" s="460"/>
      <c r="W127" s="460" t="str">
        <f t="shared" si="11"/>
        <v/>
      </c>
      <c r="X127" s="461" t="str">
        <f t="shared" si="12"/>
        <v>a1P1R00000351DXUAY</v>
      </c>
      <c r="Y127" s="461" t="b">
        <f t="shared" si="13"/>
        <v>0</v>
      </c>
      <c r="Z127" s="461" t="b">
        <f t="shared" si="14"/>
        <v>1</v>
      </c>
      <c r="AA127" s="461" t="str">
        <f>IFERROR(VLOOKUP(K127,'Reference Records'!$C$84:$E$148,3,FALSE),"")</f>
        <v/>
      </c>
      <c r="AB127" s="461" t="s">
        <v>582</v>
      </c>
      <c r="AC127" s="451"/>
      <c r="AD127" s="462" t="str">
        <f t="array" ref="AD127">IFERROR(INDEX($E$119:$E$170,MATCH(SMALL(NOT($E$119:$E$170="")*IF(ISNUMBER($E$119:$E$170),COUNTIF($E$119:$E$170,"&lt;="&amp;$E$119:$E$170),COUNTIF($E$119:$E$170,"&lt;="&amp;$E$119:$E$170)+SUM(--ISNUMBER($E$119:$E$170))),ROWS($E$118:E126)+SUM(--ISBLANK($E$119:$E$170))),NOT($E$119:$E$170="")*IF(ISNUMBER($E$119:$E$170),COUNTIF($E$119:$E$170,"&lt;="&amp;$E$119:$E$170),COUNTIF($E$119:$E$170,"&lt;="&amp;$E$119:$E$170)+SUM(--ISNUMBER($E$119:$E$170))),0)),"")</f>
        <v/>
      </c>
      <c r="AE127" s="452" t="str">
        <f t="array" ref="AE127">IFERROR(IF(INDEX($W$119:$W$170, MATCH(0, IF(AD127=$E$119:$E$170, COUNTIF($AE$118:$AE126, $W$119:$W$170), ""), 0))=0,"",INDEX($W$119:$W$170, MATCH(0, IF(AD127=$E$119:$E$170, COUNTIF($AE$118:$AE126, $W$119:$W$170), ""), 0))),"")</f>
        <v/>
      </c>
      <c r="AF127" s="452"/>
      <c r="AG127" s="463" t="s">
        <v>583</v>
      </c>
      <c r="AH127" s="169"/>
    </row>
    <row r="128" spans="1:34" ht="47.1" customHeight="1" x14ac:dyDescent="0.25">
      <c r="A128" s="432">
        <v>9</v>
      </c>
      <c r="B128" s="454"/>
      <c r="C128" s="454"/>
      <c r="D128" s="454"/>
      <c r="E128" s="455" t="str">
        <f>IFERROR(IF(AND(K128="",T128=""),"",(VLOOKUP(Q128,'Reference records(soft deleted)'!$B$40:$D$56,3,FALSE))),"")</f>
        <v/>
      </c>
      <c r="F128" s="456"/>
      <c r="G128" s="456"/>
      <c r="H128" s="456"/>
      <c r="I128" s="456"/>
      <c r="J128" s="456"/>
      <c r="K128" s="455" t="str">
        <f>IFERROR(VLOOKUP(R128,'Reference records(soft deleted)'!$B$116:$D$189,3,FALSE),"")</f>
        <v/>
      </c>
      <c r="L128" s="456"/>
      <c r="M128" s="456"/>
      <c r="N128" s="456"/>
      <c r="O128" s="456"/>
      <c r="P128" s="456"/>
      <c r="Q128" s="457"/>
      <c r="R128" s="458"/>
      <c r="S128" s="456"/>
      <c r="T128" s="459"/>
      <c r="U128" s="460" t="str">
        <f>IFERROR(IF(VLOOKUP(E128,'Reference Records'!$C$68:$D$81,2,FALSE)=0,"",VLOOKUP(E128,'Reference Records'!$C$68:$D$81,2,FALSE)),"")</f>
        <v/>
      </c>
      <c r="V128" s="460"/>
      <c r="W128" s="460" t="str">
        <f t="shared" si="11"/>
        <v/>
      </c>
      <c r="X128" s="461" t="str">
        <f t="shared" si="12"/>
        <v>a1P1R00000351DXUAY</v>
      </c>
      <c r="Y128" s="461" t="b">
        <f t="shared" si="13"/>
        <v>0</v>
      </c>
      <c r="Z128" s="461" t="b">
        <f t="shared" si="14"/>
        <v>1</v>
      </c>
      <c r="AA128" s="461" t="str">
        <f>IFERROR(VLOOKUP(K128,'Reference Records'!$C$84:$E$148,3,FALSE),"")</f>
        <v/>
      </c>
      <c r="AB128" s="461" t="s">
        <v>584</v>
      </c>
      <c r="AC128" s="451"/>
      <c r="AD128" s="462" t="str">
        <f t="array" ref="AD128">IFERROR(INDEX($E$119:$E$170,MATCH(SMALL(NOT($E$119:$E$170="")*IF(ISNUMBER($E$119:$E$170),COUNTIF($E$119:$E$170,"&lt;="&amp;$E$119:$E$170),COUNTIF($E$119:$E$170,"&lt;="&amp;$E$119:$E$170)+SUM(--ISNUMBER($E$119:$E$170))),ROWS($E$118:E127)+SUM(--ISBLANK($E$119:$E$170))),NOT($E$119:$E$170="")*IF(ISNUMBER($E$119:$E$170),COUNTIF($E$119:$E$170,"&lt;="&amp;$E$119:$E$170),COUNTIF($E$119:$E$170,"&lt;="&amp;$E$119:$E$170)+SUM(--ISNUMBER($E$119:$E$170))),0)),"")</f>
        <v/>
      </c>
      <c r="AE128" s="452" t="str">
        <f t="array" ref="AE128">IFERROR(IF(INDEX($W$119:$W$170, MATCH(0, IF(AD128=$E$119:$E$170, COUNTIF($AE$118:$AE127, $W$119:$W$170), ""), 0))=0,"",INDEX($W$119:$W$170, MATCH(0, IF(AD128=$E$119:$E$170, COUNTIF($AE$118:$AE127, $W$119:$W$170), ""), 0))),"")</f>
        <v/>
      </c>
      <c r="AF128" s="452"/>
      <c r="AG128" s="463" t="s">
        <v>585</v>
      </c>
      <c r="AH128" s="169"/>
    </row>
    <row r="129" spans="1:34" ht="47.1" customHeight="1" x14ac:dyDescent="0.25">
      <c r="A129" s="432">
        <v>10</v>
      </c>
      <c r="B129" s="454"/>
      <c r="C129" s="454"/>
      <c r="D129" s="454"/>
      <c r="E129" s="455" t="str">
        <f>IFERROR(IF(AND(K129="",T129=""),"",(VLOOKUP(Q129,'Reference records(soft deleted)'!$B$40:$D$56,3,FALSE))),"")</f>
        <v/>
      </c>
      <c r="F129" s="456"/>
      <c r="G129" s="456"/>
      <c r="H129" s="456"/>
      <c r="I129" s="456"/>
      <c r="J129" s="456"/>
      <c r="K129" s="455" t="str">
        <f>IFERROR(VLOOKUP(R129,'Reference records(soft deleted)'!$B$116:$D$189,3,FALSE),"")</f>
        <v/>
      </c>
      <c r="L129" s="456"/>
      <c r="M129" s="456"/>
      <c r="N129" s="456"/>
      <c r="O129" s="456"/>
      <c r="P129" s="456"/>
      <c r="Q129" s="457"/>
      <c r="R129" s="458"/>
      <c r="S129" s="456"/>
      <c r="T129" s="459"/>
      <c r="U129" s="460" t="str">
        <f>IFERROR(IF(VLOOKUP(E129,'Reference Records'!$C$68:$D$81,2,FALSE)=0,"",VLOOKUP(E129,'Reference Records'!$C$68:$D$81,2,FALSE)),"")</f>
        <v/>
      </c>
      <c r="V129" s="460"/>
      <c r="W129" s="460" t="str">
        <f t="shared" si="11"/>
        <v/>
      </c>
      <c r="X129" s="461" t="str">
        <f t="shared" si="12"/>
        <v>a1P1R00000351DXUAY</v>
      </c>
      <c r="Y129" s="461" t="b">
        <f t="shared" si="13"/>
        <v>0</v>
      </c>
      <c r="Z129" s="461" t="b">
        <f t="shared" si="14"/>
        <v>1</v>
      </c>
      <c r="AA129" s="461" t="str">
        <f>IFERROR(VLOOKUP(K129,'Reference Records'!$C$84:$E$148,3,FALSE),"")</f>
        <v/>
      </c>
      <c r="AB129" s="461" t="s">
        <v>586</v>
      </c>
      <c r="AC129" s="451"/>
      <c r="AD129" s="462" t="str">
        <f t="array" ref="AD129">IFERROR(INDEX($E$119:$E$170,MATCH(SMALL(NOT($E$119:$E$170="")*IF(ISNUMBER($E$119:$E$170),COUNTIF($E$119:$E$170,"&lt;="&amp;$E$119:$E$170),COUNTIF($E$119:$E$170,"&lt;="&amp;$E$119:$E$170)+SUM(--ISNUMBER($E$119:$E$170))),ROWS($E$118:E128)+SUM(--ISBLANK($E$119:$E$170))),NOT($E$119:$E$170="")*IF(ISNUMBER($E$119:$E$170),COUNTIF($E$119:$E$170,"&lt;="&amp;$E$119:$E$170),COUNTIF($E$119:$E$170,"&lt;="&amp;$E$119:$E$170)+SUM(--ISNUMBER($E$119:$E$170))),0)),"")</f>
        <v/>
      </c>
      <c r="AE129" s="452" t="str">
        <f t="array" ref="AE129">IFERROR(IF(INDEX($W$119:$W$170, MATCH(0, IF(AD129=$E$119:$E$170, COUNTIF($AE$118:$AE128, $W$119:$W$170), ""), 0))=0,"",INDEX($W$119:$W$170, MATCH(0, IF(AD129=$E$119:$E$170, COUNTIF($AE$118:$AE128, $W$119:$W$170), ""), 0))),"")</f>
        <v/>
      </c>
      <c r="AF129" s="452"/>
      <c r="AG129" s="463" t="s">
        <v>587</v>
      </c>
      <c r="AH129" s="169"/>
    </row>
    <row r="130" spans="1:34" ht="47.1" customHeight="1" x14ac:dyDescent="0.25">
      <c r="A130" s="432">
        <v>11</v>
      </c>
      <c r="B130" s="454"/>
      <c r="C130" s="454"/>
      <c r="D130" s="454"/>
      <c r="E130" s="455" t="str">
        <f>IFERROR(IF(AND(K130="",T130=""),"",(VLOOKUP(Q130,'Reference records(soft deleted)'!$B$40:$D$56,3,FALSE))),"")</f>
        <v/>
      </c>
      <c r="F130" s="456"/>
      <c r="G130" s="456"/>
      <c r="H130" s="456"/>
      <c r="I130" s="456"/>
      <c r="J130" s="456"/>
      <c r="K130" s="455" t="str">
        <f>IFERROR(VLOOKUP(R130,'Reference records(soft deleted)'!$B$116:$D$189,3,FALSE),"")</f>
        <v/>
      </c>
      <c r="L130" s="456"/>
      <c r="M130" s="456"/>
      <c r="N130" s="456"/>
      <c r="O130" s="456"/>
      <c r="P130" s="456"/>
      <c r="Q130" s="457"/>
      <c r="R130" s="458"/>
      <c r="S130" s="456"/>
      <c r="T130" s="459"/>
      <c r="U130" s="460" t="str">
        <f>IFERROR(IF(VLOOKUP(E130,'Reference Records'!$C$68:$D$81,2,FALSE)=0,"",VLOOKUP(E130,'Reference Records'!$C$68:$D$81,2,FALSE)),"")</f>
        <v/>
      </c>
      <c r="V130" s="460"/>
      <c r="W130" s="460" t="str">
        <f t="shared" si="11"/>
        <v/>
      </c>
      <c r="X130" s="461" t="str">
        <f t="shared" si="12"/>
        <v>a1P1R00000351DXUAY</v>
      </c>
      <c r="Y130" s="461" t="b">
        <f t="shared" si="13"/>
        <v>0</v>
      </c>
      <c r="Z130" s="461" t="b">
        <f t="shared" si="14"/>
        <v>1</v>
      </c>
      <c r="AA130" s="461" t="str">
        <f>IFERROR(VLOOKUP(K130,'Reference Records'!$C$84:$E$148,3,FALSE),"")</f>
        <v/>
      </c>
      <c r="AB130" s="461" t="s">
        <v>588</v>
      </c>
      <c r="AC130" s="451"/>
      <c r="AD130" s="462" t="str">
        <f t="array" ref="AD130">IFERROR(INDEX($E$119:$E$170,MATCH(SMALL(NOT($E$119:$E$170="")*IF(ISNUMBER($E$119:$E$170),COUNTIF($E$119:$E$170,"&lt;="&amp;$E$119:$E$170),COUNTIF($E$119:$E$170,"&lt;="&amp;$E$119:$E$170)+SUM(--ISNUMBER($E$119:$E$170))),ROWS($E$118:E129)+SUM(--ISBLANK($E$119:$E$170))),NOT($E$119:$E$170="")*IF(ISNUMBER($E$119:$E$170),COUNTIF($E$119:$E$170,"&lt;="&amp;$E$119:$E$170),COUNTIF($E$119:$E$170,"&lt;="&amp;$E$119:$E$170)+SUM(--ISNUMBER($E$119:$E$170))),0)),"")</f>
        <v/>
      </c>
      <c r="AE130" s="452" t="str">
        <f t="array" ref="AE130">IFERROR(IF(INDEX($W$119:$W$170, MATCH(0, IF(AD130=$E$119:$E$170, COUNTIF($AE$118:$AE129, $W$119:$W$170), ""), 0))=0,"",INDEX($W$119:$W$170, MATCH(0, IF(AD130=$E$119:$E$170, COUNTIF($AE$118:$AE129, $W$119:$W$170), ""), 0))),"")</f>
        <v/>
      </c>
      <c r="AF130" s="452"/>
      <c r="AG130" s="463" t="s">
        <v>589</v>
      </c>
      <c r="AH130" s="169"/>
    </row>
    <row r="131" spans="1:34" ht="47.1" customHeight="1" x14ac:dyDescent="0.25">
      <c r="A131" s="432">
        <v>12</v>
      </c>
      <c r="B131" s="454"/>
      <c r="C131" s="454"/>
      <c r="D131" s="454"/>
      <c r="E131" s="455" t="str">
        <f>IFERROR(IF(AND(K131="",T131=""),"",(VLOOKUP(Q131,'Reference records(soft deleted)'!$B$40:$D$56,3,FALSE))),"")</f>
        <v/>
      </c>
      <c r="F131" s="456"/>
      <c r="G131" s="456"/>
      <c r="H131" s="456"/>
      <c r="I131" s="456"/>
      <c r="J131" s="456"/>
      <c r="K131" s="455" t="str">
        <f>IFERROR(VLOOKUP(R131,'Reference records(soft deleted)'!$B$116:$D$189,3,FALSE),"")</f>
        <v/>
      </c>
      <c r="L131" s="456"/>
      <c r="M131" s="456"/>
      <c r="N131" s="456"/>
      <c r="O131" s="456"/>
      <c r="P131" s="456"/>
      <c r="Q131" s="457"/>
      <c r="R131" s="458"/>
      <c r="S131" s="456"/>
      <c r="T131" s="459"/>
      <c r="U131" s="460" t="str">
        <f>IFERROR(IF(VLOOKUP(E131,'Reference Records'!$C$68:$D$81,2,FALSE)=0,"",VLOOKUP(E131,'Reference Records'!$C$68:$D$81,2,FALSE)),"")</f>
        <v/>
      </c>
      <c r="V131" s="460"/>
      <c r="W131" s="460" t="str">
        <f t="shared" si="11"/>
        <v/>
      </c>
      <c r="X131" s="461" t="str">
        <f t="shared" si="12"/>
        <v>a1P1R00000351DXUAY</v>
      </c>
      <c r="Y131" s="461" t="b">
        <f t="shared" si="13"/>
        <v>0</v>
      </c>
      <c r="Z131" s="461" t="b">
        <f t="shared" si="14"/>
        <v>1</v>
      </c>
      <c r="AA131" s="461" t="str">
        <f>IFERROR(VLOOKUP(K131,'Reference Records'!$C$84:$E$148,3,FALSE),"")</f>
        <v/>
      </c>
      <c r="AB131" s="461" t="s">
        <v>590</v>
      </c>
      <c r="AC131" s="451"/>
      <c r="AD131" s="462" t="str">
        <f t="array" ref="AD131">IFERROR(INDEX($E$119:$E$170,MATCH(SMALL(NOT($E$119:$E$170="")*IF(ISNUMBER($E$119:$E$170),COUNTIF($E$119:$E$170,"&lt;="&amp;$E$119:$E$170),COUNTIF($E$119:$E$170,"&lt;="&amp;$E$119:$E$170)+SUM(--ISNUMBER($E$119:$E$170))),ROWS($E$118:E130)+SUM(--ISBLANK($E$119:$E$170))),NOT($E$119:$E$170="")*IF(ISNUMBER($E$119:$E$170),COUNTIF($E$119:$E$170,"&lt;="&amp;$E$119:$E$170),COUNTIF($E$119:$E$170,"&lt;="&amp;$E$119:$E$170)+SUM(--ISNUMBER($E$119:$E$170))),0)),"")</f>
        <v/>
      </c>
      <c r="AE131" s="452" t="str">
        <f t="array" ref="AE131">IFERROR(IF(INDEX($W$119:$W$170, MATCH(0, IF(AD131=$E$119:$E$170, COUNTIF($AE$118:$AE130, $W$119:$W$170), ""), 0))=0,"",INDEX($W$119:$W$170, MATCH(0, IF(AD131=$E$119:$E$170, COUNTIF($AE$118:$AE130, $W$119:$W$170), ""), 0))),"")</f>
        <v/>
      </c>
      <c r="AF131" s="452"/>
      <c r="AG131" s="463" t="s">
        <v>591</v>
      </c>
      <c r="AH131" s="169"/>
    </row>
    <row r="132" spans="1:34" ht="47.1" customHeight="1" x14ac:dyDescent="0.25">
      <c r="A132" s="432">
        <v>13</v>
      </c>
      <c r="B132" s="454"/>
      <c r="C132" s="454"/>
      <c r="D132" s="454"/>
      <c r="E132" s="455" t="str">
        <f>IFERROR(IF(AND(K132="",T132=""),"",(VLOOKUP(Q132,'Reference records(soft deleted)'!$B$40:$D$56,3,FALSE))),"")</f>
        <v/>
      </c>
      <c r="F132" s="456"/>
      <c r="G132" s="456"/>
      <c r="H132" s="456"/>
      <c r="I132" s="456"/>
      <c r="J132" s="456"/>
      <c r="K132" s="455" t="str">
        <f>IFERROR(VLOOKUP(R132,'Reference records(soft deleted)'!$B$116:$D$189,3,FALSE),"")</f>
        <v/>
      </c>
      <c r="L132" s="456"/>
      <c r="M132" s="456"/>
      <c r="N132" s="456"/>
      <c r="O132" s="456"/>
      <c r="P132" s="456"/>
      <c r="Q132" s="457"/>
      <c r="R132" s="458"/>
      <c r="S132" s="456"/>
      <c r="T132" s="459"/>
      <c r="U132" s="460" t="str">
        <f>IFERROR(IF(VLOOKUP(E132,'Reference Records'!$C$68:$D$81,2,FALSE)=0,"",VLOOKUP(E132,'Reference Records'!$C$68:$D$81,2,FALSE)),"")</f>
        <v/>
      </c>
      <c r="V132" s="460"/>
      <c r="W132" s="460" t="str">
        <f t="shared" si="11"/>
        <v/>
      </c>
      <c r="X132" s="461" t="str">
        <f t="shared" si="12"/>
        <v>a1P1R00000351DXUAY</v>
      </c>
      <c r="Y132" s="461" t="b">
        <f t="shared" si="13"/>
        <v>0</v>
      </c>
      <c r="Z132" s="461" t="b">
        <f t="shared" si="14"/>
        <v>1</v>
      </c>
      <c r="AA132" s="461" t="str">
        <f>IFERROR(VLOOKUP(K132,'Reference Records'!$C$84:$E$148,3,FALSE),"")</f>
        <v/>
      </c>
      <c r="AB132" s="461" t="s">
        <v>592</v>
      </c>
      <c r="AC132" s="451"/>
      <c r="AD132" s="462" t="str">
        <f t="array" ref="AD132">IFERROR(INDEX($E$119:$E$170,MATCH(SMALL(NOT($E$119:$E$170="")*IF(ISNUMBER($E$119:$E$170),COUNTIF($E$119:$E$170,"&lt;="&amp;$E$119:$E$170),COUNTIF($E$119:$E$170,"&lt;="&amp;$E$119:$E$170)+SUM(--ISNUMBER($E$119:$E$170))),ROWS($E$118:E131)+SUM(--ISBLANK($E$119:$E$170))),NOT($E$119:$E$170="")*IF(ISNUMBER($E$119:$E$170),COUNTIF($E$119:$E$170,"&lt;="&amp;$E$119:$E$170),COUNTIF($E$119:$E$170,"&lt;="&amp;$E$119:$E$170)+SUM(--ISNUMBER($E$119:$E$170))),0)),"")</f>
        <v/>
      </c>
      <c r="AE132" s="452" t="str">
        <f t="array" ref="AE132">IFERROR(IF(INDEX($W$119:$W$170, MATCH(0, IF(AD132=$E$119:$E$170, COUNTIF($AE$118:$AE131, $W$119:$W$170), ""), 0))=0,"",INDEX($W$119:$W$170, MATCH(0, IF(AD132=$E$119:$E$170, COUNTIF($AE$118:$AE131, $W$119:$W$170), ""), 0))),"")</f>
        <v/>
      </c>
      <c r="AF132" s="452"/>
      <c r="AG132" s="463" t="s">
        <v>593</v>
      </c>
      <c r="AH132" s="169"/>
    </row>
    <row r="133" spans="1:34" ht="47.1" customHeight="1" x14ac:dyDescent="0.25">
      <c r="A133" s="432">
        <v>14</v>
      </c>
      <c r="B133" s="454"/>
      <c r="C133" s="454"/>
      <c r="D133" s="454"/>
      <c r="E133" s="455" t="str">
        <f>IFERROR(IF(AND(K133="",T133=""),"",(VLOOKUP(Q133,'Reference records(soft deleted)'!$B$40:$D$56,3,FALSE))),"")</f>
        <v/>
      </c>
      <c r="F133" s="456"/>
      <c r="G133" s="456"/>
      <c r="H133" s="456"/>
      <c r="I133" s="456"/>
      <c r="J133" s="456"/>
      <c r="K133" s="455" t="str">
        <f>IFERROR(VLOOKUP(R133,'Reference records(soft deleted)'!$B$116:$D$189,3,FALSE),"")</f>
        <v/>
      </c>
      <c r="L133" s="456"/>
      <c r="M133" s="456"/>
      <c r="N133" s="456"/>
      <c r="O133" s="456"/>
      <c r="P133" s="456"/>
      <c r="Q133" s="457"/>
      <c r="R133" s="458"/>
      <c r="S133" s="456"/>
      <c r="T133" s="459"/>
      <c r="U133" s="460" t="str">
        <f>IFERROR(IF(VLOOKUP(E133,'Reference Records'!$C$68:$D$81,2,FALSE)=0,"",VLOOKUP(E133,'Reference Records'!$C$68:$D$81,2,FALSE)),"")</f>
        <v/>
      </c>
      <c r="V133" s="460"/>
      <c r="W133" s="460" t="str">
        <f t="shared" si="11"/>
        <v/>
      </c>
      <c r="X133" s="461" t="str">
        <f t="shared" si="12"/>
        <v>a1P1R00000351DXUAY</v>
      </c>
      <c r="Y133" s="461" t="b">
        <f t="shared" si="13"/>
        <v>0</v>
      </c>
      <c r="Z133" s="461" t="b">
        <f t="shared" si="14"/>
        <v>1</v>
      </c>
      <c r="AA133" s="461" t="str">
        <f>IFERROR(VLOOKUP(K133,'Reference Records'!$C$84:$E$148,3,FALSE),"")</f>
        <v/>
      </c>
      <c r="AB133" s="461" t="s">
        <v>594</v>
      </c>
      <c r="AC133" s="451"/>
      <c r="AD133" s="462" t="str">
        <f t="array" ref="AD133">IFERROR(INDEX($E$119:$E$170,MATCH(SMALL(NOT($E$119:$E$170="")*IF(ISNUMBER($E$119:$E$170),COUNTIF($E$119:$E$170,"&lt;="&amp;$E$119:$E$170),COUNTIF($E$119:$E$170,"&lt;="&amp;$E$119:$E$170)+SUM(--ISNUMBER($E$119:$E$170))),ROWS($E$118:E132)+SUM(--ISBLANK($E$119:$E$170))),NOT($E$119:$E$170="")*IF(ISNUMBER($E$119:$E$170),COUNTIF($E$119:$E$170,"&lt;="&amp;$E$119:$E$170),COUNTIF($E$119:$E$170,"&lt;="&amp;$E$119:$E$170)+SUM(--ISNUMBER($E$119:$E$170))),0)),"")</f>
        <v/>
      </c>
      <c r="AE133" s="452" t="str">
        <f t="array" ref="AE133">IFERROR(IF(INDEX($W$119:$W$170, MATCH(0, IF(AD133=$E$119:$E$170, COUNTIF($AE$118:$AE132, $W$119:$W$170), ""), 0))=0,"",INDEX($W$119:$W$170, MATCH(0, IF(AD133=$E$119:$E$170, COUNTIF($AE$118:$AE132, $W$119:$W$170), ""), 0))),"")</f>
        <v/>
      </c>
      <c r="AF133" s="452"/>
      <c r="AG133" s="463" t="s">
        <v>595</v>
      </c>
      <c r="AH133" s="169"/>
    </row>
    <row r="134" spans="1:34" ht="47.1" customHeight="1" x14ac:dyDescent="0.25">
      <c r="A134" s="432">
        <v>15</v>
      </c>
      <c r="B134" s="454"/>
      <c r="C134" s="454"/>
      <c r="D134" s="454"/>
      <c r="E134" s="455" t="str">
        <f>IFERROR(IF(AND(K134="",T134=""),"",(VLOOKUP(Q134,'Reference records(soft deleted)'!$B$40:$D$56,3,FALSE))),"")</f>
        <v/>
      </c>
      <c r="F134" s="456"/>
      <c r="G134" s="456"/>
      <c r="H134" s="456"/>
      <c r="I134" s="456"/>
      <c r="J134" s="456"/>
      <c r="K134" s="455" t="str">
        <f>IFERROR(VLOOKUP(R134,'Reference records(soft deleted)'!$B$116:$D$189,3,FALSE),"")</f>
        <v/>
      </c>
      <c r="L134" s="456"/>
      <c r="M134" s="456"/>
      <c r="N134" s="456"/>
      <c r="O134" s="456"/>
      <c r="P134" s="456"/>
      <c r="Q134" s="457"/>
      <c r="R134" s="458"/>
      <c r="S134" s="456"/>
      <c r="T134" s="459"/>
      <c r="U134" s="460" t="str">
        <f>IFERROR(IF(VLOOKUP(E134,'Reference Records'!$C$68:$D$81,2,FALSE)=0,"",VLOOKUP(E134,'Reference Records'!$C$68:$D$81,2,FALSE)),"")</f>
        <v/>
      </c>
      <c r="V134" s="460"/>
      <c r="W134" s="460" t="str">
        <f t="shared" si="11"/>
        <v/>
      </c>
      <c r="X134" s="461" t="str">
        <f t="shared" si="12"/>
        <v>a1P1R00000351DXUAY</v>
      </c>
      <c r="Y134" s="461" t="b">
        <f t="shared" si="13"/>
        <v>0</v>
      </c>
      <c r="Z134" s="461" t="b">
        <f t="shared" si="14"/>
        <v>1</v>
      </c>
      <c r="AA134" s="461" t="str">
        <f>IFERROR(VLOOKUP(K134,'Reference Records'!$C$84:$E$148,3,FALSE),"")</f>
        <v/>
      </c>
      <c r="AB134" s="461" t="s">
        <v>596</v>
      </c>
      <c r="AC134" s="451"/>
      <c r="AD134" s="462" t="str">
        <f t="array" ref="AD134">IFERROR(INDEX($E$119:$E$170,MATCH(SMALL(NOT($E$119:$E$170="")*IF(ISNUMBER($E$119:$E$170),COUNTIF($E$119:$E$170,"&lt;="&amp;$E$119:$E$170),COUNTIF($E$119:$E$170,"&lt;="&amp;$E$119:$E$170)+SUM(--ISNUMBER($E$119:$E$170))),ROWS($E$118:E133)+SUM(--ISBLANK($E$119:$E$170))),NOT($E$119:$E$170="")*IF(ISNUMBER($E$119:$E$170),COUNTIF($E$119:$E$170,"&lt;="&amp;$E$119:$E$170),COUNTIF($E$119:$E$170,"&lt;="&amp;$E$119:$E$170)+SUM(--ISNUMBER($E$119:$E$170))),0)),"")</f>
        <v/>
      </c>
      <c r="AE134" s="452" t="str">
        <f t="array" ref="AE134">IFERROR(IF(INDEX($W$119:$W$170, MATCH(0, IF(AD134=$E$119:$E$170, COUNTIF($AE$118:$AE133, $W$119:$W$170), ""), 0))=0,"",INDEX($W$119:$W$170, MATCH(0, IF(AD134=$E$119:$E$170, COUNTIF($AE$118:$AE133, $W$119:$W$170), ""), 0))),"")</f>
        <v/>
      </c>
      <c r="AF134" s="452"/>
      <c r="AG134" s="463" t="s">
        <v>597</v>
      </c>
      <c r="AH134" s="169"/>
    </row>
    <row r="135" spans="1:34" ht="47.1" customHeight="1" x14ac:dyDescent="0.25">
      <c r="A135" s="432">
        <v>16</v>
      </c>
      <c r="B135" s="454"/>
      <c r="C135" s="454"/>
      <c r="D135" s="454"/>
      <c r="E135" s="455" t="str">
        <f>IFERROR(IF(AND(K135="",T135=""),"",(VLOOKUP(Q135,'Reference records(soft deleted)'!$B$40:$D$56,3,FALSE))),"")</f>
        <v/>
      </c>
      <c r="F135" s="456"/>
      <c r="G135" s="456"/>
      <c r="H135" s="456"/>
      <c r="I135" s="456"/>
      <c r="J135" s="456"/>
      <c r="K135" s="455" t="str">
        <f>IFERROR(VLOOKUP(R135,'Reference records(soft deleted)'!$B$116:$D$189,3,FALSE),"")</f>
        <v/>
      </c>
      <c r="L135" s="456"/>
      <c r="M135" s="456"/>
      <c r="N135" s="456"/>
      <c r="O135" s="456"/>
      <c r="P135" s="456"/>
      <c r="Q135" s="457"/>
      <c r="R135" s="458"/>
      <c r="S135" s="456"/>
      <c r="T135" s="459"/>
      <c r="U135" s="460" t="str">
        <f>IFERROR(IF(VLOOKUP(E135,'Reference Records'!$C$68:$D$81,2,FALSE)=0,"",VLOOKUP(E135,'Reference Records'!$C$68:$D$81,2,FALSE)),"")</f>
        <v/>
      </c>
      <c r="V135" s="460"/>
      <c r="W135" s="460" t="str">
        <f t="shared" si="11"/>
        <v/>
      </c>
      <c r="X135" s="461" t="str">
        <f t="shared" si="12"/>
        <v>a1P1R00000351DXUAY</v>
      </c>
      <c r="Y135" s="461" t="b">
        <f t="shared" si="13"/>
        <v>0</v>
      </c>
      <c r="Z135" s="461" t="b">
        <f t="shared" si="14"/>
        <v>1</v>
      </c>
      <c r="AA135" s="461" t="str">
        <f>IFERROR(VLOOKUP(K135,'Reference Records'!$C$84:$E$148,3,FALSE),"")</f>
        <v/>
      </c>
      <c r="AB135" s="461" t="s">
        <v>598</v>
      </c>
      <c r="AC135" s="451"/>
      <c r="AD135" s="462" t="str">
        <f t="array" ref="AD135">IFERROR(INDEX($E$119:$E$170,MATCH(SMALL(NOT($E$119:$E$170="")*IF(ISNUMBER($E$119:$E$170),COUNTIF($E$119:$E$170,"&lt;="&amp;$E$119:$E$170),COUNTIF($E$119:$E$170,"&lt;="&amp;$E$119:$E$170)+SUM(--ISNUMBER($E$119:$E$170))),ROWS($E$118:E134)+SUM(--ISBLANK($E$119:$E$170))),NOT($E$119:$E$170="")*IF(ISNUMBER($E$119:$E$170),COUNTIF($E$119:$E$170,"&lt;="&amp;$E$119:$E$170),COUNTIF($E$119:$E$170,"&lt;="&amp;$E$119:$E$170)+SUM(--ISNUMBER($E$119:$E$170))),0)),"")</f>
        <v/>
      </c>
      <c r="AE135" s="452" t="str">
        <f t="array" ref="AE135">IFERROR(IF(INDEX($W$119:$W$170, MATCH(0, IF(AD135=$E$119:$E$170, COUNTIF($AE$118:$AE134, $W$119:$W$170), ""), 0))=0,"",INDEX($W$119:$W$170, MATCH(0, IF(AD135=$E$119:$E$170, COUNTIF($AE$118:$AE134, $W$119:$W$170), ""), 0))),"")</f>
        <v/>
      </c>
      <c r="AF135" s="452"/>
      <c r="AG135" s="463" t="s">
        <v>599</v>
      </c>
      <c r="AH135" s="169"/>
    </row>
    <row r="136" spans="1:34" ht="47.1" customHeight="1" x14ac:dyDescent="0.25">
      <c r="A136" s="432">
        <v>17</v>
      </c>
      <c r="B136" s="454"/>
      <c r="C136" s="454"/>
      <c r="D136" s="454"/>
      <c r="E136" s="455" t="str">
        <f>IFERROR(IF(AND(K136="",T136=""),"",(VLOOKUP(Q136,'Reference records(soft deleted)'!$B$40:$D$56,3,FALSE))),"")</f>
        <v/>
      </c>
      <c r="F136" s="456"/>
      <c r="G136" s="456"/>
      <c r="H136" s="456"/>
      <c r="I136" s="456"/>
      <c r="J136" s="456"/>
      <c r="K136" s="455" t="str">
        <f>IFERROR(VLOOKUP(R136,'Reference records(soft deleted)'!$B$116:$D$189,3,FALSE),"")</f>
        <v/>
      </c>
      <c r="L136" s="456"/>
      <c r="M136" s="456"/>
      <c r="N136" s="456"/>
      <c r="O136" s="456"/>
      <c r="P136" s="456"/>
      <c r="Q136" s="457"/>
      <c r="R136" s="458"/>
      <c r="S136" s="456"/>
      <c r="T136" s="459"/>
      <c r="U136" s="460" t="str">
        <f>IFERROR(IF(VLOOKUP(E136,'Reference Records'!$C$68:$D$81,2,FALSE)=0,"",VLOOKUP(E136,'Reference Records'!$C$68:$D$81,2,FALSE)),"")</f>
        <v/>
      </c>
      <c r="V136" s="460"/>
      <c r="W136" s="460" t="str">
        <f t="shared" si="11"/>
        <v/>
      </c>
      <c r="X136" s="461" t="str">
        <f t="shared" si="12"/>
        <v>a1P1R00000351DXUAY</v>
      </c>
      <c r="Y136" s="461" t="b">
        <f t="shared" si="13"/>
        <v>0</v>
      </c>
      <c r="Z136" s="461" t="b">
        <f t="shared" si="14"/>
        <v>1</v>
      </c>
      <c r="AA136" s="461" t="str">
        <f>IFERROR(VLOOKUP(K136,'Reference Records'!$C$84:$E$148,3,FALSE),"")</f>
        <v/>
      </c>
      <c r="AB136" s="461" t="s">
        <v>600</v>
      </c>
      <c r="AC136" s="451"/>
      <c r="AD136" s="462" t="str">
        <f t="array" ref="AD136">IFERROR(INDEX($E$119:$E$170,MATCH(SMALL(NOT($E$119:$E$170="")*IF(ISNUMBER($E$119:$E$170),COUNTIF($E$119:$E$170,"&lt;="&amp;$E$119:$E$170),COUNTIF($E$119:$E$170,"&lt;="&amp;$E$119:$E$170)+SUM(--ISNUMBER($E$119:$E$170))),ROWS($E$118:E135)+SUM(--ISBLANK($E$119:$E$170))),NOT($E$119:$E$170="")*IF(ISNUMBER($E$119:$E$170),COUNTIF($E$119:$E$170,"&lt;="&amp;$E$119:$E$170),COUNTIF($E$119:$E$170,"&lt;="&amp;$E$119:$E$170)+SUM(--ISNUMBER($E$119:$E$170))),0)),"")</f>
        <v/>
      </c>
      <c r="AE136" s="452" t="str">
        <f t="array" ref="AE136">IFERROR(IF(INDEX($W$119:$W$170, MATCH(0, IF(AD136=$E$119:$E$170, COUNTIF($AE$118:$AE135, $W$119:$W$170), ""), 0))=0,"",INDEX($W$119:$W$170, MATCH(0, IF(AD136=$E$119:$E$170, COUNTIF($AE$118:$AE135, $W$119:$W$170), ""), 0))),"")</f>
        <v/>
      </c>
      <c r="AF136" s="452"/>
      <c r="AG136" s="463" t="s">
        <v>601</v>
      </c>
      <c r="AH136" s="169"/>
    </row>
    <row r="137" spans="1:34" ht="47.1" customHeight="1" x14ac:dyDescent="0.25">
      <c r="A137" s="432">
        <v>18</v>
      </c>
      <c r="B137" s="454"/>
      <c r="C137" s="454"/>
      <c r="D137" s="454"/>
      <c r="E137" s="455" t="str">
        <f>IFERROR(IF(AND(K137="",T137=""),"",(VLOOKUP(Q137,'Reference records(soft deleted)'!$B$40:$D$56,3,FALSE))),"")</f>
        <v/>
      </c>
      <c r="F137" s="456"/>
      <c r="G137" s="456"/>
      <c r="H137" s="456"/>
      <c r="I137" s="456"/>
      <c r="J137" s="456"/>
      <c r="K137" s="455" t="str">
        <f>IFERROR(VLOOKUP(R137,'Reference records(soft deleted)'!$B$116:$D$189,3,FALSE),"")</f>
        <v/>
      </c>
      <c r="L137" s="456"/>
      <c r="M137" s="456"/>
      <c r="N137" s="456"/>
      <c r="O137" s="456"/>
      <c r="P137" s="456"/>
      <c r="Q137" s="457"/>
      <c r="R137" s="458"/>
      <c r="S137" s="456"/>
      <c r="T137" s="459"/>
      <c r="U137" s="460" t="str">
        <f>IFERROR(IF(VLOOKUP(E137,'Reference Records'!$C$68:$D$81,2,FALSE)=0,"",VLOOKUP(E137,'Reference Records'!$C$68:$D$81,2,FALSE)),"")</f>
        <v/>
      </c>
      <c r="V137" s="460"/>
      <c r="W137" s="460" t="str">
        <f t="shared" si="11"/>
        <v/>
      </c>
      <c r="X137" s="461" t="str">
        <f t="shared" si="12"/>
        <v>a1P1R00000351DXUAY</v>
      </c>
      <c r="Y137" s="461" t="b">
        <f t="shared" si="13"/>
        <v>0</v>
      </c>
      <c r="Z137" s="461" t="b">
        <f t="shared" si="14"/>
        <v>1</v>
      </c>
      <c r="AA137" s="461" t="str">
        <f>IFERROR(VLOOKUP(K137,'Reference Records'!$C$84:$E$148,3,FALSE),"")</f>
        <v/>
      </c>
      <c r="AB137" s="461" t="s">
        <v>602</v>
      </c>
      <c r="AC137" s="451"/>
      <c r="AD137" s="462" t="str">
        <f t="array" ref="AD137">IFERROR(INDEX($E$119:$E$170,MATCH(SMALL(NOT($E$119:$E$170="")*IF(ISNUMBER($E$119:$E$170),COUNTIF($E$119:$E$170,"&lt;="&amp;$E$119:$E$170),COUNTIF($E$119:$E$170,"&lt;="&amp;$E$119:$E$170)+SUM(--ISNUMBER($E$119:$E$170))),ROWS($E$118:E136)+SUM(--ISBLANK($E$119:$E$170))),NOT($E$119:$E$170="")*IF(ISNUMBER($E$119:$E$170),COUNTIF($E$119:$E$170,"&lt;="&amp;$E$119:$E$170),COUNTIF($E$119:$E$170,"&lt;="&amp;$E$119:$E$170)+SUM(--ISNUMBER($E$119:$E$170))),0)),"")</f>
        <v/>
      </c>
      <c r="AE137" s="452" t="str">
        <f t="array" ref="AE137">IFERROR(IF(INDEX($W$119:$W$170, MATCH(0, IF(AD137=$E$119:$E$170, COUNTIF($AE$118:$AE136, $W$119:$W$170), ""), 0))=0,"",INDEX($W$119:$W$170, MATCH(0, IF(AD137=$E$119:$E$170, COUNTIF($AE$118:$AE136, $W$119:$W$170), ""), 0))),"")</f>
        <v/>
      </c>
      <c r="AF137" s="452"/>
      <c r="AG137" s="463" t="s">
        <v>603</v>
      </c>
      <c r="AH137" s="169"/>
    </row>
    <row r="138" spans="1:34" ht="47.1" customHeight="1" x14ac:dyDescent="0.25">
      <c r="A138" s="432">
        <v>19</v>
      </c>
      <c r="B138" s="454"/>
      <c r="C138" s="454"/>
      <c r="D138" s="454"/>
      <c r="E138" s="455" t="str">
        <f>IFERROR(IF(AND(K138="",T138=""),"",(VLOOKUP(Q138,'Reference records(soft deleted)'!$B$40:$D$56,3,FALSE))),"")</f>
        <v/>
      </c>
      <c r="F138" s="456"/>
      <c r="G138" s="456"/>
      <c r="H138" s="456"/>
      <c r="I138" s="456"/>
      <c r="J138" s="456"/>
      <c r="K138" s="455" t="str">
        <f>IFERROR(VLOOKUP(R138,'Reference records(soft deleted)'!$B$116:$D$189,3,FALSE),"")</f>
        <v/>
      </c>
      <c r="L138" s="456"/>
      <c r="M138" s="456"/>
      <c r="N138" s="456"/>
      <c r="O138" s="456"/>
      <c r="P138" s="456"/>
      <c r="Q138" s="457"/>
      <c r="R138" s="458"/>
      <c r="S138" s="456"/>
      <c r="T138" s="459"/>
      <c r="U138" s="460" t="str">
        <f>IFERROR(IF(VLOOKUP(E138,'Reference Records'!$C$68:$D$81,2,FALSE)=0,"",VLOOKUP(E138,'Reference Records'!$C$68:$D$81,2,FALSE)),"")</f>
        <v/>
      </c>
      <c r="V138" s="460"/>
      <c r="W138" s="460" t="str">
        <f t="shared" si="11"/>
        <v/>
      </c>
      <c r="X138" s="461" t="str">
        <f t="shared" si="12"/>
        <v>a1P1R00000351DXUAY</v>
      </c>
      <c r="Y138" s="461" t="b">
        <f t="shared" si="13"/>
        <v>0</v>
      </c>
      <c r="Z138" s="461" t="b">
        <f t="shared" si="14"/>
        <v>1</v>
      </c>
      <c r="AA138" s="461" t="str">
        <f>IFERROR(VLOOKUP(K138,'Reference Records'!$C$84:$E$148,3,FALSE),"")</f>
        <v/>
      </c>
      <c r="AB138" s="461" t="s">
        <v>604</v>
      </c>
      <c r="AC138" s="451"/>
      <c r="AD138" s="462" t="str">
        <f t="array" ref="AD138">IFERROR(INDEX($E$119:$E$170,MATCH(SMALL(NOT($E$119:$E$170="")*IF(ISNUMBER($E$119:$E$170),COUNTIF($E$119:$E$170,"&lt;="&amp;$E$119:$E$170),COUNTIF($E$119:$E$170,"&lt;="&amp;$E$119:$E$170)+SUM(--ISNUMBER($E$119:$E$170))),ROWS($E$118:E137)+SUM(--ISBLANK($E$119:$E$170))),NOT($E$119:$E$170="")*IF(ISNUMBER($E$119:$E$170),COUNTIF($E$119:$E$170,"&lt;="&amp;$E$119:$E$170),COUNTIF($E$119:$E$170,"&lt;="&amp;$E$119:$E$170)+SUM(--ISNUMBER($E$119:$E$170))),0)),"")</f>
        <v/>
      </c>
      <c r="AE138" s="452" t="str">
        <f t="array" ref="AE138">IFERROR(IF(INDEX($W$119:$W$170, MATCH(0, IF(AD138=$E$119:$E$170, COUNTIF($AE$118:$AE137, $W$119:$W$170), ""), 0))=0,"",INDEX($W$119:$W$170, MATCH(0, IF(AD138=$E$119:$E$170, COUNTIF($AE$118:$AE137, $W$119:$W$170), ""), 0))),"")</f>
        <v/>
      </c>
      <c r="AF138" s="452"/>
      <c r="AG138" s="463" t="s">
        <v>605</v>
      </c>
      <c r="AH138" s="169"/>
    </row>
    <row r="139" spans="1:34" ht="47.1" customHeight="1" x14ac:dyDescent="0.25">
      <c r="A139" s="432">
        <v>20</v>
      </c>
      <c r="B139" s="454"/>
      <c r="C139" s="454"/>
      <c r="D139" s="454"/>
      <c r="E139" s="455" t="str">
        <f>IFERROR(IF(AND(K139="",T139=""),"",(VLOOKUP(Q139,'Reference records(soft deleted)'!$B$40:$D$56,3,FALSE))),"")</f>
        <v/>
      </c>
      <c r="F139" s="456"/>
      <c r="G139" s="456"/>
      <c r="H139" s="456"/>
      <c r="I139" s="456"/>
      <c r="J139" s="456"/>
      <c r="K139" s="455" t="str">
        <f>IFERROR(VLOOKUP(R139,'Reference records(soft deleted)'!$B$116:$D$189,3,FALSE),"")</f>
        <v/>
      </c>
      <c r="L139" s="456"/>
      <c r="M139" s="456"/>
      <c r="N139" s="456"/>
      <c r="O139" s="456"/>
      <c r="P139" s="456"/>
      <c r="Q139" s="457"/>
      <c r="R139" s="458"/>
      <c r="S139" s="456"/>
      <c r="T139" s="459"/>
      <c r="U139" s="460" t="str">
        <f>IFERROR(IF(VLOOKUP(E139,'Reference Records'!$C$68:$D$81,2,FALSE)=0,"",VLOOKUP(E139,'Reference Records'!$C$68:$D$81,2,FALSE)),"")</f>
        <v/>
      </c>
      <c r="V139" s="460"/>
      <c r="W139" s="460" t="str">
        <f t="shared" si="11"/>
        <v/>
      </c>
      <c r="X139" s="461" t="str">
        <f t="shared" si="12"/>
        <v>a1P1R00000351DXUAY</v>
      </c>
      <c r="Y139" s="461" t="b">
        <f t="shared" si="13"/>
        <v>0</v>
      </c>
      <c r="Z139" s="461" t="b">
        <f t="shared" si="14"/>
        <v>1</v>
      </c>
      <c r="AA139" s="461" t="str">
        <f>IFERROR(VLOOKUP(K139,'Reference Records'!$C$84:$E$148,3,FALSE),"")</f>
        <v/>
      </c>
      <c r="AB139" s="461" t="s">
        <v>606</v>
      </c>
      <c r="AC139" s="451"/>
      <c r="AD139" s="462" t="str">
        <f t="array" ref="AD139">IFERROR(INDEX($E$119:$E$170,MATCH(SMALL(NOT($E$119:$E$170="")*IF(ISNUMBER($E$119:$E$170),COUNTIF($E$119:$E$170,"&lt;="&amp;$E$119:$E$170),COUNTIF($E$119:$E$170,"&lt;="&amp;$E$119:$E$170)+SUM(--ISNUMBER($E$119:$E$170))),ROWS($E$118:E138)+SUM(--ISBLANK($E$119:$E$170))),NOT($E$119:$E$170="")*IF(ISNUMBER($E$119:$E$170),COUNTIF($E$119:$E$170,"&lt;="&amp;$E$119:$E$170),COUNTIF($E$119:$E$170,"&lt;="&amp;$E$119:$E$170)+SUM(--ISNUMBER($E$119:$E$170))),0)),"")</f>
        <v/>
      </c>
      <c r="AE139" s="452" t="str">
        <f t="array" ref="AE139">IFERROR(IF(INDEX($W$119:$W$170, MATCH(0, IF(AD139=$E$119:$E$170, COUNTIF($AE$118:$AE138, $W$119:$W$170), ""), 0))=0,"",INDEX($W$119:$W$170, MATCH(0, IF(AD139=$E$119:$E$170, COUNTIF($AE$118:$AE138, $W$119:$W$170), ""), 0))),"")</f>
        <v/>
      </c>
      <c r="AF139" s="452"/>
      <c r="AG139" s="463" t="s">
        <v>607</v>
      </c>
      <c r="AH139" s="169"/>
    </row>
    <row r="140" spans="1:34" ht="47.1" customHeight="1" x14ac:dyDescent="0.25">
      <c r="A140" s="432">
        <v>21</v>
      </c>
      <c r="B140" s="454"/>
      <c r="C140" s="454"/>
      <c r="D140" s="454"/>
      <c r="E140" s="455" t="str">
        <f>IFERROR(IF(AND(K140="",T140=""),"",(VLOOKUP(Q140,'Reference records(soft deleted)'!$B$40:$D$56,3,FALSE))),"")</f>
        <v/>
      </c>
      <c r="F140" s="456"/>
      <c r="G140" s="456"/>
      <c r="H140" s="456"/>
      <c r="I140" s="456"/>
      <c r="J140" s="456"/>
      <c r="K140" s="455" t="str">
        <f>IFERROR(VLOOKUP(R140,'Reference records(soft deleted)'!$B$116:$D$189,3,FALSE),"")</f>
        <v/>
      </c>
      <c r="L140" s="456"/>
      <c r="M140" s="456"/>
      <c r="N140" s="456"/>
      <c r="O140" s="456"/>
      <c r="P140" s="456"/>
      <c r="Q140" s="457"/>
      <c r="R140" s="458"/>
      <c r="S140" s="456"/>
      <c r="T140" s="459"/>
      <c r="U140" s="460" t="str">
        <f>IFERROR(IF(VLOOKUP(E140,'Reference Records'!$C$68:$D$81,2,FALSE)=0,"",VLOOKUP(E140,'Reference Records'!$C$68:$D$81,2,FALSE)),"")</f>
        <v/>
      </c>
      <c r="V140" s="460"/>
      <c r="W140" s="460" t="str">
        <f t="shared" si="11"/>
        <v/>
      </c>
      <c r="X140" s="461" t="str">
        <f t="shared" si="12"/>
        <v>a1P1R00000351DXUAY</v>
      </c>
      <c r="Y140" s="461" t="b">
        <f t="shared" si="13"/>
        <v>0</v>
      </c>
      <c r="Z140" s="461" t="b">
        <f t="shared" si="14"/>
        <v>1</v>
      </c>
      <c r="AA140" s="461" t="str">
        <f>IFERROR(VLOOKUP(K140,'Reference Records'!$C$84:$E$148,3,FALSE),"")</f>
        <v/>
      </c>
      <c r="AB140" s="461" t="s">
        <v>608</v>
      </c>
      <c r="AC140" s="451"/>
      <c r="AD140" s="462" t="str">
        <f t="array" ref="AD140">IFERROR(INDEX($E$119:$E$170,MATCH(SMALL(NOT($E$119:$E$170="")*IF(ISNUMBER($E$119:$E$170),COUNTIF($E$119:$E$170,"&lt;="&amp;$E$119:$E$170),COUNTIF($E$119:$E$170,"&lt;="&amp;$E$119:$E$170)+SUM(--ISNUMBER($E$119:$E$170))),ROWS($E$118:E139)+SUM(--ISBLANK($E$119:$E$170))),NOT($E$119:$E$170="")*IF(ISNUMBER($E$119:$E$170),COUNTIF($E$119:$E$170,"&lt;="&amp;$E$119:$E$170),COUNTIF($E$119:$E$170,"&lt;="&amp;$E$119:$E$170)+SUM(--ISNUMBER($E$119:$E$170))),0)),"")</f>
        <v/>
      </c>
      <c r="AE140" s="452" t="str">
        <f t="array" ref="AE140">IFERROR(IF(INDEX($W$119:$W$170, MATCH(0, IF(AD140=$E$119:$E$170, COUNTIF($AE$118:$AE139, $W$119:$W$170), ""), 0))=0,"",INDEX($W$119:$W$170, MATCH(0, IF(AD140=$E$119:$E$170, COUNTIF($AE$118:$AE139, $W$119:$W$170), ""), 0))),"")</f>
        <v/>
      </c>
      <c r="AF140" s="452"/>
      <c r="AG140" s="463" t="s">
        <v>609</v>
      </c>
      <c r="AH140" s="169"/>
    </row>
    <row r="141" spans="1:34" ht="47.1" customHeight="1" x14ac:dyDescent="0.25">
      <c r="A141" s="432">
        <v>22</v>
      </c>
      <c r="B141" s="454"/>
      <c r="C141" s="454"/>
      <c r="D141" s="454"/>
      <c r="E141" s="455" t="str">
        <f>IFERROR(IF(AND(K141="",T141=""),"",(VLOOKUP(Q141,'Reference records(soft deleted)'!$B$40:$D$56,3,FALSE))),"")</f>
        <v/>
      </c>
      <c r="F141" s="456"/>
      <c r="G141" s="456"/>
      <c r="H141" s="456"/>
      <c r="I141" s="456"/>
      <c r="J141" s="456"/>
      <c r="K141" s="455" t="str">
        <f>IFERROR(VLOOKUP(R141,'Reference records(soft deleted)'!$B$116:$D$189,3,FALSE),"")</f>
        <v/>
      </c>
      <c r="L141" s="456"/>
      <c r="M141" s="456"/>
      <c r="N141" s="456"/>
      <c r="O141" s="456"/>
      <c r="P141" s="456"/>
      <c r="Q141" s="457"/>
      <c r="R141" s="458"/>
      <c r="S141" s="456"/>
      <c r="T141" s="459"/>
      <c r="U141" s="460" t="str">
        <f>IFERROR(IF(VLOOKUP(E141,'Reference Records'!$C$68:$D$81,2,FALSE)=0,"",VLOOKUP(E141,'Reference Records'!$C$68:$D$81,2,FALSE)),"")</f>
        <v/>
      </c>
      <c r="V141" s="460"/>
      <c r="W141" s="460" t="str">
        <f t="shared" si="11"/>
        <v/>
      </c>
      <c r="X141" s="461" t="str">
        <f t="shared" si="12"/>
        <v>a1P1R00000351DXUAY</v>
      </c>
      <c r="Y141" s="461" t="b">
        <f t="shared" si="13"/>
        <v>0</v>
      </c>
      <c r="Z141" s="461" t="b">
        <f t="shared" si="14"/>
        <v>1</v>
      </c>
      <c r="AA141" s="461" t="str">
        <f>IFERROR(VLOOKUP(K141,'Reference Records'!$C$84:$E$148,3,FALSE),"")</f>
        <v/>
      </c>
      <c r="AB141" s="461" t="s">
        <v>610</v>
      </c>
      <c r="AC141" s="451"/>
      <c r="AD141" s="462" t="str">
        <f t="array" ref="AD141">IFERROR(INDEX($E$119:$E$170,MATCH(SMALL(NOT($E$119:$E$170="")*IF(ISNUMBER($E$119:$E$170),COUNTIF($E$119:$E$170,"&lt;="&amp;$E$119:$E$170),COUNTIF($E$119:$E$170,"&lt;="&amp;$E$119:$E$170)+SUM(--ISNUMBER($E$119:$E$170))),ROWS($E$118:E140)+SUM(--ISBLANK($E$119:$E$170))),NOT($E$119:$E$170="")*IF(ISNUMBER($E$119:$E$170),COUNTIF($E$119:$E$170,"&lt;="&amp;$E$119:$E$170),COUNTIF($E$119:$E$170,"&lt;="&amp;$E$119:$E$170)+SUM(--ISNUMBER($E$119:$E$170))),0)),"")</f>
        <v/>
      </c>
      <c r="AE141" s="452" t="str">
        <f t="array" ref="AE141">IFERROR(IF(INDEX($W$119:$W$170, MATCH(0, IF(AD141=$E$119:$E$170, COUNTIF($AE$118:$AE140, $W$119:$W$170), ""), 0))=0,"",INDEX($W$119:$W$170, MATCH(0, IF(AD141=$E$119:$E$170, COUNTIF($AE$118:$AE140, $W$119:$W$170), ""), 0))),"")</f>
        <v/>
      </c>
      <c r="AF141" s="452"/>
      <c r="AG141" s="463" t="s">
        <v>611</v>
      </c>
      <c r="AH141" s="169"/>
    </row>
    <row r="142" spans="1:34" ht="47.1" customHeight="1" x14ac:dyDescent="0.25">
      <c r="A142" s="432">
        <v>23</v>
      </c>
      <c r="B142" s="454"/>
      <c r="C142" s="454"/>
      <c r="D142" s="454"/>
      <c r="E142" s="455" t="str">
        <f>IFERROR(IF(AND(K142="",T142=""),"",(VLOOKUP(Q142,'Reference records(soft deleted)'!$B$40:$D$56,3,FALSE))),"")</f>
        <v/>
      </c>
      <c r="F142" s="456"/>
      <c r="G142" s="456"/>
      <c r="H142" s="456"/>
      <c r="I142" s="456"/>
      <c r="J142" s="456"/>
      <c r="K142" s="455" t="str">
        <f>IFERROR(VLOOKUP(R142,'Reference records(soft deleted)'!$B$116:$D$189,3,FALSE),"")</f>
        <v/>
      </c>
      <c r="L142" s="456"/>
      <c r="M142" s="456"/>
      <c r="N142" s="456"/>
      <c r="O142" s="456"/>
      <c r="P142" s="456"/>
      <c r="Q142" s="457"/>
      <c r="R142" s="458"/>
      <c r="S142" s="456"/>
      <c r="T142" s="459"/>
      <c r="U142" s="460" t="str">
        <f>IFERROR(IF(VLOOKUP(E142,'Reference Records'!$C$68:$D$81,2,FALSE)=0,"",VLOOKUP(E142,'Reference Records'!$C$68:$D$81,2,FALSE)),"")</f>
        <v/>
      </c>
      <c r="V142" s="460"/>
      <c r="W142" s="460" t="str">
        <f t="shared" si="11"/>
        <v/>
      </c>
      <c r="X142" s="461" t="str">
        <f t="shared" si="12"/>
        <v>a1P1R00000351DXUAY</v>
      </c>
      <c r="Y142" s="461" t="b">
        <f t="shared" si="13"/>
        <v>0</v>
      </c>
      <c r="Z142" s="461" t="b">
        <f t="shared" si="14"/>
        <v>1</v>
      </c>
      <c r="AA142" s="461" t="str">
        <f>IFERROR(VLOOKUP(K142,'Reference Records'!$C$84:$E$148,3,FALSE),"")</f>
        <v/>
      </c>
      <c r="AB142" s="461" t="s">
        <v>612</v>
      </c>
      <c r="AC142" s="451"/>
      <c r="AD142" s="462" t="str">
        <f t="array" ref="AD142">IFERROR(INDEX($E$119:$E$170,MATCH(SMALL(NOT($E$119:$E$170="")*IF(ISNUMBER($E$119:$E$170),COUNTIF($E$119:$E$170,"&lt;="&amp;$E$119:$E$170),COUNTIF($E$119:$E$170,"&lt;="&amp;$E$119:$E$170)+SUM(--ISNUMBER($E$119:$E$170))),ROWS($E$118:E141)+SUM(--ISBLANK($E$119:$E$170))),NOT($E$119:$E$170="")*IF(ISNUMBER($E$119:$E$170),COUNTIF($E$119:$E$170,"&lt;="&amp;$E$119:$E$170),COUNTIF($E$119:$E$170,"&lt;="&amp;$E$119:$E$170)+SUM(--ISNUMBER($E$119:$E$170))),0)),"")</f>
        <v/>
      </c>
      <c r="AE142" s="452" t="str">
        <f t="array" ref="AE142">IFERROR(IF(INDEX($W$119:$W$170, MATCH(0, IF(AD142=$E$119:$E$170, COUNTIF($AE$118:$AE141, $W$119:$W$170), ""), 0))=0,"",INDEX($W$119:$W$170, MATCH(0, IF(AD142=$E$119:$E$170, COUNTIF($AE$118:$AE141, $W$119:$W$170), ""), 0))),"")</f>
        <v/>
      </c>
      <c r="AF142" s="452"/>
      <c r="AG142" s="463" t="s">
        <v>613</v>
      </c>
      <c r="AH142" s="169"/>
    </row>
    <row r="143" spans="1:34" ht="47.1" customHeight="1" x14ac:dyDescent="0.25">
      <c r="A143" s="432">
        <v>24</v>
      </c>
      <c r="B143" s="454"/>
      <c r="C143" s="454"/>
      <c r="D143" s="454"/>
      <c r="E143" s="455" t="str">
        <f>IFERROR(IF(AND(K143="",T143=""),"",(VLOOKUP(Q143,'Reference records(soft deleted)'!$B$40:$D$56,3,FALSE))),"")</f>
        <v/>
      </c>
      <c r="F143" s="456"/>
      <c r="G143" s="456"/>
      <c r="H143" s="456"/>
      <c r="I143" s="456"/>
      <c r="J143" s="456"/>
      <c r="K143" s="455" t="str">
        <f>IFERROR(VLOOKUP(R143,'Reference records(soft deleted)'!$B$116:$D$189,3,FALSE),"")</f>
        <v/>
      </c>
      <c r="L143" s="456"/>
      <c r="M143" s="456"/>
      <c r="N143" s="456"/>
      <c r="O143" s="456"/>
      <c r="P143" s="456"/>
      <c r="Q143" s="457"/>
      <c r="R143" s="458"/>
      <c r="S143" s="456"/>
      <c r="T143" s="459"/>
      <c r="U143" s="460" t="str">
        <f>IFERROR(IF(VLOOKUP(E143,'Reference Records'!$C$68:$D$81,2,FALSE)=0,"",VLOOKUP(E143,'Reference Records'!$C$68:$D$81,2,FALSE)),"")</f>
        <v/>
      </c>
      <c r="V143" s="460"/>
      <c r="W143" s="460" t="str">
        <f t="shared" si="11"/>
        <v/>
      </c>
      <c r="X143" s="461" t="str">
        <f t="shared" si="12"/>
        <v>a1P1R00000351DXUAY</v>
      </c>
      <c r="Y143" s="461" t="b">
        <f t="shared" si="13"/>
        <v>0</v>
      </c>
      <c r="Z143" s="461" t="b">
        <f t="shared" si="14"/>
        <v>1</v>
      </c>
      <c r="AA143" s="461" t="str">
        <f>IFERROR(VLOOKUP(K143,'Reference Records'!$C$84:$E$148,3,FALSE),"")</f>
        <v/>
      </c>
      <c r="AB143" s="461" t="s">
        <v>614</v>
      </c>
      <c r="AC143" s="451"/>
      <c r="AD143" s="462" t="str">
        <f t="array" ref="AD143">IFERROR(INDEX($E$119:$E$170,MATCH(SMALL(NOT($E$119:$E$170="")*IF(ISNUMBER($E$119:$E$170),COUNTIF($E$119:$E$170,"&lt;="&amp;$E$119:$E$170),COUNTIF($E$119:$E$170,"&lt;="&amp;$E$119:$E$170)+SUM(--ISNUMBER($E$119:$E$170))),ROWS($E$118:E142)+SUM(--ISBLANK($E$119:$E$170))),NOT($E$119:$E$170="")*IF(ISNUMBER($E$119:$E$170),COUNTIF($E$119:$E$170,"&lt;="&amp;$E$119:$E$170),COUNTIF($E$119:$E$170,"&lt;="&amp;$E$119:$E$170)+SUM(--ISNUMBER($E$119:$E$170))),0)),"")</f>
        <v/>
      </c>
      <c r="AE143" s="452" t="str">
        <f t="array" ref="AE143">IFERROR(IF(INDEX($W$119:$W$170, MATCH(0, IF(AD143=$E$119:$E$170, COUNTIF($AE$118:$AE142, $W$119:$W$170), ""), 0))=0,"",INDEX($W$119:$W$170, MATCH(0, IF(AD143=$E$119:$E$170, COUNTIF($AE$118:$AE142, $W$119:$W$170), ""), 0))),"")</f>
        <v/>
      </c>
      <c r="AF143" s="452"/>
      <c r="AG143" s="463" t="s">
        <v>615</v>
      </c>
      <c r="AH143" s="169"/>
    </row>
    <row r="144" spans="1:34" ht="47.1" customHeight="1" x14ac:dyDescent="0.25">
      <c r="A144" s="432">
        <v>25</v>
      </c>
      <c r="B144" s="454"/>
      <c r="C144" s="454"/>
      <c r="D144" s="454"/>
      <c r="E144" s="455" t="str">
        <f>IFERROR(IF(AND(K144="",T144=""),"",(VLOOKUP(Q144,'Reference records(soft deleted)'!$B$40:$D$56,3,FALSE))),"")</f>
        <v/>
      </c>
      <c r="F144" s="456"/>
      <c r="G144" s="456"/>
      <c r="H144" s="456"/>
      <c r="I144" s="456"/>
      <c r="J144" s="456"/>
      <c r="K144" s="455" t="str">
        <f>IFERROR(VLOOKUP(R144,'Reference records(soft deleted)'!$B$116:$D$189,3,FALSE),"")</f>
        <v/>
      </c>
      <c r="L144" s="456"/>
      <c r="M144" s="456"/>
      <c r="N144" s="456"/>
      <c r="O144" s="456"/>
      <c r="P144" s="456"/>
      <c r="Q144" s="457"/>
      <c r="R144" s="458"/>
      <c r="S144" s="456"/>
      <c r="T144" s="459"/>
      <c r="U144" s="460" t="str">
        <f>IFERROR(IF(VLOOKUP(E144,'Reference Records'!$C$68:$D$81,2,FALSE)=0,"",VLOOKUP(E144,'Reference Records'!$C$68:$D$81,2,FALSE)),"")</f>
        <v/>
      </c>
      <c r="V144" s="460"/>
      <c r="W144" s="460" t="str">
        <f t="shared" si="11"/>
        <v/>
      </c>
      <c r="X144" s="461" t="str">
        <f t="shared" si="12"/>
        <v>a1P1R00000351DXUAY</v>
      </c>
      <c r="Y144" s="461" t="b">
        <f t="shared" si="13"/>
        <v>0</v>
      </c>
      <c r="Z144" s="461" t="b">
        <f t="shared" si="14"/>
        <v>1</v>
      </c>
      <c r="AA144" s="461" t="str">
        <f>IFERROR(VLOOKUP(K144,'Reference Records'!$C$84:$E$148,3,FALSE),"")</f>
        <v/>
      </c>
      <c r="AB144" s="461" t="s">
        <v>616</v>
      </c>
      <c r="AC144" s="451"/>
      <c r="AD144" s="462" t="str">
        <f t="array" ref="AD144">IFERROR(INDEX($E$119:$E$170,MATCH(SMALL(NOT($E$119:$E$170="")*IF(ISNUMBER($E$119:$E$170),COUNTIF($E$119:$E$170,"&lt;="&amp;$E$119:$E$170),COUNTIF($E$119:$E$170,"&lt;="&amp;$E$119:$E$170)+SUM(--ISNUMBER($E$119:$E$170))),ROWS($E$118:E143)+SUM(--ISBLANK($E$119:$E$170))),NOT($E$119:$E$170="")*IF(ISNUMBER($E$119:$E$170),COUNTIF($E$119:$E$170,"&lt;="&amp;$E$119:$E$170),COUNTIF($E$119:$E$170,"&lt;="&amp;$E$119:$E$170)+SUM(--ISNUMBER($E$119:$E$170))),0)),"")</f>
        <v/>
      </c>
      <c r="AE144" s="452" t="str">
        <f t="array" ref="AE144">IFERROR(IF(INDEX($W$119:$W$170, MATCH(0, IF(AD144=$E$119:$E$170, COUNTIF($AE$118:$AE143, $W$119:$W$170), ""), 0))=0,"",INDEX($W$119:$W$170, MATCH(0, IF(AD144=$E$119:$E$170, COUNTIF($AE$118:$AE143, $W$119:$W$170), ""), 0))),"")</f>
        <v/>
      </c>
      <c r="AF144" s="452"/>
      <c r="AG144" s="463" t="s">
        <v>617</v>
      </c>
      <c r="AH144" s="169"/>
    </row>
    <row r="145" spans="1:34" ht="47.1" customHeight="1" x14ac:dyDescent="0.25">
      <c r="A145" s="432">
        <v>26</v>
      </c>
      <c r="B145" s="454"/>
      <c r="C145" s="454"/>
      <c r="D145" s="454"/>
      <c r="E145" s="455" t="str">
        <f>IFERROR(IF(AND(K145="",T145=""),"",(VLOOKUP(Q145,'Reference records(soft deleted)'!$B$40:$D$56,3,FALSE))),"")</f>
        <v/>
      </c>
      <c r="F145" s="456"/>
      <c r="G145" s="456"/>
      <c r="H145" s="456"/>
      <c r="I145" s="456"/>
      <c r="J145" s="456"/>
      <c r="K145" s="455" t="str">
        <f>IFERROR(VLOOKUP(R145,'Reference records(soft deleted)'!$B$116:$D$189,3,FALSE),"")</f>
        <v/>
      </c>
      <c r="L145" s="456"/>
      <c r="M145" s="456"/>
      <c r="N145" s="456"/>
      <c r="O145" s="456"/>
      <c r="P145" s="456"/>
      <c r="Q145" s="457"/>
      <c r="R145" s="458"/>
      <c r="S145" s="456"/>
      <c r="T145" s="459"/>
      <c r="U145" s="460" t="str">
        <f>IFERROR(IF(VLOOKUP(E145,'Reference Records'!$C$68:$D$81,2,FALSE)=0,"",VLOOKUP(E145,'Reference Records'!$C$68:$D$81,2,FALSE)),"")</f>
        <v/>
      </c>
      <c r="V145" s="460"/>
      <c r="W145" s="460" t="str">
        <f t="shared" si="11"/>
        <v/>
      </c>
      <c r="X145" s="461" t="str">
        <f t="shared" si="12"/>
        <v>a1P1R00000351DXUAY</v>
      </c>
      <c r="Y145" s="461" t="b">
        <f t="shared" si="13"/>
        <v>0</v>
      </c>
      <c r="Z145" s="461" t="b">
        <f t="shared" si="14"/>
        <v>1</v>
      </c>
      <c r="AA145" s="461" t="str">
        <f>IFERROR(VLOOKUP(K145,'Reference Records'!$C$84:$E$148,3,FALSE),"")</f>
        <v/>
      </c>
      <c r="AB145" s="461" t="s">
        <v>618</v>
      </c>
      <c r="AC145" s="451"/>
      <c r="AD145" s="462" t="str">
        <f t="array" ref="AD145">IFERROR(INDEX($E$119:$E$170,MATCH(SMALL(NOT($E$119:$E$170="")*IF(ISNUMBER($E$119:$E$170),COUNTIF($E$119:$E$170,"&lt;="&amp;$E$119:$E$170),COUNTIF($E$119:$E$170,"&lt;="&amp;$E$119:$E$170)+SUM(--ISNUMBER($E$119:$E$170))),ROWS($E$118:E144)+SUM(--ISBLANK($E$119:$E$170))),NOT($E$119:$E$170="")*IF(ISNUMBER($E$119:$E$170),COUNTIF($E$119:$E$170,"&lt;="&amp;$E$119:$E$170),COUNTIF($E$119:$E$170,"&lt;="&amp;$E$119:$E$170)+SUM(--ISNUMBER($E$119:$E$170))),0)),"")</f>
        <v/>
      </c>
      <c r="AE145" s="452" t="str">
        <f t="array" ref="AE145">IFERROR(IF(INDEX($W$119:$W$170, MATCH(0, IF(AD145=$E$119:$E$170, COUNTIF($AE$118:$AE144, $W$119:$W$170), ""), 0))=0,"",INDEX($W$119:$W$170, MATCH(0, IF(AD145=$E$119:$E$170, COUNTIF($AE$118:$AE144, $W$119:$W$170), ""), 0))),"")</f>
        <v/>
      </c>
      <c r="AF145" s="452"/>
      <c r="AG145" s="463" t="s">
        <v>619</v>
      </c>
      <c r="AH145" s="169"/>
    </row>
    <row r="146" spans="1:34" ht="47.1" customHeight="1" x14ac:dyDescent="0.25">
      <c r="A146" s="432">
        <v>27</v>
      </c>
      <c r="B146" s="454"/>
      <c r="C146" s="454"/>
      <c r="D146" s="454"/>
      <c r="E146" s="455" t="str">
        <f>IFERROR(IF(AND(K146="",T146=""),"",(VLOOKUP(Q146,'Reference records(soft deleted)'!$B$40:$D$56,3,FALSE))),"")</f>
        <v/>
      </c>
      <c r="F146" s="456"/>
      <c r="G146" s="456"/>
      <c r="H146" s="456"/>
      <c r="I146" s="456"/>
      <c r="J146" s="456"/>
      <c r="K146" s="455" t="str">
        <f>IFERROR(VLOOKUP(R146,'Reference records(soft deleted)'!$B$116:$D$189,3,FALSE),"")</f>
        <v/>
      </c>
      <c r="L146" s="456"/>
      <c r="M146" s="456"/>
      <c r="N146" s="456"/>
      <c r="O146" s="456"/>
      <c r="P146" s="456"/>
      <c r="Q146" s="457"/>
      <c r="R146" s="458"/>
      <c r="S146" s="456"/>
      <c r="T146" s="459"/>
      <c r="U146" s="460" t="str">
        <f>IFERROR(IF(VLOOKUP(E146,'Reference Records'!$C$68:$D$81,2,FALSE)=0,"",VLOOKUP(E146,'Reference Records'!$C$68:$D$81,2,FALSE)),"")</f>
        <v/>
      </c>
      <c r="V146" s="460"/>
      <c r="W146" s="460" t="str">
        <f t="shared" si="11"/>
        <v/>
      </c>
      <c r="X146" s="461" t="str">
        <f t="shared" si="12"/>
        <v>a1P1R00000351DXUAY</v>
      </c>
      <c r="Y146" s="461" t="b">
        <f t="shared" si="13"/>
        <v>0</v>
      </c>
      <c r="Z146" s="461" t="b">
        <f t="shared" si="14"/>
        <v>1</v>
      </c>
      <c r="AA146" s="461" t="str">
        <f>IFERROR(VLOOKUP(K146,'Reference Records'!$C$84:$E$148,3,FALSE),"")</f>
        <v/>
      </c>
      <c r="AB146" s="461" t="s">
        <v>620</v>
      </c>
      <c r="AC146" s="451"/>
      <c r="AD146" s="462" t="str">
        <f t="array" ref="AD146">IFERROR(INDEX($E$119:$E$170,MATCH(SMALL(NOT($E$119:$E$170="")*IF(ISNUMBER($E$119:$E$170),COUNTIF($E$119:$E$170,"&lt;="&amp;$E$119:$E$170),COUNTIF($E$119:$E$170,"&lt;="&amp;$E$119:$E$170)+SUM(--ISNUMBER($E$119:$E$170))),ROWS($E$118:E145)+SUM(--ISBLANK($E$119:$E$170))),NOT($E$119:$E$170="")*IF(ISNUMBER($E$119:$E$170),COUNTIF($E$119:$E$170,"&lt;="&amp;$E$119:$E$170),COUNTIF($E$119:$E$170,"&lt;="&amp;$E$119:$E$170)+SUM(--ISNUMBER($E$119:$E$170))),0)),"")</f>
        <v/>
      </c>
      <c r="AE146" s="452" t="str">
        <f t="array" ref="AE146">IFERROR(IF(INDEX($W$119:$W$170, MATCH(0, IF(AD146=$E$119:$E$170, COUNTIF($AE$118:$AE145, $W$119:$W$170), ""), 0))=0,"",INDEX($W$119:$W$170, MATCH(0, IF(AD146=$E$119:$E$170, COUNTIF($AE$118:$AE145, $W$119:$W$170), ""), 0))),"")</f>
        <v/>
      </c>
      <c r="AF146" s="452"/>
      <c r="AG146" s="463" t="s">
        <v>621</v>
      </c>
      <c r="AH146" s="169"/>
    </row>
    <row r="147" spans="1:34" ht="47.1" customHeight="1" x14ac:dyDescent="0.25">
      <c r="A147" s="432">
        <v>28</v>
      </c>
      <c r="B147" s="454"/>
      <c r="C147" s="454"/>
      <c r="D147" s="454"/>
      <c r="E147" s="455" t="str">
        <f>IFERROR(IF(AND(K147="",T147=""),"",(VLOOKUP(Q147,'Reference records(soft deleted)'!$B$40:$D$56,3,FALSE))),"")</f>
        <v/>
      </c>
      <c r="F147" s="456"/>
      <c r="G147" s="456"/>
      <c r="H147" s="456"/>
      <c r="I147" s="456"/>
      <c r="J147" s="456"/>
      <c r="K147" s="455" t="str">
        <f>IFERROR(VLOOKUP(R147,'Reference records(soft deleted)'!$B$116:$D$189,3,FALSE),"")</f>
        <v/>
      </c>
      <c r="L147" s="456"/>
      <c r="M147" s="456"/>
      <c r="N147" s="456"/>
      <c r="O147" s="456"/>
      <c r="P147" s="456"/>
      <c r="Q147" s="457"/>
      <c r="R147" s="458"/>
      <c r="S147" s="456"/>
      <c r="T147" s="459"/>
      <c r="U147" s="460" t="str">
        <f>IFERROR(IF(VLOOKUP(E147,'Reference Records'!$C$68:$D$81,2,FALSE)=0,"",VLOOKUP(E147,'Reference Records'!$C$68:$D$81,2,FALSE)),"")</f>
        <v/>
      </c>
      <c r="V147" s="460"/>
      <c r="W147" s="460" t="str">
        <f t="shared" si="11"/>
        <v/>
      </c>
      <c r="X147" s="461" t="str">
        <f t="shared" si="12"/>
        <v>a1P1R00000351DXUAY</v>
      </c>
      <c r="Y147" s="461" t="b">
        <f t="shared" si="13"/>
        <v>0</v>
      </c>
      <c r="Z147" s="461" t="b">
        <f t="shared" si="14"/>
        <v>1</v>
      </c>
      <c r="AA147" s="461" t="str">
        <f>IFERROR(VLOOKUP(K147,'Reference Records'!$C$84:$E$148,3,FALSE),"")</f>
        <v/>
      </c>
      <c r="AB147" s="461" t="s">
        <v>622</v>
      </c>
      <c r="AC147" s="451"/>
      <c r="AD147" s="462" t="str">
        <f t="array" ref="AD147">IFERROR(INDEX($E$119:$E$170,MATCH(SMALL(NOT($E$119:$E$170="")*IF(ISNUMBER($E$119:$E$170),COUNTIF($E$119:$E$170,"&lt;="&amp;$E$119:$E$170),COUNTIF($E$119:$E$170,"&lt;="&amp;$E$119:$E$170)+SUM(--ISNUMBER($E$119:$E$170))),ROWS($E$118:E146)+SUM(--ISBLANK($E$119:$E$170))),NOT($E$119:$E$170="")*IF(ISNUMBER($E$119:$E$170),COUNTIF($E$119:$E$170,"&lt;="&amp;$E$119:$E$170),COUNTIF($E$119:$E$170,"&lt;="&amp;$E$119:$E$170)+SUM(--ISNUMBER($E$119:$E$170))),0)),"")</f>
        <v/>
      </c>
      <c r="AE147" s="452" t="str">
        <f t="array" ref="AE147">IFERROR(IF(INDEX($W$119:$W$170, MATCH(0, IF(AD147=$E$119:$E$170, COUNTIF($AE$118:$AE146, $W$119:$W$170), ""), 0))=0,"",INDEX($W$119:$W$170, MATCH(0, IF(AD147=$E$119:$E$170, COUNTIF($AE$118:$AE146, $W$119:$W$170), ""), 0))),"")</f>
        <v/>
      </c>
      <c r="AF147" s="452"/>
      <c r="AG147" s="463" t="s">
        <v>623</v>
      </c>
      <c r="AH147" s="169"/>
    </row>
    <row r="148" spans="1:34" ht="47.1" customHeight="1" x14ac:dyDescent="0.25">
      <c r="A148" s="432">
        <v>29</v>
      </c>
      <c r="B148" s="454"/>
      <c r="C148" s="454"/>
      <c r="D148" s="454"/>
      <c r="E148" s="455" t="str">
        <f>IFERROR(IF(AND(K148="",T148=""),"",(VLOOKUP(Q148,'Reference records(soft deleted)'!$B$40:$D$56,3,FALSE))),"")</f>
        <v/>
      </c>
      <c r="F148" s="456"/>
      <c r="G148" s="456"/>
      <c r="H148" s="456"/>
      <c r="I148" s="456"/>
      <c r="J148" s="456"/>
      <c r="K148" s="455" t="str">
        <f>IFERROR(VLOOKUP(R148,'Reference records(soft deleted)'!$B$116:$D$189,3,FALSE),"")</f>
        <v/>
      </c>
      <c r="L148" s="456"/>
      <c r="M148" s="456"/>
      <c r="N148" s="456"/>
      <c r="O148" s="456"/>
      <c r="P148" s="456"/>
      <c r="Q148" s="457"/>
      <c r="R148" s="458"/>
      <c r="S148" s="456"/>
      <c r="T148" s="459"/>
      <c r="U148" s="460" t="str">
        <f>IFERROR(IF(VLOOKUP(E148,'Reference Records'!$C$68:$D$81,2,FALSE)=0,"",VLOOKUP(E148,'Reference Records'!$C$68:$D$81,2,FALSE)),"")</f>
        <v/>
      </c>
      <c r="V148" s="460"/>
      <c r="W148" s="460" t="str">
        <f t="shared" si="11"/>
        <v/>
      </c>
      <c r="X148" s="461" t="str">
        <f t="shared" si="12"/>
        <v>a1P1R00000351DXUAY</v>
      </c>
      <c r="Y148" s="461" t="b">
        <f t="shared" si="13"/>
        <v>0</v>
      </c>
      <c r="Z148" s="461" t="b">
        <f t="shared" si="14"/>
        <v>1</v>
      </c>
      <c r="AA148" s="461" t="str">
        <f>IFERROR(VLOOKUP(K148,'Reference Records'!$C$84:$E$148,3,FALSE),"")</f>
        <v/>
      </c>
      <c r="AB148" s="461" t="s">
        <v>624</v>
      </c>
      <c r="AC148" s="451"/>
      <c r="AD148" s="462" t="str">
        <f t="array" ref="AD148">IFERROR(INDEX($E$119:$E$170,MATCH(SMALL(NOT($E$119:$E$170="")*IF(ISNUMBER($E$119:$E$170),COUNTIF($E$119:$E$170,"&lt;="&amp;$E$119:$E$170),COUNTIF($E$119:$E$170,"&lt;="&amp;$E$119:$E$170)+SUM(--ISNUMBER($E$119:$E$170))),ROWS($E$118:E147)+SUM(--ISBLANK($E$119:$E$170))),NOT($E$119:$E$170="")*IF(ISNUMBER($E$119:$E$170),COUNTIF($E$119:$E$170,"&lt;="&amp;$E$119:$E$170),COUNTIF($E$119:$E$170,"&lt;="&amp;$E$119:$E$170)+SUM(--ISNUMBER($E$119:$E$170))),0)),"")</f>
        <v/>
      </c>
      <c r="AE148" s="452" t="str">
        <f t="array" ref="AE148">IFERROR(IF(INDEX($W$119:$W$170, MATCH(0, IF(AD148=$E$119:$E$170, COUNTIF($AE$118:$AE147, $W$119:$W$170), ""), 0))=0,"",INDEX($W$119:$W$170, MATCH(0, IF(AD148=$E$119:$E$170, COUNTIF($AE$118:$AE147, $W$119:$W$170), ""), 0))),"")</f>
        <v/>
      </c>
      <c r="AF148" s="452"/>
      <c r="AG148" s="463" t="s">
        <v>625</v>
      </c>
      <c r="AH148" s="169"/>
    </row>
    <row r="149" spans="1:34" ht="47.1" customHeight="1" x14ac:dyDescent="0.25">
      <c r="A149" s="432">
        <v>30</v>
      </c>
      <c r="B149" s="454"/>
      <c r="C149" s="454"/>
      <c r="D149" s="454"/>
      <c r="E149" s="455" t="str">
        <f>IFERROR(IF(AND(K149="",T149=""),"",(VLOOKUP(Q149,'Reference records(soft deleted)'!$B$40:$D$56,3,FALSE))),"")</f>
        <v/>
      </c>
      <c r="F149" s="456"/>
      <c r="G149" s="456"/>
      <c r="H149" s="456"/>
      <c r="I149" s="456"/>
      <c r="J149" s="456"/>
      <c r="K149" s="455" t="str">
        <f>IFERROR(VLOOKUP(R149,'Reference records(soft deleted)'!$B$116:$D$189,3,FALSE),"")</f>
        <v/>
      </c>
      <c r="L149" s="456"/>
      <c r="M149" s="456"/>
      <c r="N149" s="456"/>
      <c r="O149" s="456"/>
      <c r="P149" s="456"/>
      <c r="Q149" s="457"/>
      <c r="R149" s="458"/>
      <c r="S149" s="456"/>
      <c r="T149" s="459"/>
      <c r="U149" s="460" t="str">
        <f>IFERROR(IF(VLOOKUP(E149,'Reference Records'!$C$68:$D$81,2,FALSE)=0,"",VLOOKUP(E149,'Reference Records'!$C$68:$D$81,2,FALSE)),"")</f>
        <v/>
      </c>
      <c r="V149" s="460"/>
      <c r="W149" s="460" t="str">
        <f t="shared" si="11"/>
        <v/>
      </c>
      <c r="X149" s="461" t="str">
        <f t="shared" si="12"/>
        <v>a1P1R00000351DXUAY</v>
      </c>
      <c r="Y149" s="461" t="b">
        <f t="shared" si="13"/>
        <v>0</v>
      </c>
      <c r="Z149" s="461" t="b">
        <f t="shared" si="14"/>
        <v>1</v>
      </c>
      <c r="AA149" s="461" t="str">
        <f>IFERROR(VLOOKUP(K149,'Reference Records'!$C$84:$E$148,3,FALSE),"")</f>
        <v/>
      </c>
      <c r="AB149" s="461" t="s">
        <v>626</v>
      </c>
      <c r="AC149" s="451"/>
      <c r="AD149" s="462" t="str">
        <f t="array" ref="AD149">IFERROR(INDEX($E$119:$E$170,MATCH(SMALL(NOT($E$119:$E$170="")*IF(ISNUMBER($E$119:$E$170),COUNTIF($E$119:$E$170,"&lt;="&amp;$E$119:$E$170),COUNTIF($E$119:$E$170,"&lt;="&amp;$E$119:$E$170)+SUM(--ISNUMBER($E$119:$E$170))),ROWS($E$118:E148)+SUM(--ISBLANK($E$119:$E$170))),NOT($E$119:$E$170="")*IF(ISNUMBER($E$119:$E$170),COUNTIF($E$119:$E$170,"&lt;="&amp;$E$119:$E$170),COUNTIF($E$119:$E$170,"&lt;="&amp;$E$119:$E$170)+SUM(--ISNUMBER($E$119:$E$170))),0)),"")</f>
        <v/>
      </c>
      <c r="AE149" s="452" t="str">
        <f t="array" ref="AE149">IFERROR(IF(INDEX($W$119:$W$170, MATCH(0, IF(AD149=$E$119:$E$170, COUNTIF($AE$118:$AE148, $W$119:$W$170), ""), 0))=0,"",INDEX($W$119:$W$170, MATCH(0, IF(AD149=$E$119:$E$170, COUNTIF($AE$118:$AE148, $W$119:$W$170), ""), 0))),"")</f>
        <v/>
      </c>
      <c r="AF149" s="452"/>
      <c r="AG149" s="463" t="s">
        <v>627</v>
      </c>
      <c r="AH149" s="169"/>
    </row>
    <row r="150" spans="1:34" ht="47.1" customHeight="1" x14ac:dyDescent="0.25">
      <c r="A150" s="432">
        <v>31</v>
      </c>
      <c r="B150" s="454"/>
      <c r="C150" s="454"/>
      <c r="D150" s="454"/>
      <c r="E150" s="455" t="str">
        <f>IFERROR(IF(AND(K150="",T150=""),"",(VLOOKUP(Q150,'Reference records(soft deleted)'!$B$40:$D$56,3,FALSE))),"")</f>
        <v/>
      </c>
      <c r="F150" s="456"/>
      <c r="G150" s="456"/>
      <c r="H150" s="456"/>
      <c r="I150" s="456"/>
      <c r="J150" s="456"/>
      <c r="K150" s="455" t="str">
        <f>IFERROR(VLOOKUP(R150,'Reference records(soft deleted)'!$B$116:$D$189,3,FALSE),"")</f>
        <v/>
      </c>
      <c r="L150" s="456"/>
      <c r="M150" s="456"/>
      <c r="N150" s="456"/>
      <c r="O150" s="456"/>
      <c r="P150" s="456"/>
      <c r="Q150" s="457"/>
      <c r="R150" s="458"/>
      <c r="S150" s="456"/>
      <c r="T150" s="459"/>
      <c r="U150" s="460" t="str">
        <f>IFERROR(IF(VLOOKUP(E150,'Reference Records'!$C$68:$D$81,2,FALSE)=0,"",VLOOKUP(E150,'Reference Records'!$C$68:$D$81,2,FALSE)),"")</f>
        <v/>
      </c>
      <c r="V150" s="460"/>
      <c r="W150" s="460" t="str">
        <f t="shared" si="11"/>
        <v/>
      </c>
      <c r="X150" s="461" t="str">
        <f t="shared" si="12"/>
        <v>a1P1R00000351DXUAY</v>
      </c>
      <c r="Y150" s="461" t="b">
        <f t="shared" si="13"/>
        <v>0</v>
      </c>
      <c r="Z150" s="461" t="b">
        <f t="shared" si="14"/>
        <v>1</v>
      </c>
      <c r="AA150" s="461" t="str">
        <f>IFERROR(VLOOKUP(K150,'Reference Records'!$C$84:$E$148,3,FALSE),"")</f>
        <v/>
      </c>
      <c r="AB150" s="461" t="s">
        <v>628</v>
      </c>
      <c r="AC150" s="451"/>
      <c r="AD150" s="462" t="str">
        <f t="array" ref="AD150">IFERROR(INDEX($E$119:$E$170,MATCH(SMALL(NOT($E$119:$E$170="")*IF(ISNUMBER($E$119:$E$170),COUNTIF($E$119:$E$170,"&lt;="&amp;$E$119:$E$170),COUNTIF($E$119:$E$170,"&lt;="&amp;$E$119:$E$170)+SUM(--ISNUMBER($E$119:$E$170))),ROWS($E$118:E149)+SUM(--ISBLANK($E$119:$E$170))),NOT($E$119:$E$170="")*IF(ISNUMBER($E$119:$E$170),COUNTIF($E$119:$E$170,"&lt;="&amp;$E$119:$E$170),COUNTIF($E$119:$E$170,"&lt;="&amp;$E$119:$E$170)+SUM(--ISNUMBER($E$119:$E$170))),0)),"")</f>
        <v/>
      </c>
      <c r="AE150" s="452" t="str">
        <f t="array" ref="AE150">IFERROR(IF(INDEX($W$119:$W$170, MATCH(0, IF(AD150=$E$119:$E$170, COUNTIF($AE$118:$AE149, $W$119:$W$170), ""), 0))=0,"",INDEX($W$119:$W$170, MATCH(0, IF(AD150=$E$119:$E$170, COUNTIF($AE$118:$AE149, $W$119:$W$170), ""), 0))),"")</f>
        <v/>
      </c>
      <c r="AF150" s="452"/>
      <c r="AG150" s="463" t="s">
        <v>629</v>
      </c>
      <c r="AH150" s="169"/>
    </row>
    <row r="151" spans="1:34" ht="47.1" customHeight="1" x14ac:dyDescent="0.25">
      <c r="A151" s="432">
        <v>32</v>
      </c>
      <c r="B151" s="454"/>
      <c r="C151" s="454"/>
      <c r="D151" s="454"/>
      <c r="E151" s="455" t="str">
        <f>IFERROR(IF(AND(K151="",T151=""),"",(VLOOKUP(Q151,'Reference records(soft deleted)'!$B$40:$D$56,3,FALSE))),"")</f>
        <v/>
      </c>
      <c r="F151" s="456"/>
      <c r="G151" s="456"/>
      <c r="H151" s="456"/>
      <c r="I151" s="456"/>
      <c r="J151" s="456"/>
      <c r="K151" s="455" t="str">
        <f>IFERROR(VLOOKUP(R151,'Reference records(soft deleted)'!$B$116:$D$189,3,FALSE),"")</f>
        <v/>
      </c>
      <c r="L151" s="456"/>
      <c r="M151" s="456"/>
      <c r="N151" s="456"/>
      <c r="O151" s="456"/>
      <c r="P151" s="456"/>
      <c r="Q151" s="457"/>
      <c r="R151" s="458"/>
      <c r="S151" s="456"/>
      <c r="T151" s="459"/>
      <c r="U151" s="460" t="str">
        <f>IFERROR(IF(VLOOKUP(E151,'Reference Records'!$C$68:$D$81,2,FALSE)=0,"",VLOOKUP(E151,'Reference Records'!$C$68:$D$81,2,FALSE)),"")</f>
        <v/>
      </c>
      <c r="V151" s="460"/>
      <c r="W151" s="460" t="str">
        <f t="shared" si="11"/>
        <v/>
      </c>
      <c r="X151" s="461" t="str">
        <f t="shared" si="12"/>
        <v>a1P1R00000351DXUAY</v>
      </c>
      <c r="Y151" s="461" t="b">
        <f t="shared" si="13"/>
        <v>0</v>
      </c>
      <c r="Z151" s="461" t="b">
        <f t="shared" si="14"/>
        <v>1</v>
      </c>
      <c r="AA151" s="461" t="str">
        <f>IFERROR(VLOOKUP(K151,'Reference Records'!$C$84:$E$148,3,FALSE),"")</f>
        <v/>
      </c>
      <c r="AB151" s="461" t="s">
        <v>630</v>
      </c>
      <c r="AC151" s="451"/>
      <c r="AD151" s="462" t="str">
        <f t="array" ref="AD151">IFERROR(INDEX($E$119:$E$170,MATCH(SMALL(NOT($E$119:$E$170="")*IF(ISNUMBER($E$119:$E$170),COUNTIF($E$119:$E$170,"&lt;="&amp;$E$119:$E$170),COUNTIF($E$119:$E$170,"&lt;="&amp;$E$119:$E$170)+SUM(--ISNUMBER($E$119:$E$170))),ROWS($E$118:E150)+SUM(--ISBLANK($E$119:$E$170))),NOT($E$119:$E$170="")*IF(ISNUMBER($E$119:$E$170),COUNTIF($E$119:$E$170,"&lt;="&amp;$E$119:$E$170),COUNTIF($E$119:$E$170,"&lt;="&amp;$E$119:$E$170)+SUM(--ISNUMBER($E$119:$E$170))),0)),"")</f>
        <v/>
      </c>
      <c r="AE151" s="452" t="str">
        <f t="array" ref="AE151">IFERROR(IF(INDEX($W$119:$W$170, MATCH(0, IF(AD151=$E$119:$E$170, COUNTIF($AE$118:$AE150, $W$119:$W$170), ""), 0))=0,"",INDEX($W$119:$W$170, MATCH(0, IF(AD151=$E$119:$E$170, COUNTIF($AE$118:$AE150, $W$119:$W$170), ""), 0))),"")</f>
        <v/>
      </c>
      <c r="AF151" s="452"/>
      <c r="AG151" s="463" t="s">
        <v>631</v>
      </c>
      <c r="AH151" s="169"/>
    </row>
    <row r="152" spans="1:34" ht="47.1" customHeight="1" x14ac:dyDescent="0.25">
      <c r="A152" s="432">
        <v>33</v>
      </c>
      <c r="B152" s="454"/>
      <c r="C152" s="454"/>
      <c r="D152" s="454"/>
      <c r="E152" s="455" t="str">
        <f>IFERROR(IF(AND(K152="",T152=""),"",(VLOOKUP(Q152,'Reference records(soft deleted)'!$B$40:$D$56,3,FALSE))),"")</f>
        <v/>
      </c>
      <c r="F152" s="456"/>
      <c r="G152" s="456"/>
      <c r="H152" s="456"/>
      <c r="I152" s="456"/>
      <c r="J152" s="456"/>
      <c r="K152" s="455" t="str">
        <f>IFERROR(VLOOKUP(R152,'Reference records(soft deleted)'!$B$116:$D$189,3,FALSE),"")</f>
        <v/>
      </c>
      <c r="L152" s="456"/>
      <c r="M152" s="456"/>
      <c r="N152" s="456"/>
      <c r="O152" s="456"/>
      <c r="P152" s="456"/>
      <c r="Q152" s="457"/>
      <c r="R152" s="458"/>
      <c r="S152" s="456"/>
      <c r="T152" s="459"/>
      <c r="U152" s="460" t="str">
        <f>IFERROR(IF(VLOOKUP(E152,'Reference Records'!$C$68:$D$81,2,FALSE)=0,"",VLOOKUP(E152,'Reference Records'!$C$68:$D$81,2,FALSE)),"")</f>
        <v/>
      </c>
      <c r="V152" s="460"/>
      <c r="W152" s="460" t="str">
        <f t="shared" si="11"/>
        <v/>
      </c>
      <c r="X152" s="461" t="str">
        <f t="shared" si="12"/>
        <v>a1P1R00000351DXUAY</v>
      </c>
      <c r="Y152" s="461" t="b">
        <f t="shared" si="13"/>
        <v>0</v>
      </c>
      <c r="Z152" s="461" t="b">
        <f t="shared" si="14"/>
        <v>1</v>
      </c>
      <c r="AA152" s="461" t="str">
        <f>IFERROR(VLOOKUP(K152,'Reference Records'!$C$84:$E$148,3,FALSE),"")</f>
        <v/>
      </c>
      <c r="AB152" s="461" t="s">
        <v>632</v>
      </c>
      <c r="AC152" s="451"/>
      <c r="AD152" s="462" t="str">
        <f t="array" ref="AD152">IFERROR(INDEX($E$119:$E$170,MATCH(SMALL(NOT($E$119:$E$170="")*IF(ISNUMBER($E$119:$E$170),COUNTIF($E$119:$E$170,"&lt;="&amp;$E$119:$E$170),COUNTIF($E$119:$E$170,"&lt;="&amp;$E$119:$E$170)+SUM(--ISNUMBER($E$119:$E$170))),ROWS($E$118:E151)+SUM(--ISBLANK($E$119:$E$170))),NOT($E$119:$E$170="")*IF(ISNUMBER($E$119:$E$170),COUNTIF($E$119:$E$170,"&lt;="&amp;$E$119:$E$170),COUNTIF($E$119:$E$170,"&lt;="&amp;$E$119:$E$170)+SUM(--ISNUMBER($E$119:$E$170))),0)),"")</f>
        <v/>
      </c>
      <c r="AE152" s="452" t="str">
        <f t="array" ref="AE152">IFERROR(IF(INDEX($W$119:$W$170, MATCH(0, IF(AD152=$E$119:$E$170, COUNTIF($AE$118:$AE151, $W$119:$W$170), ""), 0))=0,"",INDEX($W$119:$W$170, MATCH(0, IF(AD152=$E$119:$E$170, COUNTIF($AE$118:$AE151, $W$119:$W$170), ""), 0))),"")</f>
        <v/>
      </c>
      <c r="AF152" s="452"/>
      <c r="AG152" s="463" t="s">
        <v>633</v>
      </c>
      <c r="AH152" s="169"/>
    </row>
    <row r="153" spans="1:34" ht="47.1" customHeight="1" x14ac:dyDescent="0.25">
      <c r="A153" s="432">
        <v>34</v>
      </c>
      <c r="B153" s="454"/>
      <c r="C153" s="454"/>
      <c r="D153" s="454"/>
      <c r="E153" s="455" t="str">
        <f>IFERROR(IF(AND(K153="",T153=""),"",(VLOOKUP(Q153,'Reference records(soft deleted)'!$B$40:$D$56,3,FALSE))),"")</f>
        <v/>
      </c>
      <c r="F153" s="456"/>
      <c r="G153" s="456"/>
      <c r="H153" s="456"/>
      <c r="I153" s="456"/>
      <c r="J153" s="456"/>
      <c r="K153" s="455" t="str">
        <f>IFERROR(VLOOKUP(R153,'Reference records(soft deleted)'!$B$116:$D$189,3,FALSE),"")</f>
        <v/>
      </c>
      <c r="L153" s="456"/>
      <c r="M153" s="456"/>
      <c r="N153" s="456"/>
      <c r="O153" s="456"/>
      <c r="P153" s="456"/>
      <c r="Q153" s="457"/>
      <c r="R153" s="458"/>
      <c r="S153" s="456"/>
      <c r="T153" s="459"/>
      <c r="U153" s="460" t="str">
        <f>IFERROR(IF(VLOOKUP(E153,'Reference Records'!$C$68:$D$81,2,FALSE)=0,"",VLOOKUP(E153,'Reference Records'!$C$68:$D$81,2,FALSE)),"")</f>
        <v/>
      </c>
      <c r="V153" s="460"/>
      <c r="W153" s="460" t="str">
        <f t="shared" si="11"/>
        <v/>
      </c>
      <c r="X153" s="461" t="str">
        <f t="shared" si="12"/>
        <v>a1P1R00000351DXUAY</v>
      </c>
      <c r="Y153" s="461" t="b">
        <f t="shared" si="13"/>
        <v>0</v>
      </c>
      <c r="Z153" s="461" t="b">
        <f t="shared" si="14"/>
        <v>1</v>
      </c>
      <c r="AA153" s="461" t="str">
        <f>IFERROR(VLOOKUP(K153,'Reference Records'!$C$84:$E$148,3,FALSE),"")</f>
        <v/>
      </c>
      <c r="AB153" s="461" t="s">
        <v>634</v>
      </c>
      <c r="AC153" s="451"/>
      <c r="AD153" s="462" t="str">
        <f t="array" ref="AD153">IFERROR(INDEX($E$119:$E$170,MATCH(SMALL(NOT($E$119:$E$170="")*IF(ISNUMBER($E$119:$E$170),COUNTIF($E$119:$E$170,"&lt;="&amp;$E$119:$E$170),COUNTIF($E$119:$E$170,"&lt;="&amp;$E$119:$E$170)+SUM(--ISNUMBER($E$119:$E$170))),ROWS($E$118:E152)+SUM(--ISBLANK($E$119:$E$170))),NOT($E$119:$E$170="")*IF(ISNUMBER($E$119:$E$170),COUNTIF($E$119:$E$170,"&lt;="&amp;$E$119:$E$170),COUNTIF($E$119:$E$170,"&lt;="&amp;$E$119:$E$170)+SUM(--ISNUMBER($E$119:$E$170))),0)),"")</f>
        <v/>
      </c>
      <c r="AE153" s="452" t="str">
        <f t="array" ref="AE153">IFERROR(IF(INDEX($W$119:$W$170, MATCH(0, IF(AD153=$E$119:$E$170, COUNTIF($AE$118:$AE152, $W$119:$W$170), ""), 0))=0,"",INDEX($W$119:$W$170, MATCH(0, IF(AD153=$E$119:$E$170, COUNTIF($AE$118:$AE152, $W$119:$W$170), ""), 0))),"")</f>
        <v/>
      </c>
      <c r="AF153" s="452"/>
      <c r="AG153" s="463" t="s">
        <v>635</v>
      </c>
      <c r="AH153" s="169"/>
    </row>
    <row r="154" spans="1:34" ht="47.1" customHeight="1" x14ac:dyDescent="0.25">
      <c r="A154" s="432">
        <v>35</v>
      </c>
      <c r="B154" s="454"/>
      <c r="C154" s="454"/>
      <c r="D154" s="454"/>
      <c r="E154" s="455" t="str">
        <f>IFERROR(IF(AND(K154="",T154=""),"",(VLOOKUP(Q154,'Reference records(soft deleted)'!$B$40:$D$56,3,FALSE))),"")</f>
        <v/>
      </c>
      <c r="F154" s="456"/>
      <c r="G154" s="456"/>
      <c r="H154" s="456"/>
      <c r="I154" s="456"/>
      <c r="J154" s="456"/>
      <c r="K154" s="455" t="str">
        <f>IFERROR(VLOOKUP(R154,'Reference records(soft deleted)'!$B$116:$D$189,3,FALSE),"")</f>
        <v/>
      </c>
      <c r="L154" s="456"/>
      <c r="M154" s="456"/>
      <c r="N154" s="456"/>
      <c r="O154" s="456"/>
      <c r="P154" s="456"/>
      <c r="Q154" s="457"/>
      <c r="R154" s="458"/>
      <c r="S154" s="456"/>
      <c r="T154" s="459"/>
      <c r="U154" s="460" t="str">
        <f>IFERROR(IF(VLOOKUP(E154,'Reference Records'!$C$68:$D$81,2,FALSE)=0,"",VLOOKUP(E154,'Reference Records'!$C$68:$D$81,2,FALSE)),"")</f>
        <v/>
      </c>
      <c r="V154" s="460"/>
      <c r="W154" s="460" t="str">
        <f t="shared" si="11"/>
        <v/>
      </c>
      <c r="X154" s="461" t="str">
        <f t="shared" si="12"/>
        <v>a1P1R00000351DXUAY</v>
      </c>
      <c r="Y154" s="461" t="b">
        <f t="shared" si="13"/>
        <v>0</v>
      </c>
      <c r="Z154" s="461" t="b">
        <f t="shared" si="14"/>
        <v>1</v>
      </c>
      <c r="AA154" s="461" t="str">
        <f>IFERROR(VLOOKUP(K154,'Reference Records'!$C$84:$E$148,3,FALSE),"")</f>
        <v/>
      </c>
      <c r="AB154" s="461" t="s">
        <v>636</v>
      </c>
      <c r="AC154" s="451"/>
      <c r="AD154" s="462" t="str">
        <f t="array" ref="AD154">IFERROR(INDEX($E$119:$E$170,MATCH(SMALL(NOT($E$119:$E$170="")*IF(ISNUMBER($E$119:$E$170),COUNTIF($E$119:$E$170,"&lt;="&amp;$E$119:$E$170),COUNTIF($E$119:$E$170,"&lt;="&amp;$E$119:$E$170)+SUM(--ISNUMBER($E$119:$E$170))),ROWS($E$118:E153)+SUM(--ISBLANK($E$119:$E$170))),NOT($E$119:$E$170="")*IF(ISNUMBER($E$119:$E$170),COUNTIF($E$119:$E$170,"&lt;="&amp;$E$119:$E$170),COUNTIF($E$119:$E$170,"&lt;="&amp;$E$119:$E$170)+SUM(--ISNUMBER($E$119:$E$170))),0)),"")</f>
        <v/>
      </c>
      <c r="AE154" s="452" t="str">
        <f t="array" ref="AE154">IFERROR(IF(INDEX($W$119:$W$170, MATCH(0, IF(AD154=$E$119:$E$170, COUNTIF($AE$118:$AE153, $W$119:$W$170), ""), 0))=0,"",INDEX($W$119:$W$170, MATCH(0, IF(AD154=$E$119:$E$170, COUNTIF($AE$118:$AE153, $W$119:$W$170), ""), 0))),"")</f>
        <v/>
      </c>
      <c r="AF154" s="452"/>
      <c r="AG154" s="463" t="s">
        <v>637</v>
      </c>
      <c r="AH154" s="169"/>
    </row>
    <row r="155" spans="1:34" ht="47.1" customHeight="1" x14ac:dyDescent="0.25">
      <c r="A155" s="432">
        <v>36</v>
      </c>
      <c r="B155" s="454"/>
      <c r="C155" s="454"/>
      <c r="D155" s="454"/>
      <c r="E155" s="455" t="str">
        <f>IFERROR(IF(AND(K155="",T155=""),"",(VLOOKUP(Q155,'Reference records(soft deleted)'!$B$40:$D$56,3,FALSE))),"")</f>
        <v/>
      </c>
      <c r="F155" s="456"/>
      <c r="G155" s="456"/>
      <c r="H155" s="456"/>
      <c r="I155" s="456"/>
      <c r="J155" s="456"/>
      <c r="K155" s="455" t="str">
        <f>IFERROR(VLOOKUP(R155,'Reference records(soft deleted)'!$B$116:$D$189,3,FALSE),"")</f>
        <v/>
      </c>
      <c r="L155" s="456"/>
      <c r="M155" s="456"/>
      <c r="N155" s="456"/>
      <c r="O155" s="456"/>
      <c r="P155" s="456"/>
      <c r="Q155" s="457"/>
      <c r="R155" s="458"/>
      <c r="S155" s="456"/>
      <c r="T155" s="459"/>
      <c r="U155" s="460" t="str">
        <f>IFERROR(IF(VLOOKUP(E155,'Reference Records'!$C$68:$D$81,2,FALSE)=0,"",VLOOKUP(E155,'Reference Records'!$C$68:$D$81,2,FALSE)),"")</f>
        <v/>
      </c>
      <c r="V155" s="460"/>
      <c r="W155" s="460" t="str">
        <f t="shared" si="11"/>
        <v/>
      </c>
      <c r="X155" s="461" t="str">
        <f t="shared" si="12"/>
        <v>a1P1R00000351DXUAY</v>
      </c>
      <c r="Y155" s="461" t="b">
        <f t="shared" si="13"/>
        <v>0</v>
      </c>
      <c r="Z155" s="461" t="b">
        <f t="shared" si="14"/>
        <v>1</v>
      </c>
      <c r="AA155" s="461" t="str">
        <f>IFERROR(VLOOKUP(K155,'Reference Records'!$C$84:$E$148,3,FALSE),"")</f>
        <v/>
      </c>
      <c r="AB155" s="461" t="s">
        <v>638</v>
      </c>
      <c r="AC155" s="451"/>
      <c r="AD155" s="462" t="str">
        <f t="array" ref="AD155">IFERROR(INDEX($E$119:$E$170,MATCH(SMALL(NOT($E$119:$E$170="")*IF(ISNUMBER($E$119:$E$170),COUNTIF($E$119:$E$170,"&lt;="&amp;$E$119:$E$170),COUNTIF($E$119:$E$170,"&lt;="&amp;$E$119:$E$170)+SUM(--ISNUMBER($E$119:$E$170))),ROWS($E$118:E154)+SUM(--ISBLANK($E$119:$E$170))),NOT($E$119:$E$170="")*IF(ISNUMBER($E$119:$E$170),COUNTIF($E$119:$E$170,"&lt;="&amp;$E$119:$E$170),COUNTIF($E$119:$E$170,"&lt;="&amp;$E$119:$E$170)+SUM(--ISNUMBER($E$119:$E$170))),0)),"")</f>
        <v/>
      </c>
      <c r="AE155" s="452" t="str">
        <f t="array" ref="AE155">IFERROR(IF(INDEX($W$119:$W$170, MATCH(0, IF(AD155=$E$119:$E$170, COUNTIF($AE$118:$AE154, $W$119:$W$170), ""), 0))=0,"",INDEX($W$119:$W$170, MATCH(0, IF(AD155=$E$119:$E$170, COUNTIF($AE$118:$AE154, $W$119:$W$170), ""), 0))),"")</f>
        <v/>
      </c>
      <c r="AF155" s="452"/>
      <c r="AG155" s="463" t="s">
        <v>639</v>
      </c>
      <c r="AH155" s="169"/>
    </row>
    <row r="156" spans="1:34" ht="47.1" customHeight="1" x14ac:dyDescent="0.25">
      <c r="A156" s="432">
        <v>37</v>
      </c>
      <c r="B156" s="454"/>
      <c r="C156" s="454"/>
      <c r="D156" s="454"/>
      <c r="E156" s="455" t="str">
        <f>IFERROR(IF(AND(K156="",T156=""),"",(VLOOKUP(Q156,'Reference records(soft deleted)'!$B$40:$D$56,3,FALSE))),"")</f>
        <v/>
      </c>
      <c r="F156" s="456"/>
      <c r="G156" s="456"/>
      <c r="H156" s="456"/>
      <c r="I156" s="456"/>
      <c r="J156" s="456"/>
      <c r="K156" s="455" t="str">
        <f>IFERROR(VLOOKUP(R156,'Reference records(soft deleted)'!$B$116:$D$189,3,FALSE),"")</f>
        <v/>
      </c>
      <c r="L156" s="456"/>
      <c r="M156" s="456"/>
      <c r="N156" s="456"/>
      <c r="O156" s="456"/>
      <c r="P156" s="456"/>
      <c r="Q156" s="457"/>
      <c r="R156" s="458"/>
      <c r="S156" s="456"/>
      <c r="T156" s="459"/>
      <c r="U156" s="460" t="str">
        <f>IFERROR(IF(VLOOKUP(E156,'Reference Records'!$C$68:$D$81,2,FALSE)=0,"",VLOOKUP(E156,'Reference Records'!$C$68:$D$81,2,FALSE)),"")</f>
        <v/>
      </c>
      <c r="V156" s="460"/>
      <c r="W156" s="460" t="str">
        <f t="shared" si="11"/>
        <v/>
      </c>
      <c r="X156" s="461" t="str">
        <f t="shared" si="12"/>
        <v>a1P1R00000351DXUAY</v>
      </c>
      <c r="Y156" s="461" t="b">
        <f t="shared" si="13"/>
        <v>0</v>
      </c>
      <c r="Z156" s="461" t="b">
        <f t="shared" si="14"/>
        <v>1</v>
      </c>
      <c r="AA156" s="461" t="str">
        <f>IFERROR(VLOOKUP(K156,'Reference Records'!$C$84:$E$148,3,FALSE),"")</f>
        <v/>
      </c>
      <c r="AB156" s="461" t="s">
        <v>640</v>
      </c>
      <c r="AC156" s="451"/>
      <c r="AD156" s="462" t="str">
        <f t="array" ref="AD156">IFERROR(INDEX($E$119:$E$170,MATCH(SMALL(NOT($E$119:$E$170="")*IF(ISNUMBER($E$119:$E$170),COUNTIF($E$119:$E$170,"&lt;="&amp;$E$119:$E$170),COUNTIF($E$119:$E$170,"&lt;="&amp;$E$119:$E$170)+SUM(--ISNUMBER($E$119:$E$170))),ROWS($E$118:E155)+SUM(--ISBLANK($E$119:$E$170))),NOT($E$119:$E$170="")*IF(ISNUMBER($E$119:$E$170),COUNTIF($E$119:$E$170,"&lt;="&amp;$E$119:$E$170),COUNTIF($E$119:$E$170,"&lt;="&amp;$E$119:$E$170)+SUM(--ISNUMBER($E$119:$E$170))),0)),"")</f>
        <v/>
      </c>
      <c r="AE156" s="452" t="str">
        <f t="array" ref="AE156">IFERROR(IF(INDEX($W$119:$W$170, MATCH(0, IF(AD156=$E$119:$E$170, COUNTIF($AE$118:$AE155, $W$119:$W$170), ""), 0))=0,"",INDEX($W$119:$W$170, MATCH(0, IF(AD156=$E$119:$E$170, COUNTIF($AE$118:$AE155, $W$119:$W$170), ""), 0))),"")</f>
        <v/>
      </c>
      <c r="AF156" s="452"/>
      <c r="AG156" s="463" t="s">
        <v>641</v>
      </c>
      <c r="AH156" s="169"/>
    </row>
    <row r="157" spans="1:34" ht="47.1" customHeight="1" x14ac:dyDescent="0.25">
      <c r="A157" s="432">
        <v>38</v>
      </c>
      <c r="B157" s="454"/>
      <c r="C157" s="454"/>
      <c r="D157" s="454"/>
      <c r="E157" s="455" t="str">
        <f>IFERROR(IF(AND(K157="",T157=""),"",(VLOOKUP(Q157,'Reference records(soft deleted)'!$B$40:$D$56,3,FALSE))),"")</f>
        <v/>
      </c>
      <c r="F157" s="456"/>
      <c r="G157" s="456"/>
      <c r="H157" s="456"/>
      <c r="I157" s="456"/>
      <c r="J157" s="456"/>
      <c r="K157" s="455" t="str">
        <f>IFERROR(VLOOKUP(R157,'Reference records(soft deleted)'!$B$116:$D$189,3,FALSE),"")</f>
        <v/>
      </c>
      <c r="L157" s="456"/>
      <c r="M157" s="456"/>
      <c r="N157" s="456"/>
      <c r="O157" s="456"/>
      <c r="P157" s="456"/>
      <c r="Q157" s="457"/>
      <c r="R157" s="458"/>
      <c r="S157" s="456"/>
      <c r="T157" s="459"/>
      <c r="U157" s="460" t="str">
        <f>IFERROR(IF(VLOOKUP(E157,'Reference Records'!$C$68:$D$81,2,FALSE)=0,"",VLOOKUP(E157,'Reference Records'!$C$68:$D$81,2,FALSE)),"")</f>
        <v/>
      </c>
      <c r="V157" s="460"/>
      <c r="W157" s="460" t="str">
        <f t="shared" si="11"/>
        <v/>
      </c>
      <c r="X157" s="461" t="str">
        <f t="shared" si="12"/>
        <v>a1P1R00000351DXUAY</v>
      </c>
      <c r="Y157" s="461" t="b">
        <f t="shared" si="13"/>
        <v>0</v>
      </c>
      <c r="Z157" s="461" t="b">
        <f t="shared" si="14"/>
        <v>1</v>
      </c>
      <c r="AA157" s="461" t="str">
        <f>IFERROR(VLOOKUP(K157,'Reference Records'!$C$84:$E$148,3,FALSE),"")</f>
        <v/>
      </c>
      <c r="AB157" s="461" t="s">
        <v>642</v>
      </c>
      <c r="AC157" s="451"/>
      <c r="AD157" s="462" t="str">
        <f t="array" ref="AD157">IFERROR(INDEX($E$119:$E$170,MATCH(SMALL(NOT($E$119:$E$170="")*IF(ISNUMBER($E$119:$E$170),COUNTIF($E$119:$E$170,"&lt;="&amp;$E$119:$E$170),COUNTIF($E$119:$E$170,"&lt;="&amp;$E$119:$E$170)+SUM(--ISNUMBER($E$119:$E$170))),ROWS($E$118:E156)+SUM(--ISBLANK($E$119:$E$170))),NOT($E$119:$E$170="")*IF(ISNUMBER($E$119:$E$170),COUNTIF($E$119:$E$170,"&lt;="&amp;$E$119:$E$170),COUNTIF($E$119:$E$170,"&lt;="&amp;$E$119:$E$170)+SUM(--ISNUMBER($E$119:$E$170))),0)),"")</f>
        <v/>
      </c>
      <c r="AE157" s="452" t="str">
        <f t="array" ref="AE157">IFERROR(IF(INDEX($W$119:$W$170, MATCH(0, IF(AD157=$E$119:$E$170, COUNTIF($AE$118:$AE156, $W$119:$W$170), ""), 0))=0,"",INDEX($W$119:$W$170, MATCH(0, IF(AD157=$E$119:$E$170, COUNTIF($AE$118:$AE156, $W$119:$W$170), ""), 0))),"")</f>
        <v/>
      </c>
      <c r="AF157" s="452"/>
      <c r="AG157" s="463" t="s">
        <v>643</v>
      </c>
      <c r="AH157" s="169"/>
    </row>
    <row r="158" spans="1:34" ht="47.1" customHeight="1" x14ac:dyDescent="0.25">
      <c r="A158" s="432">
        <v>39</v>
      </c>
      <c r="B158" s="454"/>
      <c r="C158" s="454"/>
      <c r="D158" s="454"/>
      <c r="E158" s="455" t="str">
        <f>IFERROR(IF(AND(K158="",T158=""),"",(VLOOKUP(Q158,'Reference records(soft deleted)'!$B$40:$D$56,3,FALSE))),"")</f>
        <v/>
      </c>
      <c r="F158" s="456"/>
      <c r="G158" s="456"/>
      <c r="H158" s="456"/>
      <c r="I158" s="456"/>
      <c r="J158" s="456"/>
      <c r="K158" s="455" t="str">
        <f>IFERROR(VLOOKUP(R158,'Reference records(soft deleted)'!$B$116:$D$189,3,FALSE),"")</f>
        <v/>
      </c>
      <c r="L158" s="456"/>
      <c r="M158" s="456"/>
      <c r="N158" s="456"/>
      <c r="O158" s="456"/>
      <c r="P158" s="456"/>
      <c r="Q158" s="457"/>
      <c r="R158" s="458"/>
      <c r="S158" s="456"/>
      <c r="T158" s="459"/>
      <c r="U158" s="460" t="str">
        <f>IFERROR(IF(VLOOKUP(E158,'Reference Records'!$C$68:$D$81,2,FALSE)=0,"",VLOOKUP(E158,'Reference Records'!$C$68:$D$81,2,FALSE)),"")</f>
        <v/>
      </c>
      <c r="V158" s="460"/>
      <c r="W158" s="460" t="str">
        <f t="shared" si="11"/>
        <v/>
      </c>
      <c r="X158" s="461" t="str">
        <f t="shared" si="12"/>
        <v>a1P1R00000351DXUAY</v>
      </c>
      <c r="Y158" s="461" t="b">
        <f t="shared" si="13"/>
        <v>0</v>
      </c>
      <c r="Z158" s="461" t="b">
        <f t="shared" si="14"/>
        <v>1</v>
      </c>
      <c r="AA158" s="461" t="str">
        <f>IFERROR(VLOOKUP(K158,'Reference Records'!$C$84:$E$148,3,FALSE),"")</f>
        <v/>
      </c>
      <c r="AB158" s="461" t="s">
        <v>644</v>
      </c>
      <c r="AC158" s="451"/>
      <c r="AD158" s="462" t="str">
        <f t="array" ref="AD158">IFERROR(INDEX($E$119:$E$170,MATCH(SMALL(NOT($E$119:$E$170="")*IF(ISNUMBER($E$119:$E$170),COUNTIF($E$119:$E$170,"&lt;="&amp;$E$119:$E$170),COUNTIF($E$119:$E$170,"&lt;="&amp;$E$119:$E$170)+SUM(--ISNUMBER($E$119:$E$170))),ROWS($E$118:E157)+SUM(--ISBLANK($E$119:$E$170))),NOT($E$119:$E$170="")*IF(ISNUMBER($E$119:$E$170),COUNTIF($E$119:$E$170,"&lt;="&amp;$E$119:$E$170),COUNTIF($E$119:$E$170,"&lt;="&amp;$E$119:$E$170)+SUM(--ISNUMBER($E$119:$E$170))),0)),"")</f>
        <v/>
      </c>
      <c r="AE158" s="452" t="str">
        <f t="array" ref="AE158">IFERROR(IF(INDEX($W$119:$W$170, MATCH(0, IF(AD158=$E$119:$E$170, COUNTIF($AE$118:$AE157, $W$119:$W$170), ""), 0))=0,"",INDEX($W$119:$W$170, MATCH(0, IF(AD158=$E$119:$E$170, COUNTIF($AE$118:$AE157, $W$119:$W$170), ""), 0))),"")</f>
        <v/>
      </c>
      <c r="AF158" s="452"/>
      <c r="AG158" s="463" t="s">
        <v>645</v>
      </c>
      <c r="AH158" s="169"/>
    </row>
    <row r="159" spans="1:34" ht="47.1" customHeight="1" x14ac:dyDescent="0.25">
      <c r="A159" s="432">
        <v>40</v>
      </c>
      <c r="B159" s="454"/>
      <c r="C159" s="454"/>
      <c r="D159" s="454"/>
      <c r="E159" s="455" t="str">
        <f>IFERROR(IF(AND(K159="",T159=""),"",(VLOOKUP(Q159,'Reference records(soft deleted)'!$B$40:$D$56,3,FALSE))),"")</f>
        <v/>
      </c>
      <c r="F159" s="456"/>
      <c r="G159" s="456"/>
      <c r="H159" s="456"/>
      <c r="I159" s="456"/>
      <c r="J159" s="456"/>
      <c r="K159" s="455" t="str">
        <f>IFERROR(VLOOKUP(R159,'Reference records(soft deleted)'!$B$116:$D$189,3,FALSE),"")</f>
        <v/>
      </c>
      <c r="L159" s="456"/>
      <c r="M159" s="456"/>
      <c r="N159" s="456"/>
      <c r="O159" s="456"/>
      <c r="P159" s="456"/>
      <c r="Q159" s="457"/>
      <c r="R159" s="458"/>
      <c r="S159" s="456"/>
      <c r="T159" s="459"/>
      <c r="U159" s="460" t="str">
        <f>IFERROR(IF(VLOOKUP(E159,'Reference Records'!$C$68:$D$81,2,FALSE)=0,"",VLOOKUP(E159,'Reference Records'!$C$68:$D$81,2,FALSE)),"")</f>
        <v/>
      </c>
      <c r="V159" s="460"/>
      <c r="W159" s="460" t="str">
        <f t="shared" si="11"/>
        <v/>
      </c>
      <c r="X159" s="461" t="str">
        <f t="shared" si="12"/>
        <v>a1P1R00000351DXUAY</v>
      </c>
      <c r="Y159" s="461" t="b">
        <f t="shared" si="13"/>
        <v>0</v>
      </c>
      <c r="Z159" s="461" t="b">
        <f t="shared" si="14"/>
        <v>1</v>
      </c>
      <c r="AA159" s="461" t="str">
        <f>IFERROR(VLOOKUP(K159,'Reference Records'!$C$84:$E$148,3,FALSE),"")</f>
        <v/>
      </c>
      <c r="AB159" s="461" t="s">
        <v>646</v>
      </c>
      <c r="AC159" s="451"/>
      <c r="AD159" s="462" t="str">
        <f t="array" ref="AD159">IFERROR(INDEX($E$119:$E$170,MATCH(SMALL(NOT($E$119:$E$170="")*IF(ISNUMBER($E$119:$E$170),COUNTIF($E$119:$E$170,"&lt;="&amp;$E$119:$E$170),COUNTIF($E$119:$E$170,"&lt;="&amp;$E$119:$E$170)+SUM(--ISNUMBER($E$119:$E$170))),ROWS($E$118:E158)+SUM(--ISBLANK($E$119:$E$170))),NOT($E$119:$E$170="")*IF(ISNUMBER($E$119:$E$170),COUNTIF($E$119:$E$170,"&lt;="&amp;$E$119:$E$170),COUNTIF($E$119:$E$170,"&lt;="&amp;$E$119:$E$170)+SUM(--ISNUMBER($E$119:$E$170))),0)),"")</f>
        <v/>
      </c>
      <c r="AE159" s="452" t="str">
        <f t="array" ref="AE159">IFERROR(IF(INDEX($W$119:$W$170, MATCH(0, IF(AD159=$E$119:$E$170, COUNTIF($AE$118:$AE158, $W$119:$W$170), ""), 0))=0,"",INDEX($W$119:$W$170, MATCH(0, IF(AD159=$E$119:$E$170, COUNTIF($AE$118:$AE158, $W$119:$W$170), ""), 0))),"")</f>
        <v/>
      </c>
      <c r="AF159" s="452"/>
      <c r="AG159" s="463" t="s">
        <v>647</v>
      </c>
      <c r="AH159" s="169"/>
    </row>
    <row r="160" spans="1:34" ht="47.1" customHeight="1" x14ac:dyDescent="0.25">
      <c r="A160" s="432">
        <v>41</v>
      </c>
      <c r="B160" s="454"/>
      <c r="C160" s="454"/>
      <c r="D160" s="454"/>
      <c r="E160" s="455" t="str">
        <f>IFERROR(IF(AND(K160="",T160=""),"",(VLOOKUP(Q160,'Reference records(soft deleted)'!$B$40:$D$56,3,FALSE))),"")</f>
        <v/>
      </c>
      <c r="F160" s="456"/>
      <c r="G160" s="456"/>
      <c r="H160" s="456"/>
      <c r="I160" s="456"/>
      <c r="J160" s="456"/>
      <c r="K160" s="455" t="str">
        <f>IFERROR(VLOOKUP(R160,'Reference records(soft deleted)'!$B$116:$D$189,3,FALSE),"")</f>
        <v/>
      </c>
      <c r="L160" s="456"/>
      <c r="M160" s="456"/>
      <c r="N160" s="456"/>
      <c r="O160" s="456"/>
      <c r="P160" s="456"/>
      <c r="Q160" s="457"/>
      <c r="R160" s="458"/>
      <c r="S160" s="456"/>
      <c r="T160" s="459"/>
      <c r="U160" s="460" t="str">
        <f>IFERROR(IF(VLOOKUP(E160,'Reference Records'!$C$68:$D$81,2,FALSE)=0,"",VLOOKUP(E160,'Reference Records'!$C$68:$D$81,2,FALSE)),"")</f>
        <v/>
      </c>
      <c r="V160" s="460"/>
      <c r="W160" s="460" t="str">
        <f t="shared" si="11"/>
        <v/>
      </c>
      <c r="X160" s="461" t="str">
        <f t="shared" si="12"/>
        <v>a1P1R00000351DXUAY</v>
      </c>
      <c r="Y160" s="461" t="b">
        <f t="shared" si="13"/>
        <v>0</v>
      </c>
      <c r="Z160" s="461" t="b">
        <f t="shared" si="14"/>
        <v>1</v>
      </c>
      <c r="AA160" s="461" t="str">
        <f>IFERROR(VLOOKUP(K160,'Reference Records'!$C$84:$E$148,3,FALSE),"")</f>
        <v/>
      </c>
      <c r="AB160" s="461" t="s">
        <v>648</v>
      </c>
      <c r="AC160" s="451"/>
      <c r="AD160" s="462" t="str">
        <f t="array" ref="AD160">IFERROR(INDEX($E$119:$E$170,MATCH(SMALL(NOT($E$119:$E$170="")*IF(ISNUMBER($E$119:$E$170),COUNTIF($E$119:$E$170,"&lt;="&amp;$E$119:$E$170),COUNTIF($E$119:$E$170,"&lt;="&amp;$E$119:$E$170)+SUM(--ISNUMBER($E$119:$E$170))),ROWS($E$118:E159)+SUM(--ISBLANK($E$119:$E$170))),NOT($E$119:$E$170="")*IF(ISNUMBER($E$119:$E$170),COUNTIF($E$119:$E$170,"&lt;="&amp;$E$119:$E$170),COUNTIF($E$119:$E$170,"&lt;="&amp;$E$119:$E$170)+SUM(--ISNUMBER($E$119:$E$170))),0)),"")</f>
        <v/>
      </c>
      <c r="AE160" s="452" t="str">
        <f t="array" ref="AE160">IFERROR(IF(INDEX($W$119:$W$170, MATCH(0, IF(AD160=$E$119:$E$170, COUNTIF($AE$118:$AE159, $W$119:$W$170), ""), 0))=0,"",INDEX($W$119:$W$170, MATCH(0, IF(AD160=$E$119:$E$170, COUNTIF($AE$118:$AE159, $W$119:$W$170), ""), 0))),"")</f>
        <v/>
      </c>
      <c r="AF160" s="452"/>
      <c r="AG160" s="463" t="s">
        <v>649</v>
      </c>
      <c r="AH160" s="169"/>
    </row>
    <row r="161" spans="1:34" ht="47.1" customHeight="1" x14ac:dyDescent="0.25">
      <c r="A161" s="432">
        <v>42</v>
      </c>
      <c r="B161" s="454"/>
      <c r="C161" s="454"/>
      <c r="D161" s="454"/>
      <c r="E161" s="455" t="str">
        <f>IFERROR(IF(AND(K161="",T161=""),"",(VLOOKUP(Q161,'Reference records(soft deleted)'!$B$40:$D$56,3,FALSE))),"")</f>
        <v/>
      </c>
      <c r="F161" s="456"/>
      <c r="G161" s="456"/>
      <c r="H161" s="456"/>
      <c r="I161" s="456"/>
      <c r="J161" s="456"/>
      <c r="K161" s="455" t="str">
        <f>IFERROR(VLOOKUP(R161,'Reference records(soft deleted)'!$B$116:$D$189,3,FALSE),"")</f>
        <v/>
      </c>
      <c r="L161" s="456"/>
      <c r="M161" s="456"/>
      <c r="N161" s="456"/>
      <c r="O161" s="456"/>
      <c r="P161" s="456"/>
      <c r="Q161" s="457"/>
      <c r="R161" s="458"/>
      <c r="S161" s="456"/>
      <c r="T161" s="459"/>
      <c r="U161" s="460" t="str">
        <f>IFERROR(IF(VLOOKUP(E161,'Reference Records'!$C$68:$D$81,2,FALSE)=0,"",VLOOKUP(E161,'Reference Records'!$C$68:$D$81,2,FALSE)),"")</f>
        <v/>
      </c>
      <c r="V161" s="460"/>
      <c r="W161" s="460" t="str">
        <f t="shared" si="11"/>
        <v/>
      </c>
      <c r="X161" s="461" t="str">
        <f t="shared" si="12"/>
        <v>a1P1R00000351DXUAY</v>
      </c>
      <c r="Y161" s="461" t="b">
        <f t="shared" si="13"/>
        <v>0</v>
      </c>
      <c r="Z161" s="461" t="b">
        <f t="shared" si="14"/>
        <v>1</v>
      </c>
      <c r="AA161" s="461" t="str">
        <f>IFERROR(VLOOKUP(K161,'Reference Records'!$C$84:$E$148,3,FALSE),"")</f>
        <v/>
      </c>
      <c r="AB161" s="461" t="s">
        <v>650</v>
      </c>
      <c r="AC161" s="451"/>
      <c r="AD161" s="462" t="str">
        <f t="array" ref="AD161">IFERROR(INDEX($E$119:$E$170,MATCH(SMALL(NOT($E$119:$E$170="")*IF(ISNUMBER($E$119:$E$170),COUNTIF($E$119:$E$170,"&lt;="&amp;$E$119:$E$170),COUNTIF($E$119:$E$170,"&lt;="&amp;$E$119:$E$170)+SUM(--ISNUMBER($E$119:$E$170))),ROWS($E$118:E160)+SUM(--ISBLANK($E$119:$E$170))),NOT($E$119:$E$170="")*IF(ISNUMBER($E$119:$E$170),COUNTIF($E$119:$E$170,"&lt;="&amp;$E$119:$E$170),COUNTIF($E$119:$E$170,"&lt;="&amp;$E$119:$E$170)+SUM(--ISNUMBER($E$119:$E$170))),0)),"")</f>
        <v/>
      </c>
      <c r="AE161" s="452" t="str">
        <f t="array" ref="AE161">IFERROR(IF(INDEX($W$119:$W$170, MATCH(0, IF(AD161=$E$119:$E$170, COUNTIF($AE$118:$AE160, $W$119:$W$170), ""), 0))=0,"",INDEX($W$119:$W$170, MATCH(0, IF(AD161=$E$119:$E$170, COUNTIF($AE$118:$AE160, $W$119:$W$170), ""), 0))),"")</f>
        <v/>
      </c>
      <c r="AF161" s="452"/>
      <c r="AG161" s="463" t="s">
        <v>651</v>
      </c>
      <c r="AH161" s="169"/>
    </row>
    <row r="162" spans="1:34" ht="47.1" customHeight="1" x14ac:dyDescent="0.25">
      <c r="A162" s="432">
        <v>43</v>
      </c>
      <c r="B162" s="454"/>
      <c r="C162" s="454"/>
      <c r="D162" s="454"/>
      <c r="E162" s="455" t="str">
        <f>IFERROR(IF(AND(K162="",T162=""),"",(VLOOKUP(Q162,'Reference records(soft deleted)'!$B$40:$D$56,3,FALSE))),"")</f>
        <v/>
      </c>
      <c r="F162" s="456"/>
      <c r="G162" s="456"/>
      <c r="H162" s="456"/>
      <c r="I162" s="456"/>
      <c r="J162" s="456"/>
      <c r="K162" s="455" t="str">
        <f>IFERROR(VLOOKUP(R162,'Reference records(soft deleted)'!$B$116:$D$189,3,FALSE),"")</f>
        <v/>
      </c>
      <c r="L162" s="456"/>
      <c r="M162" s="456"/>
      <c r="N162" s="456"/>
      <c r="O162" s="456"/>
      <c r="P162" s="456"/>
      <c r="Q162" s="457"/>
      <c r="R162" s="458"/>
      <c r="S162" s="456"/>
      <c r="T162" s="459"/>
      <c r="U162" s="460" t="str">
        <f>IFERROR(IF(VLOOKUP(E162,'Reference Records'!$C$68:$D$81,2,FALSE)=0,"",VLOOKUP(E162,'Reference Records'!$C$68:$D$81,2,FALSE)),"")</f>
        <v/>
      </c>
      <c r="V162" s="460"/>
      <c r="W162" s="460" t="str">
        <f t="shared" si="11"/>
        <v/>
      </c>
      <c r="X162" s="461" t="str">
        <f t="shared" si="12"/>
        <v>a1P1R00000351DXUAY</v>
      </c>
      <c r="Y162" s="461" t="b">
        <f t="shared" si="13"/>
        <v>0</v>
      </c>
      <c r="Z162" s="461" t="b">
        <f t="shared" si="14"/>
        <v>1</v>
      </c>
      <c r="AA162" s="461" t="str">
        <f>IFERROR(VLOOKUP(K162,'Reference Records'!$C$84:$E$148,3,FALSE),"")</f>
        <v/>
      </c>
      <c r="AB162" s="461" t="s">
        <v>652</v>
      </c>
      <c r="AC162" s="451"/>
      <c r="AD162" s="462" t="str">
        <f t="array" ref="AD162">IFERROR(INDEX($E$119:$E$170,MATCH(SMALL(NOT($E$119:$E$170="")*IF(ISNUMBER($E$119:$E$170),COUNTIF($E$119:$E$170,"&lt;="&amp;$E$119:$E$170),COUNTIF($E$119:$E$170,"&lt;="&amp;$E$119:$E$170)+SUM(--ISNUMBER($E$119:$E$170))),ROWS($E$118:E161)+SUM(--ISBLANK($E$119:$E$170))),NOT($E$119:$E$170="")*IF(ISNUMBER($E$119:$E$170),COUNTIF($E$119:$E$170,"&lt;="&amp;$E$119:$E$170),COUNTIF($E$119:$E$170,"&lt;="&amp;$E$119:$E$170)+SUM(--ISNUMBER($E$119:$E$170))),0)),"")</f>
        <v/>
      </c>
      <c r="AE162" s="452" t="str">
        <f t="array" ref="AE162">IFERROR(IF(INDEX($W$119:$W$170, MATCH(0, IF(AD162=$E$119:$E$170, COUNTIF($AE$118:$AE161, $W$119:$W$170), ""), 0))=0,"",INDEX($W$119:$W$170, MATCH(0, IF(AD162=$E$119:$E$170, COUNTIF($AE$118:$AE161, $W$119:$W$170), ""), 0))),"")</f>
        <v/>
      </c>
      <c r="AF162" s="452"/>
      <c r="AG162" s="463" t="s">
        <v>653</v>
      </c>
      <c r="AH162" s="169"/>
    </row>
    <row r="163" spans="1:34" ht="47.1" customHeight="1" x14ac:dyDescent="0.25">
      <c r="A163" s="432">
        <v>44</v>
      </c>
      <c r="B163" s="454"/>
      <c r="C163" s="454"/>
      <c r="D163" s="454"/>
      <c r="E163" s="455" t="str">
        <f>IFERROR(IF(AND(K163="",T163=""),"",(VLOOKUP(Q163,'Reference records(soft deleted)'!$B$40:$D$56,3,FALSE))),"")</f>
        <v/>
      </c>
      <c r="F163" s="456"/>
      <c r="G163" s="456"/>
      <c r="H163" s="456"/>
      <c r="I163" s="456"/>
      <c r="J163" s="456"/>
      <c r="K163" s="455" t="str">
        <f>IFERROR(VLOOKUP(R163,'Reference records(soft deleted)'!$B$116:$D$189,3,FALSE),"")</f>
        <v/>
      </c>
      <c r="L163" s="456"/>
      <c r="M163" s="456"/>
      <c r="N163" s="456"/>
      <c r="O163" s="456"/>
      <c r="P163" s="456"/>
      <c r="Q163" s="457"/>
      <c r="R163" s="458"/>
      <c r="S163" s="456"/>
      <c r="T163" s="459"/>
      <c r="U163" s="460" t="str">
        <f>IFERROR(IF(VLOOKUP(E163,'Reference Records'!$C$68:$D$81,2,FALSE)=0,"",VLOOKUP(E163,'Reference Records'!$C$68:$D$81,2,FALSE)),"")</f>
        <v/>
      </c>
      <c r="V163" s="460"/>
      <c r="W163" s="460" t="str">
        <f t="shared" si="11"/>
        <v/>
      </c>
      <c r="X163" s="461" t="str">
        <f t="shared" si="12"/>
        <v>a1P1R00000351DXUAY</v>
      </c>
      <c r="Y163" s="461" t="b">
        <f t="shared" si="13"/>
        <v>0</v>
      </c>
      <c r="Z163" s="461" t="b">
        <f t="shared" si="14"/>
        <v>1</v>
      </c>
      <c r="AA163" s="461" t="str">
        <f>IFERROR(VLOOKUP(K163,'Reference Records'!$C$84:$E$148,3,FALSE),"")</f>
        <v/>
      </c>
      <c r="AB163" s="461" t="s">
        <v>654</v>
      </c>
      <c r="AC163" s="451"/>
      <c r="AD163" s="462" t="str">
        <f t="array" ref="AD163">IFERROR(INDEX($E$119:$E$170,MATCH(SMALL(NOT($E$119:$E$170="")*IF(ISNUMBER($E$119:$E$170),COUNTIF($E$119:$E$170,"&lt;="&amp;$E$119:$E$170),COUNTIF($E$119:$E$170,"&lt;="&amp;$E$119:$E$170)+SUM(--ISNUMBER($E$119:$E$170))),ROWS($E$118:E162)+SUM(--ISBLANK($E$119:$E$170))),NOT($E$119:$E$170="")*IF(ISNUMBER($E$119:$E$170),COUNTIF($E$119:$E$170,"&lt;="&amp;$E$119:$E$170),COUNTIF($E$119:$E$170,"&lt;="&amp;$E$119:$E$170)+SUM(--ISNUMBER($E$119:$E$170))),0)),"")</f>
        <v/>
      </c>
      <c r="AE163" s="452" t="str">
        <f t="array" ref="AE163">IFERROR(IF(INDEX($W$119:$W$170, MATCH(0, IF(AD163=$E$119:$E$170, COUNTIF($AE$118:$AE162, $W$119:$W$170), ""), 0))=0,"",INDEX($W$119:$W$170, MATCH(0, IF(AD163=$E$119:$E$170, COUNTIF($AE$118:$AE162, $W$119:$W$170), ""), 0))),"")</f>
        <v/>
      </c>
      <c r="AF163" s="452"/>
      <c r="AG163" s="463" t="s">
        <v>655</v>
      </c>
      <c r="AH163" s="169"/>
    </row>
    <row r="164" spans="1:34" ht="47.1" customHeight="1" x14ac:dyDescent="0.25">
      <c r="A164" s="432">
        <v>45</v>
      </c>
      <c r="B164" s="454"/>
      <c r="C164" s="454"/>
      <c r="D164" s="454"/>
      <c r="E164" s="455" t="str">
        <f>IFERROR(IF(AND(K164="",T164=""),"",(VLOOKUP(Q164,'Reference records(soft deleted)'!$B$40:$D$56,3,FALSE))),"")</f>
        <v/>
      </c>
      <c r="F164" s="456"/>
      <c r="G164" s="456"/>
      <c r="H164" s="456"/>
      <c r="I164" s="456"/>
      <c r="J164" s="456"/>
      <c r="K164" s="455" t="str">
        <f>IFERROR(VLOOKUP(R164,'Reference records(soft deleted)'!$B$116:$D$189,3,FALSE),"")</f>
        <v/>
      </c>
      <c r="L164" s="456"/>
      <c r="M164" s="456"/>
      <c r="N164" s="456"/>
      <c r="O164" s="456"/>
      <c r="P164" s="456"/>
      <c r="Q164" s="457"/>
      <c r="R164" s="458"/>
      <c r="S164" s="456"/>
      <c r="T164" s="459"/>
      <c r="U164" s="460" t="str">
        <f>IFERROR(IF(VLOOKUP(E164,'Reference Records'!$C$68:$D$81,2,FALSE)=0,"",VLOOKUP(E164,'Reference Records'!$C$68:$D$81,2,FALSE)),"")</f>
        <v/>
      </c>
      <c r="V164" s="460"/>
      <c r="W164" s="460" t="str">
        <f t="shared" si="11"/>
        <v/>
      </c>
      <c r="X164" s="461" t="str">
        <f t="shared" si="12"/>
        <v>a1P1R00000351DXUAY</v>
      </c>
      <c r="Y164" s="461" t="b">
        <f t="shared" si="13"/>
        <v>0</v>
      </c>
      <c r="Z164" s="461" t="b">
        <f t="shared" si="14"/>
        <v>1</v>
      </c>
      <c r="AA164" s="461" t="str">
        <f>IFERROR(VLOOKUP(K164,'Reference Records'!$C$84:$E$148,3,FALSE),"")</f>
        <v/>
      </c>
      <c r="AB164" s="461" t="s">
        <v>656</v>
      </c>
      <c r="AC164" s="451"/>
      <c r="AD164" s="462" t="str">
        <f t="array" ref="AD164">IFERROR(INDEX($E$119:$E$170,MATCH(SMALL(NOT($E$119:$E$170="")*IF(ISNUMBER($E$119:$E$170),COUNTIF($E$119:$E$170,"&lt;="&amp;$E$119:$E$170),COUNTIF($E$119:$E$170,"&lt;="&amp;$E$119:$E$170)+SUM(--ISNUMBER($E$119:$E$170))),ROWS($E$118:E163)+SUM(--ISBLANK($E$119:$E$170))),NOT($E$119:$E$170="")*IF(ISNUMBER($E$119:$E$170),COUNTIF($E$119:$E$170,"&lt;="&amp;$E$119:$E$170),COUNTIF($E$119:$E$170,"&lt;="&amp;$E$119:$E$170)+SUM(--ISNUMBER($E$119:$E$170))),0)),"")</f>
        <v/>
      </c>
      <c r="AE164" s="452" t="str">
        <f t="array" ref="AE164">IFERROR(IF(INDEX($W$119:$W$170, MATCH(0, IF(AD164=$E$119:$E$170, COUNTIF($AE$118:$AE163, $W$119:$W$170), ""), 0))=0,"",INDEX($W$119:$W$170, MATCH(0, IF(AD164=$E$119:$E$170, COUNTIF($AE$118:$AE163, $W$119:$W$170), ""), 0))),"")</f>
        <v/>
      </c>
      <c r="AF164" s="452"/>
      <c r="AG164" s="463" t="s">
        <v>657</v>
      </c>
      <c r="AH164" s="169"/>
    </row>
    <row r="165" spans="1:34" ht="47.1" customHeight="1" x14ac:dyDescent="0.25">
      <c r="A165" s="432">
        <v>46</v>
      </c>
      <c r="B165" s="454"/>
      <c r="C165" s="454"/>
      <c r="D165" s="454"/>
      <c r="E165" s="455" t="str">
        <f>IFERROR(IF(AND(K165="",T165=""),"",(VLOOKUP(Q165,'Reference records(soft deleted)'!$B$40:$D$56,3,FALSE))),"")</f>
        <v/>
      </c>
      <c r="F165" s="456"/>
      <c r="G165" s="456"/>
      <c r="H165" s="456"/>
      <c r="I165" s="456"/>
      <c r="J165" s="456"/>
      <c r="K165" s="455" t="str">
        <f>IFERROR(VLOOKUP(R165,'Reference records(soft deleted)'!$B$116:$D$189,3,FALSE),"")</f>
        <v/>
      </c>
      <c r="L165" s="456"/>
      <c r="M165" s="456"/>
      <c r="N165" s="456"/>
      <c r="O165" s="456"/>
      <c r="P165" s="456"/>
      <c r="Q165" s="457"/>
      <c r="R165" s="458"/>
      <c r="S165" s="456"/>
      <c r="T165" s="459"/>
      <c r="U165" s="460" t="str">
        <f>IFERROR(IF(VLOOKUP(E165,'Reference Records'!$C$68:$D$81,2,FALSE)=0,"",VLOOKUP(E165,'Reference Records'!$C$68:$D$81,2,FALSE)),"")</f>
        <v/>
      </c>
      <c r="V165" s="460"/>
      <c r="W165" s="460" t="str">
        <f t="shared" si="11"/>
        <v/>
      </c>
      <c r="X165" s="461" t="str">
        <f t="shared" si="12"/>
        <v>a1P1R00000351DXUAY</v>
      </c>
      <c r="Y165" s="461" t="b">
        <f t="shared" si="13"/>
        <v>0</v>
      </c>
      <c r="Z165" s="461" t="b">
        <f t="shared" si="14"/>
        <v>1</v>
      </c>
      <c r="AA165" s="461" t="str">
        <f>IFERROR(VLOOKUP(K165,'Reference Records'!$C$84:$E$148,3,FALSE),"")</f>
        <v/>
      </c>
      <c r="AB165" s="461" t="s">
        <v>658</v>
      </c>
      <c r="AC165" s="451"/>
      <c r="AD165" s="462" t="str">
        <f t="array" ref="AD165">IFERROR(INDEX($E$119:$E$170,MATCH(SMALL(NOT($E$119:$E$170="")*IF(ISNUMBER($E$119:$E$170),COUNTIF($E$119:$E$170,"&lt;="&amp;$E$119:$E$170),COUNTIF($E$119:$E$170,"&lt;="&amp;$E$119:$E$170)+SUM(--ISNUMBER($E$119:$E$170))),ROWS($E$118:E164)+SUM(--ISBLANK($E$119:$E$170))),NOT($E$119:$E$170="")*IF(ISNUMBER($E$119:$E$170),COUNTIF($E$119:$E$170,"&lt;="&amp;$E$119:$E$170),COUNTIF($E$119:$E$170,"&lt;="&amp;$E$119:$E$170)+SUM(--ISNUMBER($E$119:$E$170))),0)),"")</f>
        <v/>
      </c>
      <c r="AE165" s="452" t="str">
        <f t="array" ref="AE165">IFERROR(IF(INDEX($W$119:$W$170, MATCH(0, IF(AD165=$E$119:$E$170, COUNTIF($AE$118:$AE164, $W$119:$W$170), ""), 0))=0,"",INDEX($W$119:$W$170, MATCH(0, IF(AD165=$E$119:$E$170, COUNTIF($AE$118:$AE164, $W$119:$W$170), ""), 0))),"")</f>
        <v/>
      </c>
      <c r="AF165" s="452"/>
      <c r="AG165" s="463" t="s">
        <v>659</v>
      </c>
      <c r="AH165" s="169"/>
    </row>
    <row r="166" spans="1:34" ht="47.1" customHeight="1" x14ac:dyDescent="0.25">
      <c r="A166" s="432">
        <v>47</v>
      </c>
      <c r="B166" s="454"/>
      <c r="C166" s="454"/>
      <c r="D166" s="454"/>
      <c r="E166" s="455" t="str">
        <f>IFERROR(IF(AND(K166="",T166=""),"",(VLOOKUP(Q166,'Reference records(soft deleted)'!$B$40:$D$56,3,FALSE))),"")</f>
        <v/>
      </c>
      <c r="F166" s="456"/>
      <c r="G166" s="456"/>
      <c r="H166" s="456"/>
      <c r="I166" s="456"/>
      <c r="J166" s="456"/>
      <c r="K166" s="455" t="str">
        <f>IFERROR(VLOOKUP(R166,'Reference records(soft deleted)'!$B$116:$D$189,3,FALSE),"")</f>
        <v/>
      </c>
      <c r="L166" s="456"/>
      <c r="M166" s="456"/>
      <c r="N166" s="456"/>
      <c r="O166" s="456"/>
      <c r="P166" s="456"/>
      <c r="Q166" s="457"/>
      <c r="R166" s="458"/>
      <c r="S166" s="456"/>
      <c r="T166" s="459"/>
      <c r="U166" s="460" t="str">
        <f>IFERROR(IF(VLOOKUP(E166,'Reference Records'!$C$68:$D$81,2,FALSE)=0,"",VLOOKUP(E166,'Reference Records'!$C$68:$D$81,2,FALSE)),"")</f>
        <v/>
      </c>
      <c r="V166" s="460"/>
      <c r="W166" s="460" t="str">
        <f t="shared" si="11"/>
        <v/>
      </c>
      <c r="X166" s="461" t="str">
        <f t="shared" si="12"/>
        <v>a1P1R00000351DXUAY</v>
      </c>
      <c r="Y166" s="461" t="b">
        <f t="shared" si="13"/>
        <v>0</v>
      </c>
      <c r="Z166" s="461" t="b">
        <f t="shared" si="14"/>
        <v>1</v>
      </c>
      <c r="AA166" s="461" t="str">
        <f>IFERROR(VLOOKUP(K166,'Reference Records'!$C$84:$E$148,3,FALSE),"")</f>
        <v/>
      </c>
      <c r="AB166" s="461" t="s">
        <v>660</v>
      </c>
      <c r="AC166" s="451"/>
      <c r="AD166" s="462" t="str">
        <f t="array" ref="AD166">IFERROR(INDEX($E$119:$E$170,MATCH(SMALL(NOT($E$119:$E$170="")*IF(ISNUMBER($E$119:$E$170),COUNTIF($E$119:$E$170,"&lt;="&amp;$E$119:$E$170),COUNTIF($E$119:$E$170,"&lt;="&amp;$E$119:$E$170)+SUM(--ISNUMBER($E$119:$E$170))),ROWS($E$118:E165)+SUM(--ISBLANK($E$119:$E$170))),NOT($E$119:$E$170="")*IF(ISNUMBER($E$119:$E$170),COUNTIF($E$119:$E$170,"&lt;="&amp;$E$119:$E$170),COUNTIF($E$119:$E$170,"&lt;="&amp;$E$119:$E$170)+SUM(--ISNUMBER($E$119:$E$170))),0)),"")</f>
        <v/>
      </c>
      <c r="AE166" s="452" t="str">
        <f t="array" ref="AE166">IFERROR(IF(INDEX($W$119:$W$170, MATCH(0, IF(AD166=$E$119:$E$170, COUNTIF($AE$118:$AE165, $W$119:$W$170), ""), 0))=0,"",INDEX($W$119:$W$170, MATCH(0, IF(AD166=$E$119:$E$170, COUNTIF($AE$118:$AE165, $W$119:$W$170), ""), 0))),"")</f>
        <v/>
      </c>
      <c r="AF166" s="452"/>
      <c r="AG166" s="463" t="s">
        <v>661</v>
      </c>
      <c r="AH166" s="169"/>
    </row>
    <row r="167" spans="1:34" ht="47.1" customHeight="1" x14ac:dyDescent="0.25">
      <c r="A167" s="432">
        <v>48</v>
      </c>
      <c r="B167" s="454"/>
      <c r="C167" s="454"/>
      <c r="D167" s="454"/>
      <c r="E167" s="455" t="str">
        <f>IFERROR(IF(AND(K167="",T167=""),"",(VLOOKUP(Q167,'Reference records(soft deleted)'!$B$40:$D$56,3,FALSE))),"")</f>
        <v/>
      </c>
      <c r="F167" s="456"/>
      <c r="G167" s="456"/>
      <c r="H167" s="456"/>
      <c r="I167" s="456"/>
      <c r="J167" s="456"/>
      <c r="K167" s="455" t="str">
        <f>IFERROR(VLOOKUP(R167,'Reference records(soft deleted)'!$B$116:$D$189,3,FALSE),"")</f>
        <v/>
      </c>
      <c r="L167" s="456"/>
      <c r="M167" s="456"/>
      <c r="N167" s="456"/>
      <c r="O167" s="456"/>
      <c r="P167" s="456"/>
      <c r="Q167" s="457"/>
      <c r="R167" s="458"/>
      <c r="S167" s="456"/>
      <c r="T167" s="459"/>
      <c r="U167" s="460" t="str">
        <f>IFERROR(IF(VLOOKUP(E167,'Reference Records'!$C$68:$D$81,2,FALSE)=0,"",VLOOKUP(E167,'Reference Records'!$C$68:$D$81,2,FALSE)),"")</f>
        <v/>
      </c>
      <c r="V167" s="460"/>
      <c r="W167" s="460" t="str">
        <f t="shared" si="11"/>
        <v/>
      </c>
      <c r="X167" s="461" t="str">
        <f t="shared" si="12"/>
        <v>a1P1R00000351DXUAY</v>
      </c>
      <c r="Y167" s="461" t="b">
        <f t="shared" si="13"/>
        <v>0</v>
      </c>
      <c r="Z167" s="461" t="b">
        <f t="shared" si="14"/>
        <v>1</v>
      </c>
      <c r="AA167" s="461" t="str">
        <f>IFERROR(VLOOKUP(K167,'Reference Records'!$C$84:$E$148,3,FALSE),"")</f>
        <v/>
      </c>
      <c r="AB167" s="461" t="s">
        <v>662</v>
      </c>
      <c r="AC167" s="451"/>
      <c r="AD167" s="462" t="str">
        <f t="array" ref="AD167">IFERROR(INDEX($E$119:$E$170,MATCH(SMALL(NOT($E$119:$E$170="")*IF(ISNUMBER($E$119:$E$170),COUNTIF($E$119:$E$170,"&lt;="&amp;$E$119:$E$170),COUNTIF($E$119:$E$170,"&lt;="&amp;$E$119:$E$170)+SUM(--ISNUMBER($E$119:$E$170))),ROWS($E$118:E166)+SUM(--ISBLANK($E$119:$E$170))),NOT($E$119:$E$170="")*IF(ISNUMBER($E$119:$E$170),COUNTIF($E$119:$E$170,"&lt;="&amp;$E$119:$E$170),COUNTIF($E$119:$E$170,"&lt;="&amp;$E$119:$E$170)+SUM(--ISNUMBER($E$119:$E$170))),0)),"")</f>
        <v/>
      </c>
      <c r="AE167" s="452" t="str">
        <f t="array" ref="AE167">IFERROR(IF(INDEX($W$119:$W$170, MATCH(0, IF(AD167=$E$119:$E$170, COUNTIF($AE$118:$AE166, $W$119:$W$170), ""), 0))=0,"",INDEX($W$119:$W$170, MATCH(0, IF(AD167=$E$119:$E$170, COUNTIF($AE$118:$AE166, $W$119:$W$170), ""), 0))),"")</f>
        <v/>
      </c>
      <c r="AF167" s="452"/>
      <c r="AG167" s="463" t="s">
        <v>663</v>
      </c>
      <c r="AH167" s="169"/>
    </row>
    <row r="168" spans="1:34" ht="47.1" customHeight="1" x14ac:dyDescent="0.25">
      <c r="A168" s="432">
        <v>49</v>
      </c>
      <c r="B168" s="454"/>
      <c r="C168" s="454"/>
      <c r="D168" s="454"/>
      <c r="E168" s="455" t="str">
        <f>IFERROR(IF(AND(K168="",T168=""),"",(VLOOKUP(Q168,'Reference records(soft deleted)'!$B$40:$D$56,3,FALSE))),"")</f>
        <v/>
      </c>
      <c r="F168" s="456"/>
      <c r="G168" s="456"/>
      <c r="H168" s="456"/>
      <c r="I168" s="456"/>
      <c r="J168" s="456"/>
      <c r="K168" s="455" t="str">
        <f>IFERROR(VLOOKUP(R168,'Reference records(soft deleted)'!$B$116:$D$189,3,FALSE),"")</f>
        <v/>
      </c>
      <c r="L168" s="456"/>
      <c r="M168" s="456"/>
      <c r="N168" s="456"/>
      <c r="O168" s="456"/>
      <c r="P168" s="456"/>
      <c r="Q168" s="457"/>
      <c r="R168" s="458"/>
      <c r="S168" s="456"/>
      <c r="T168" s="459"/>
      <c r="U168" s="460" t="str">
        <f>IFERROR(IF(VLOOKUP(E168,'Reference Records'!$C$68:$D$81,2,FALSE)=0,"",VLOOKUP(E168,'Reference Records'!$C$68:$D$81,2,FALSE)),"")</f>
        <v/>
      </c>
      <c r="V168" s="460"/>
      <c r="W168" s="460" t="str">
        <f t="shared" si="11"/>
        <v/>
      </c>
      <c r="X168" s="461" t="str">
        <f t="shared" si="12"/>
        <v>a1P1R00000351DXUAY</v>
      </c>
      <c r="Y168" s="461" t="b">
        <f t="shared" si="13"/>
        <v>0</v>
      </c>
      <c r="Z168" s="461" t="b">
        <f t="shared" si="14"/>
        <v>1</v>
      </c>
      <c r="AA168" s="461" t="str">
        <f>IFERROR(VLOOKUP(K168,'Reference Records'!$C$84:$E$148,3,FALSE),"")</f>
        <v/>
      </c>
      <c r="AB168" s="461" t="s">
        <v>664</v>
      </c>
      <c r="AC168" s="451"/>
      <c r="AD168" s="462" t="str">
        <f t="array" ref="AD168">IFERROR(INDEX($E$119:$E$170,MATCH(SMALL(NOT($E$119:$E$170="")*IF(ISNUMBER($E$119:$E$170),COUNTIF($E$119:$E$170,"&lt;="&amp;$E$119:$E$170),COUNTIF($E$119:$E$170,"&lt;="&amp;$E$119:$E$170)+SUM(--ISNUMBER($E$119:$E$170))),ROWS($E$118:E167)+SUM(--ISBLANK($E$119:$E$170))),NOT($E$119:$E$170="")*IF(ISNUMBER($E$119:$E$170),COUNTIF($E$119:$E$170,"&lt;="&amp;$E$119:$E$170),COUNTIF($E$119:$E$170,"&lt;="&amp;$E$119:$E$170)+SUM(--ISNUMBER($E$119:$E$170))),0)),"")</f>
        <v/>
      </c>
      <c r="AE168" s="452" t="str">
        <f t="array" ref="AE168">IFERROR(IF(INDEX($W$119:$W$170, MATCH(0, IF(AD168=$E$119:$E$170, COUNTIF($AE$118:$AE167, $W$119:$W$170), ""), 0))=0,"",INDEX($W$119:$W$170, MATCH(0, IF(AD168=$E$119:$E$170, COUNTIF($AE$118:$AE167, $W$119:$W$170), ""), 0))),"")</f>
        <v/>
      </c>
      <c r="AF168" s="452"/>
      <c r="AG168" s="463" t="s">
        <v>665</v>
      </c>
      <c r="AH168" s="169"/>
    </row>
    <row r="169" spans="1:34" ht="47.1" customHeight="1" x14ac:dyDescent="0.25">
      <c r="A169" s="432">
        <v>50</v>
      </c>
      <c r="B169" s="454"/>
      <c r="C169" s="454"/>
      <c r="D169" s="454"/>
      <c r="E169" s="455" t="str">
        <f>IFERROR(IF(AND(K169="",T169=""),"",(VLOOKUP(Q169,'Reference records(soft deleted)'!$B$40:$D$56,3,FALSE))),"")</f>
        <v/>
      </c>
      <c r="F169" s="456"/>
      <c r="G169" s="456"/>
      <c r="H169" s="456"/>
      <c r="I169" s="456"/>
      <c r="J169" s="456"/>
      <c r="K169" s="455" t="str">
        <f>IFERROR(VLOOKUP(R169,'Reference records(soft deleted)'!$B$116:$D$189,3,FALSE),"")</f>
        <v/>
      </c>
      <c r="L169" s="456"/>
      <c r="M169" s="456"/>
      <c r="N169" s="456"/>
      <c r="O169" s="456"/>
      <c r="P169" s="456"/>
      <c r="Q169" s="457"/>
      <c r="R169" s="458"/>
      <c r="S169" s="456"/>
      <c r="T169" s="459"/>
      <c r="U169" s="460" t="str">
        <f>IFERROR(IF(VLOOKUP(E169,'Reference Records'!$C$68:$D$81,2,FALSE)=0,"",VLOOKUP(E169,'Reference Records'!$C$68:$D$81,2,FALSE)),"")</f>
        <v/>
      </c>
      <c r="V169" s="460"/>
      <c r="W169" s="460" t="str">
        <f t="shared" si="11"/>
        <v/>
      </c>
      <c r="X169" s="461" t="str">
        <f t="shared" si="12"/>
        <v>a1P1R00000351DXUAY</v>
      </c>
      <c r="Y169" s="461" t="b">
        <f t="shared" si="13"/>
        <v>0</v>
      </c>
      <c r="Z169" s="461" t="b">
        <f t="shared" si="14"/>
        <v>1</v>
      </c>
      <c r="AA169" s="461" t="str">
        <f>IFERROR(VLOOKUP(K169,'Reference Records'!$C$84:$E$148,3,FALSE),"")</f>
        <v/>
      </c>
      <c r="AB169" s="461" t="s">
        <v>666</v>
      </c>
      <c r="AC169" s="451"/>
      <c r="AD169" s="462" t="str">
        <f t="array" ref="AD169">IFERROR(INDEX($E$119:$E$170,MATCH(SMALL(NOT($E$119:$E$170="")*IF(ISNUMBER($E$119:$E$170),COUNTIF($E$119:$E$170,"&lt;="&amp;$E$119:$E$170),COUNTIF($E$119:$E$170,"&lt;="&amp;$E$119:$E$170)+SUM(--ISNUMBER($E$119:$E$170))),ROWS($E$118:E168)+SUM(--ISBLANK($E$119:$E$170))),NOT($E$119:$E$170="")*IF(ISNUMBER($E$119:$E$170),COUNTIF($E$119:$E$170,"&lt;="&amp;$E$119:$E$170),COUNTIF($E$119:$E$170,"&lt;="&amp;$E$119:$E$170)+SUM(--ISNUMBER($E$119:$E$170))),0)),"")</f>
        <v>RSSH: Health management information systems and M&amp;E</v>
      </c>
      <c r="AE169" s="452" t="str">
        <f t="array" ref="AE169">IFERROR(IF(INDEX($W$119:$W$170, MATCH(0, IF(AD169=$E$119:$E$170, COUNTIF($AE$118:$AE168, $W$119:$W$170), ""), 0))=0,"",INDEX($W$119:$W$170, MATCH(0, IF(AD169=$E$119:$E$170, COUNTIF($AE$118:$AE168, $W$119:$W$170), ""), 0))),"")</f>
        <v>Analysis, review and transparency</v>
      </c>
      <c r="AF169" s="452"/>
      <c r="AG169" s="463" t="s">
        <v>667</v>
      </c>
      <c r="AH169" s="169"/>
    </row>
    <row r="170" spans="1:34" ht="15.75" hidden="1" customHeight="1" thickBot="1" x14ac:dyDescent="0.3">
      <c r="A170" s="106"/>
      <c r="B170" s="107"/>
      <c r="C170" s="107"/>
      <c r="D170" s="107"/>
      <c r="E170" s="243"/>
      <c r="F170" s="107"/>
      <c r="G170" s="107"/>
      <c r="H170" s="107"/>
      <c r="I170" s="107"/>
      <c r="J170" s="107"/>
      <c r="K170" s="243"/>
      <c r="L170" s="107"/>
      <c r="M170" s="107"/>
      <c r="N170" s="107"/>
      <c r="O170" s="107"/>
      <c r="P170" s="107"/>
      <c r="Q170" s="107"/>
      <c r="R170" s="107"/>
      <c r="S170" s="107"/>
      <c r="T170" s="243"/>
      <c r="U170" s="62"/>
      <c r="V170" s="108"/>
      <c r="W170" s="108"/>
      <c r="X170" s="108"/>
      <c r="Y170" s="108"/>
      <c r="Z170" s="108"/>
      <c r="AA170" s="62"/>
      <c r="AB170" s="62"/>
      <c r="AC170" s="56"/>
      <c r="AE170" s="169"/>
      <c r="AF170" s="169"/>
      <c r="AG170" s="169"/>
      <c r="AH170" s="169"/>
    </row>
    <row r="171" spans="1:34" x14ac:dyDescent="0.25">
      <c r="E171" s="122"/>
      <c r="K171" s="122"/>
      <c r="T171" s="122"/>
      <c r="AE171" s="169"/>
      <c r="AF171" s="169"/>
      <c r="AG171" s="169"/>
      <c r="AH171" s="169"/>
    </row>
    <row r="172" spans="1:34" x14ac:dyDescent="0.25">
      <c r="E172" s="122"/>
      <c r="K172" s="122"/>
      <c r="T172" s="122"/>
      <c r="AE172" s="169"/>
      <c r="AF172" s="169"/>
      <c r="AG172" s="169"/>
      <c r="AH172" s="169"/>
    </row>
    <row r="173" spans="1:34" x14ac:dyDescent="0.25">
      <c r="E173" s="122"/>
      <c r="K173" s="122"/>
      <c r="T173" s="122"/>
    </row>
    <row r="178" spans="1:31" x14ac:dyDescent="0.25">
      <c r="A178" s="63" t="s">
        <v>132</v>
      </c>
      <c r="B178" s="63"/>
      <c r="C178" s="63"/>
      <c r="D178" s="63"/>
    </row>
    <row r="182" spans="1:31" x14ac:dyDescent="0.25">
      <c r="AE182" s="169" t="s">
        <v>266</v>
      </c>
    </row>
    <row r="193" spans="44:45" x14ac:dyDescent="0.25">
      <c r="AS193" s="169"/>
    </row>
    <row r="194" spans="44:45" x14ac:dyDescent="0.25">
      <c r="AR194" s="169">
        <f>IF(C9="","",C9)</f>
        <v>12</v>
      </c>
      <c r="AS194" s="169">
        <v>3</v>
      </c>
    </row>
    <row r="195" spans="44:45" x14ac:dyDescent="0.25">
      <c r="AS195" s="169">
        <v>6</v>
      </c>
    </row>
    <row r="196" spans="44:45" x14ac:dyDescent="0.25">
      <c r="AS196" s="169">
        <v>12</v>
      </c>
    </row>
    <row r="197" spans="44:45" x14ac:dyDescent="0.25">
      <c r="AS197" s="169"/>
    </row>
  </sheetData>
  <sheetProtection password="FB8C" sheet="1" objects="1" scenarios="1" formatCells="0" formatRows="0" sort="0" autoFilter="0"/>
  <mergeCells count="14">
    <mergeCell ref="A117:T117"/>
    <mergeCell ref="A116:T116"/>
    <mergeCell ref="Y49:Y50"/>
    <mergeCell ref="A48:E48"/>
    <mergeCell ref="A90:E90"/>
    <mergeCell ref="A66:E66"/>
    <mergeCell ref="Y67:Y82"/>
    <mergeCell ref="A13:A14"/>
    <mergeCell ref="V4:W5"/>
    <mergeCell ref="A33:L33"/>
    <mergeCell ref="A1:T2"/>
    <mergeCell ref="A35:T35"/>
    <mergeCell ref="K10:K11"/>
    <mergeCell ref="E3:T3"/>
  </mergeCells>
  <conditionalFormatting sqref="E92:E108">
    <cfRule type="expression" dxfId="136" priority="22">
      <formula>AND(COUNTIF($E$92:$E$108,$E92)&gt;1,E92&lt;&gt;"")</formula>
    </cfRule>
  </conditionalFormatting>
  <conditionalFormatting sqref="A29:K29 B30:K30">
    <cfRule type="expression" dxfId="135" priority="21">
      <formula>OR($AN$5="Grant Making", $AN$5="Grant Revision")</formula>
    </cfRule>
  </conditionalFormatting>
  <conditionalFormatting sqref="A24:E26">
    <cfRule type="expression" dxfId="134" priority="20">
      <formula>$AN$5="Funding Request"</formula>
    </cfRule>
  </conditionalFormatting>
  <conditionalFormatting sqref="A9:E9">
    <cfRule type="expression" dxfId="133" priority="17">
      <formula>$AN$5="Funding Request"</formula>
    </cfRule>
  </conditionalFormatting>
  <conditionalFormatting sqref="A37:T43">
    <cfRule type="expression" dxfId="132" priority="8">
      <formula>$U37:$U44="[Record ID]"</formula>
    </cfRule>
    <cfRule type="expression" dxfId="131" priority="16">
      <formula>$A37&gt;$E$8</formula>
    </cfRule>
  </conditionalFormatting>
  <conditionalFormatting sqref="K36:T43">
    <cfRule type="expression" dxfId="130" priority="13">
      <formula>$AN$5="Funding Request"</formula>
    </cfRule>
  </conditionalFormatting>
  <conditionalFormatting sqref="A30">
    <cfRule type="expression" dxfId="129" priority="12">
      <formula>OR($AN$5="Grant Making", $AN$5="Grant Revision")</formula>
    </cfRule>
  </conditionalFormatting>
  <conditionalFormatting sqref="K8">
    <cfRule type="expression" dxfId="128" priority="11">
      <formula>OR($AN$9="Additional Funding", $AN$9="Other Revison")</formula>
    </cfRule>
  </conditionalFormatting>
  <conditionalFormatting sqref="K30 E30">
    <cfRule type="expression" dxfId="127" priority="28">
      <formula>AND($E30&lt;&gt;"",$K30&lt;&gt;"")</formula>
    </cfRule>
  </conditionalFormatting>
  <conditionalFormatting sqref="E11 E8">
    <cfRule type="expression" dxfId="126" priority="10">
      <formula>$E$8&gt;$E$11</formula>
    </cfRule>
  </conditionalFormatting>
  <conditionalFormatting sqref="A30:K30">
    <cfRule type="expression" dxfId="125" priority="9">
      <formula>$P30:$P31="[Record ID]"</formula>
    </cfRule>
  </conditionalFormatting>
  <conditionalFormatting sqref="A50:E55 A68:E79">
    <cfRule type="expression" dxfId="124" priority="7">
      <formula>$H50:$H63="[Record ID]"</formula>
    </cfRule>
  </conditionalFormatting>
  <conditionalFormatting sqref="A92:E103">
    <cfRule type="expression" dxfId="123" priority="2">
      <formula>$H92:$H108="[Record ID]"</formula>
    </cfRule>
  </conditionalFormatting>
  <conditionalFormatting sqref="A119:T169">
    <cfRule type="expression" dxfId="122" priority="1">
      <formula>$AB119:$AB170="[Record ID]"</formula>
    </cfRule>
  </conditionalFormatting>
  <conditionalFormatting sqref="A56:E62">
    <cfRule type="expression" dxfId="121" priority="40">
      <formula>$H56:$H81="[Record ID]"</formula>
    </cfRule>
  </conditionalFormatting>
  <conditionalFormatting sqref="A80:E80">
    <cfRule type="expression" dxfId="120" priority="42">
      <formula>$H80:$H108="[Record ID]"</formula>
    </cfRule>
  </conditionalFormatting>
  <conditionalFormatting sqref="A104:E107">
    <cfRule type="expression" dxfId="119" priority="44">
      <formula>$H104:$H170="[Record ID]"</formula>
    </cfRule>
  </conditionalFormatting>
  <dataValidations count="18">
    <dataValidation type="list" allowBlank="1" showInputMessage="1" showErrorMessage="1" sqref="E119:E169"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19:K169" xr:uid="{00000000-0002-0000-0000-000002000000}">
      <formula1>OFFSET(ModuleStart,MATCH(U119,ModuleColumn,0)-1,2,COUNTIF(ModuleColumn,U119),1)</formula1>
    </dataValidation>
    <dataValidation type="list" allowBlank="1" showInputMessage="1" showErrorMessage="1" sqref="E30" xr:uid="{00000000-0002-0000-0000-000003000000}">
      <formula1>FundingRequestPR</formula1>
    </dataValidation>
    <dataValidation type="list" allowBlank="1" showInputMessage="1" showErrorMessage="1" sqref="E9" xr:uid="{00000000-0002-0000-0000-000004000000}">
      <formula1>IF(OR($AN$5="Grant Making", $AN$5="Grant Revision"),$AS$195:$AS$196,$AR$194)</formula1>
    </dataValidation>
    <dataValidation type="date" allowBlank="1" showInputMessage="1" showErrorMessage="1" sqref="E8" xr:uid="{00000000-0002-0000-0000-000005000000}">
      <formula1>1</formula1>
      <formula2>767376</formula2>
    </dataValidation>
    <dataValidation type="custom" allowBlank="1" showInputMessage="1" showErrorMessage="1" sqref="K30:K31" xr:uid="{00000000-0002-0000-0000-000006000000}">
      <formula1>E30=""</formula1>
    </dataValidation>
    <dataValidation type="list" allowBlank="1" showInputMessage="1" showErrorMessage="1" sqref="K37:K43" xr:uid="{00000000-0002-0000-0000-000007000000}">
      <formula1>"Yes,No"</formula1>
    </dataValidation>
    <dataValidation type="list" allowBlank="1" showInputMessage="1" showErrorMessage="1" sqref="E92:E107" xr:uid="{00000000-0002-0000-0000-000008000000}">
      <formula1>Module_List</formula1>
    </dataValidation>
    <dataValidation type="decimal" allowBlank="1" showInputMessage="1" showErrorMessage="1" errorTitle="X-Author for Excel" error="Please enter a valid numeric value. Valid range for Programmatic Report Period Frequency is -1E+18 to 1E+18." promptTitle="X-Author for Excel" sqref="C9" xr:uid="{54ECB594-27B8-4D81-BCC5-011E20286640}">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0:H62 F50:F62 H68:H80 F68:F80 H92:J107 X119:X169 AA119:AB169 U37:U43 Q37:Q43" xr:uid="{64130668-ADBF-41F4-B37D-61888ECCC787}">
      <formula1>""</formula1>
    </dataValidation>
    <dataValidation type="date" allowBlank="1" showInputMessage="1" showErrorMessage="1" errorTitle="X-Author for Excel" error="Please enter a valid date." promptTitle="X-Author for Excel" sqref="E10:E11 O37:P43" xr:uid="{9BB0887B-F1EB-49F7-B3E9-1849E0B2A40B}">
      <formula1>1</formula1>
      <formula2>767376</formula2>
    </dataValidation>
    <dataValidation type="decimal" allowBlank="1" showInputMessage="1" showErrorMessage="1" errorTitle="X-Author for Excel" error="Please enter a valid numeric value. Valid range for Account Role Number is -1E+18 to 1E+18." promptTitle="X-Author for Excel" sqref="A25:A26" xr:uid="{8D6977F6-7246-4A74-A7CD-9CBA8B57D802}">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xr:uid="{A0DA7F15-072E-46BA-A6AA-43C5BB3A1D6D}">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07 Y119:Z169 M37:N43" xr:uid="{8D7518E3-3CBD-4291-8A0B-07435D8D1FC5}">
      <formula1>"TRUE,FALSE"</formula1>
    </dataValidation>
    <dataValidation type="decimal" allowBlank="1" showInputMessage="1" showErrorMessage="1" errorTitle="X-Author for Excel" error="Please enter a valid numeric value. Valid range for Objective Number is -1E+18 to 1E+18." promptTitle="X-Author for Excel" sqref="A68:A80" xr:uid="{8A082AC3-A83F-4DAB-A06E-421CEBF5B6D2}">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07" xr:uid="{1A7372BE-EEEA-4A9E-B2F4-4E612318B28F}">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19:A169" xr:uid="{9BE28FEA-9357-4806-8621-4BAB3D844F63}">
      <formula1>-1000000000000000000</formula1>
      <formula2>1000000000000000000</formula2>
    </dataValidation>
  </dataValidations>
  <hyperlinks>
    <hyperlink ref="E14" location="_4f36af19_06bf_4c59_990d_586822b3d259" display="Objectives" xr:uid="{00000000-0004-0000-0000-000000000000}"/>
    <hyperlink ref="T13" location="_0215c642_4079_4a66_b33f_02948e5b161c" display="Goals" xr:uid="{00000000-0004-0000-0000-000001000000}"/>
    <hyperlink ref="T14" location="_4ede0df7_bdae_485c_a6aa_cd381b32466f" display="Interventions" xr:uid="{00000000-0004-0000-0000-000002000000}"/>
    <hyperlink ref="E13" location="_8273a11c_a030_45ba_bf8f_2b577e1aa93b" display="Principal Recipients" xr:uid="{00000000-0004-0000-0000-000003000000}"/>
    <hyperlink ref="A178" location="'Overview - Section A'!A13" display="'Overview - Section A'!A13" xr:uid="{00000000-0004-0000-0000-000004000000}"/>
    <hyperlink ref="K13" location="_6a3dda26_b269_4afa_8b05_c602a881a167" display="Reporting Periods" xr:uid="{00000000-0004-0000-0000-000005000000}"/>
    <hyperlink ref="K14" location="_eabb6097_6646_49fe_9d42_cce1d696601b" display="Modules" xr:uid="{00000000-0004-0000-0000-000006000000}"/>
  </hyperlinks>
  <pageMargins left="0.7" right="0.7" top="0.75" bottom="0.75" header="0.3" footer="0.3"/>
  <pageSetup paperSize="8" fitToHeight="0" orientation="landscape" r:id="rId1"/>
  <rowBreaks count="4" manualBreakCount="4">
    <brk id="17" max="28" man="1"/>
    <brk id="31" max="28" man="1"/>
    <brk id="48" max="28" man="1"/>
    <brk id="170"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9000000}">
          <x14:formula1>
            <xm:f>'Account Role'!$C$2:$C$18</xm:f>
          </x14:formula1>
          <xm:sqref>J25:J26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H188"/>
  <sheetViews>
    <sheetView workbookViewId="0">
      <selection activeCell="B20" sqref="B20"/>
    </sheetView>
  </sheetViews>
  <sheetFormatPr baseColWidth="10" defaultColWidth="8.625" defaultRowHeight="12.75" x14ac:dyDescent="0.2"/>
  <cols>
    <col min="1" max="1" width="19.375" style="11" customWidth="1"/>
    <col min="2" max="2" width="28.125" style="11" bestFit="1" customWidth="1"/>
    <col min="3" max="3" width="8.625" style="11"/>
    <col min="4" max="4" width="7.125" style="11" customWidth="1"/>
    <col min="5" max="7" width="8.625" style="11"/>
    <col min="8" max="8" width="17.375" style="11" customWidth="1"/>
    <col min="9" max="16384" width="8.625" style="11"/>
  </cols>
  <sheetData>
    <row r="1" spans="1:8" x14ac:dyDescent="0.2">
      <c r="A1" s="11" t="s">
        <v>291</v>
      </c>
    </row>
    <row r="4" spans="1:8" x14ac:dyDescent="0.2">
      <c r="A4" s="8" t="s">
        <v>120</v>
      </c>
    </row>
    <row r="5" spans="1:8" x14ac:dyDescent="0.2">
      <c r="B5" s="535" t="s">
        <v>117</v>
      </c>
      <c r="C5" s="535"/>
      <c r="D5" s="535" t="s">
        <v>57</v>
      </c>
      <c r="E5" s="535"/>
      <c r="F5" s="535"/>
      <c r="G5" s="535" t="s">
        <v>62</v>
      </c>
      <c r="H5" s="535" t="s">
        <v>318</v>
      </c>
    </row>
    <row r="6" spans="1:8" hidden="1" x14ac:dyDescent="0.2">
      <c r="B6" s="535" t="s">
        <v>116</v>
      </c>
      <c r="C6" s="535"/>
      <c r="D6" s="536" t="s">
        <v>87</v>
      </c>
      <c r="E6" s="535"/>
      <c r="F6" s="535"/>
      <c r="G6" s="535" t="s">
        <v>61</v>
      </c>
      <c r="H6" s="536" t="s">
        <v>317</v>
      </c>
    </row>
    <row r="7" spans="1:8" x14ac:dyDescent="0.2">
      <c r="B7" s="535" t="s">
        <v>2471</v>
      </c>
      <c r="C7" s="535"/>
      <c r="D7" s="536" t="s">
        <v>2472</v>
      </c>
      <c r="E7" s="535"/>
      <c r="F7" s="535"/>
      <c r="G7" s="535" t="s">
        <v>3915</v>
      </c>
      <c r="H7" s="536" t="s">
        <v>399</v>
      </c>
    </row>
    <row r="8" spans="1:8" x14ac:dyDescent="0.2">
      <c r="B8" s="535" t="s">
        <v>2475</v>
      </c>
      <c r="C8" s="535"/>
      <c r="D8" s="536" t="s">
        <v>2476</v>
      </c>
      <c r="E8" s="535"/>
      <c r="F8" s="535"/>
      <c r="G8" s="535" t="s">
        <v>3916</v>
      </c>
      <c r="H8" s="536" t="s">
        <v>399</v>
      </c>
    </row>
    <row r="9" spans="1:8" x14ac:dyDescent="0.2">
      <c r="B9" s="535" t="s">
        <v>2479</v>
      </c>
      <c r="C9" s="535"/>
      <c r="D9" s="536" t="s">
        <v>2480</v>
      </c>
      <c r="E9" s="535"/>
      <c r="F9" s="535"/>
      <c r="G9" s="535" t="s">
        <v>3917</v>
      </c>
      <c r="H9" s="536" t="s">
        <v>399</v>
      </c>
    </row>
    <row r="10" spans="1:8" x14ac:dyDescent="0.2">
      <c r="B10" s="535" t="s">
        <v>2467</v>
      </c>
      <c r="C10" s="535"/>
      <c r="D10" s="536" t="s">
        <v>2468</v>
      </c>
      <c r="E10" s="535"/>
      <c r="F10" s="535"/>
      <c r="G10" s="535" t="s">
        <v>3918</v>
      </c>
      <c r="H10" s="536" t="s">
        <v>400</v>
      </c>
    </row>
    <row r="11" spans="1:8" x14ac:dyDescent="0.2">
      <c r="B11" s="535" t="s">
        <v>3919</v>
      </c>
      <c r="C11" s="535"/>
      <c r="D11" s="536" t="s">
        <v>3920</v>
      </c>
      <c r="E11" s="535"/>
      <c r="F11" s="535"/>
      <c r="G11" s="535" t="s">
        <v>3921</v>
      </c>
      <c r="H11" s="536" t="s">
        <v>399</v>
      </c>
    </row>
    <row r="12" spans="1:8" x14ac:dyDescent="0.2">
      <c r="B12" s="535" t="s">
        <v>3922</v>
      </c>
      <c r="C12" s="535"/>
      <c r="D12" s="536" t="s">
        <v>3923</v>
      </c>
      <c r="E12" s="535"/>
      <c r="F12" s="535"/>
      <c r="G12" s="535" t="s">
        <v>3924</v>
      </c>
      <c r="H12" s="536" t="s">
        <v>399</v>
      </c>
    </row>
    <row r="13" spans="1:8" x14ac:dyDescent="0.2">
      <c r="B13" s="535" t="s">
        <v>2483</v>
      </c>
      <c r="C13" s="535"/>
      <c r="D13" s="536" t="s">
        <v>2484</v>
      </c>
      <c r="E13" s="535"/>
      <c r="F13" s="535"/>
      <c r="G13" s="535" t="s">
        <v>3925</v>
      </c>
      <c r="H13" s="536" t="s">
        <v>399</v>
      </c>
    </row>
    <row r="14" spans="1:8" x14ac:dyDescent="0.2">
      <c r="B14" s="535" t="s">
        <v>2487</v>
      </c>
      <c r="C14" s="535"/>
      <c r="D14" s="536" t="s">
        <v>2488</v>
      </c>
      <c r="E14" s="535"/>
      <c r="F14" s="535"/>
      <c r="G14" s="535" t="s">
        <v>3926</v>
      </c>
      <c r="H14" s="536" t="s">
        <v>399</v>
      </c>
    </row>
    <row r="15" spans="1:8" x14ac:dyDescent="0.2">
      <c r="B15" s="535" t="s">
        <v>2491</v>
      </c>
      <c r="C15" s="535"/>
      <c r="D15" s="536" t="s">
        <v>2492</v>
      </c>
      <c r="E15" s="535"/>
      <c r="F15" s="535"/>
      <c r="G15" s="535" t="s">
        <v>3927</v>
      </c>
      <c r="H15" s="536" t="s">
        <v>399</v>
      </c>
    </row>
    <row r="16" spans="1:8" x14ac:dyDescent="0.2">
      <c r="B16" s="535" t="s">
        <v>2495</v>
      </c>
      <c r="C16" s="535"/>
      <c r="D16" s="536" t="s">
        <v>2496</v>
      </c>
      <c r="E16" s="535"/>
      <c r="F16" s="535"/>
      <c r="G16" s="535" t="s">
        <v>3928</v>
      </c>
      <c r="H16" s="536" t="s">
        <v>399</v>
      </c>
    </row>
    <row r="20" spans="1:8" x14ac:dyDescent="0.2">
      <c r="A20" s="8" t="s">
        <v>121</v>
      </c>
    </row>
    <row r="21" spans="1:8" x14ac:dyDescent="0.2">
      <c r="B21" s="535" t="s">
        <v>117</v>
      </c>
      <c r="C21" s="535"/>
      <c r="D21" s="535" t="s">
        <v>57</v>
      </c>
      <c r="E21" s="535"/>
      <c r="F21" s="535"/>
      <c r="G21" s="535" t="s">
        <v>62</v>
      </c>
      <c r="H21" s="535" t="s">
        <v>318</v>
      </c>
    </row>
    <row r="22" spans="1:8" hidden="1" x14ac:dyDescent="0.2">
      <c r="B22" s="535" t="s">
        <v>116</v>
      </c>
      <c r="C22" s="535"/>
      <c r="D22" s="536" t="s">
        <v>87</v>
      </c>
      <c r="E22" s="535"/>
      <c r="F22" s="535"/>
      <c r="G22" s="535" t="s">
        <v>61</v>
      </c>
      <c r="H22" s="536" t="s">
        <v>317</v>
      </c>
    </row>
    <row r="23" spans="1:8" x14ac:dyDescent="0.2">
      <c r="B23" s="535" t="s">
        <v>2517</v>
      </c>
      <c r="C23" s="535"/>
      <c r="D23" s="536" t="s">
        <v>2518</v>
      </c>
      <c r="E23" s="535"/>
      <c r="F23" s="535"/>
      <c r="G23" s="535" t="s">
        <v>3929</v>
      </c>
      <c r="H23" s="536" t="s">
        <v>399</v>
      </c>
    </row>
    <row r="24" spans="1:8" x14ac:dyDescent="0.2">
      <c r="B24" s="535" t="s">
        <v>3930</v>
      </c>
      <c r="C24" s="535"/>
      <c r="D24" s="536" t="s">
        <v>3931</v>
      </c>
      <c r="E24" s="535"/>
      <c r="F24" s="535"/>
      <c r="G24" s="535" t="s">
        <v>3932</v>
      </c>
      <c r="H24" s="536" t="s">
        <v>399</v>
      </c>
    </row>
    <row r="25" spans="1:8" x14ac:dyDescent="0.2">
      <c r="B25" s="535" t="s">
        <v>2503</v>
      </c>
      <c r="C25" s="535"/>
      <c r="D25" s="536" t="s">
        <v>2504</v>
      </c>
      <c r="E25" s="535"/>
      <c r="F25" s="535"/>
      <c r="G25" s="535" t="s">
        <v>3933</v>
      </c>
      <c r="H25" s="536" t="s">
        <v>400</v>
      </c>
    </row>
    <row r="26" spans="1:8" x14ac:dyDescent="0.2">
      <c r="B26" s="535" t="s">
        <v>3934</v>
      </c>
      <c r="C26" s="535"/>
      <c r="D26" s="536" t="s">
        <v>3935</v>
      </c>
      <c r="E26" s="535"/>
      <c r="F26" s="535"/>
      <c r="G26" s="535" t="s">
        <v>3936</v>
      </c>
      <c r="H26" s="536" t="s">
        <v>400</v>
      </c>
    </row>
    <row r="27" spans="1:8" x14ac:dyDescent="0.2">
      <c r="B27" s="535" t="s">
        <v>3937</v>
      </c>
      <c r="C27" s="535"/>
      <c r="D27" s="536" t="s">
        <v>3938</v>
      </c>
      <c r="E27" s="535"/>
      <c r="F27" s="535"/>
      <c r="G27" s="535" t="s">
        <v>3939</v>
      </c>
      <c r="H27" s="536" t="s">
        <v>400</v>
      </c>
    </row>
    <row r="28" spans="1:8" x14ac:dyDescent="0.2">
      <c r="B28" s="535" t="s">
        <v>2281</v>
      </c>
      <c r="C28" s="535"/>
      <c r="D28" s="536" t="s">
        <v>2282</v>
      </c>
      <c r="E28" s="535"/>
      <c r="F28" s="535"/>
      <c r="G28" s="535" t="s">
        <v>3940</v>
      </c>
      <c r="H28" s="536" t="s">
        <v>400</v>
      </c>
    </row>
    <row r="29" spans="1:8" x14ac:dyDescent="0.2">
      <c r="B29" s="535" t="s">
        <v>2509</v>
      </c>
      <c r="C29" s="535"/>
      <c r="D29" s="536" t="s">
        <v>2510</v>
      </c>
      <c r="E29" s="535"/>
      <c r="F29" s="535"/>
      <c r="G29" s="535" t="s">
        <v>3941</v>
      </c>
      <c r="H29" s="536" t="s">
        <v>403</v>
      </c>
    </row>
    <row r="30" spans="1:8" x14ac:dyDescent="0.2">
      <c r="B30" s="535" t="s">
        <v>2513</v>
      </c>
      <c r="C30" s="535"/>
      <c r="D30" s="536" t="s">
        <v>2514</v>
      </c>
      <c r="E30" s="535"/>
      <c r="F30" s="535"/>
      <c r="G30" s="535" t="s">
        <v>3942</v>
      </c>
      <c r="H30" s="536" t="s">
        <v>403</v>
      </c>
    </row>
    <row r="31" spans="1:8" x14ac:dyDescent="0.2">
      <c r="B31" s="535" t="s">
        <v>2499</v>
      </c>
      <c r="C31" s="535"/>
      <c r="D31" s="536" t="s">
        <v>2500</v>
      </c>
      <c r="E31" s="535"/>
      <c r="F31" s="535"/>
      <c r="G31" s="535" t="s">
        <v>3943</v>
      </c>
      <c r="H31" s="536" t="s">
        <v>400</v>
      </c>
    </row>
    <row r="32" spans="1:8" x14ac:dyDescent="0.2">
      <c r="B32" s="535" t="s">
        <v>3944</v>
      </c>
      <c r="C32" s="535"/>
      <c r="D32" s="536" t="s">
        <v>3945</v>
      </c>
      <c r="E32" s="535"/>
      <c r="F32" s="535"/>
      <c r="G32" s="535" t="s">
        <v>3946</v>
      </c>
      <c r="H32" s="536" t="s">
        <v>399</v>
      </c>
    </row>
    <row r="33" spans="1:8" x14ac:dyDescent="0.2">
      <c r="B33" s="535" t="s">
        <v>3947</v>
      </c>
      <c r="C33" s="535"/>
      <c r="D33" s="536" t="s">
        <v>3948</v>
      </c>
      <c r="E33" s="535"/>
      <c r="F33" s="535"/>
      <c r="G33" s="535" t="s">
        <v>3949</v>
      </c>
      <c r="H33" s="536" t="s">
        <v>399</v>
      </c>
    </row>
    <row r="34" spans="1:8" x14ac:dyDescent="0.2">
      <c r="B34" s="535" t="s">
        <v>2521</v>
      </c>
      <c r="C34" s="535"/>
      <c r="D34" s="536" t="s">
        <v>2522</v>
      </c>
      <c r="E34" s="535"/>
      <c r="F34" s="535"/>
      <c r="G34" s="535" t="s">
        <v>3950</v>
      </c>
      <c r="H34" s="536" t="s">
        <v>400</v>
      </c>
    </row>
    <row r="35" spans="1:8" x14ac:dyDescent="0.2">
      <c r="B35" s="535" t="s">
        <v>2525</v>
      </c>
      <c r="C35" s="535"/>
      <c r="D35" s="536" t="s">
        <v>2526</v>
      </c>
      <c r="E35" s="535"/>
      <c r="F35" s="535"/>
      <c r="G35" s="535" t="s">
        <v>3951</v>
      </c>
      <c r="H35" s="536" t="s">
        <v>400</v>
      </c>
    </row>
    <row r="38" spans="1:8" x14ac:dyDescent="0.2">
      <c r="A38" s="8" t="s">
        <v>292</v>
      </c>
    </row>
    <row r="39" spans="1:8" x14ac:dyDescent="0.2">
      <c r="B39" s="535" t="s">
        <v>267</v>
      </c>
      <c r="C39" s="535"/>
      <c r="D39" s="535" t="s">
        <v>57</v>
      </c>
      <c r="E39" s="535"/>
      <c r="F39" s="535" t="s">
        <v>330</v>
      </c>
      <c r="G39" s="535" t="s">
        <v>62</v>
      </c>
    </row>
    <row r="40" spans="1:8" hidden="1" x14ac:dyDescent="0.2">
      <c r="B40" s="535" t="s">
        <v>122</v>
      </c>
      <c r="C40" s="535"/>
      <c r="D40" s="536" t="s">
        <v>87</v>
      </c>
      <c r="E40" s="535"/>
      <c r="F40" s="535" t="s">
        <v>61</v>
      </c>
      <c r="G40" s="535" t="s">
        <v>61</v>
      </c>
    </row>
    <row r="41" spans="1:8" x14ac:dyDescent="0.2">
      <c r="B41" s="535" t="s">
        <v>2580</v>
      </c>
      <c r="C41" s="535"/>
      <c r="D41" s="536" t="s">
        <v>2579</v>
      </c>
      <c r="E41" s="535"/>
      <c r="F41" s="535" t="s">
        <v>2582</v>
      </c>
      <c r="G41" s="535" t="s">
        <v>2581</v>
      </c>
    </row>
    <row r="42" spans="1:8" x14ac:dyDescent="0.2">
      <c r="B42" s="535" t="s">
        <v>2585</v>
      </c>
      <c r="C42" s="535"/>
      <c r="D42" s="536" t="s">
        <v>2584</v>
      </c>
      <c r="E42" s="535"/>
      <c r="F42" s="535" t="s">
        <v>2587</v>
      </c>
      <c r="G42" s="535" t="s">
        <v>2586</v>
      </c>
    </row>
    <row r="43" spans="1:8" x14ac:dyDescent="0.2">
      <c r="B43" s="535" t="s">
        <v>2530</v>
      </c>
      <c r="C43" s="535"/>
      <c r="D43" s="536" t="s">
        <v>2529</v>
      </c>
      <c r="E43" s="535"/>
      <c r="F43" s="535" t="s">
        <v>2532</v>
      </c>
      <c r="G43" s="535" t="s">
        <v>2531</v>
      </c>
    </row>
    <row r="44" spans="1:8" x14ac:dyDescent="0.2">
      <c r="B44" s="535" t="s">
        <v>2565</v>
      </c>
      <c r="C44" s="535"/>
      <c r="D44" s="536" t="s">
        <v>2564</v>
      </c>
      <c r="E44" s="535"/>
      <c r="F44" s="535" t="s">
        <v>2567</v>
      </c>
      <c r="G44" s="535" t="s">
        <v>2566</v>
      </c>
    </row>
    <row r="45" spans="1:8" x14ac:dyDescent="0.2">
      <c r="B45" s="535" t="s">
        <v>2560</v>
      </c>
      <c r="C45" s="535"/>
      <c r="D45" s="536" t="s">
        <v>2559</v>
      </c>
      <c r="E45" s="535"/>
      <c r="F45" s="535" t="s">
        <v>2562</v>
      </c>
      <c r="G45" s="535" t="s">
        <v>2561</v>
      </c>
    </row>
    <row r="46" spans="1:8" x14ac:dyDescent="0.2">
      <c r="B46" s="535" t="s">
        <v>2575</v>
      </c>
      <c r="C46" s="535"/>
      <c r="D46" s="536" t="s">
        <v>2574</v>
      </c>
      <c r="E46" s="535"/>
      <c r="F46" s="535" t="s">
        <v>2577</v>
      </c>
      <c r="G46" s="535" t="s">
        <v>2576</v>
      </c>
    </row>
    <row r="47" spans="1:8" x14ac:dyDescent="0.2">
      <c r="B47" s="535" t="s">
        <v>3952</v>
      </c>
      <c r="C47" s="535"/>
      <c r="D47" s="536" t="s">
        <v>3953</v>
      </c>
      <c r="E47" s="535"/>
      <c r="F47" s="535" t="s">
        <v>3954</v>
      </c>
      <c r="G47" s="535" t="s">
        <v>3955</v>
      </c>
    </row>
    <row r="48" spans="1:8" x14ac:dyDescent="0.2">
      <c r="B48" s="535" t="s">
        <v>3956</v>
      </c>
      <c r="C48" s="535"/>
      <c r="D48" s="536" t="s">
        <v>3957</v>
      </c>
      <c r="E48" s="535"/>
      <c r="F48" s="535" t="s">
        <v>3958</v>
      </c>
      <c r="G48" s="535" t="s">
        <v>3959</v>
      </c>
    </row>
    <row r="49" spans="1:8" x14ac:dyDescent="0.2">
      <c r="B49" s="535" t="s">
        <v>2550</v>
      </c>
      <c r="C49" s="535"/>
      <c r="D49" s="536" t="s">
        <v>2549</v>
      </c>
      <c r="E49" s="535"/>
      <c r="F49" s="535" t="s">
        <v>2552</v>
      </c>
      <c r="G49" s="535" t="s">
        <v>2551</v>
      </c>
    </row>
    <row r="50" spans="1:8" x14ac:dyDescent="0.2">
      <c r="B50" s="535" t="s">
        <v>2540</v>
      </c>
      <c r="C50" s="535"/>
      <c r="D50" s="536" t="s">
        <v>2539</v>
      </c>
      <c r="E50" s="535"/>
      <c r="F50" s="535" t="s">
        <v>2542</v>
      </c>
      <c r="G50" s="535" t="s">
        <v>2541</v>
      </c>
    </row>
    <row r="51" spans="1:8" x14ac:dyDescent="0.2">
      <c r="B51" s="535" t="s">
        <v>2535</v>
      </c>
      <c r="C51" s="535"/>
      <c r="D51" s="536" t="s">
        <v>2534</v>
      </c>
      <c r="E51" s="535"/>
      <c r="F51" s="535" t="s">
        <v>2537</v>
      </c>
      <c r="G51" s="535" t="s">
        <v>2536</v>
      </c>
    </row>
    <row r="52" spans="1:8" x14ac:dyDescent="0.2">
      <c r="B52" s="535" t="s">
        <v>3960</v>
      </c>
      <c r="C52" s="535"/>
      <c r="D52" s="536" t="s">
        <v>3961</v>
      </c>
      <c r="E52" s="535"/>
      <c r="F52" s="535" t="s">
        <v>3962</v>
      </c>
      <c r="G52" s="535" t="s">
        <v>3963</v>
      </c>
    </row>
    <row r="53" spans="1:8" x14ac:dyDescent="0.2">
      <c r="B53" s="535" t="s">
        <v>2545</v>
      </c>
      <c r="C53" s="535"/>
      <c r="D53" s="536" t="s">
        <v>2544</v>
      </c>
      <c r="E53" s="535"/>
      <c r="F53" s="535" t="s">
        <v>2547</v>
      </c>
      <c r="G53" s="535" t="s">
        <v>2546</v>
      </c>
    </row>
    <row r="54" spans="1:8" x14ac:dyDescent="0.2">
      <c r="B54" s="535" t="s">
        <v>2555</v>
      </c>
      <c r="C54" s="535"/>
      <c r="D54" s="536" t="s">
        <v>2554</v>
      </c>
      <c r="E54" s="535"/>
      <c r="F54" s="535" t="s">
        <v>2557</v>
      </c>
      <c r="G54" s="535" t="s">
        <v>2556</v>
      </c>
    </row>
    <row r="55" spans="1:8" x14ac:dyDescent="0.2">
      <c r="B55" s="535" t="s">
        <v>2570</v>
      </c>
      <c r="C55" s="535"/>
      <c r="D55" s="536" t="s">
        <v>2569</v>
      </c>
      <c r="E55" s="535"/>
      <c r="F55" s="535" t="s">
        <v>2572</v>
      </c>
      <c r="G55" s="535" t="s">
        <v>2571</v>
      </c>
    </row>
    <row r="59" spans="1:8" x14ac:dyDescent="0.2">
      <c r="A59" s="8" t="s">
        <v>172</v>
      </c>
    </row>
    <row r="60" spans="1:8" x14ac:dyDescent="0.2">
      <c r="B60" s="535" t="s">
        <v>140</v>
      </c>
      <c r="C60" s="535"/>
      <c r="D60" s="535" t="s">
        <v>57</v>
      </c>
      <c r="E60" s="535"/>
      <c r="F60" s="535"/>
      <c r="G60" s="535" t="s">
        <v>62</v>
      </c>
      <c r="H60" s="535" t="s">
        <v>320</v>
      </c>
    </row>
    <row r="61" spans="1:8" hidden="1" x14ac:dyDescent="0.2">
      <c r="B61" s="536" t="s">
        <v>105</v>
      </c>
      <c r="C61" s="535"/>
      <c r="D61" s="536" t="s">
        <v>87</v>
      </c>
      <c r="E61" s="535"/>
      <c r="F61" s="535"/>
      <c r="G61" s="535" t="s">
        <v>61</v>
      </c>
      <c r="H61" s="536" t="s">
        <v>319</v>
      </c>
    </row>
    <row r="62" spans="1:8" x14ac:dyDescent="0.2">
      <c r="B62" s="536" t="s">
        <v>2413</v>
      </c>
      <c r="C62" s="535"/>
      <c r="D62" s="536" t="s">
        <v>2414</v>
      </c>
      <c r="E62" s="535"/>
      <c r="F62" s="535"/>
      <c r="G62" s="535" t="s">
        <v>2590</v>
      </c>
      <c r="H62" s="536"/>
    </row>
    <row r="63" spans="1:8" x14ac:dyDescent="0.2">
      <c r="B63" s="536" t="s">
        <v>3964</v>
      </c>
      <c r="C63" s="535"/>
      <c r="D63" s="536" t="s">
        <v>3965</v>
      </c>
      <c r="E63" s="535"/>
      <c r="F63" s="535"/>
      <c r="G63" s="535" t="s">
        <v>3966</v>
      </c>
      <c r="H63" s="536"/>
    </row>
    <row r="64" spans="1:8" x14ac:dyDescent="0.2">
      <c r="B64" s="536" t="s">
        <v>2428</v>
      </c>
      <c r="C64" s="535"/>
      <c r="D64" s="536" t="s">
        <v>2429</v>
      </c>
      <c r="E64" s="535"/>
      <c r="F64" s="535"/>
      <c r="G64" s="535" t="s">
        <v>2592</v>
      </c>
      <c r="H64" s="536"/>
    </row>
    <row r="65" spans="2:8" x14ac:dyDescent="0.2">
      <c r="B65" s="536" t="s">
        <v>3967</v>
      </c>
      <c r="C65" s="535"/>
      <c r="D65" s="536" t="s">
        <v>3968</v>
      </c>
      <c r="E65" s="535"/>
      <c r="F65" s="535"/>
      <c r="G65" s="535" t="s">
        <v>3969</v>
      </c>
      <c r="H65" s="536"/>
    </row>
    <row r="66" spans="2:8" x14ac:dyDescent="0.2">
      <c r="B66" s="536" t="s">
        <v>3970</v>
      </c>
      <c r="C66" s="535"/>
      <c r="D66" s="536" t="s">
        <v>3971</v>
      </c>
      <c r="E66" s="535"/>
      <c r="F66" s="535"/>
      <c r="G66" s="535" t="s">
        <v>3972</v>
      </c>
      <c r="H66" s="536"/>
    </row>
    <row r="67" spans="2:8" x14ac:dyDescent="0.2">
      <c r="B67" s="536" t="s">
        <v>3973</v>
      </c>
      <c r="C67" s="535"/>
      <c r="D67" s="536" t="s">
        <v>3974</v>
      </c>
      <c r="E67" s="535"/>
      <c r="F67" s="535"/>
      <c r="G67" s="535" t="s">
        <v>3975</v>
      </c>
      <c r="H67" s="536"/>
    </row>
    <row r="68" spans="2:8" x14ac:dyDescent="0.2">
      <c r="B68" s="536" t="s">
        <v>2630</v>
      </c>
      <c r="C68" s="535"/>
      <c r="D68" s="536" t="s">
        <v>2631</v>
      </c>
      <c r="E68" s="535"/>
      <c r="F68" s="535"/>
      <c r="G68" s="535" t="s">
        <v>2632</v>
      </c>
      <c r="H68" s="536"/>
    </row>
    <row r="69" spans="2:8" x14ac:dyDescent="0.2">
      <c r="B69" s="536" t="s">
        <v>2315</v>
      </c>
      <c r="C69" s="535"/>
      <c r="D69" s="536" t="s">
        <v>2316</v>
      </c>
      <c r="E69" s="535"/>
      <c r="F69" s="535"/>
      <c r="G69" s="535" t="s">
        <v>2634</v>
      </c>
      <c r="H69" s="536"/>
    </row>
    <row r="70" spans="2:8" x14ac:dyDescent="0.2">
      <c r="B70" s="536" t="s">
        <v>2321</v>
      </c>
      <c r="C70" s="535"/>
      <c r="D70" s="536" t="s">
        <v>2322</v>
      </c>
      <c r="E70" s="535"/>
      <c r="F70" s="535"/>
      <c r="G70" s="535" t="s">
        <v>2636</v>
      </c>
      <c r="H70" s="536"/>
    </row>
    <row r="71" spans="2:8" x14ac:dyDescent="0.2">
      <c r="B71" s="536" t="s">
        <v>2637</v>
      </c>
      <c r="C71" s="535"/>
      <c r="D71" s="536" t="s">
        <v>2638</v>
      </c>
      <c r="E71" s="535"/>
      <c r="F71" s="535"/>
      <c r="G71" s="535" t="s">
        <v>2639</v>
      </c>
      <c r="H71" s="536"/>
    </row>
    <row r="72" spans="2:8" x14ac:dyDescent="0.2">
      <c r="B72" s="536" t="s">
        <v>2640</v>
      </c>
      <c r="C72" s="535"/>
      <c r="D72" s="536" t="s">
        <v>2641</v>
      </c>
      <c r="E72" s="535"/>
      <c r="F72" s="535"/>
      <c r="G72" s="535" t="s">
        <v>2642</v>
      </c>
      <c r="H72" s="536"/>
    </row>
    <row r="73" spans="2:8" x14ac:dyDescent="0.2">
      <c r="B73" s="536" t="s">
        <v>2652</v>
      </c>
      <c r="C73" s="535"/>
      <c r="D73" s="536" t="s">
        <v>2653</v>
      </c>
      <c r="E73" s="535"/>
      <c r="F73" s="535"/>
      <c r="G73" s="535" t="s">
        <v>2654</v>
      </c>
      <c r="H73" s="536"/>
    </row>
    <row r="74" spans="2:8" x14ac:dyDescent="0.2">
      <c r="B74" s="536" t="s">
        <v>2593</v>
      </c>
      <c r="C74" s="535"/>
      <c r="D74" s="536" t="s">
        <v>2594</v>
      </c>
      <c r="E74" s="535"/>
      <c r="F74" s="535"/>
      <c r="G74" s="535" t="s">
        <v>2595</v>
      </c>
      <c r="H74" s="536"/>
    </row>
    <row r="75" spans="2:8" x14ac:dyDescent="0.2">
      <c r="B75" s="536" t="s">
        <v>3976</v>
      </c>
      <c r="C75" s="535"/>
      <c r="D75" s="536" t="s">
        <v>3977</v>
      </c>
      <c r="E75" s="535"/>
      <c r="F75" s="535"/>
      <c r="G75" s="535" t="s">
        <v>3978</v>
      </c>
      <c r="H75" s="536"/>
    </row>
    <row r="76" spans="2:8" x14ac:dyDescent="0.2">
      <c r="B76" s="536" t="s">
        <v>2658</v>
      </c>
      <c r="C76" s="535"/>
      <c r="D76" s="536" t="s">
        <v>2659</v>
      </c>
      <c r="E76" s="535"/>
      <c r="F76" s="535"/>
      <c r="G76" s="535" t="s">
        <v>2660</v>
      </c>
      <c r="H76" s="536"/>
    </row>
    <row r="77" spans="2:8" x14ac:dyDescent="0.2">
      <c r="B77" s="536" t="s">
        <v>2661</v>
      </c>
      <c r="C77" s="535"/>
      <c r="D77" s="536" t="s">
        <v>2662</v>
      </c>
      <c r="E77" s="535"/>
      <c r="F77" s="535"/>
      <c r="G77" s="535" t="s">
        <v>2663</v>
      </c>
      <c r="H77" s="536"/>
    </row>
    <row r="78" spans="2:8" x14ac:dyDescent="0.2">
      <c r="B78" s="536" t="s">
        <v>2664</v>
      </c>
      <c r="C78" s="535"/>
      <c r="D78" s="536" t="s">
        <v>2665</v>
      </c>
      <c r="E78" s="535"/>
      <c r="F78" s="535"/>
      <c r="G78" s="535" t="s">
        <v>2666</v>
      </c>
      <c r="H78" s="536"/>
    </row>
    <row r="79" spans="2:8" x14ac:dyDescent="0.2">
      <c r="B79" s="536" t="s">
        <v>2667</v>
      </c>
      <c r="C79" s="535"/>
      <c r="D79" s="536" t="s">
        <v>2668</v>
      </c>
      <c r="E79" s="535"/>
      <c r="F79" s="535"/>
      <c r="G79" s="535" t="s">
        <v>2669</v>
      </c>
      <c r="H79" s="536"/>
    </row>
    <row r="80" spans="2:8" x14ac:dyDescent="0.2">
      <c r="B80" s="536" t="s">
        <v>3979</v>
      </c>
      <c r="C80" s="535"/>
      <c r="D80" s="536" t="s">
        <v>3980</v>
      </c>
      <c r="E80" s="535"/>
      <c r="F80" s="535"/>
      <c r="G80" s="535" t="s">
        <v>3981</v>
      </c>
      <c r="H80" s="536"/>
    </row>
    <row r="81" spans="2:8" x14ac:dyDescent="0.2">
      <c r="B81" s="536" t="s">
        <v>2679</v>
      </c>
      <c r="C81" s="535"/>
      <c r="D81" s="536" t="s">
        <v>2680</v>
      </c>
      <c r="E81" s="535"/>
      <c r="F81" s="535"/>
      <c r="G81" s="535" t="s">
        <v>2681</v>
      </c>
      <c r="H81" s="536"/>
    </row>
    <row r="82" spans="2:8" x14ac:dyDescent="0.2">
      <c r="B82" s="536" t="s">
        <v>2682</v>
      </c>
      <c r="C82" s="535"/>
      <c r="D82" s="536" t="s">
        <v>2683</v>
      </c>
      <c r="E82" s="535"/>
      <c r="F82" s="535"/>
      <c r="G82" s="535" t="s">
        <v>2684</v>
      </c>
      <c r="H82" s="536"/>
    </row>
    <row r="83" spans="2:8" x14ac:dyDescent="0.2">
      <c r="B83" s="536" t="s">
        <v>2685</v>
      </c>
      <c r="C83" s="535"/>
      <c r="D83" s="536" t="s">
        <v>2686</v>
      </c>
      <c r="E83" s="535"/>
      <c r="F83" s="535"/>
      <c r="G83" s="535" t="s">
        <v>2687</v>
      </c>
      <c r="H83" s="536"/>
    </row>
    <row r="84" spans="2:8" x14ac:dyDescent="0.2">
      <c r="B84" s="536" t="s">
        <v>2596</v>
      </c>
      <c r="C84" s="535"/>
      <c r="D84" s="536" t="s">
        <v>2597</v>
      </c>
      <c r="E84" s="535"/>
      <c r="F84" s="535"/>
      <c r="G84" s="535" t="s">
        <v>2598</v>
      </c>
      <c r="H84" s="536"/>
    </row>
    <row r="85" spans="2:8" x14ac:dyDescent="0.2">
      <c r="B85" s="536" t="s">
        <v>2599</v>
      </c>
      <c r="C85" s="535"/>
      <c r="D85" s="536" t="s">
        <v>2600</v>
      </c>
      <c r="E85" s="535"/>
      <c r="F85" s="535"/>
      <c r="G85" s="535" t="s">
        <v>2601</v>
      </c>
      <c r="H85" s="536"/>
    </row>
    <row r="86" spans="2:8" x14ac:dyDescent="0.2">
      <c r="B86" s="536" t="s">
        <v>3982</v>
      </c>
      <c r="C86" s="535"/>
      <c r="D86" s="536" t="s">
        <v>3983</v>
      </c>
      <c r="E86" s="535"/>
      <c r="F86" s="535"/>
      <c r="G86" s="535" t="s">
        <v>3984</v>
      </c>
      <c r="H86" s="536"/>
    </row>
    <row r="87" spans="2:8" x14ac:dyDescent="0.2">
      <c r="B87" s="536" t="s">
        <v>3985</v>
      </c>
      <c r="C87" s="535"/>
      <c r="D87" s="536" t="s">
        <v>3986</v>
      </c>
      <c r="E87" s="535"/>
      <c r="F87" s="535"/>
      <c r="G87" s="535" t="s">
        <v>3987</v>
      </c>
      <c r="H87" s="536"/>
    </row>
    <row r="88" spans="2:8" x14ac:dyDescent="0.2">
      <c r="B88" s="536" t="s">
        <v>3988</v>
      </c>
      <c r="C88" s="535"/>
      <c r="D88" s="536" t="s">
        <v>3989</v>
      </c>
      <c r="E88" s="535"/>
      <c r="F88" s="535"/>
      <c r="G88" s="535" t="s">
        <v>3990</v>
      </c>
      <c r="H88" s="536"/>
    </row>
    <row r="89" spans="2:8" x14ac:dyDescent="0.2">
      <c r="B89" s="536" t="s">
        <v>3991</v>
      </c>
      <c r="C89" s="535"/>
      <c r="D89" s="536" t="s">
        <v>3992</v>
      </c>
      <c r="E89" s="535"/>
      <c r="F89" s="535"/>
      <c r="G89" s="535" t="s">
        <v>3993</v>
      </c>
      <c r="H89" s="536"/>
    </row>
    <row r="90" spans="2:8" x14ac:dyDescent="0.2">
      <c r="B90" s="536" t="s">
        <v>3994</v>
      </c>
      <c r="C90" s="535"/>
      <c r="D90" s="536" t="s">
        <v>3995</v>
      </c>
      <c r="E90" s="535"/>
      <c r="F90" s="535"/>
      <c r="G90" s="535" t="s">
        <v>3996</v>
      </c>
      <c r="H90" s="536"/>
    </row>
    <row r="91" spans="2:8" x14ac:dyDescent="0.2">
      <c r="B91" s="536" t="s">
        <v>3997</v>
      </c>
      <c r="C91" s="535"/>
      <c r="D91" s="536" t="s">
        <v>3998</v>
      </c>
      <c r="E91" s="535"/>
      <c r="F91" s="535"/>
      <c r="G91" s="535" t="s">
        <v>3999</v>
      </c>
      <c r="H91" s="536"/>
    </row>
    <row r="92" spans="2:8" x14ac:dyDescent="0.2">
      <c r="B92" s="536" t="s">
        <v>2688</v>
      </c>
      <c r="C92" s="535"/>
      <c r="D92" s="536" t="s">
        <v>2689</v>
      </c>
      <c r="E92" s="535"/>
      <c r="F92" s="535"/>
      <c r="G92" s="535" t="s">
        <v>2690</v>
      </c>
      <c r="H92" s="536"/>
    </row>
    <row r="93" spans="2:8" x14ac:dyDescent="0.2">
      <c r="B93" s="536" t="s">
        <v>2624</v>
      </c>
      <c r="C93" s="535"/>
      <c r="D93" s="536" t="s">
        <v>2625</v>
      </c>
      <c r="E93" s="535"/>
      <c r="F93" s="535"/>
      <c r="G93" s="535" t="s">
        <v>2626</v>
      </c>
      <c r="H93" s="536"/>
    </row>
    <row r="94" spans="2:8" x14ac:dyDescent="0.2">
      <c r="B94" s="536" t="s">
        <v>2627</v>
      </c>
      <c r="C94" s="535"/>
      <c r="D94" s="536" t="s">
        <v>2628</v>
      </c>
      <c r="E94" s="535"/>
      <c r="F94" s="535"/>
      <c r="G94" s="535" t="s">
        <v>2629</v>
      </c>
      <c r="H94" s="536"/>
    </row>
    <row r="95" spans="2:8" x14ac:dyDescent="0.2">
      <c r="B95" s="536" t="s">
        <v>2602</v>
      </c>
      <c r="C95" s="535"/>
      <c r="D95" s="536" t="s">
        <v>2603</v>
      </c>
      <c r="E95" s="535"/>
      <c r="F95" s="535"/>
      <c r="G95" s="535" t="s">
        <v>2604</v>
      </c>
      <c r="H95" s="536"/>
    </row>
    <row r="96" spans="2:8" x14ac:dyDescent="0.2">
      <c r="B96" s="536" t="s">
        <v>2453</v>
      </c>
      <c r="C96" s="535"/>
      <c r="D96" s="536" t="s">
        <v>2454</v>
      </c>
      <c r="E96" s="535"/>
      <c r="F96" s="535"/>
      <c r="G96" s="535" t="s">
        <v>2605</v>
      </c>
      <c r="H96" s="536"/>
    </row>
    <row r="97" spans="2:8" x14ac:dyDescent="0.2">
      <c r="B97" s="536" t="s">
        <v>2615</v>
      </c>
      <c r="C97" s="535"/>
      <c r="D97" s="536" t="s">
        <v>2616</v>
      </c>
      <c r="E97" s="535"/>
      <c r="F97" s="535"/>
      <c r="G97" s="535" t="s">
        <v>2617</v>
      </c>
      <c r="H97" s="536"/>
    </row>
    <row r="98" spans="2:8" x14ac:dyDescent="0.2">
      <c r="B98" s="536" t="s">
        <v>2643</v>
      </c>
      <c r="C98" s="535"/>
      <c r="D98" s="536" t="s">
        <v>2644</v>
      </c>
      <c r="E98" s="535"/>
      <c r="F98" s="535"/>
      <c r="G98" s="535" t="s">
        <v>2645</v>
      </c>
      <c r="H98" s="536"/>
    </row>
    <row r="99" spans="2:8" x14ac:dyDescent="0.2">
      <c r="B99" s="536" t="s">
        <v>2646</v>
      </c>
      <c r="C99" s="535"/>
      <c r="D99" s="536" t="s">
        <v>2647</v>
      </c>
      <c r="E99" s="535"/>
      <c r="F99" s="535"/>
      <c r="G99" s="535" t="s">
        <v>2648</v>
      </c>
      <c r="H99" s="536"/>
    </row>
    <row r="100" spans="2:8" x14ac:dyDescent="0.2">
      <c r="B100" s="536" t="s">
        <v>2649</v>
      </c>
      <c r="C100" s="535"/>
      <c r="D100" s="536" t="s">
        <v>2650</v>
      </c>
      <c r="E100" s="535"/>
      <c r="F100" s="535"/>
      <c r="G100" s="535" t="s">
        <v>2651</v>
      </c>
      <c r="H100" s="536"/>
    </row>
    <row r="101" spans="2:8" x14ac:dyDescent="0.2">
      <c r="B101" s="536" t="s">
        <v>2673</v>
      </c>
      <c r="C101" s="535"/>
      <c r="D101" s="536" t="s">
        <v>2674</v>
      </c>
      <c r="E101" s="535"/>
      <c r="F101" s="535"/>
      <c r="G101" s="535" t="s">
        <v>2675</v>
      </c>
      <c r="H101" s="536"/>
    </row>
    <row r="102" spans="2:8" x14ac:dyDescent="0.2">
      <c r="B102" s="536" t="s">
        <v>2676</v>
      </c>
      <c r="C102" s="535"/>
      <c r="D102" s="536" t="s">
        <v>2677</v>
      </c>
      <c r="E102" s="535"/>
      <c r="F102" s="535"/>
      <c r="G102" s="535" t="s">
        <v>2678</v>
      </c>
      <c r="H102" s="536"/>
    </row>
    <row r="103" spans="2:8" x14ac:dyDescent="0.2">
      <c r="B103" s="536" t="s">
        <v>2670</v>
      </c>
      <c r="C103" s="535"/>
      <c r="D103" s="536" t="s">
        <v>2671</v>
      </c>
      <c r="E103" s="535"/>
      <c r="F103" s="535"/>
      <c r="G103" s="535" t="s">
        <v>2672</v>
      </c>
      <c r="H103" s="536"/>
    </row>
    <row r="104" spans="2:8" x14ac:dyDescent="0.2">
      <c r="B104" s="536" t="s">
        <v>2655</v>
      </c>
      <c r="C104" s="535"/>
      <c r="D104" s="536" t="s">
        <v>2656</v>
      </c>
      <c r="E104" s="535"/>
      <c r="F104" s="535"/>
      <c r="G104" s="535" t="s">
        <v>2657</v>
      </c>
      <c r="H104" s="536"/>
    </row>
    <row r="105" spans="2:8" x14ac:dyDescent="0.2">
      <c r="B105" s="536" t="s">
        <v>2618</v>
      </c>
      <c r="C105" s="535"/>
      <c r="D105" s="536" t="s">
        <v>2619</v>
      </c>
      <c r="E105" s="535"/>
      <c r="F105" s="535"/>
      <c r="G105" s="535" t="s">
        <v>2620</v>
      </c>
      <c r="H105" s="536"/>
    </row>
    <row r="106" spans="2:8" x14ac:dyDescent="0.2">
      <c r="B106" s="536" t="s">
        <v>2621</v>
      </c>
      <c r="C106" s="535"/>
      <c r="D106" s="536" t="s">
        <v>2622</v>
      </c>
      <c r="E106" s="535"/>
      <c r="F106" s="535"/>
      <c r="G106" s="535" t="s">
        <v>2623</v>
      </c>
      <c r="H106" s="536"/>
    </row>
    <row r="107" spans="2:8" x14ac:dyDescent="0.2">
      <c r="B107" s="536" t="s">
        <v>2606</v>
      </c>
      <c r="C107" s="535"/>
      <c r="D107" s="536" t="s">
        <v>2607</v>
      </c>
      <c r="E107" s="535"/>
      <c r="F107" s="535"/>
      <c r="G107" s="535" t="s">
        <v>2608</v>
      </c>
      <c r="H107" s="536"/>
    </row>
    <row r="108" spans="2:8" x14ac:dyDescent="0.2">
      <c r="B108" s="536" t="s">
        <v>2609</v>
      </c>
      <c r="C108" s="535"/>
      <c r="D108" s="536" t="s">
        <v>2610</v>
      </c>
      <c r="E108" s="535"/>
      <c r="F108" s="535"/>
      <c r="G108" s="535" t="s">
        <v>2611</v>
      </c>
      <c r="H108" s="536"/>
    </row>
    <row r="109" spans="2:8" x14ac:dyDescent="0.2">
      <c r="B109" s="536" t="s">
        <v>2612</v>
      </c>
      <c r="C109" s="535"/>
      <c r="D109" s="536" t="s">
        <v>2613</v>
      </c>
      <c r="E109" s="535"/>
      <c r="F109" s="535"/>
      <c r="G109" s="535" t="s">
        <v>2614</v>
      </c>
      <c r="H109" s="536"/>
    </row>
    <row r="111" spans="2:8" hidden="1" x14ac:dyDescent="0.2"/>
    <row r="112" spans="2:8" hidden="1" x14ac:dyDescent="0.2"/>
    <row r="114" spans="1:7" x14ac:dyDescent="0.2">
      <c r="A114" s="8" t="s">
        <v>293</v>
      </c>
    </row>
    <row r="115" spans="1:7" x14ac:dyDescent="0.2">
      <c r="B115" s="535" t="s">
        <v>140</v>
      </c>
      <c r="C115" s="535"/>
      <c r="D115" s="535" t="s">
        <v>57</v>
      </c>
      <c r="E115" s="535"/>
      <c r="F115" s="535"/>
      <c r="G115" s="535" t="s">
        <v>62</v>
      </c>
    </row>
    <row r="116" spans="1:7" hidden="1" x14ac:dyDescent="0.2">
      <c r="B116" s="536" t="s">
        <v>105</v>
      </c>
      <c r="C116" s="535"/>
      <c r="D116" s="536" t="s">
        <v>87</v>
      </c>
      <c r="E116" s="535"/>
      <c r="F116" s="535"/>
      <c r="G116" s="535" t="s">
        <v>61</v>
      </c>
    </row>
    <row r="117" spans="1:7" x14ac:dyDescent="0.2">
      <c r="B117" s="536" t="s">
        <v>2691</v>
      </c>
      <c r="C117" s="535"/>
      <c r="D117" s="536" t="s">
        <v>2692</v>
      </c>
      <c r="E117" s="535"/>
      <c r="F117" s="535"/>
      <c r="G117" s="535" t="s">
        <v>2693</v>
      </c>
    </row>
    <row r="118" spans="1:7" x14ac:dyDescent="0.2">
      <c r="B118" s="536" t="s">
        <v>2718</v>
      </c>
      <c r="C118" s="535"/>
      <c r="D118" s="536" t="s">
        <v>2719</v>
      </c>
      <c r="E118" s="535"/>
      <c r="F118" s="535"/>
      <c r="G118" s="535" t="s">
        <v>2720</v>
      </c>
    </row>
    <row r="119" spans="1:7" x14ac:dyDescent="0.2">
      <c r="B119" s="536" t="s">
        <v>2712</v>
      </c>
      <c r="C119" s="535"/>
      <c r="D119" s="536" t="s">
        <v>2713</v>
      </c>
      <c r="E119" s="535"/>
      <c r="F119" s="535"/>
      <c r="G119" s="535" t="s">
        <v>2714</v>
      </c>
    </row>
    <row r="120" spans="1:7" x14ac:dyDescent="0.2">
      <c r="B120" s="536" t="s">
        <v>2700</v>
      </c>
      <c r="C120" s="535"/>
      <c r="D120" s="536" t="s">
        <v>2701</v>
      </c>
      <c r="E120" s="535"/>
      <c r="F120" s="535"/>
      <c r="G120" s="535" t="s">
        <v>2702</v>
      </c>
    </row>
    <row r="121" spans="1:7" x14ac:dyDescent="0.2">
      <c r="B121" s="536" t="s">
        <v>2766</v>
      </c>
      <c r="C121" s="535"/>
      <c r="D121" s="536" t="s">
        <v>2767</v>
      </c>
      <c r="E121" s="535"/>
      <c r="F121" s="535"/>
      <c r="G121" s="535" t="s">
        <v>2768</v>
      </c>
    </row>
    <row r="122" spans="1:7" x14ac:dyDescent="0.2">
      <c r="B122" s="536" t="s">
        <v>2754</v>
      </c>
      <c r="C122" s="535"/>
      <c r="D122" s="536" t="s">
        <v>2755</v>
      </c>
      <c r="E122" s="535"/>
      <c r="F122" s="535"/>
      <c r="G122" s="535" t="s">
        <v>2756</v>
      </c>
    </row>
    <row r="123" spans="1:7" x14ac:dyDescent="0.2">
      <c r="B123" s="536" t="s">
        <v>2697</v>
      </c>
      <c r="C123" s="535"/>
      <c r="D123" s="536" t="s">
        <v>2698</v>
      </c>
      <c r="E123" s="535"/>
      <c r="F123" s="535"/>
      <c r="G123" s="535" t="s">
        <v>2699</v>
      </c>
    </row>
    <row r="124" spans="1:7" x14ac:dyDescent="0.2">
      <c r="B124" s="536" t="s">
        <v>2703</v>
      </c>
      <c r="C124" s="535"/>
      <c r="D124" s="536" t="s">
        <v>2704</v>
      </c>
      <c r="E124" s="535"/>
      <c r="F124" s="535"/>
      <c r="G124" s="535" t="s">
        <v>2705</v>
      </c>
    </row>
    <row r="125" spans="1:7" x14ac:dyDescent="0.2">
      <c r="B125" s="536" t="s">
        <v>2694</v>
      </c>
      <c r="C125" s="535"/>
      <c r="D125" s="536" t="s">
        <v>2695</v>
      </c>
      <c r="E125" s="535"/>
      <c r="F125" s="535"/>
      <c r="G125" s="535" t="s">
        <v>2696</v>
      </c>
    </row>
    <row r="126" spans="1:7" x14ac:dyDescent="0.2">
      <c r="B126" s="536" t="s">
        <v>2709</v>
      </c>
      <c r="C126" s="535"/>
      <c r="D126" s="536" t="s">
        <v>2710</v>
      </c>
      <c r="E126" s="535"/>
      <c r="F126" s="535"/>
      <c r="G126" s="535" t="s">
        <v>2711</v>
      </c>
    </row>
    <row r="127" spans="1:7" x14ac:dyDescent="0.2">
      <c r="B127" s="536" t="s">
        <v>2751</v>
      </c>
      <c r="C127" s="535"/>
      <c r="D127" s="536" t="s">
        <v>2752</v>
      </c>
      <c r="E127" s="535"/>
      <c r="F127" s="535"/>
      <c r="G127" s="535" t="s">
        <v>2753</v>
      </c>
    </row>
    <row r="128" spans="1:7" x14ac:dyDescent="0.2">
      <c r="B128" s="536" t="s">
        <v>2757</v>
      </c>
      <c r="C128" s="535"/>
      <c r="D128" s="536" t="s">
        <v>2758</v>
      </c>
      <c r="E128" s="535"/>
      <c r="F128" s="535"/>
      <c r="G128" s="535" t="s">
        <v>2759</v>
      </c>
    </row>
    <row r="129" spans="2:7" x14ac:dyDescent="0.2">
      <c r="B129" s="536" t="s">
        <v>2748</v>
      </c>
      <c r="C129" s="535"/>
      <c r="D129" s="536" t="s">
        <v>2749</v>
      </c>
      <c r="E129" s="535"/>
      <c r="F129" s="535"/>
      <c r="G129" s="535" t="s">
        <v>2750</v>
      </c>
    </row>
    <row r="130" spans="2:7" x14ac:dyDescent="0.2">
      <c r="B130" s="536" t="s">
        <v>2763</v>
      </c>
      <c r="C130" s="535"/>
      <c r="D130" s="536" t="s">
        <v>2764</v>
      </c>
      <c r="E130" s="535"/>
      <c r="F130" s="535"/>
      <c r="G130" s="535" t="s">
        <v>2765</v>
      </c>
    </row>
    <row r="131" spans="2:7" x14ac:dyDescent="0.2">
      <c r="B131" s="536" t="s">
        <v>2742</v>
      </c>
      <c r="C131" s="535"/>
      <c r="D131" s="536" t="s">
        <v>2743</v>
      </c>
      <c r="E131" s="535"/>
      <c r="F131" s="535"/>
      <c r="G131" s="535" t="s">
        <v>2744</v>
      </c>
    </row>
    <row r="132" spans="2:7" x14ac:dyDescent="0.2">
      <c r="B132" s="536" t="s">
        <v>2727</v>
      </c>
      <c r="C132" s="535"/>
      <c r="D132" s="536" t="s">
        <v>2728</v>
      </c>
      <c r="E132" s="535"/>
      <c r="F132" s="535"/>
      <c r="G132" s="535" t="s">
        <v>2729</v>
      </c>
    </row>
    <row r="133" spans="2:7" x14ac:dyDescent="0.2">
      <c r="B133" s="536" t="s">
        <v>2724</v>
      </c>
      <c r="C133" s="535"/>
      <c r="D133" s="536" t="s">
        <v>2725</v>
      </c>
      <c r="E133" s="535"/>
      <c r="F133" s="535"/>
      <c r="G133" s="535" t="s">
        <v>2726</v>
      </c>
    </row>
    <row r="134" spans="2:7" x14ac:dyDescent="0.2">
      <c r="B134" s="536" t="s">
        <v>2730</v>
      </c>
      <c r="C134" s="535"/>
      <c r="D134" s="536" t="s">
        <v>2731</v>
      </c>
      <c r="E134" s="535"/>
      <c r="F134" s="535"/>
      <c r="G134" s="535" t="s">
        <v>2732</v>
      </c>
    </row>
    <row r="135" spans="2:7" x14ac:dyDescent="0.2">
      <c r="B135" s="536" t="s">
        <v>4000</v>
      </c>
      <c r="C135" s="535"/>
      <c r="D135" s="536" t="s">
        <v>4001</v>
      </c>
      <c r="E135" s="535"/>
      <c r="F135" s="535"/>
      <c r="G135" s="535" t="s">
        <v>4002</v>
      </c>
    </row>
    <row r="136" spans="2:7" x14ac:dyDescent="0.2">
      <c r="B136" s="536" t="s">
        <v>2796</v>
      </c>
      <c r="C136" s="535"/>
      <c r="D136" s="536" t="s">
        <v>2797</v>
      </c>
      <c r="E136" s="535"/>
      <c r="F136" s="535"/>
      <c r="G136" s="535" t="s">
        <v>2798</v>
      </c>
    </row>
    <row r="137" spans="2:7" x14ac:dyDescent="0.2">
      <c r="B137" s="536" t="s">
        <v>2802</v>
      </c>
      <c r="C137" s="535"/>
      <c r="D137" s="536" t="s">
        <v>2803</v>
      </c>
      <c r="E137" s="535"/>
      <c r="F137" s="535"/>
      <c r="G137" s="535" t="s">
        <v>2804</v>
      </c>
    </row>
    <row r="138" spans="2:7" x14ac:dyDescent="0.2">
      <c r="B138" s="536" t="s">
        <v>2814</v>
      </c>
      <c r="C138" s="535"/>
      <c r="D138" s="536" t="s">
        <v>2815</v>
      </c>
      <c r="E138" s="535"/>
      <c r="F138" s="535"/>
      <c r="G138" s="535" t="s">
        <v>2816</v>
      </c>
    </row>
    <row r="139" spans="2:7" x14ac:dyDescent="0.2">
      <c r="B139" s="536" t="s">
        <v>2808</v>
      </c>
      <c r="C139" s="535"/>
      <c r="D139" s="536" t="s">
        <v>2809</v>
      </c>
      <c r="E139" s="535"/>
      <c r="F139" s="535"/>
      <c r="G139" s="535" t="s">
        <v>2810</v>
      </c>
    </row>
    <row r="140" spans="2:7" x14ac:dyDescent="0.2">
      <c r="B140" s="536" t="s">
        <v>2721</v>
      </c>
      <c r="C140" s="535"/>
      <c r="D140" s="536" t="s">
        <v>2722</v>
      </c>
      <c r="E140" s="535"/>
      <c r="F140" s="535"/>
      <c r="G140" s="535" t="s">
        <v>2723</v>
      </c>
    </row>
    <row r="141" spans="2:7" x14ac:dyDescent="0.2">
      <c r="B141" s="536" t="s">
        <v>2736</v>
      </c>
      <c r="C141" s="535"/>
      <c r="D141" s="536" t="s">
        <v>2737</v>
      </c>
      <c r="E141" s="535"/>
      <c r="F141" s="535"/>
      <c r="G141" s="535" t="s">
        <v>2738</v>
      </c>
    </row>
    <row r="142" spans="2:7" x14ac:dyDescent="0.2">
      <c r="B142" s="536" t="s">
        <v>2745</v>
      </c>
      <c r="C142" s="535"/>
      <c r="D142" s="536" t="s">
        <v>2746</v>
      </c>
      <c r="E142" s="535"/>
      <c r="F142" s="535"/>
      <c r="G142" s="535" t="s">
        <v>2747</v>
      </c>
    </row>
    <row r="143" spans="2:7" x14ac:dyDescent="0.2">
      <c r="B143" s="536" t="s">
        <v>2772</v>
      </c>
      <c r="C143" s="535"/>
      <c r="D143" s="536" t="s">
        <v>2773</v>
      </c>
      <c r="E143" s="535"/>
      <c r="F143" s="535"/>
      <c r="G143" s="535" t="s">
        <v>2774</v>
      </c>
    </row>
    <row r="144" spans="2:7" x14ac:dyDescent="0.2">
      <c r="B144" s="536" t="s">
        <v>4003</v>
      </c>
      <c r="C144" s="535"/>
      <c r="D144" s="536" t="s">
        <v>4004</v>
      </c>
      <c r="E144" s="535"/>
      <c r="F144" s="535"/>
      <c r="G144" s="535" t="s">
        <v>4005</v>
      </c>
    </row>
    <row r="145" spans="2:7" x14ac:dyDescent="0.2">
      <c r="B145" s="536" t="s">
        <v>4006</v>
      </c>
      <c r="C145" s="535"/>
      <c r="D145" s="536" t="s">
        <v>4007</v>
      </c>
      <c r="E145" s="535"/>
      <c r="F145" s="535"/>
      <c r="G145" s="535" t="s">
        <v>4008</v>
      </c>
    </row>
    <row r="146" spans="2:7" x14ac:dyDescent="0.2">
      <c r="B146" s="536" t="s">
        <v>4009</v>
      </c>
      <c r="C146" s="535"/>
      <c r="D146" s="536" t="s">
        <v>2877</v>
      </c>
      <c r="E146" s="535"/>
      <c r="F146" s="535"/>
      <c r="G146" s="535" t="s">
        <v>4010</v>
      </c>
    </row>
    <row r="147" spans="2:7" x14ac:dyDescent="0.2">
      <c r="B147" s="536" t="s">
        <v>4011</v>
      </c>
      <c r="C147" s="535"/>
      <c r="D147" s="536" t="s">
        <v>4012</v>
      </c>
      <c r="E147" s="535"/>
      <c r="F147" s="535"/>
      <c r="G147" s="535" t="s">
        <v>4013</v>
      </c>
    </row>
    <row r="148" spans="2:7" x14ac:dyDescent="0.2">
      <c r="B148" s="536" t="s">
        <v>2829</v>
      </c>
      <c r="C148" s="535"/>
      <c r="D148" s="536" t="s">
        <v>2830</v>
      </c>
      <c r="E148" s="535"/>
      <c r="F148" s="535"/>
      <c r="G148" s="535" t="s">
        <v>2831</v>
      </c>
    </row>
    <row r="149" spans="2:7" x14ac:dyDescent="0.2">
      <c r="B149" s="536" t="s">
        <v>2826</v>
      </c>
      <c r="C149" s="535"/>
      <c r="D149" s="536" t="s">
        <v>2827</v>
      </c>
      <c r="E149" s="535"/>
      <c r="F149" s="535"/>
      <c r="G149" s="535" t="s">
        <v>2828</v>
      </c>
    </row>
    <row r="150" spans="2:7" x14ac:dyDescent="0.2">
      <c r="B150" s="536" t="s">
        <v>2838</v>
      </c>
      <c r="C150" s="535"/>
      <c r="D150" s="536" t="s">
        <v>2839</v>
      </c>
      <c r="E150" s="535"/>
      <c r="F150" s="535"/>
      <c r="G150" s="535" t="s">
        <v>2840</v>
      </c>
    </row>
    <row r="151" spans="2:7" x14ac:dyDescent="0.2">
      <c r="B151" s="536" t="s">
        <v>2787</v>
      </c>
      <c r="C151" s="535"/>
      <c r="D151" s="536" t="s">
        <v>2788</v>
      </c>
      <c r="E151" s="535"/>
      <c r="F151" s="535"/>
      <c r="G151" s="535" t="s">
        <v>2789</v>
      </c>
    </row>
    <row r="152" spans="2:7" x14ac:dyDescent="0.2">
      <c r="B152" s="536" t="s">
        <v>2778</v>
      </c>
      <c r="C152" s="535"/>
      <c r="D152" s="536" t="s">
        <v>2779</v>
      </c>
      <c r="E152" s="535"/>
      <c r="F152" s="535"/>
      <c r="G152" s="535" t="s">
        <v>2780</v>
      </c>
    </row>
    <row r="153" spans="2:7" x14ac:dyDescent="0.2">
      <c r="B153" s="536" t="s">
        <v>2832</v>
      </c>
      <c r="C153" s="535"/>
      <c r="D153" s="536" t="s">
        <v>2833</v>
      </c>
      <c r="E153" s="535"/>
      <c r="F153" s="535"/>
      <c r="G153" s="535" t="s">
        <v>2834</v>
      </c>
    </row>
    <row r="154" spans="2:7" x14ac:dyDescent="0.2">
      <c r="B154" s="536" t="s">
        <v>2835</v>
      </c>
      <c r="C154" s="535"/>
      <c r="D154" s="536" t="s">
        <v>2836</v>
      </c>
      <c r="E154" s="535"/>
      <c r="F154" s="535"/>
      <c r="G154" s="535" t="s">
        <v>2837</v>
      </c>
    </row>
    <row r="155" spans="2:7" x14ac:dyDescent="0.2">
      <c r="B155" s="536" t="s">
        <v>2853</v>
      </c>
      <c r="C155" s="535"/>
      <c r="D155" s="536" t="s">
        <v>2854</v>
      </c>
      <c r="E155" s="535"/>
      <c r="F155" s="535"/>
      <c r="G155" s="535" t="s">
        <v>2855</v>
      </c>
    </row>
    <row r="156" spans="2:7" x14ac:dyDescent="0.2">
      <c r="B156" s="536" t="s">
        <v>2844</v>
      </c>
      <c r="C156" s="535"/>
      <c r="D156" s="536" t="s">
        <v>2845</v>
      </c>
      <c r="E156" s="535"/>
      <c r="F156" s="535"/>
      <c r="G156" s="535" t="s">
        <v>2846</v>
      </c>
    </row>
    <row r="157" spans="2:7" x14ac:dyDescent="0.2">
      <c r="B157" s="536" t="s">
        <v>2775</v>
      </c>
      <c r="C157" s="535"/>
      <c r="D157" s="536" t="s">
        <v>2776</v>
      </c>
      <c r="E157" s="535"/>
      <c r="F157" s="535"/>
      <c r="G157" s="535" t="s">
        <v>2777</v>
      </c>
    </row>
    <row r="158" spans="2:7" x14ac:dyDescent="0.2">
      <c r="B158" s="536" t="s">
        <v>2781</v>
      </c>
      <c r="C158" s="535"/>
      <c r="D158" s="536" t="s">
        <v>2782</v>
      </c>
      <c r="E158" s="535"/>
      <c r="F158" s="535"/>
      <c r="G158" s="535" t="s">
        <v>2783</v>
      </c>
    </row>
    <row r="159" spans="2:7" x14ac:dyDescent="0.2">
      <c r="B159" s="536" t="s">
        <v>2793</v>
      </c>
      <c r="C159" s="535"/>
      <c r="D159" s="536" t="s">
        <v>2794</v>
      </c>
      <c r="E159" s="535"/>
      <c r="F159" s="535"/>
      <c r="G159" s="535" t="s">
        <v>2795</v>
      </c>
    </row>
    <row r="160" spans="2:7" x14ac:dyDescent="0.2">
      <c r="B160" s="536" t="s">
        <v>2799</v>
      </c>
      <c r="C160" s="535"/>
      <c r="D160" s="536" t="s">
        <v>2800</v>
      </c>
      <c r="E160" s="535"/>
      <c r="F160" s="535"/>
      <c r="G160" s="535" t="s">
        <v>2801</v>
      </c>
    </row>
    <row r="161" spans="2:7" x14ac:dyDescent="0.2">
      <c r="B161" s="536" t="s">
        <v>4014</v>
      </c>
      <c r="C161" s="535"/>
      <c r="D161" s="536" t="s">
        <v>4015</v>
      </c>
      <c r="E161" s="535"/>
      <c r="F161" s="535"/>
      <c r="G161" s="535" t="s">
        <v>4016</v>
      </c>
    </row>
    <row r="162" spans="2:7" x14ac:dyDescent="0.2">
      <c r="B162" s="536" t="s">
        <v>4017</v>
      </c>
      <c r="C162" s="535"/>
      <c r="D162" s="536" t="s">
        <v>4018</v>
      </c>
      <c r="E162" s="535"/>
      <c r="F162" s="535"/>
      <c r="G162" s="535" t="s">
        <v>4019</v>
      </c>
    </row>
    <row r="163" spans="2:7" x14ac:dyDescent="0.2">
      <c r="B163" s="536" t="s">
        <v>2820</v>
      </c>
      <c r="C163" s="535"/>
      <c r="D163" s="536" t="s">
        <v>2821</v>
      </c>
      <c r="E163" s="535"/>
      <c r="F163" s="535"/>
      <c r="G163" s="535" t="s">
        <v>2822</v>
      </c>
    </row>
    <row r="164" spans="2:7" x14ac:dyDescent="0.2">
      <c r="B164" s="536" t="s">
        <v>2817</v>
      </c>
      <c r="C164" s="535"/>
      <c r="D164" s="536" t="s">
        <v>2818</v>
      </c>
      <c r="E164" s="535"/>
      <c r="F164" s="535"/>
      <c r="G164" s="535" t="s">
        <v>2819</v>
      </c>
    </row>
    <row r="165" spans="2:7" x14ac:dyDescent="0.2">
      <c r="B165" s="536" t="s">
        <v>2856</v>
      </c>
      <c r="C165" s="535"/>
      <c r="D165" s="536" t="s">
        <v>2857</v>
      </c>
      <c r="E165" s="535"/>
      <c r="F165" s="535"/>
      <c r="G165" s="535" t="s">
        <v>2858</v>
      </c>
    </row>
    <row r="166" spans="2:7" x14ac:dyDescent="0.2">
      <c r="B166" s="536" t="s">
        <v>2841</v>
      </c>
      <c r="C166" s="535"/>
      <c r="D166" s="536" t="s">
        <v>2842</v>
      </c>
      <c r="E166" s="535"/>
      <c r="F166" s="535"/>
      <c r="G166" s="535" t="s">
        <v>2843</v>
      </c>
    </row>
    <row r="167" spans="2:7" x14ac:dyDescent="0.2">
      <c r="B167" s="536" t="s">
        <v>2859</v>
      </c>
      <c r="C167" s="535"/>
      <c r="D167" s="536" t="s">
        <v>2860</v>
      </c>
      <c r="E167" s="535"/>
      <c r="F167" s="535"/>
      <c r="G167" s="535" t="s">
        <v>2861</v>
      </c>
    </row>
    <row r="168" spans="2:7" x14ac:dyDescent="0.2">
      <c r="B168" s="536" t="s">
        <v>2847</v>
      </c>
      <c r="C168" s="535"/>
      <c r="D168" s="536" t="s">
        <v>2848</v>
      </c>
      <c r="E168" s="535"/>
      <c r="F168" s="535"/>
      <c r="G168" s="535" t="s">
        <v>2849</v>
      </c>
    </row>
    <row r="169" spans="2:7" x14ac:dyDescent="0.2">
      <c r="B169" s="536" t="s">
        <v>2868</v>
      </c>
      <c r="C169" s="535"/>
      <c r="D169" s="536" t="s">
        <v>2869</v>
      </c>
      <c r="E169" s="535"/>
      <c r="F169" s="535"/>
      <c r="G169" s="535" t="s">
        <v>2870</v>
      </c>
    </row>
    <row r="170" spans="2:7" x14ac:dyDescent="0.2">
      <c r="B170" s="536" t="s">
        <v>2862</v>
      </c>
      <c r="C170" s="535"/>
      <c r="D170" s="536" t="s">
        <v>2863</v>
      </c>
      <c r="E170" s="535"/>
      <c r="F170" s="535"/>
      <c r="G170" s="535" t="s">
        <v>2864</v>
      </c>
    </row>
    <row r="171" spans="2:7" x14ac:dyDescent="0.2">
      <c r="B171" s="536" t="s">
        <v>4020</v>
      </c>
      <c r="C171" s="535"/>
      <c r="D171" s="536" t="s">
        <v>4021</v>
      </c>
      <c r="E171" s="535"/>
      <c r="F171" s="535"/>
      <c r="G171" s="535" t="s">
        <v>4022</v>
      </c>
    </row>
    <row r="172" spans="2:7" x14ac:dyDescent="0.2">
      <c r="B172" s="536" t="s">
        <v>2865</v>
      </c>
      <c r="C172" s="535"/>
      <c r="D172" s="536" t="s">
        <v>2866</v>
      </c>
      <c r="E172" s="535"/>
      <c r="F172" s="535"/>
      <c r="G172" s="535" t="s">
        <v>2867</v>
      </c>
    </row>
    <row r="173" spans="2:7" x14ac:dyDescent="0.2">
      <c r="B173" s="536" t="s">
        <v>2871</v>
      </c>
      <c r="C173" s="535"/>
      <c r="D173" s="536" t="s">
        <v>2534</v>
      </c>
      <c r="E173" s="535"/>
      <c r="F173" s="535"/>
      <c r="G173" s="535" t="s">
        <v>2872</v>
      </c>
    </row>
    <row r="174" spans="2:7" x14ac:dyDescent="0.2">
      <c r="B174" s="536" t="s">
        <v>4023</v>
      </c>
      <c r="C174" s="535"/>
      <c r="D174" s="536" t="s">
        <v>4024</v>
      </c>
      <c r="E174" s="535"/>
      <c r="F174" s="535"/>
      <c r="G174" s="535" t="s">
        <v>4025</v>
      </c>
    </row>
    <row r="175" spans="2:7" x14ac:dyDescent="0.2">
      <c r="B175" s="536" t="s">
        <v>2733</v>
      </c>
      <c r="C175" s="535"/>
      <c r="D175" s="536" t="s">
        <v>2734</v>
      </c>
      <c r="E175" s="535"/>
      <c r="F175" s="535"/>
      <c r="G175" s="535" t="s">
        <v>2735</v>
      </c>
    </row>
    <row r="176" spans="2:7" x14ac:dyDescent="0.2">
      <c r="B176" s="536" t="s">
        <v>2739</v>
      </c>
      <c r="C176" s="535"/>
      <c r="D176" s="536" t="s">
        <v>2740</v>
      </c>
      <c r="E176" s="535"/>
      <c r="F176" s="535"/>
      <c r="G176" s="535" t="s">
        <v>2741</v>
      </c>
    </row>
    <row r="177" spans="2:7" x14ac:dyDescent="0.2">
      <c r="B177" s="536" t="s">
        <v>2706</v>
      </c>
      <c r="C177" s="535"/>
      <c r="D177" s="536" t="s">
        <v>2707</v>
      </c>
      <c r="E177" s="535"/>
      <c r="F177" s="535"/>
      <c r="G177" s="535" t="s">
        <v>2708</v>
      </c>
    </row>
    <row r="178" spans="2:7" x14ac:dyDescent="0.2">
      <c r="B178" s="536" t="s">
        <v>2715</v>
      </c>
      <c r="C178" s="535"/>
      <c r="D178" s="536" t="s">
        <v>2716</v>
      </c>
      <c r="E178" s="535"/>
      <c r="F178" s="535"/>
      <c r="G178" s="535" t="s">
        <v>2717</v>
      </c>
    </row>
    <row r="179" spans="2:7" x14ac:dyDescent="0.2">
      <c r="B179" s="536" t="s">
        <v>2760</v>
      </c>
      <c r="C179" s="535"/>
      <c r="D179" s="536" t="s">
        <v>2761</v>
      </c>
      <c r="E179" s="535"/>
      <c r="F179" s="535"/>
      <c r="G179" s="535" t="s">
        <v>2762</v>
      </c>
    </row>
    <row r="180" spans="2:7" x14ac:dyDescent="0.2">
      <c r="B180" s="536" t="s">
        <v>2769</v>
      </c>
      <c r="C180" s="535"/>
      <c r="D180" s="536" t="s">
        <v>2770</v>
      </c>
      <c r="E180" s="535"/>
      <c r="F180" s="535"/>
      <c r="G180" s="535" t="s">
        <v>2771</v>
      </c>
    </row>
    <row r="181" spans="2:7" x14ac:dyDescent="0.2">
      <c r="B181" s="536" t="s">
        <v>2811</v>
      </c>
      <c r="C181" s="535"/>
      <c r="D181" s="536" t="s">
        <v>2812</v>
      </c>
      <c r="E181" s="535"/>
      <c r="F181" s="535"/>
      <c r="G181" s="535" t="s">
        <v>2813</v>
      </c>
    </row>
    <row r="182" spans="2:7" x14ac:dyDescent="0.2">
      <c r="B182" s="536" t="s">
        <v>2805</v>
      </c>
      <c r="C182" s="535"/>
      <c r="D182" s="536" t="s">
        <v>2806</v>
      </c>
      <c r="E182" s="535"/>
      <c r="F182" s="535"/>
      <c r="G182" s="535" t="s">
        <v>2807</v>
      </c>
    </row>
    <row r="183" spans="2:7" x14ac:dyDescent="0.2">
      <c r="B183" s="536" t="s">
        <v>2850</v>
      </c>
      <c r="C183" s="535"/>
      <c r="D183" s="536" t="s">
        <v>2851</v>
      </c>
      <c r="E183" s="535"/>
      <c r="F183" s="535"/>
      <c r="G183" s="535" t="s">
        <v>2852</v>
      </c>
    </row>
    <row r="184" spans="2:7" x14ac:dyDescent="0.2">
      <c r="B184" s="536" t="s">
        <v>2790</v>
      </c>
      <c r="C184" s="535"/>
      <c r="D184" s="536" t="s">
        <v>2791</v>
      </c>
      <c r="E184" s="535"/>
      <c r="F184" s="535"/>
      <c r="G184" s="535" t="s">
        <v>2792</v>
      </c>
    </row>
    <row r="185" spans="2:7" x14ac:dyDescent="0.2">
      <c r="B185" s="536" t="s">
        <v>2784</v>
      </c>
      <c r="C185" s="535"/>
      <c r="D185" s="536" t="s">
        <v>2785</v>
      </c>
      <c r="E185" s="535"/>
      <c r="F185" s="535"/>
      <c r="G185" s="535" t="s">
        <v>2786</v>
      </c>
    </row>
    <row r="186" spans="2:7" x14ac:dyDescent="0.2">
      <c r="B186" s="536" t="s">
        <v>2823</v>
      </c>
      <c r="C186" s="535"/>
      <c r="D186" s="536" t="s">
        <v>2824</v>
      </c>
      <c r="E186" s="535"/>
      <c r="F186" s="535"/>
      <c r="G186" s="535" t="s">
        <v>2825</v>
      </c>
    </row>
    <row r="187" spans="2:7" x14ac:dyDescent="0.2">
      <c r="B187" s="536" t="s">
        <v>2873</v>
      </c>
      <c r="C187" s="535"/>
      <c r="D187" s="536" t="s">
        <v>2874</v>
      </c>
      <c r="E187" s="535"/>
      <c r="F187" s="535"/>
      <c r="G187" s="535" t="s">
        <v>2875</v>
      </c>
    </row>
    <row r="188" spans="2:7" x14ac:dyDescent="0.2">
      <c r="B188" s="536" t="s">
        <v>2876</v>
      </c>
      <c r="C188" s="535"/>
      <c r="D188" s="536" t="s">
        <v>2877</v>
      </c>
      <c r="E188" s="535"/>
      <c r="F188" s="535"/>
      <c r="G188" s="535" t="s">
        <v>2878</v>
      </c>
    </row>
  </sheetData>
  <dataValidations count="3">
    <dataValidation type="custom" allowBlank="1" showInputMessage="1" showErrorMessage="1" errorTitle="X-Author for Excel" error="Id and Lookup fields are not editable." promptTitle="X-Author for Excel" sqref="G6:G16 G22:G35 F40:G55 G61:G109 G116:G188" xr:uid="{404F7A87-5649-45B7-B1D0-21ED975F3CA7}">
      <formula1>""</formula1>
    </dataValidation>
    <dataValidation type="list" allowBlank="1" showInputMessage="1" showErrorMessage="1" errorTitle="X-Author for Excel" error="Please select a value from the drop-down." promptTitle="X-Author for Excel" sqref="H6:H16 H22:H35" xr:uid="{83D0BB25-A5AA-4042-B4DF-F333128FA621}">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61:H109" xr:uid="{2301B3AC-164C-4C74-AF6A-D8ABB5B6D64D}">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G182"/>
  <sheetViews>
    <sheetView workbookViewId="0">
      <selection activeCell="D3" sqref="D3:F4"/>
    </sheetView>
  </sheetViews>
  <sheetFormatPr baseColWidth="10" defaultColWidth="8.625" defaultRowHeight="12.75" x14ac:dyDescent="0.2"/>
  <cols>
    <col min="1" max="1" width="18.625" style="1" customWidth="1"/>
    <col min="2" max="2" width="43.125" style="1" customWidth="1"/>
    <col min="3" max="3" width="8.625" style="1"/>
    <col min="4" max="4" width="40.125" style="1" customWidth="1"/>
    <col min="5" max="6" width="14.125" style="1" customWidth="1"/>
    <col min="7" max="16384" width="8.625" style="1"/>
  </cols>
  <sheetData>
    <row r="1" spans="1:7" x14ac:dyDescent="0.2">
      <c r="A1" s="2" t="s">
        <v>99</v>
      </c>
    </row>
    <row r="2" spans="1:7" x14ac:dyDescent="0.2">
      <c r="A2" s="535" t="s">
        <v>101</v>
      </c>
      <c r="B2" s="535" t="s">
        <v>57</v>
      </c>
      <c r="C2" s="535">
        <v>0</v>
      </c>
      <c r="D2" s="535" t="s">
        <v>109</v>
      </c>
      <c r="E2" s="535" t="s">
        <v>42</v>
      </c>
      <c r="F2" s="535" t="s">
        <v>31</v>
      </c>
      <c r="G2" s="535" t="s">
        <v>62</v>
      </c>
    </row>
    <row r="3" spans="1:7" hidden="1" x14ac:dyDescent="0.2">
      <c r="A3" s="535" t="s">
        <v>100</v>
      </c>
      <c r="B3" s="536" t="s">
        <v>87</v>
      </c>
      <c r="C3" s="535">
        <f>IF(B3=B2,C2+1,0)</f>
        <v>0</v>
      </c>
      <c r="D3" s="535" t="str">
        <f>B3&amp;"-"&amp;C3</f>
        <v>[Name]-0</v>
      </c>
      <c r="E3" s="536" t="s">
        <v>103</v>
      </c>
      <c r="F3" s="536" t="s">
        <v>102</v>
      </c>
      <c r="G3" s="535" t="s">
        <v>61</v>
      </c>
    </row>
    <row r="4" spans="1:7" s="11" customFormat="1" x14ac:dyDescent="0.2">
      <c r="A4" s="535" t="s">
        <v>2144</v>
      </c>
      <c r="B4" s="536" t="s">
        <v>2145</v>
      </c>
      <c r="C4" s="535">
        <f t="shared" ref="C4:C55" si="0">IF(B4=B3,C3+1,0)</f>
        <v>0</v>
      </c>
      <c r="D4" s="535" t="str">
        <f t="shared" ref="D4:D55" si="1">B4&amp;"-"&amp;C4</f>
        <v>HIV I-9a(M): Percentage of men who have sex with men who are living with HIV-0</v>
      </c>
      <c r="E4" s="536" t="s">
        <v>2146</v>
      </c>
      <c r="F4" s="536" t="s">
        <v>2147</v>
      </c>
      <c r="G4" s="535" t="s">
        <v>2148</v>
      </c>
    </row>
    <row r="5" spans="1:7" s="11" customFormat="1" x14ac:dyDescent="0.2">
      <c r="A5" s="535" t="s">
        <v>2144</v>
      </c>
      <c r="B5" s="536" t="s">
        <v>2145</v>
      </c>
      <c r="C5" s="535">
        <f t="shared" si="0"/>
        <v>1</v>
      </c>
      <c r="D5" s="535" t="str">
        <f t="shared" si="1"/>
        <v>HIV I-9a(M): Percentage of men who have sex with men who are living with HIV-1</v>
      </c>
      <c r="E5" s="536" t="s">
        <v>2146</v>
      </c>
      <c r="F5" s="536" t="s">
        <v>2149</v>
      </c>
      <c r="G5" s="535" t="s">
        <v>2150</v>
      </c>
    </row>
    <row r="6" spans="1:7" s="11" customFormat="1" x14ac:dyDescent="0.2">
      <c r="A6" s="535" t="s">
        <v>2151</v>
      </c>
      <c r="B6" s="536" t="s">
        <v>2152</v>
      </c>
      <c r="C6" s="535">
        <f t="shared" si="0"/>
        <v>0</v>
      </c>
      <c r="D6" s="535" t="str">
        <f t="shared" si="1"/>
        <v>HIV I-9b(M): Percentage of transgender people who are living with HIV-0</v>
      </c>
      <c r="E6" s="536" t="s">
        <v>2146</v>
      </c>
      <c r="F6" s="536" t="s">
        <v>2147</v>
      </c>
      <c r="G6" s="535" t="s">
        <v>2153</v>
      </c>
    </row>
    <row r="7" spans="1:7" s="11" customFormat="1" x14ac:dyDescent="0.2">
      <c r="A7" s="535" t="s">
        <v>2151</v>
      </c>
      <c r="B7" s="536" t="s">
        <v>2152</v>
      </c>
      <c r="C7" s="535">
        <f t="shared" si="0"/>
        <v>1</v>
      </c>
      <c r="D7" s="535" t="str">
        <f t="shared" si="1"/>
        <v>HIV I-9b(M): Percentage of transgender people who are living with HIV-1</v>
      </c>
      <c r="E7" s="536" t="s">
        <v>2146</v>
      </c>
      <c r="F7" s="536" t="s">
        <v>2149</v>
      </c>
      <c r="G7" s="535" t="s">
        <v>2154</v>
      </c>
    </row>
    <row r="8" spans="1:7" s="11" customFormat="1" x14ac:dyDescent="0.2">
      <c r="A8" s="535" t="s">
        <v>2155</v>
      </c>
      <c r="B8" s="536" t="s">
        <v>2156</v>
      </c>
      <c r="C8" s="535">
        <f t="shared" si="0"/>
        <v>0</v>
      </c>
      <c r="D8" s="535" t="str">
        <f t="shared" si="1"/>
        <v>HIV I-10(M): Percentage of sex workers who are living with HIV-0</v>
      </c>
      <c r="E8" s="536" t="s">
        <v>2146</v>
      </c>
      <c r="F8" s="536" t="s">
        <v>2147</v>
      </c>
      <c r="G8" s="535" t="s">
        <v>2157</v>
      </c>
    </row>
    <row r="9" spans="1:7" s="11" customFormat="1" x14ac:dyDescent="0.2">
      <c r="A9" s="535" t="s">
        <v>2155</v>
      </c>
      <c r="B9" s="536" t="s">
        <v>2156</v>
      </c>
      <c r="C9" s="535">
        <f t="shared" si="0"/>
        <v>1</v>
      </c>
      <c r="D9" s="535" t="str">
        <f t="shared" si="1"/>
        <v>HIV I-10(M): Percentage of sex workers who are living with HIV-1</v>
      </c>
      <c r="E9" s="536" t="s">
        <v>2146</v>
      </c>
      <c r="F9" s="536" t="s">
        <v>2149</v>
      </c>
      <c r="G9" s="535" t="s">
        <v>2158</v>
      </c>
    </row>
    <row r="10" spans="1:7" s="11" customFormat="1" x14ac:dyDescent="0.2">
      <c r="A10" s="535" t="s">
        <v>2159</v>
      </c>
      <c r="B10" s="536" t="s">
        <v>2160</v>
      </c>
      <c r="C10" s="535">
        <f t="shared" si="0"/>
        <v>0</v>
      </c>
      <c r="D10" s="535" t="str">
        <f t="shared" si="1"/>
        <v>HIV I-11(M): Percentage of people who inject drugs who are living with HIV-0</v>
      </c>
      <c r="E10" s="536" t="s">
        <v>2146</v>
      </c>
      <c r="F10" s="536" t="s">
        <v>2147</v>
      </c>
      <c r="G10" s="535" t="s">
        <v>2161</v>
      </c>
    </row>
    <row r="11" spans="1:7" s="11" customFormat="1" x14ac:dyDescent="0.2">
      <c r="A11" s="535" t="s">
        <v>2159</v>
      </c>
      <c r="B11" s="536" t="s">
        <v>2160</v>
      </c>
      <c r="C11" s="535">
        <f t="shared" si="0"/>
        <v>1</v>
      </c>
      <c r="D11" s="535" t="str">
        <f t="shared" si="1"/>
        <v>HIV I-11(M): Percentage of people who inject drugs who are living with HIV-1</v>
      </c>
      <c r="E11" s="536" t="s">
        <v>2146</v>
      </c>
      <c r="F11" s="536" t="s">
        <v>2149</v>
      </c>
      <c r="G11" s="535" t="s">
        <v>2162</v>
      </c>
    </row>
    <row r="12" spans="1:7" s="11" customFormat="1" x14ac:dyDescent="0.2">
      <c r="A12" s="535" t="s">
        <v>2163</v>
      </c>
      <c r="B12" s="536" t="s">
        <v>2164</v>
      </c>
      <c r="C12" s="535">
        <f t="shared" si="0"/>
        <v>0</v>
      </c>
      <c r="D12" s="535" t="str">
        <f t="shared" si="1"/>
        <v>Malaria I-4: Malaria test positivity rate-0</v>
      </c>
      <c r="E12" s="536" t="s">
        <v>2165</v>
      </c>
      <c r="F12" s="536" t="s">
        <v>2166</v>
      </c>
      <c r="G12" s="535" t="s">
        <v>2167</v>
      </c>
    </row>
    <row r="13" spans="1:7" s="11" customFormat="1" x14ac:dyDescent="0.2">
      <c r="A13" s="535" t="s">
        <v>2163</v>
      </c>
      <c r="B13" s="536" t="s">
        <v>2164</v>
      </c>
      <c r="C13" s="535">
        <f t="shared" si="0"/>
        <v>1</v>
      </c>
      <c r="D13" s="535" t="str">
        <f t="shared" si="1"/>
        <v>Malaria I-4: Malaria test positivity rate-1</v>
      </c>
      <c r="E13" s="536" t="s">
        <v>2168</v>
      </c>
      <c r="F13" s="536" t="s">
        <v>2169</v>
      </c>
      <c r="G13" s="535" t="s">
        <v>2170</v>
      </c>
    </row>
    <row r="14" spans="1:7" s="11" customFormat="1" x14ac:dyDescent="0.2">
      <c r="A14" s="535" t="s">
        <v>2163</v>
      </c>
      <c r="B14" s="536" t="s">
        <v>2164</v>
      </c>
      <c r="C14" s="535">
        <f t="shared" si="0"/>
        <v>2</v>
      </c>
      <c r="D14" s="535" t="str">
        <f t="shared" si="1"/>
        <v>Malaria I-4: Malaria test positivity rate-2</v>
      </c>
      <c r="E14" s="536" t="s">
        <v>2168</v>
      </c>
      <c r="F14" s="536" t="s">
        <v>2171</v>
      </c>
      <c r="G14" s="535" t="s">
        <v>2172</v>
      </c>
    </row>
    <row r="15" spans="1:7" s="11" customFormat="1" x14ac:dyDescent="0.2">
      <c r="A15" s="535" t="s">
        <v>2173</v>
      </c>
      <c r="B15" s="536" t="s">
        <v>2174</v>
      </c>
      <c r="C15" s="535">
        <f t="shared" si="0"/>
        <v>0</v>
      </c>
      <c r="D15" s="535" t="str">
        <f t="shared" si="1"/>
        <v>Malaria I-5: Malaria parasite prevalence: Proportion of children aged 6-59 months with malaria infection-0</v>
      </c>
      <c r="E15" s="536" t="s">
        <v>2175</v>
      </c>
      <c r="F15" s="536" t="s">
        <v>2176</v>
      </c>
      <c r="G15" s="535" t="s">
        <v>2177</v>
      </c>
    </row>
    <row r="16" spans="1:7" s="11" customFormat="1" x14ac:dyDescent="0.2">
      <c r="A16" s="535" t="s">
        <v>2173</v>
      </c>
      <c r="B16" s="536" t="s">
        <v>2174</v>
      </c>
      <c r="C16" s="535">
        <f t="shared" si="0"/>
        <v>1</v>
      </c>
      <c r="D16" s="535" t="str">
        <f t="shared" si="1"/>
        <v>Malaria I-5: Malaria parasite prevalence: Proportion of children aged 6-59 months with malaria infection-1</v>
      </c>
      <c r="E16" s="536" t="s">
        <v>2175</v>
      </c>
      <c r="F16" s="536" t="s">
        <v>2178</v>
      </c>
      <c r="G16" s="535" t="s">
        <v>2179</v>
      </c>
    </row>
    <row r="17" spans="1:7" s="11" customFormat="1" x14ac:dyDescent="0.2">
      <c r="A17" s="535" t="s">
        <v>2180</v>
      </c>
      <c r="B17" s="536" t="s">
        <v>2181</v>
      </c>
      <c r="C17" s="535">
        <f t="shared" si="0"/>
        <v>0</v>
      </c>
      <c r="D17" s="535" t="str">
        <f t="shared" si="1"/>
        <v>HIV I-4: Number of AIDS-related deaths per 100,000 population-0</v>
      </c>
      <c r="E17" s="536" t="s">
        <v>2146</v>
      </c>
      <c r="F17" s="536" t="s">
        <v>2182</v>
      </c>
      <c r="G17" s="535" t="s">
        <v>2183</v>
      </c>
    </row>
    <row r="18" spans="1:7" s="11" customFormat="1" x14ac:dyDescent="0.2">
      <c r="A18" s="535" t="s">
        <v>2180</v>
      </c>
      <c r="B18" s="536" t="s">
        <v>2181</v>
      </c>
      <c r="C18" s="535">
        <f t="shared" si="0"/>
        <v>1</v>
      </c>
      <c r="D18" s="535" t="str">
        <f t="shared" si="1"/>
        <v>HIV I-4: Number of AIDS-related deaths per 100,000 population-1</v>
      </c>
      <c r="E18" s="536" t="s">
        <v>2146</v>
      </c>
      <c r="F18" s="536" t="s">
        <v>2184</v>
      </c>
      <c r="G18" s="535" t="s">
        <v>2185</v>
      </c>
    </row>
    <row r="19" spans="1:7" s="11" customFormat="1" x14ac:dyDescent="0.2">
      <c r="A19" s="535" t="s">
        <v>2180</v>
      </c>
      <c r="B19" s="536" t="s">
        <v>2181</v>
      </c>
      <c r="C19" s="535">
        <f t="shared" si="0"/>
        <v>2</v>
      </c>
      <c r="D19" s="535" t="str">
        <f t="shared" si="1"/>
        <v>HIV I-4: Number of AIDS-related deaths per 100,000 population-2</v>
      </c>
      <c r="E19" s="536" t="s">
        <v>2175</v>
      </c>
      <c r="F19" s="536" t="s">
        <v>2176</v>
      </c>
      <c r="G19" s="535" t="s">
        <v>2186</v>
      </c>
    </row>
    <row r="20" spans="1:7" s="11" customFormat="1" x14ac:dyDescent="0.2">
      <c r="A20" s="535" t="s">
        <v>2180</v>
      </c>
      <c r="B20" s="536" t="s">
        <v>2181</v>
      </c>
      <c r="C20" s="535">
        <f t="shared" si="0"/>
        <v>3</v>
      </c>
      <c r="D20" s="535" t="str">
        <f t="shared" si="1"/>
        <v>HIV I-4: Number of AIDS-related deaths per 100,000 population-3</v>
      </c>
      <c r="E20" s="536" t="s">
        <v>2175</v>
      </c>
      <c r="F20" s="536" t="s">
        <v>2178</v>
      </c>
      <c r="G20" s="535" t="s">
        <v>2187</v>
      </c>
    </row>
    <row r="21" spans="1:7" s="11" customFormat="1" x14ac:dyDescent="0.2">
      <c r="A21" s="535" t="s">
        <v>2180</v>
      </c>
      <c r="B21" s="536" t="s">
        <v>2181</v>
      </c>
      <c r="C21" s="535">
        <f t="shared" si="0"/>
        <v>4</v>
      </c>
      <c r="D21" s="535" t="str">
        <f t="shared" si="1"/>
        <v>HIV I-4: Number of AIDS-related deaths per 100,000 population-4</v>
      </c>
      <c r="E21" s="536" t="s">
        <v>2188</v>
      </c>
      <c r="F21" s="536" t="s">
        <v>2189</v>
      </c>
      <c r="G21" s="535" t="s">
        <v>2190</v>
      </c>
    </row>
    <row r="22" spans="1:7" s="11" customFormat="1" x14ac:dyDescent="0.2">
      <c r="A22" s="535" t="s">
        <v>2180</v>
      </c>
      <c r="B22" s="536" t="s">
        <v>2181</v>
      </c>
      <c r="C22" s="535">
        <f t="shared" si="0"/>
        <v>5</v>
      </c>
      <c r="D22" s="535" t="str">
        <f t="shared" si="1"/>
        <v>HIV I-4: Number of AIDS-related deaths per 100,000 population-5</v>
      </c>
      <c r="E22" s="536" t="s">
        <v>2188</v>
      </c>
      <c r="F22" s="536" t="s">
        <v>2191</v>
      </c>
      <c r="G22" s="535" t="s">
        <v>2192</v>
      </c>
    </row>
    <row r="23" spans="1:7" s="11" customFormat="1" x14ac:dyDescent="0.2">
      <c r="A23" s="535" t="s">
        <v>2180</v>
      </c>
      <c r="B23" s="536" t="s">
        <v>2181</v>
      </c>
      <c r="C23" s="535">
        <f t="shared" si="0"/>
        <v>6</v>
      </c>
      <c r="D23" s="535" t="str">
        <f t="shared" si="1"/>
        <v>HIV I-4: Number of AIDS-related deaths per 100,000 population-6</v>
      </c>
      <c r="E23" s="536" t="s">
        <v>2188</v>
      </c>
      <c r="F23" s="536" t="s">
        <v>2193</v>
      </c>
      <c r="G23" s="535" t="s">
        <v>2194</v>
      </c>
    </row>
    <row r="24" spans="1:7" s="11" customFormat="1" x14ac:dyDescent="0.2">
      <c r="A24" s="535" t="s">
        <v>2180</v>
      </c>
      <c r="B24" s="536" t="s">
        <v>2181</v>
      </c>
      <c r="C24" s="535">
        <f t="shared" si="0"/>
        <v>7</v>
      </c>
      <c r="D24" s="535" t="str">
        <f t="shared" si="1"/>
        <v>HIV I-4: Number of AIDS-related deaths per 100,000 population-7</v>
      </c>
      <c r="E24" s="536" t="s">
        <v>2188</v>
      </c>
      <c r="F24" s="536" t="s">
        <v>2195</v>
      </c>
      <c r="G24" s="535" t="s">
        <v>2196</v>
      </c>
    </row>
    <row r="25" spans="1:7" s="11" customFormat="1" x14ac:dyDescent="0.2">
      <c r="A25" s="535" t="s">
        <v>2197</v>
      </c>
      <c r="B25" s="536" t="s">
        <v>2198</v>
      </c>
      <c r="C25" s="535">
        <f t="shared" si="0"/>
        <v>0</v>
      </c>
      <c r="D25" s="535" t="str">
        <f t="shared" si="1"/>
        <v>Malaria I-1(M): Reported malaria cases (presumed and confirmed)-0</v>
      </c>
      <c r="E25" s="536" t="s">
        <v>2146</v>
      </c>
      <c r="F25" s="536" t="s">
        <v>2199</v>
      </c>
      <c r="G25" s="535" t="s">
        <v>2200</v>
      </c>
    </row>
    <row r="26" spans="1:7" s="11" customFormat="1" x14ac:dyDescent="0.2">
      <c r="A26" s="535" t="s">
        <v>2197</v>
      </c>
      <c r="B26" s="536" t="s">
        <v>2198</v>
      </c>
      <c r="C26" s="535">
        <f t="shared" si="0"/>
        <v>1</v>
      </c>
      <c r="D26" s="535" t="str">
        <f t="shared" si="1"/>
        <v>Malaria I-1(M): Reported malaria cases (presumed and confirmed)-1</v>
      </c>
      <c r="E26" s="536" t="s">
        <v>2146</v>
      </c>
      <c r="F26" s="536" t="s">
        <v>2201</v>
      </c>
      <c r="G26" s="535" t="s">
        <v>2202</v>
      </c>
    </row>
    <row r="27" spans="1:7" s="11" customFormat="1" x14ac:dyDescent="0.2">
      <c r="A27" s="535" t="s">
        <v>2197</v>
      </c>
      <c r="B27" s="536" t="s">
        <v>2198</v>
      </c>
      <c r="C27" s="535">
        <f t="shared" si="0"/>
        <v>2</v>
      </c>
      <c r="D27" s="535" t="str">
        <f t="shared" si="1"/>
        <v>Malaria I-1(M): Reported malaria cases (presumed and confirmed)-2</v>
      </c>
      <c r="E27" s="536" t="s">
        <v>2203</v>
      </c>
      <c r="F27" s="536" t="s">
        <v>2204</v>
      </c>
      <c r="G27" s="535" t="s">
        <v>2205</v>
      </c>
    </row>
    <row r="28" spans="1:7" s="11" customFormat="1" x14ac:dyDescent="0.2">
      <c r="A28" s="535" t="s">
        <v>2197</v>
      </c>
      <c r="B28" s="536" t="s">
        <v>2198</v>
      </c>
      <c r="C28" s="535">
        <f t="shared" si="0"/>
        <v>3</v>
      </c>
      <c r="D28" s="535" t="str">
        <f t="shared" si="1"/>
        <v>Malaria I-1(M): Reported malaria cases (presumed and confirmed)-3</v>
      </c>
      <c r="E28" s="536" t="s">
        <v>2203</v>
      </c>
      <c r="F28" s="536" t="s">
        <v>2206</v>
      </c>
      <c r="G28" s="535" t="s">
        <v>2207</v>
      </c>
    </row>
    <row r="29" spans="1:7" s="11" customFormat="1" x14ac:dyDescent="0.2">
      <c r="A29" s="535" t="s">
        <v>2197</v>
      </c>
      <c r="B29" s="536" t="s">
        <v>2198</v>
      </c>
      <c r="C29" s="535">
        <f t="shared" si="0"/>
        <v>4</v>
      </c>
      <c r="D29" s="535" t="str">
        <f t="shared" si="1"/>
        <v>Malaria I-1(M): Reported malaria cases (presumed and confirmed)-4</v>
      </c>
      <c r="E29" s="536" t="s">
        <v>2165</v>
      </c>
      <c r="F29" s="536" t="s">
        <v>2208</v>
      </c>
      <c r="G29" s="535" t="s">
        <v>2209</v>
      </c>
    </row>
    <row r="30" spans="1:7" s="11" customFormat="1" x14ac:dyDescent="0.2">
      <c r="A30" s="535" t="s">
        <v>2197</v>
      </c>
      <c r="B30" s="536" t="s">
        <v>2198</v>
      </c>
      <c r="C30" s="535">
        <f t="shared" si="0"/>
        <v>5</v>
      </c>
      <c r="D30" s="535" t="str">
        <f t="shared" si="1"/>
        <v>Malaria I-1(M): Reported malaria cases (presumed and confirmed)-5</v>
      </c>
      <c r="E30" s="536" t="s">
        <v>2165</v>
      </c>
      <c r="F30" s="536" t="s">
        <v>2166</v>
      </c>
      <c r="G30" s="535" t="s">
        <v>2210</v>
      </c>
    </row>
    <row r="31" spans="1:7" s="11" customFormat="1" x14ac:dyDescent="0.2">
      <c r="A31" s="535" t="s">
        <v>2197</v>
      </c>
      <c r="B31" s="536" t="s">
        <v>2198</v>
      </c>
      <c r="C31" s="535">
        <f t="shared" si="0"/>
        <v>6</v>
      </c>
      <c r="D31" s="535" t="str">
        <f t="shared" si="1"/>
        <v>Malaria I-1(M): Reported malaria cases (presumed and confirmed)-6</v>
      </c>
      <c r="E31" s="536" t="s">
        <v>2165</v>
      </c>
      <c r="F31" s="536" t="s">
        <v>2211</v>
      </c>
      <c r="G31" s="535" t="s">
        <v>2212</v>
      </c>
    </row>
    <row r="32" spans="1:7" s="11" customFormat="1" x14ac:dyDescent="0.2">
      <c r="A32" s="535" t="s">
        <v>2213</v>
      </c>
      <c r="B32" s="536" t="s">
        <v>2214</v>
      </c>
      <c r="C32" s="535">
        <f t="shared" si="0"/>
        <v>0</v>
      </c>
      <c r="D32" s="535" t="str">
        <f t="shared" si="1"/>
        <v>Malaria I-3.1(M): Inpatient malaria deaths per year: rate per 100,000 persons per year-0</v>
      </c>
      <c r="E32" s="536" t="s">
        <v>2146</v>
      </c>
      <c r="F32" s="536" t="s">
        <v>2199</v>
      </c>
      <c r="G32" s="535" t="s">
        <v>2215</v>
      </c>
    </row>
    <row r="33" spans="1:7" s="11" customFormat="1" x14ac:dyDescent="0.2">
      <c r="A33" s="535" t="s">
        <v>2213</v>
      </c>
      <c r="B33" s="536" t="s">
        <v>2214</v>
      </c>
      <c r="C33" s="535">
        <f t="shared" si="0"/>
        <v>1</v>
      </c>
      <c r="D33" s="535" t="str">
        <f t="shared" si="1"/>
        <v>Malaria I-3.1(M): Inpatient malaria deaths per year: rate per 100,000 persons per year-1</v>
      </c>
      <c r="E33" s="536" t="s">
        <v>2146</v>
      </c>
      <c r="F33" s="536" t="s">
        <v>2201</v>
      </c>
      <c r="G33" s="535" t="s">
        <v>2216</v>
      </c>
    </row>
    <row r="34" spans="1:7" s="11" customFormat="1" x14ac:dyDescent="0.2">
      <c r="A34" s="535" t="s">
        <v>2217</v>
      </c>
      <c r="B34" s="536" t="s">
        <v>2218</v>
      </c>
      <c r="C34" s="535">
        <f t="shared" si="0"/>
        <v>0</v>
      </c>
      <c r="D34" s="535" t="str">
        <f t="shared" si="1"/>
        <v>Malaria I-6: All-cause under-5 mortality rate per 1000 live births-0</v>
      </c>
      <c r="E34" s="536" t="s">
        <v>2175</v>
      </c>
      <c r="F34" s="536" t="s">
        <v>2176</v>
      </c>
      <c r="G34" s="535" t="s">
        <v>2219</v>
      </c>
    </row>
    <row r="35" spans="1:7" s="11" customFormat="1" x14ac:dyDescent="0.2">
      <c r="A35" s="535" t="s">
        <v>2217</v>
      </c>
      <c r="B35" s="536" t="s">
        <v>2218</v>
      </c>
      <c r="C35" s="535">
        <f t="shared" si="0"/>
        <v>1</v>
      </c>
      <c r="D35" s="535" t="str">
        <f t="shared" si="1"/>
        <v>Malaria I-6: All-cause under-5 mortality rate per 1000 live births-1</v>
      </c>
      <c r="E35" s="536" t="s">
        <v>2175</v>
      </c>
      <c r="F35" s="536" t="s">
        <v>2178</v>
      </c>
      <c r="G35" s="535" t="s">
        <v>2220</v>
      </c>
    </row>
    <row r="36" spans="1:7" s="11" customFormat="1" x14ac:dyDescent="0.2">
      <c r="A36" s="535" t="s">
        <v>2221</v>
      </c>
      <c r="B36" s="536" t="s">
        <v>2222</v>
      </c>
      <c r="C36" s="535">
        <f t="shared" si="0"/>
        <v>0</v>
      </c>
      <c r="D36" s="535" t="str">
        <f t="shared" si="1"/>
        <v>HIV I-14: Number of new HIV infections per 1000 uninfected population-0</v>
      </c>
      <c r="E36" s="536" t="s">
        <v>2146</v>
      </c>
      <c r="F36" s="536" t="s">
        <v>2182</v>
      </c>
      <c r="G36" s="535" t="s">
        <v>2223</v>
      </c>
    </row>
    <row r="37" spans="1:7" s="11" customFormat="1" x14ac:dyDescent="0.2">
      <c r="A37" s="535" t="s">
        <v>2221</v>
      </c>
      <c r="B37" s="536" t="s">
        <v>2222</v>
      </c>
      <c r="C37" s="535">
        <f t="shared" si="0"/>
        <v>1</v>
      </c>
      <c r="D37" s="535" t="str">
        <f t="shared" si="1"/>
        <v>HIV I-14: Number of new HIV infections per 1000 uninfected population-1</v>
      </c>
      <c r="E37" s="536" t="s">
        <v>2146</v>
      </c>
      <c r="F37" s="536" t="s">
        <v>2184</v>
      </c>
      <c r="G37" s="535" t="s">
        <v>2224</v>
      </c>
    </row>
    <row r="38" spans="1:7" s="11" customFormat="1" x14ac:dyDescent="0.2">
      <c r="A38" s="535" t="s">
        <v>2221</v>
      </c>
      <c r="B38" s="536" t="s">
        <v>2222</v>
      </c>
      <c r="C38" s="535">
        <f t="shared" si="0"/>
        <v>2</v>
      </c>
      <c r="D38" s="535" t="str">
        <f t="shared" si="1"/>
        <v>HIV I-14: Number of new HIV infections per 1000 uninfected population-2</v>
      </c>
      <c r="E38" s="536" t="s">
        <v>2175</v>
      </c>
      <c r="F38" s="536" t="s">
        <v>2176</v>
      </c>
      <c r="G38" s="535" t="s">
        <v>2225</v>
      </c>
    </row>
    <row r="39" spans="1:7" s="11" customFormat="1" x14ac:dyDescent="0.2">
      <c r="A39" s="535" t="s">
        <v>2221</v>
      </c>
      <c r="B39" s="536" t="s">
        <v>2222</v>
      </c>
      <c r="C39" s="535">
        <f t="shared" si="0"/>
        <v>3</v>
      </c>
      <c r="D39" s="535" t="str">
        <f t="shared" si="1"/>
        <v>HIV I-14: Number of new HIV infections per 1000 uninfected population-3</v>
      </c>
      <c r="E39" s="536" t="s">
        <v>2175</v>
      </c>
      <c r="F39" s="536" t="s">
        <v>2178</v>
      </c>
      <c r="G39" s="535" t="s">
        <v>2226</v>
      </c>
    </row>
    <row r="40" spans="1:7" s="11" customFormat="1" x14ac:dyDescent="0.2">
      <c r="A40" s="535" t="s">
        <v>2221</v>
      </c>
      <c r="B40" s="536" t="s">
        <v>2222</v>
      </c>
      <c r="C40" s="535">
        <f t="shared" si="0"/>
        <v>4</v>
      </c>
      <c r="D40" s="535" t="str">
        <f t="shared" si="1"/>
        <v>HIV I-14: Number of new HIV infections per 1000 uninfected population-4</v>
      </c>
      <c r="E40" s="536" t="s">
        <v>2188</v>
      </c>
      <c r="F40" s="536" t="s">
        <v>2189</v>
      </c>
      <c r="G40" s="535" t="s">
        <v>2227</v>
      </c>
    </row>
    <row r="41" spans="1:7" s="11" customFormat="1" x14ac:dyDescent="0.2">
      <c r="A41" s="535" t="s">
        <v>2221</v>
      </c>
      <c r="B41" s="536" t="s">
        <v>2222</v>
      </c>
      <c r="C41" s="535">
        <f t="shared" si="0"/>
        <v>5</v>
      </c>
      <c r="D41" s="535" t="str">
        <f t="shared" si="1"/>
        <v>HIV I-14: Number of new HIV infections per 1000 uninfected population-5</v>
      </c>
      <c r="E41" s="536" t="s">
        <v>2188</v>
      </c>
      <c r="F41" s="536" t="s">
        <v>2191</v>
      </c>
      <c r="G41" s="535" t="s">
        <v>2228</v>
      </c>
    </row>
    <row r="42" spans="1:7" s="11" customFormat="1" x14ac:dyDescent="0.2">
      <c r="A42" s="535" t="s">
        <v>2221</v>
      </c>
      <c r="B42" s="536" t="s">
        <v>2222</v>
      </c>
      <c r="C42" s="535">
        <f t="shared" si="0"/>
        <v>6</v>
      </c>
      <c r="D42" s="535" t="str">
        <f t="shared" si="1"/>
        <v>HIV I-14: Number of new HIV infections per 1000 uninfected population-6</v>
      </c>
      <c r="E42" s="536" t="s">
        <v>2188</v>
      </c>
      <c r="F42" s="536" t="s">
        <v>2193</v>
      </c>
      <c r="G42" s="535" t="s">
        <v>2229</v>
      </c>
    </row>
    <row r="43" spans="1:7" s="11" customFormat="1" x14ac:dyDescent="0.2">
      <c r="A43" s="535" t="s">
        <v>2221</v>
      </c>
      <c r="B43" s="536" t="s">
        <v>2222</v>
      </c>
      <c r="C43" s="535">
        <f t="shared" si="0"/>
        <v>7</v>
      </c>
      <c r="D43" s="535" t="str">
        <f t="shared" si="1"/>
        <v>HIV I-14: Number of new HIV infections per 1000 uninfected population-7</v>
      </c>
      <c r="E43" s="536" t="s">
        <v>2188</v>
      </c>
      <c r="F43" s="536" t="s">
        <v>2195</v>
      </c>
      <c r="G43" s="535" t="s">
        <v>2230</v>
      </c>
    </row>
    <row r="44" spans="1:7" s="11" customFormat="1" x14ac:dyDescent="0.2">
      <c r="A44" s="535" t="s">
        <v>2231</v>
      </c>
      <c r="B44" s="536" t="s">
        <v>2232</v>
      </c>
      <c r="C44" s="535">
        <f t="shared" si="0"/>
        <v>0</v>
      </c>
      <c r="D44" s="535" t="str">
        <f t="shared" si="1"/>
        <v>Malaria I-10(M): Annual parasite incidence: Confirmed malaria cases (microscopy or RDT): rate per 1000 persons per year (Elimination settings)-0</v>
      </c>
      <c r="E44" s="536" t="s">
        <v>2233</v>
      </c>
      <c r="F44" s="536" t="s">
        <v>2234</v>
      </c>
      <c r="G44" s="535" t="s">
        <v>2235</v>
      </c>
    </row>
    <row r="45" spans="1:7" s="11" customFormat="1" x14ac:dyDescent="0.2">
      <c r="A45" s="535" t="s">
        <v>2231</v>
      </c>
      <c r="B45" s="536" t="s">
        <v>2232</v>
      </c>
      <c r="C45" s="535">
        <f t="shared" si="0"/>
        <v>1</v>
      </c>
      <c r="D45" s="535" t="str">
        <f t="shared" si="1"/>
        <v>Malaria I-10(M): Annual parasite incidence: Confirmed malaria cases (microscopy or RDT): rate per 1000 persons per year (Elimination settings)-1</v>
      </c>
      <c r="E45" s="536" t="s">
        <v>2233</v>
      </c>
      <c r="F45" s="536" t="s">
        <v>2236</v>
      </c>
      <c r="G45" s="535" t="s">
        <v>2237</v>
      </c>
    </row>
    <row r="46" spans="1:7" s="11" customFormat="1" x14ac:dyDescent="0.2">
      <c r="A46" s="535" t="s">
        <v>2231</v>
      </c>
      <c r="B46" s="536" t="s">
        <v>2232</v>
      </c>
      <c r="C46" s="535">
        <f t="shared" si="0"/>
        <v>2</v>
      </c>
      <c r="D46" s="535" t="str">
        <f t="shared" si="1"/>
        <v>Malaria I-10(M): Annual parasite incidence: Confirmed malaria cases (microscopy or RDT): rate per 1000 persons per year (Elimination settings)-2</v>
      </c>
      <c r="E46" s="536" t="s">
        <v>2233</v>
      </c>
      <c r="F46" s="536" t="s">
        <v>2238</v>
      </c>
      <c r="G46" s="535" t="s">
        <v>2239</v>
      </c>
    </row>
    <row r="47" spans="1:7" s="11" customFormat="1" x14ac:dyDescent="0.2">
      <c r="A47" s="535" t="s">
        <v>2231</v>
      </c>
      <c r="B47" s="536" t="s">
        <v>2232</v>
      </c>
      <c r="C47" s="535">
        <f t="shared" si="0"/>
        <v>3</v>
      </c>
      <c r="D47" s="535" t="str">
        <f t="shared" si="1"/>
        <v>Malaria I-10(M): Annual parasite incidence: Confirmed malaria cases (microscopy or RDT): rate per 1000 persons per year (Elimination settings)-3</v>
      </c>
      <c r="E47" s="536" t="s">
        <v>2233</v>
      </c>
      <c r="F47" s="536" t="s">
        <v>2240</v>
      </c>
      <c r="G47" s="535" t="s">
        <v>2241</v>
      </c>
    </row>
    <row r="48" spans="1:7" s="11" customFormat="1" x14ac:dyDescent="0.2">
      <c r="A48" s="535" t="s">
        <v>2242</v>
      </c>
      <c r="B48" s="536" t="s">
        <v>2243</v>
      </c>
      <c r="C48" s="535">
        <f t="shared" si="0"/>
        <v>0</v>
      </c>
      <c r="D48" s="535" t="str">
        <f t="shared" si="1"/>
        <v>HIV I-13: Number and % of people living with HIV-0</v>
      </c>
      <c r="E48" s="536" t="s">
        <v>2146</v>
      </c>
      <c r="F48" s="536" t="s">
        <v>2182</v>
      </c>
      <c r="G48" s="535" t="s">
        <v>2244</v>
      </c>
    </row>
    <row r="49" spans="1:7" s="11" customFormat="1" x14ac:dyDescent="0.2">
      <c r="A49" s="535" t="s">
        <v>2242</v>
      </c>
      <c r="B49" s="536" t="s">
        <v>2243</v>
      </c>
      <c r="C49" s="535">
        <f t="shared" si="0"/>
        <v>1</v>
      </c>
      <c r="D49" s="535" t="str">
        <f t="shared" si="1"/>
        <v>HIV I-13: Number and % of people living with HIV-1</v>
      </c>
      <c r="E49" s="536" t="s">
        <v>2146</v>
      </c>
      <c r="F49" s="536" t="s">
        <v>2184</v>
      </c>
      <c r="G49" s="535" t="s">
        <v>2245</v>
      </c>
    </row>
    <row r="50" spans="1:7" s="11" customFormat="1" x14ac:dyDescent="0.2">
      <c r="A50" s="535" t="s">
        <v>2242</v>
      </c>
      <c r="B50" s="536" t="s">
        <v>2243</v>
      </c>
      <c r="C50" s="535">
        <f t="shared" si="0"/>
        <v>2</v>
      </c>
      <c r="D50" s="535" t="str">
        <f t="shared" si="1"/>
        <v>HIV I-13: Number and % of people living with HIV-2</v>
      </c>
      <c r="E50" s="536" t="s">
        <v>2175</v>
      </c>
      <c r="F50" s="536" t="s">
        <v>2176</v>
      </c>
      <c r="G50" s="535" t="s">
        <v>2246</v>
      </c>
    </row>
    <row r="51" spans="1:7" s="11" customFormat="1" x14ac:dyDescent="0.2">
      <c r="A51" s="535" t="s">
        <v>2242</v>
      </c>
      <c r="B51" s="536" t="s">
        <v>2243</v>
      </c>
      <c r="C51" s="535">
        <f t="shared" si="0"/>
        <v>3</v>
      </c>
      <c r="D51" s="535" t="str">
        <f t="shared" si="1"/>
        <v>HIV I-13: Number and % of people living with HIV-3</v>
      </c>
      <c r="E51" s="536" t="s">
        <v>2175</v>
      </c>
      <c r="F51" s="536" t="s">
        <v>2178</v>
      </c>
      <c r="G51" s="535" t="s">
        <v>2247</v>
      </c>
    </row>
    <row r="52" spans="1:7" s="11" customFormat="1" x14ac:dyDescent="0.2">
      <c r="A52" s="535" t="s">
        <v>2242</v>
      </c>
      <c r="B52" s="536" t="s">
        <v>2243</v>
      </c>
      <c r="C52" s="535">
        <f t="shared" si="0"/>
        <v>4</v>
      </c>
      <c r="D52" s="535" t="str">
        <f t="shared" si="1"/>
        <v>HIV I-13: Number and % of people living with HIV-4</v>
      </c>
      <c r="E52" s="536" t="s">
        <v>2188</v>
      </c>
      <c r="F52" s="536" t="s">
        <v>2189</v>
      </c>
      <c r="G52" s="535" t="s">
        <v>2248</v>
      </c>
    </row>
    <row r="53" spans="1:7" s="11" customFormat="1" x14ac:dyDescent="0.2">
      <c r="A53" s="535" t="s">
        <v>2242</v>
      </c>
      <c r="B53" s="536" t="s">
        <v>2243</v>
      </c>
      <c r="C53" s="535">
        <f t="shared" si="0"/>
        <v>5</v>
      </c>
      <c r="D53" s="535" t="str">
        <f t="shared" si="1"/>
        <v>HIV I-13: Number and % of people living with HIV-5</v>
      </c>
      <c r="E53" s="536" t="s">
        <v>2188</v>
      </c>
      <c r="F53" s="536" t="s">
        <v>2191</v>
      </c>
      <c r="G53" s="535" t="s">
        <v>2249</v>
      </c>
    </row>
    <row r="54" spans="1:7" s="11" customFormat="1" x14ac:dyDescent="0.2">
      <c r="A54" s="535" t="s">
        <v>2242</v>
      </c>
      <c r="B54" s="536" t="s">
        <v>2243</v>
      </c>
      <c r="C54" s="535">
        <f t="shared" si="0"/>
        <v>6</v>
      </c>
      <c r="D54" s="535" t="str">
        <f t="shared" si="1"/>
        <v>HIV I-13: Number and % of people living with HIV-6</v>
      </c>
      <c r="E54" s="536" t="s">
        <v>2188</v>
      </c>
      <c r="F54" s="536" t="s">
        <v>2193</v>
      </c>
      <c r="G54" s="535" t="s">
        <v>2250</v>
      </c>
    </row>
    <row r="55" spans="1:7" s="11" customFormat="1" x14ac:dyDescent="0.2">
      <c r="A55" s="535" t="s">
        <v>2242</v>
      </c>
      <c r="B55" s="536" t="s">
        <v>2243</v>
      </c>
      <c r="C55" s="535">
        <f t="shared" si="0"/>
        <v>7</v>
      </c>
      <c r="D55" s="535" t="str">
        <f t="shared" si="1"/>
        <v>HIV I-13: Number and % of people living with HIV-7</v>
      </c>
      <c r="E55" s="536" t="s">
        <v>2188</v>
      </c>
      <c r="F55" s="536" t="s">
        <v>2195</v>
      </c>
      <c r="G55" s="535" t="s">
        <v>2251</v>
      </c>
    </row>
    <row r="57" spans="1:7" x14ac:dyDescent="0.2">
      <c r="A57" s="2" t="s">
        <v>111</v>
      </c>
    </row>
    <row r="58" spans="1:7" x14ac:dyDescent="0.2">
      <c r="A58" s="535" t="s">
        <v>101</v>
      </c>
      <c r="B58" s="535" t="s">
        <v>57</v>
      </c>
      <c r="C58" s="535">
        <v>0</v>
      </c>
      <c r="D58" s="535" t="s">
        <v>109</v>
      </c>
      <c r="E58" s="535" t="s">
        <v>42</v>
      </c>
      <c r="F58" s="535" t="s">
        <v>31</v>
      </c>
      <c r="G58" s="535" t="s">
        <v>62</v>
      </c>
    </row>
    <row r="59" spans="1:7" hidden="1" x14ac:dyDescent="0.2">
      <c r="A59" s="535" t="s">
        <v>100</v>
      </c>
      <c r="B59" s="536" t="s">
        <v>87</v>
      </c>
      <c r="C59" s="535">
        <f>IF(B59=B58,C58+1,0)</f>
        <v>0</v>
      </c>
      <c r="D59" s="535" t="str">
        <f>B59&amp;"-"&amp;C59</f>
        <v>[Name]-0</v>
      </c>
      <c r="E59" s="536" t="s">
        <v>103</v>
      </c>
      <c r="F59" s="536" t="s">
        <v>102</v>
      </c>
      <c r="G59" s="535" t="s">
        <v>61</v>
      </c>
    </row>
    <row r="60" spans="1:7" s="11" customFormat="1" x14ac:dyDescent="0.2">
      <c r="A60" s="535" t="s">
        <v>2252</v>
      </c>
      <c r="B60" s="536" t="s">
        <v>2253</v>
      </c>
      <c r="C60" s="535">
        <f t="shared" ref="C60:C91" si="2">IF(B60=B59,C59+1,0)</f>
        <v>0</v>
      </c>
      <c r="D60" s="535" t="str">
        <f t="shared" ref="D60:D91" si="3">B60&amp;"-"&amp;C60</f>
        <v>HIV O-1(M): Percentage of adults and children with HIV, known to be on treatment 12 months after initiation of antiretroviral therapy-0</v>
      </c>
      <c r="E60" s="536" t="s">
        <v>2146</v>
      </c>
      <c r="F60" s="536" t="s">
        <v>2182</v>
      </c>
      <c r="G60" s="535" t="s">
        <v>2254</v>
      </c>
    </row>
    <row r="61" spans="1:7" s="11" customFormat="1" x14ac:dyDescent="0.2">
      <c r="A61" s="535" t="s">
        <v>2252</v>
      </c>
      <c r="B61" s="536" t="s">
        <v>2253</v>
      </c>
      <c r="C61" s="535">
        <f t="shared" si="2"/>
        <v>1</v>
      </c>
      <c r="D61" s="535" t="str">
        <f t="shared" si="3"/>
        <v>HIV O-1(M): Percentage of adults and children with HIV, known to be on treatment 12 months after initiation of antiretroviral therapy-1</v>
      </c>
      <c r="E61" s="536" t="s">
        <v>2146</v>
      </c>
      <c r="F61" s="536" t="s">
        <v>2184</v>
      </c>
      <c r="G61" s="535" t="s">
        <v>2255</v>
      </c>
    </row>
    <row r="62" spans="1:7" s="11" customFormat="1" x14ac:dyDescent="0.2">
      <c r="A62" s="535" t="s">
        <v>2252</v>
      </c>
      <c r="B62" s="536" t="s">
        <v>2253</v>
      </c>
      <c r="C62" s="535">
        <f t="shared" si="2"/>
        <v>2</v>
      </c>
      <c r="D62" s="535" t="str">
        <f t="shared" si="3"/>
        <v>HIV O-1(M): Percentage of adults and children with HIV, known to be on treatment 12 months after initiation of antiretroviral therapy-2</v>
      </c>
      <c r="E62" s="536" t="s">
        <v>2256</v>
      </c>
      <c r="F62" s="536" t="s">
        <v>2257</v>
      </c>
      <c r="G62" s="535" t="s">
        <v>2258</v>
      </c>
    </row>
    <row r="63" spans="1:7" s="11" customFormat="1" x14ac:dyDescent="0.2">
      <c r="A63" s="535" t="s">
        <v>2252</v>
      </c>
      <c r="B63" s="536" t="s">
        <v>2253</v>
      </c>
      <c r="C63" s="535">
        <f t="shared" si="2"/>
        <v>3</v>
      </c>
      <c r="D63" s="535" t="str">
        <f t="shared" si="3"/>
        <v>HIV O-1(M): Percentage of adults and children with HIV, known to be on treatment 12 months after initiation of antiretroviral therapy-3</v>
      </c>
      <c r="E63" s="536" t="s">
        <v>2256</v>
      </c>
      <c r="F63" s="536" t="s">
        <v>2259</v>
      </c>
      <c r="G63" s="535" t="s">
        <v>2260</v>
      </c>
    </row>
    <row r="64" spans="1:7" s="11" customFormat="1" x14ac:dyDescent="0.2">
      <c r="A64" s="535" t="s">
        <v>2252</v>
      </c>
      <c r="B64" s="536" t="s">
        <v>2253</v>
      </c>
      <c r="C64" s="535">
        <f t="shared" si="2"/>
        <v>4</v>
      </c>
      <c r="D64" s="535" t="str">
        <f t="shared" si="3"/>
        <v>HIV O-1(M): Percentage of adults and children with HIV, known to be on treatment 12 months after initiation of antiretroviral therapy-4</v>
      </c>
      <c r="E64" s="536" t="s">
        <v>2256</v>
      </c>
      <c r="F64" s="536" t="s">
        <v>2261</v>
      </c>
      <c r="G64" s="535" t="s">
        <v>2262</v>
      </c>
    </row>
    <row r="65" spans="1:7" s="11" customFormat="1" x14ac:dyDescent="0.2">
      <c r="A65" s="535" t="s">
        <v>2252</v>
      </c>
      <c r="B65" s="536" t="s">
        <v>2253</v>
      </c>
      <c r="C65" s="535">
        <f t="shared" si="2"/>
        <v>5</v>
      </c>
      <c r="D65" s="535" t="str">
        <f t="shared" si="3"/>
        <v>HIV O-1(M): Percentage of adults and children with HIV, known to be on treatment 12 months after initiation of antiretroviral therapy-5</v>
      </c>
      <c r="E65" s="536" t="s">
        <v>2175</v>
      </c>
      <c r="F65" s="536" t="s">
        <v>2176</v>
      </c>
      <c r="G65" s="535" t="s">
        <v>2263</v>
      </c>
    </row>
    <row r="66" spans="1:7" s="11" customFormat="1" x14ac:dyDescent="0.2">
      <c r="A66" s="535" t="s">
        <v>2252</v>
      </c>
      <c r="B66" s="536" t="s">
        <v>2253</v>
      </c>
      <c r="C66" s="535">
        <f t="shared" si="2"/>
        <v>6</v>
      </c>
      <c r="D66" s="535" t="str">
        <f t="shared" si="3"/>
        <v>HIV O-1(M): Percentage of adults and children with HIV, known to be on treatment 12 months after initiation of antiretroviral therapy-6</v>
      </c>
      <c r="E66" s="536" t="s">
        <v>2175</v>
      </c>
      <c r="F66" s="536" t="s">
        <v>2178</v>
      </c>
      <c r="G66" s="535" t="s">
        <v>2264</v>
      </c>
    </row>
    <row r="67" spans="1:7" s="11" customFormat="1" x14ac:dyDescent="0.2">
      <c r="A67" s="535" t="s">
        <v>2265</v>
      </c>
      <c r="B67" s="536" t="s">
        <v>2266</v>
      </c>
      <c r="C67" s="535">
        <f t="shared" si="2"/>
        <v>0</v>
      </c>
      <c r="D67" s="535" t="str">
        <f t="shared" si="3"/>
        <v>HIV O-4a(M): Percentage of men reporting the use of a condom the last time they had anal sex with a male partner-0</v>
      </c>
      <c r="E67" s="536" t="s">
        <v>2146</v>
      </c>
      <c r="F67" s="536" t="s">
        <v>2147</v>
      </c>
      <c r="G67" s="535" t="s">
        <v>2267</v>
      </c>
    </row>
    <row r="68" spans="1:7" s="11" customFormat="1" x14ac:dyDescent="0.2">
      <c r="A68" s="535" t="s">
        <v>2265</v>
      </c>
      <c r="B68" s="536" t="s">
        <v>2266</v>
      </c>
      <c r="C68" s="535">
        <f t="shared" si="2"/>
        <v>1</v>
      </c>
      <c r="D68" s="535" t="str">
        <f t="shared" si="3"/>
        <v>HIV O-4a(M): Percentage of men reporting the use of a condom the last time they had anal sex with a male partner-1</v>
      </c>
      <c r="E68" s="536" t="s">
        <v>2146</v>
      </c>
      <c r="F68" s="536" t="s">
        <v>2149</v>
      </c>
      <c r="G68" s="535" t="s">
        <v>2268</v>
      </c>
    </row>
    <row r="69" spans="1:7" s="11" customFormat="1" x14ac:dyDescent="0.2">
      <c r="A69" s="535" t="s">
        <v>2269</v>
      </c>
      <c r="B69" s="536" t="s">
        <v>2270</v>
      </c>
      <c r="C69" s="535">
        <f t="shared" si="2"/>
        <v>0</v>
      </c>
      <c r="D69" s="535" t="str">
        <f t="shared" si="3"/>
        <v>HIV O-5(M): Percentage of sex workers reporting the use of a condom with their most recent client-0</v>
      </c>
      <c r="E69" s="536" t="s">
        <v>2146</v>
      </c>
      <c r="F69" s="536" t="s">
        <v>2147</v>
      </c>
      <c r="G69" s="535" t="s">
        <v>2271</v>
      </c>
    </row>
    <row r="70" spans="1:7" s="11" customFormat="1" x14ac:dyDescent="0.2">
      <c r="A70" s="535" t="s">
        <v>2269</v>
      </c>
      <c r="B70" s="536" t="s">
        <v>2270</v>
      </c>
      <c r="C70" s="535">
        <f t="shared" si="2"/>
        <v>1</v>
      </c>
      <c r="D70" s="535" t="str">
        <f t="shared" si="3"/>
        <v>HIV O-5(M): Percentage of sex workers reporting the use of a condom with their most recent client-1</v>
      </c>
      <c r="E70" s="536" t="s">
        <v>2146</v>
      </c>
      <c r="F70" s="536" t="s">
        <v>2149</v>
      </c>
      <c r="G70" s="535" t="s">
        <v>2272</v>
      </c>
    </row>
    <row r="71" spans="1:7" s="11" customFormat="1" x14ac:dyDescent="0.2">
      <c r="A71" s="535" t="s">
        <v>2269</v>
      </c>
      <c r="B71" s="536" t="s">
        <v>2270</v>
      </c>
      <c r="C71" s="535">
        <f t="shared" si="2"/>
        <v>2</v>
      </c>
      <c r="D71" s="535" t="str">
        <f t="shared" si="3"/>
        <v>HIV O-5(M): Percentage of sex workers reporting the use of a condom with their most recent client-2</v>
      </c>
      <c r="E71" s="536" t="s">
        <v>2175</v>
      </c>
      <c r="F71" s="536" t="s">
        <v>2176</v>
      </c>
      <c r="G71" s="535" t="s">
        <v>2273</v>
      </c>
    </row>
    <row r="72" spans="1:7" s="11" customFormat="1" x14ac:dyDescent="0.2">
      <c r="A72" s="535" t="s">
        <v>2269</v>
      </c>
      <c r="B72" s="536" t="s">
        <v>2270</v>
      </c>
      <c r="C72" s="535">
        <f t="shared" si="2"/>
        <v>3</v>
      </c>
      <c r="D72" s="535" t="str">
        <f t="shared" si="3"/>
        <v>HIV O-5(M): Percentage of sex workers reporting the use of a condom with their most recent client-3</v>
      </c>
      <c r="E72" s="536" t="s">
        <v>2175</v>
      </c>
      <c r="F72" s="536" t="s">
        <v>2178</v>
      </c>
      <c r="G72" s="535" t="s">
        <v>2274</v>
      </c>
    </row>
    <row r="73" spans="1:7" s="11" customFormat="1" x14ac:dyDescent="0.2">
      <c r="A73" s="535" t="s">
        <v>2275</v>
      </c>
      <c r="B73" s="536" t="s">
        <v>2276</v>
      </c>
      <c r="C73" s="535">
        <f t="shared" si="2"/>
        <v>0</v>
      </c>
      <c r="D73" s="535" t="str">
        <f t="shared" si="3"/>
        <v>HIV O-6(M): Percentage of people who inject drugs reporting the use of sterile injecting equipment the last time they injected-0</v>
      </c>
      <c r="E73" s="536" t="s">
        <v>2146</v>
      </c>
      <c r="F73" s="536" t="s">
        <v>2147</v>
      </c>
      <c r="G73" s="535" t="s">
        <v>2277</v>
      </c>
    </row>
    <row r="74" spans="1:7" s="11" customFormat="1" x14ac:dyDescent="0.2">
      <c r="A74" s="535" t="s">
        <v>2275</v>
      </c>
      <c r="B74" s="536" t="s">
        <v>2276</v>
      </c>
      <c r="C74" s="535">
        <f t="shared" si="2"/>
        <v>1</v>
      </c>
      <c r="D74" s="535" t="str">
        <f t="shared" si="3"/>
        <v>HIV O-6(M): Percentage of people who inject drugs reporting the use of sterile injecting equipment the last time they injected-1</v>
      </c>
      <c r="E74" s="536" t="s">
        <v>2146</v>
      </c>
      <c r="F74" s="536" t="s">
        <v>2149</v>
      </c>
      <c r="G74" s="535" t="s">
        <v>2278</v>
      </c>
    </row>
    <row r="75" spans="1:7" s="11" customFormat="1" x14ac:dyDescent="0.2">
      <c r="A75" s="535" t="s">
        <v>2275</v>
      </c>
      <c r="B75" s="536" t="s">
        <v>2276</v>
      </c>
      <c r="C75" s="535">
        <f t="shared" si="2"/>
        <v>2</v>
      </c>
      <c r="D75" s="535" t="str">
        <f t="shared" si="3"/>
        <v>HIV O-6(M): Percentage of people who inject drugs reporting the use of sterile injecting equipment the last time they injected-2</v>
      </c>
      <c r="E75" s="536" t="s">
        <v>2175</v>
      </c>
      <c r="F75" s="536" t="s">
        <v>2176</v>
      </c>
      <c r="G75" s="535" t="s">
        <v>2279</v>
      </c>
    </row>
    <row r="76" spans="1:7" s="11" customFormat="1" x14ac:dyDescent="0.2">
      <c r="A76" s="535" t="s">
        <v>2275</v>
      </c>
      <c r="B76" s="536" t="s">
        <v>2276</v>
      </c>
      <c r="C76" s="535">
        <f t="shared" si="2"/>
        <v>3</v>
      </c>
      <c r="D76" s="535" t="str">
        <f t="shared" si="3"/>
        <v>HIV O-6(M): Percentage of people who inject drugs reporting the use of sterile injecting equipment the last time they injected-3</v>
      </c>
      <c r="E76" s="536" t="s">
        <v>2175</v>
      </c>
      <c r="F76" s="536" t="s">
        <v>2178</v>
      </c>
      <c r="G76" s="535" t="s">
        <v>2280</v>
      </c>
    </row>
    <row r="77" spans="1:7" s="11" customFormat="1" x14ac:dyDescent="0.2">
      <c r="A77" s="535" t="s">
        <v>2281</v>
      </c>
      <c r="B77" s="536" t="s">
        <v>2282</v>
      </c>
      <c r="C77" s="535">
        <f t="shared" si="2"/>
        <v>0</v>
      </c>
      <c r="D77" s="535" t="str">
        <f t="shared" si="3"/>
        <v>TB O-4(M): Treatment success rate of RR TB and/or MDR-TB: Percentage of cases with RR and/or MDR-TB successfully treated-0</v>
      </c>
      <c r="E77" s="536" t="s">
        <v>2283</v>
      </c>
      <c r="F77" s="536" t="s">
        <v>2284</v>
      </c>
      <c r="G77" s="535" t="s">
        <v>2285</v>
      </c>
    </row>
    <row r="78" spans="1:7" s="11" customFormat="1" x14ac:dyDescent="0.2">
      <c r="A78" s="535" t="s">
        <v>2286</v>
      </c>
      <c r="B78" s="536" t="s">
        <v>2287</v>
      </c>
      <c r="C78" s="535">
        <f t="shared" si="2"/>
        <v>0</v>
      </c>
      <c r="D78" s="535" t="str">
        <f t="shared" si="3"/>
        <v>Malaria O-1a: Proportion of population that slept under an insecticide-treated net the previous night-0</v>
      </c>
      <c r="E78" s="536" t="s">
        <v>2175</v>
      </c>
      <c r="F78" s="536" t="s">
        <v>2176</v>
      </c>
      <c r="G78" s="535" t="s">
        <v>2288</v>
      </c>
    </row>
    <row r="79" spans="1:7" s="11" customFormat="1" x14ac:dyDescent="0.2">
      <c r="A79" s="535" t="s">
        <v>2286</v>
      </c>
      <c r="B79" s="536" t="s">
        <v>2287</v>
      </c>
      <c r="C79" s="535">
        <f t="shared" si="2"/>
        <v>1</v>
      </c>
      <c r="D79" s="535" t="str">
        <f t="shared" si="3"/>
        <v>Malaria O-1a: Proportion of population that slept under an insecticide-treated net the previous night-1</v>
      </c>
      <c r="E79" s="536" t="s">
        <v>2175</v>
      </c>
      <c r="F79" s="536" t="s">
        <v>2178</v>
      </c>
      <c r="G79" s="535" t="s">
        <v>2289</v>
      </c>
    </row>
    <row r="80" spans="1:7" s="11" customFormat="1" x14ac:dyDescent="0.2">
      <c r="A80" s="535" t="s">
        <v>2290</v>
      </c>
      <c r="B80" s="536" t="s">
        <v>2291</v>
      </c>
      <c r="C80" s="535">
        <f t="shared" si="2"/>
        <v>0</v>
      </c>
      <c r="D80" s="535" t="str">
        <f t="shared" si="3"/>
        <v>Malaria O-3: Proportion of population using an insecticide-treated net among those with access to an insecticide-treated net-0</v>
      </c>
      <c r="E80" s="536" t="s">
        <v>2175</v>
      </c>
      <c r="F80" s="536" t="s">
        <v>2176</v>
      </c>
      <c r="G80" s="535" t="s">
        <v>2292</v>
      </c>
    </row>
    <row r="81" spans="1:7" s="11" customFormat="1" x14ac:dyDescent="0.2">
      <c r="A81" s="535" t="s">
        <v>2290</v>
      </c>
      <c r="B81" s="536" t="s">
        <v>2291</v>
      </c>
      <c r="C81" s="535">
        <f t="shared" si="2"/>
        <v>1</v>
      </c>
      <c r="D81" s="535" t="str">
        <f t="shared" si="3"/>
        <v>Malaria O-3: Proportion of population using an insecticide-treated net among those with access to an insecticide-treated net-1</v>
      </c>
      <c r="E81" s="536" t="s">
        <v>2175</v>
      </c>
      <c r="F81" s="536" t="s">
        <v>2178</v>
      </c>
      <c r="G81" s="535" t="s">
        <v>2293</v>
      </c>
    </row>
    <row r="82" spans="1:7" s="11" customFormat="1" x14ac:dyDescent="0.2">
      <c r="A82" s="535" t="s">
        <v>2294</v>
      </c>
      <c r="B82" s="536" t="s">
        <v>2295</v>
      </c>
      <c r="C82" s="535">
        <f t="shared" si="2"/>
        <v>0</v>
      </c>
      <c r="D82" s="535" t="str">
        <f t="shared" si="3"/>
        <v>HIV O-4.1b(M): Percentage of transgender people reporting the use of a condom the last time they had sex with a partner-0</v>
      </c>
      <c r="E82" s="536" t="s">
        <v>2146</v>
      </c>
      <c r="F82" s="536" t="s">
        <v>2147</v>
      </c>
      <c r="G82" s="535" t="s">
        <v>2296</v>
      </c>
    </row>
    <row r="83" spans="1:7" s="11" customFormat="1" x14ac:dyDescent="0.2">
      <c r="A83" s="535" t="s">
        <v>2294</v>
      </c>
      <c r="B83" s="536" t="s">
        <v>2295</v>
      </c>
      <c r="C83" s="535">
        <f t="shared" si="2"/>
        <v>1</v>
      </c>
      <c r="D83" s="535" t="str">
        <f t="shared" si="3"/>
        <v>HIV O-4.1b(M): Percentage of transgender people reporting the use of a condom the last time they had sex with a partner-1</v>
      </c>
      <c r="E83" s="536" t="s">
        <v>2146</v>
      </c>
      <c r="F83" s="536" t="s">
        <v>2149</v>
      </c>
      <c r="G83" s="535" t="s">
        <v>2297</v>
      </c>
    </row>
    <row r="84" spans="1:7" s="11" customFormat="1" x14ac:dyDescent="0.2">
      <c r="A84" s="535" t="s">
        <v>2298</v>
      </c>
      <c r="B84" s="536" t="s">
        <v>2299</v>
      </c>
      <c r="C84" s="535">
        <f t="shared" si="2"/>
        <v>0</v>
      </c>
      <c r="D84" s="535" t="str">
        <f t="shared" si="3"/>
        <v>HIV O-9: Percentage of people who inject drugs reporting condom use at the last sexual intercourse-0</v>
      </c>
      <c r="E84" s="536" t="s">
        <v>2146</v>
      </c>
      <c r="F84" s="536" t="s">
        <v>2147</v>
      </c>
      <c r="G84" s="535" t="s">
        <v>2300</v>
      </c>
    </row>
    <row r="85" spans="1:7" s="11" customFormat="1" x14ac:dyDescent="0.2">
      <c r="A85" s="535" t="s">
        <v>2298</v>
      </c>
      <c r="B85" s="536" t="s">
        <v>2299</v>
      </c>
      <c r="C85" s="535">
        <f t="shared" si="2"/>
        <v>1</v>
      </c>
      <c r="D85" s="535" t="str">
        <f t="shared" si="3"/>
        <v>HIV O-9: Percentage of people who inject drugs reporting condom use at the last sexual intercourse-1</v>
      </c>
      <c r="E85" s="536" t="s">
        <v>2146</v>
      </c>
      <c r="F85" s="536" t="s">
        <v>2149</v>
      </c>
      <c r="G85" s="535" t="s">
        <v>2301</v>
      </c>
    </row>
    <row r="86" spans="1:7" s="11" customFormat="1" x14ac:dyDescent="0.2">
      <c r="A86" s="535" t="s">
        <v>2298</v>
      </c>
      <c r="B86" s="536" t="s">
        <v>2299</v>
      </c>
      <c r="C86" s="535">
        <f t="shared" si="2"/>
        <v>2</v>
      </c>
      <c r="D86" s="535" t="str">
        <f t="shared" si="3"/>
        <v>HIV O-9: Percentage of people who inject drugs reporting condom use at the last sexual intercourse-2</v>
      </c>
      <c r="E86" s="536" t="s">
        <v>2175</v>
      </c>
      <c r="F86" s="536" t="s">
        <v>2176</v>
      </c>
      <c r="G86" s="535" t="s">
        <v>2302</v>
      </c>
    </row>
    <row r="87" spans="1:7" s="11" customFormat="1" x14ac:dyDescent="0.2">
      <c r="A87" s="535" t="s">
        <v>2298</v>
      </c>
      <c r="B87" s="536" t="s">
        <v>2299</v>
      </c>
      <c r="C87" s="535">
        <f t="shared" si="2"/>
        <v>3</v>
      </c>
      <c r="D87" s="535" t="str">
        <f t="shared" si="3"/>
        <v>HIV O-9: Percentage of people who inject drugs reporting condom use at the last sexual intercourse-3</v>
      </c>
      <c r="E87" s="536" t="s">
        <v>2175</v>
      </c>
      <c r="F87" s="536" t="s">
        <v>2178</v>
      </c>
      <c r="G87" s="535" t="s">
        <v>2303</v>
      </c>
    </row>
    <row r="88" spans="1:7" s="11" customFormat="1" x14ac:dyDescent="0.2">
      <c r="A88" s="535" t="s">
        <v>2304</v>
      </c>
      <c r="B88" s="536" t="s">
        <v>2305</v>
      </c>
      <c r="C88" s="535">
        <f t="shared" si="2"/>
        <v>0</v>
      </c>
      <c r="D88" s="535" t="str">
        <f t="shared" si="3"/>
        <v>HIV O-11: Percentage of (estimated) people living with HIV who have been tested HIV-positive-0</v>
      </c>
      <c r="E88" s="536" t="s">
        <v>2175</v>
      </c>
      <c r="F88" s="536" t="s">
        <v>2176</v>
      </c>
      <c r="G88" s="535" t="s">
        <v>2306</v>
      </c>
    </row>
    <row r="89" spans="1:7" s="11" customFormat="1" x14ac:dyDescent="0.2">
      <c r="A89" s="535" t="s">
        <v>2304</v>
      </c>
      <c r="B89" s="536" t="s">
        <v>2305</v>
      </c>
      <c r="C89" s="535">
        <f t="shared" si="2"/>
        <v>1</v>
      </c>
      <c r="D89" s="535" t="str">
        <f t="shared" si="3"/>
        <v>HIV O-11: Percentage of (estimated) people living with HIV who have been tested HIV-positive-1</v>
      </c>
      <c r="E89" s="536" t="s">
        <v>2175</v>
      </c>
      <c r="F89" s="536" t="s">
        <v>2178</v>
      </c>
      <c r="G89" s="535" t="s">
        <v>2307</v>
      </c>
    </row>
    <row r="90" spans="1:7" s="11" customFormat="1" x14ac:dyDescent="0.2">
      <c r="A90" s="535" t="s">
        <v>2308</v>
      </c>
      <c r="B90" s="536" t="s">
        <v>2309</v>
      </c>
      <c r="C90" s="535">
        <f t="shared" si="2"/>
        <v>0</v>
      </c>
      <c r="D90" s="535" t="str">
        <f t="shared" si="3"/>
        <v>Malaria O-9(M): Annual blood examination rate: per 100 population per year (Elimination settings)-0</v>
      </c>
      <c r="E90" s="536" t="s">
        <v>2310</v>
      </c>
      <c r="F90" s="536" t="s">
        <v>2311</v>
      </c>
      <c r="G90" s="535" t="s">
        <v>2312</v>
      </c>
    </row>
    <row r="91" spans="1:7" s="11" customFormat="1" x14ac:dyDescent="0.2">
      <c r="A91" s="535" t="s">
        <v>2308</v>
      </c>
      <c r="B91" s="536" t="s">
        <v>2309</v>
      </c>
      <c r="C91" s="535">
        <f t="shared" si="2"/>
        <v>1</v>
      </c>
      <c r="D91" s="535" t="str">
        <f t="shared" si="3"/>
        <v>Malaria O-9(M): Annual blood examination rate: per 100 population per year (Elimination settings)-1</v>
      </c>
      <c r="E91" s="536" t="s">
        <v>2310</v>
      </c>
      <c r="F91" s="536" t="s">
        <v>2313</v>
      </c>
      <c r="G91" s="535" t="s">
        <v>2314</v>
      </c>
    </row>
    <row r="93" spans="1:7" x14ac:dyDescent="0.2">
      <c r="A93" s="2" t="s">
        <v>112</v>
      </c>
    </row>
    <row r="94" spans="1:7" x14ac:dyDescent="0.2">
      <c r="A94" s="537" t="s">
        <v>114</v>
      </c>
      <c r="B94" s="535" t="s">
        <v>57</v>
      </c>
      <c r="C94" s="535">
        <v>0</v>
      </c>
      <c r="D94" s="535" t="s">
        <v>109</v>
      </c>
      <c r="E94" s="535" t="s">
        <v>42</v>
      </c>
      <c r="F94" s="535" t="s">
        <v>31</v>
      </c>
      <c r="G94" s="535" t="s">
        <v>62</v>
      </c>
    </row>
    <row r="95" spans="1:7" hidden="1" x14ac:dyDescent="0.2">
      <c r="A95" s="535" t="s">
        <v>113</v>
      </c>
      <c r="B95" s="536" t="s">
        <v>87</v>
      </c>
      <c r="C95" s="535">
        <f>IF(B95=B94,C94+1,0)</f>
        <v>0</v>
      </c>
      <c r="D95" s="535" t="str">
        <f>B95&amp;"-"&amp;C95</f>
        <v>[Name]-0</v>
      </c>
      <c r="E95" s="536" t="s">
        <v>103</v>
      </c>
      <c r="F95" s="536" t="s">
        <v>102</v>
      </c>
      <c r="G95" s="535" t="s">
        <v>61</v>
      </c>
    </row>
    <row r="96" spans="1:7" s="11" customFormat="1" x14ac:dyDescent="0.2">
      <c r="A96" s="535" t="s">
        <v>2315</v>
      </c>
      <c r="B96" s="536" t="s">
        <v>2316</v>
      </c>
      <c r="C96" s="535">
        <f t="shared" ref="C96:C159" si="4">IF(B96=B95,C95+1,0)</f>
        <v>0</v>
      </c>
      <c r="D96" s="535" t="str">
        <f t="shared" ref="D96:D159" si="5">B96&amp;"-"&amp;C96</f>
        <v>MDR TB-2(M): Number of TB cases with RR-TB and/or MDR-TB notified-0</v>
      </c>
      <c r="E96" s="536" t="s">
        <v>2146</v>
      </c>
      <c r="F96" s="536" t="s">
        <v>2182</v>
      </c>
      <c r="G96" s="535" t="s">
        <v>2317</v>
      </c>
    </row>
    <row r="97" spans="1:7" s="11" customFormat="1" x14ac:dyDescent="0.2">
      <c r="A97" s="535" t="s">
        <v>2315</v>
      </c>
      <c r="B97" s="536" t="s">
        <v>2316</v>
      </c>
      <c r="C97" s="535">
        <f t="shared" si="4"/>
        <v>1</v>
      </c>
      <c r="D97" s="535" t="str">
        <f t="shared" si="5"/>
        <v>MDR TB-2(M): Number of TB cases with RR-TB and/or MDR-TB notified-1</v>
      </c>
      <c r="E97" s="536" t="s">
        <v>2146</v>
      </c>
      <c r="F97" s="536" t="s">
        <v>2184</v>
      </c>
      <c r="G97" s="535" t="s">
        <v>2318</v>
      </c>
    </row>
    <row r="98" spans="1:7" s="11" customFormat="1" x14ac:dyDescent="0.2">
      <c r="A98" s="535" t="s">
        <v>2315</v>
      </c>
      <c r="B98" s="536" t="s">
        <v>2316</v>
      </c>
      <c r="C98" s="535">
        <f t="shared" si="4"/>
        <v>2</v>
      </c>
      <c r="D98" s="535" t="str">
        <f t="shared" si="5"/>
        <v>MDR TB-2(M): Number of TB cases with RR-TB and/or MDR-TB notified-2</v>
      </c>
      <c r="E98" s="536" t="s">
        <v>2175</v>
      </c>
      <c r="F98" s="536" t="s">
        <v>2176</v>
      </c>
      <c r="G98" s="535" t="s">
        <v>2319</v>
      </c>
    </row>
    <row r="99" spans="1:7" s="11" customFormat="1" x14ac:dyDescent="0.2">
      <c r="A99" s="535" t="s">
        <v>2315</v>
      </c>
      <c r="B99" s="536" t="s">
        <v>2316</v>
      </c>
      <c r="C99" s="535">
        <f t="shared" si="4"/>
        <v>3</v>
      </c>
      <c r="D99" s="535" t="str">
        <f t="shared" si="5"/>
        <v>MDR TB-2(M): Number of TB cases with RR-TB and/or MDR-TB notified-3</v>
      </c>
      <c r="E99" s="536" t="s">
        <v>2175</v>
      </c>
      <c r="F99" s="536" t="s">
        <v>2178</v>
      </c>
      <c r="G99" s="535" t="s">
        <v>2320</v>
      </c>
    </row>
    <row r="100" spans="1:7" s="11" customFormat="1" x14ac:dyDescent="0.2">
      <c r="A100" s="535" t="s">
        <v>2321</v>
      </c>
      <c r="B100" s="536" t="s">
        <v>2322</v>
      </c>
      <c r="C100" s="535">
        <f t="shared" si="4"/>
        <v>0</v>
      </c>
      <c r="D100" s="535" t="str">
        <f t="shared" si="5"/>
        <v>MDR TB-3(M): Number of cases with RR-TB and/or MDR-TB that began second-line treatment-0</v>
      </c>
      <c r="E100" s="536" t="s">
        <v>2146</v>
      </c>
      <c r="F100" s="536" t="s">
        <v>2182</v>
      </c>
      <c r="G100" s="535" t="s">
        <v>2323</v>
      </c>
    </row>
    <row r="101" spans="1:7" s="11" customFormat="1" x14ac:dyDescent="0.2">
      <c r="A101" s="535" t="s">
        <v>2321</v>
      </c>
      <c r="B101" s="536" t="s">
        <v>2322</v>
      </c>
      <c r="C101" s="535">
        <f t="shared" si="4"/>
        <v>1</v>
      </c>
      <c r="D101" s="535" t="str">
        <f t="shared" si="5"/>
        <v>MDR TB-3(M): Number of cases with RR-TB and/or MDR-TB that began second-line treatment-1</v>
      </c>
      <c r="E101" s="536" t="s">
        <v>2146</v>
      </c>
      <c r="F101" s="536" t="s">
        <v>2184</v>
      </c>
      <c r="G101" s="535" t="s">
        <v>2324</v>
      </c>
    </row>
    <row r="102" spans="1:7" s="11" customFormat="1" x14ac:dyDescent="0.2">
      <c r="A102" s="535" t="s">
        <v>2321</v>
      </c>
      <c r="B102" s="536" t="s">
        <v>2322</v>
      </c>
      <c r="C102" s="535">
        <f t="shared" si="4"/>
        <v>2</v>
      </c>
      <c r="D102" s="535" t="str">
        <f t="shared" si="5"/>
        <v>MDR TB-3(M): Number of cases with RR-TB and/or MDR-TB that began second-line treatment-2</v>
      </c>
      <c r="E102" s="536" t="s">
        <v>2175</v>
      </c>
      <c r="F102" s="536" t="s">
        <v>2176</v>
      </c>
      <c r="G102" s="535" t="s">
        <v>2325</v>
      </c>
    </row>
    <row r="103" spans="1:7" s="11" customFormat="1" x14ac:dyDescent="0.2">
      <c r="A103" s="535" t="s">
        <v>2321</v>
      </c>
      <c r="B103" s="536" t="s">
        <v>2322</v>
      </c>
      <c r="C103" s="535">
        <f t="shared" si="4"/>
        <v>3</v>
      </c>
      <c r="D103" s="535" t="str">
        <f t="shared" si="5"/>
        <v>MDR TB-3(M): Number of cases with RR-TB and/or MDR-TB that began second-line treatment-3</v>
      </c>
      <c r="E103" s="536" t="s">
        <v>2175</v>
      </c>
      <c r="F103" s="536" t="s">
        <v>2178</v>
      </c>
      <c r="G103" s="535" t="s">
        <v>2326</v>
      </c>
    </row>
    <row r="104" spans="1:7" s="11" customFormat="1" x14ac:dyDescent="0.2">
      <c r="A104" s="535" t="s">
        <v>2321</v>
      </c>
      <c r="B104" s="536" t="s">
        <v>2322</v>
      </c>
      <c r="C104" s="535">
        <f t="shared" si="4"/>
        <v>4</v>
      </c>
      <c r="D104" s="535" t="str">
        <f t="shared" si="5"/>
        <v>MDR TB-3(M): Number of cases with RR-TB and/or MDR-TB that began second-line treatment-4</v>
      </c>
      <c r="E104" s="536" t="s">
        <v>2327</v>
      </c>
      <c r="F104" s="536" t="s">
        <v>2328</v>
      </c>
      <c r="G104" s="535" t="s">
        <v>2329</v>
      </c>
    </row>
    <row r="105" spans="1:7" s="11" customFormat="1" x14ac:dyDescent="0.2">
      <c r="A105" s="535" t="s">
        <v>2321</v>
      </c>
      <c r="B105" s="536" t="s">
        <v>2322</v>
      </c>
      <c r="C105" s="535">
        <f t="shared" si="4"/>
        <v>5</v>
      </c>
      <c r="D105" s="535" t="str">
        <f t="shared" si="5"/>
        <v>MDR TB-3(M): Number of cases with RR-TB and/or MDR-TB that began second-line treatment-5</v>
      </c>
      <c r="E105" s="536" t="s">
        <v>2327</v>
      </c>
      <c r="F105" s="536" t="s">
        <v>2330</v>
      </c>
      <c r="G105" s="535" t="s">
        <v>2331</v>
      </c>
    </row>
    <row r="106" spans="1:7" s="11" customFormat="1" x14ac:dyDescent="0.2">
      <c r="A106" s="535" t="s">
        <v>2332</v>
      </c>
      <c r="B106" s="536" t="s">
        <v>2333</v>
      </c>
      <c r="C106" s="535">
        <f t="shared" si="4"/>
        <v>0</v>
      </c>
      <c r="D106" s="535" t="str">
        <f t="shared" si="5"/>
        <v>VC-3(M): Number of long-lasting insecticidal nets distributed to targeted risk groups through continuous distribution-0</v>
      </c>
      <c r="E106" s="536" t="s">
        <v>2334</v>
      </c>
      <c r="F106" s="536" t="s">
        <v>2335</v>
      </c>
      <c r="G106" s="535" t="s">
        <v>2336</v>
      </c>
    </row>
    <row r="107" spans="1:7" s="11" customFormat="1" x14ac:dyDescent="0.2">
      <c r="A107" s="535" t="s">
        <v>2332</v>
      </c>
      <c r="B107" s="536" t="s">
        <v>2333</v>
      </c>
      <c r="C107" s="535">
        <f t="shared" si="4"/>
        <v>1</v>
      </c>
      <c r="D107" s="535" t="str">
        <f t="shared" si="5"/>
        <v>VC-3(M): Number of long-lasting insecticidal nets distributed to targeted risk groups through continuous distribution-1</v>
      </c>
      <c r="E107" s="536" t="s">
        <v>2334</v>
      </c>
      <c r="F107" s="536" t="s">
        <v>2337</v>
      </c>
      <c r="G107" s="535" t="s">
        <v>2338</v>
      </c>
    </row>
    <row r="108" spans="1:7" s="11" customFormat="1" x14ac:dyDescent="0.2">
      <c r="A108" s="535" t="s">
        <v>2332</v>
      </c>
      <c r="B108" s="536" t="s">
        <v>2333</v>
      </c>
      <c r="C108" s="535">
        <f t="shared" si="4"/>
        <v>2</v>
      </c>
      <c r="D108" s="535" t="str">
        <f t="shared" si="5"/>
        <v>VC-3(M): Number of long-lasting insecticidal nets distributed to targeted risk groups through continuous distribution-2</v>
      </c>
      <c r="E108" s="536" t="s">
        <v>2334</v>
      </c>
      <c r="F108" s="536" t="s">
        <v>2339</v>
      </c>
      <c r="G108" s="535" t="s">
        <v>2340</v>
      </c>
    </row>
    <row r="109" spans="1:7" s="11" customFormat="1" x14ac:dyDescent="0.2">
      <c r="A109" s="535" t="s">
        <v>2332</v>
      </c>
      <c r="B109" s="536" t="s">
        <v>2333</v>
      </c>
      <c r="C109" s="535">
        <f t="shared" si="4"/>
        <v>3</v>
      </c>
      <c r="D109" s="535" t="str">
        <f t="shared" si="5"/>
        <v>VC-3(M): Number of long-lasting insecticidal nets distributed to targeted risk groups through continuous distribution-3</v>
      </c>
      <c r="E109" s="536" t="s">
        <v>2334</v>
      </c>
      <c r="F109" s="536" t="s">
        <v>2341</v>
      </c>
      <c r="G109" s="535" t="s">
        <v>2342</v>
      </c>
    </row>
    <row r="110" spans="1:7" s="11" customFormat="1" x14ac:dyDescent="0.2">
      <c r="A110" s="535" t="s">
        <v>2332</v>
      </c>
      <c r="B110" s="536" t="s">
        <v>2333</v>
      </c>
      <c r="C110" s="535">
        <f t="shared" si="4"/>
        <v>4</v>
      </c>
      <c r="D110" s="535" t="str">
        <f t="shared" si="5"/>
        <v>VC-3(M): Number of long-lasting insecticidal nets distributed to targeted risk groups through continuous distribution-4</v>
      </c>
      <c r="E110" s="536" t="s">
        <v>2334</v>
      </c>
      <c r="F110" s="536" t="s">
        <v>2343</v>
      </c>
      <c r="G110" s="535" t="s">
        <v>2344</v>
      </c>
    </row>
    <row r="111" spans="1:7" s="11" customFormat="1" x14ac:dyDescent="0.2">
      <c r="A111" s="535" t="s">
        <v>2345</v>
      </c>
      <c r="B111" s="536" t="s">
        <v>2346</v>
      </c>
      <c r="C111" s="535">
        <f t="shared" si="4"/>
        <v>0</v>
      </c>
      <c r="D111" s="535" t="str">
        <f t="shared" si="5"/>
        <v>CM-1a(M): Proportion of suspected malaria cases that receive a parasitological test at public sector health facilities-0</v>
      </c>
      <c r="E111" s="536" t="s">
        <v>2146</v>
      </c>
      <c r="F111" s="536" t="s">
        <v>2199</v>
      </c>
      <c r="G111" s="535" t="s">
        <v>2347</v>
      </c>
    </row>
    <row r="112" spans="1:7" s="11" customFormat="1" x14ac:dyDescent="0.2">
      <c r="A112" s="535" t="s">
        <v>2345</v>
      </c>
      <c r="B112" s="536" t="s">
        <v>2346</v>
      </c>
      <c r="C112" s="535">
        <f t="shared" si="4"/>
        <v>1</v>
      </c>
      <c r="D112" s="535" t="str">
        <f t="shared" si="5"/>
        <v>CM-1a(M): Proportion of suspected malaria cases that receive a parasitological test at public sector health facilities-1</v>
      </c>
      <c r="E112" s="536" t="s">
        <v>2146</v>
      </c>
      <c r="F112" s="536" t="s">
        <v>2201</v>
      </c>
      <c r="G112" s="535" t="s">
        <v>2348</v>
      </c>
    </row>
    <row r="113" spans="1:7" s="11" customFormat="1" x14ac:dyDescent="0.2">
      <c r="A113" s="535" t="s">
        <v>2345</v>
      </c>
      <c r="B113" s="536" t="s">
        <v>2346</v>
      </c>
      <c r="C113" s="535">
        <f t="shared" si="4"/>
        <v>2</v>
      </c>
      <c r="D113" s="535" t="str">
        <f t="shared" si="5"/>
        <v>CM-1a(M): Proportion of suspected malaria cases that receive a parasitological test at public sector health facilities-2</v>
      </c>
      <c r="E113" s="536" t="s">
        <v>2168</v>
      </c>
      <c r="F113" s="536" t="s">
        <v>2169</v>
      </c>
      <c r="G113" s="535" t="s">
        <v>2349</v>
      </c>
    </row>
    <row r="114" spans="1:7" s="11" customFormat="1" x14ac:dyDescent="0.2">
      <c r="A114" s="535" t="s">
        <v>2345</v>
      </c>
      <c r="B114" s="536" t="s">
        <v>2346</v>
      </c>
      <c r="C114" s="535">
        <f t="shared" si="4"/>
        <v>3</v>
      </c>
      <c r="D114" s="535" t="str">
        <f t="shared" si="5"/>
        <v>CM-1a(M): Proportion of suspected malaria cases that receive a parasitological test at public sector health facilities-3</v>
      </c>
      <c r="E114" s="536" t="s">
        <v>2168</v>
      </c>
      <c r="F114" s="536" t="s">
        <v>2171</v>
      </c>
      <c r="G114" s="535" t="s">
        <v>2350</v>
      </c>
    </row>
    <row r="115" spans="1:7" s="11" customFormat="1" x14ac:dyDescent="0.2">
      <c r="A115" s="535" t="s">
        <v>2351</v>
      </c>
      <c r="B115" s="536" t="s">
        <v>2352</v>
      </c>
      <c r="C115" s="535">
        <f t="shared" si="4"/>
        <v>0</v>
      </c>
      <c r="D115" s="535" t="str">
        <f t="shared" si="5"/>
        <v>CM-1b(M): Proportion of suspected malaria cases that receive a parasitological test in the community-0</v>
      </c>
      <c r="E115" s="536" t="s">
        <v>2146</v>
      </c>
      <c r="F115" s="536" t="s">
        <v>2199</v>
      </c>
      <c r="G115" s="535" t="s">
        <v>2353</v>
      </c>
    </row>
    <row r="116" spans="1:7" s="11" customFormat="1" x14ac:dyDescent="0.2">
      <c r="A116" s="535" t="s">
        <v>2351</v>
      </c>
      <c r="B116" s="536" t="s">
        <v>2352</v>
      </c>
      <c r="C116" s="535">
        <f t="shared" si="4"/>
        <v>1</v>
      </c>
      <c r="D116" s="535" t="str">
        <f t="shared" si="5"/>
        <v>CM-1b(M): Proportion of suspected malaria cases that receive a parasitological test in the community-1</v>
      </c>
      <c r="E116" s="536" t="s">
        <v>2146</v>
      </c>
      <c r="F116" s="536" t="s">
        <v>2201</v>
      </c>
      <c r="G116" s="535" t="s">
        <v>2354</v>
      </c>
    </row>
    <row r="117" spans="1:7" s="11" customFormat="1" x14ac:dyDescent="0.2">
      <c r="A117" s="535" t="s">
        <v>2351</v>
      </c>
      <c r="B117" s="536" t="s">
        <v>2352</v>
      </c>
      <c r="C117" s="535">
        <f t="shared" si="4"/>
        <v>2</v>
      </c>
      <c r="D117" s="535" t="str">
        <f t="shared" si="5"/>
        <v>CM-1b(M): Proportion of suspected malaria cases that receive a parasitological test in the community-2</v>
      </c>
      <c r="E117" s="536" t="s">
        <v>2168</v>
      </c>
      <c r="F117" s="536" t="s">
        <v>2169</v>
      </c>
      <c r="G117" s="535" t="s">
        <v>2355</v>
      </c>
    </row>
    <row r="118" spans="1:7" s="11" customFormat="1" x14ac:dyDescent="0.2">
      <c r="A118" s="535" t="s">
        <v>2351</v>
      </c>
      <c r="B118" s="536" t="s">
        <v>2352</v>
      </c>
      <c r="C118" s="535">
        <f t="shared" si="4"/>
        <v>3</v>
      </c>
      <c r="D118" s="535" t="str">
        <f t="shared" si="5"/>
        <v>CM-1b(M): Proportion of suspected malaria cases that receive a parasitological test in the community-3</v>
      </c>
      <c r="E118" s="536" t="s">
        <v>2168</v>
      </c>
      <c r="F118" s="536" t="s">
        <v>2171</v>
      </c>
      <c r="G118" s="535" t="s">
        <v>2356</v>
      </c>
    </row>
    <row r="119" spans="1:7" s="11" customFormat="1" x14ac:dyDescent="0.2">
      <c r="A119" s="535" t="s">
        <v>2357</v>
      </c>
      <c r="B119" s="536" t="s">
        <v>2358</v>
      </c>
      <c r="C119" s="535">
        <f t="shared" si="4"/>
        <v>0</v>
      </c>
      <c r="D119" s="535" t="str">
        <f t="shared" si="5"/>
        <v>CM-1c(M): Proportion of suspected malaria cases that receive a parasitological test at private sector sites-0</v>
      </c>
      <c r="E119" s="536" t="s">
        <v>2146</v>
      </c>
      <c r="F119" s="536" t="s">
        <v>2199</v>
      </c>
      <c r="G119" s="535" t="s">
        <v>2359</v>
      </c>
    </row>
    <row r="120" spans="1:7" s="11" customFormat="1" x14ac:dyDescent="0.2">
      <c r="A120" s="535" t="s">
        <v>2357</v>
      </c>
      <c r="B120" s="536" t="s">
        <v>2358</v>
      </c>
      <c r="C120" s="535">
        <f t="shared" si="4"/>
        <v>1</v>
      </c>
      <c r="D120" s="535" t="str">
        <f t="shared" si="5"/>
        <v>CM-1c(M): Proportion of suspected malaria cases that receive a parasitological test at private sector sites-1</v>
      </c>
      <c r="E120" s="536" t="s">
        <v>2146</v>
      </c>
      <c r="F120" s="536" t="s">
        <v>2201</v>
      </c>
      <c r="G120" s="535" t="s">
        <v>2360</v>
      </c>
    </row>
    <row r="121" spans="1:7" s="11" customFormat="1" x14ac:dyDescent="0.2">
      <c r="A121" s="535" t="s">
        <v>2357</v>
      </c>
      <c r="B121" s="536" t="s">
        <v>2358</v>
      </c>
      <c r="C121" s="535">
        <f t="shared" si="4"/>
        <v>2</v>
      </c>
      <c r="D121" s="535" t="str">
        <f t="shared" si="5"/>
        <v>CM-1c(M): Proportion of suspected malaria cases that receive a parasitological test at private sector sites-2</v>
      </c>
      <c r="E121" s="536" t="s">
        <v>2168</v>
      </c>
      <c r="F121" s="536" t="s">
        <v>2169</v>
      </c>
      <c r="G121" s="535" t="s">
        <v>2361</v>
      </c>
    </row>
    <row r="122" spans="1:7" s="11" customFormat="1" x14ac:dyDescent="0.2">
      <c r="A122" s="535" t="s">
        <v>2357</v>
      </c>
      <c r="B122" s="536" t="s">
        <v>2358</v>
      </c>
      <c r="C122" s="535">
        <f t="shared" si="4"/>
        <v>3</v>
      </c>
      <c r="D122" s="535" t="str">
        <f t="shared" si="5"/>
        <v>CM-1c(M): Proportion of suspected malaria cases that receive a parasitological test at private sector sites-3</v>
      </c>
      <c r="E122" s="536" t="s">
        <v>2168</v>
      </c>
      <c r="F122" s="536" t="s">
        <v>2171</v>
      </c>
      <c r="G122" s="535" t="s">
        <v>2362</v>
      </c>
    </row>
    <row r="123" spans="1:7" s="11" customFormat="1" x14ac:dyDescent="0.2">
      <c r="A123" s="535" t="s">
        <v>2363</v>
      </c>
      <c r="B123" s="536" t="s">
        <v>2364</v>
      </c>
      <c r="C123" s="535">
        <f t="shared" si="4"/>
        <v>0</v>
      </c>
      <c r="D123" s="535" t="str">
        <f t="shared" si="5"/>
        <v>CM-2a(M): Proportion of confirmed malaria cases that received first-line antimalarial treatment at public sector health facilities-0</v>
      </c>
      <c r="E123" s="536" t="s">
        <v>2146</v>
      </c>
      <c r="F123" s="536" t="s">
        <v>2199</v>
      </c>
      <c r="G123" s="535" t="s">
        <v>2365</v>
      </c>
    </row>
    <row r="124" spans="1:7" s="11" customFormat="1" x14ac:dyDescent="0.2">
      <c r="A124" s="535" t="s">
        <v>2363</v>
      </c>
      <c r="B124" s="536" t="s">
        <v>2364</v>
      </c>
      <c r="C124" s="535">
        <f t="shared" si="4"/>
        <v>1</v>
      </c>
      <c r="D124" s="535" t="str">
        <f t="shared" si="5"/>
        <v>CM-2a(M): Proportion of confirmed malaria cases that received first-line antimalarial treatment at public sector health facilities-1</v>
      </c>
      <c r="E124" s="536" t="s">
        <v>2146</v>
      </c>
      <c r="F124" s="536" t="s">
        <v>2201</v>
      </c>
      <c r="G124" s="535" t="s">
        <v>2366</v>
      </c>
    </row>
    <row r="125" spans="1:7" s="11" customFormat="1" x14ac:dyDescent="0.2">
      <c r="A125" s="535" t="s">
        <v>2367</v>
      </c>
      <c r="B125" s="536" t="s">
        <v>2368</v>
      </c>
      <c r="C125" s="535">
        <f t="shared" si="4"/>
        <v>0</v>
      </c>
      <c r="D125" s="535" t="str">
        <f t="shared" si="5"/>
        <v>CM-2b(M): Proportion of confirmed malaria cases that received first-line antimalarial treatment in the community-0</v>
      </c>
      <c r="E125" s="536" t="s">
        <v>2146</v>
      </c>
      <c r="F125" s="536" t="s">
        <v>2199</v>
      </c>
      <c r="G125" s="535" t="s">
        <v>2369</v>
      </c>
    </row>
    <row r="126" spans="1:7" s="11" customFormat="1" x14ac:dyDescent="0.2">
      <c r="A126" s="535" t="s">
        <v>2367</v>
      </c>
      <c r="B126" s="536" t="s">
        <v>2368</v>
      </c>
      <c r="C126" s="535">
        <f t="shared" si="4"/>
        <v>1</v>
      </c>
      <c r="D126" s="535" t="str">
        <f t="shared" si="5"/>
        <v>CM-2b(M): Proportion of confirmed malaria cases that received first-line antimalarial treatment in the community-1</v>
      </c>
      <c r="E126" s="536" t="s">
        <v>2146</v>
      </c>
      <c r="F126" s="536" t="s">
        <v>2201</v>
      </c>
      <c r="G126" s="535" t="s">
        <v>2370</v>
      </c>
    </row>
    <row r="127" spans="1:7" s="11" customFormat="1" x14ac:dyDescent="0.2">
      <c r="A127" s="535" t="s">
        <v>2371</v>
      </c>
      <c r="B127" s="536" t="s">
        <v>2372</v>
      </c>
      <c r="C127" s="535">
        <f t="shared" si="4"/>
        <v>0</v>
      </c>
      <c r="D127" s="535" t="str">
        <f t="shared" si="5"/>
        <v>CM-2c(M): Proportion of confirmed malaria cases that received first-line antimalarial treatment at private sector sites-0</v>
      </c>
      <c r="E127" s="536" t="s">
        <v>2146</v>
      </c>
      <c r="F127" s="536" t="s">
        <v>2199</v>
      </c>
      <c r="G127" s="535" t="s">
        <v>2373</v>
      </c>
    </row>
    <row r="128" spans="1:7" s="11" customFormat="1" x14ac:dyDescent="0.2">
      <c r="A128" s="535" t="s">
        <v>2371</v>
      </c>
      <c r="B128" s="536" t="s">
        <v>2372</v>
      </c>
      <c r="C128" s="535">
        <f t="shared" si="4"/>
        <v>1</v>
      </c>
      <c r="D128" s="535" t="str">
        <f t="shared" si="5"/>
        <v>CM-2c(M): Proportion of confirmed malaria cases that received first-line antimalarial treatment at private sector sites-1</v>
      </c>
      <c r="E128" s="536" t="s">
        <v>2146</v>
      </c>
      <c r="F128" s="536" t="s">
        <v>2201</v>
      </c>
      <c r="G128" s="535" t="s">
        <v>2374</v>
      </c>
    </row>
    <row r="129" spans="1:7" s="11" customFormat="1" x14ac:dyDescent="0.2">
      <c r="A129" s="535" t="s">
        <v>2375</v>
      </c>
      <c r="B129" s="536" t="s">
        <v>2376</v>
      </c>
      <c r="C129" s="535">
        <f t="shared" si="4"/>
        <v>0</v>
      </c>
      <c r="D129" s="535" t="str">
        <f t="shared" si="5"/>
        <v>CM-3a: Proportion of malaria cases (presumed and confirmed) that received first line antimalarial treatment at public sector health facilities-0</v>
      </c>
      <c r="E129" s="536" t="s">
        <v>2146</v>
      </c>
      <c r="F129" s="536" t="s">
        <v>2199</v>
      </c>
      <c r="G129" s="535" t="s">
        <v>2377</v>
      </c>
    </row>
    <row r="130" spans="1:7" s="11" customFormat="1" x14ac:dyDescent="0.2">
      <c r="A130" s="535" t="s">
        <v>2375</v>
      </c>
      <c r="B130" s="536" t="s">
        <v>2376</v>
      </c>
      <c r="C130" s="535">
        <f t="shared" si="4"/>
        <v>1</v>
      </c>
      <c r="D130" s="535" t="str">
        <f t="shared" si="5"/>
        <v>CM-3a: Proportion of malaria cases (presumed and confirmed) that received first line antimalarial treatment at public sector health facilities-1</v>
      </c>
      <c r="E130" s="536" t="s">
        <v>2146</v>
      </c>
      <c r="F130" s="536" t="s">
        <v>2201</v>
      </c>
      <c r="G130" s="535" t="s">
        <v>2378</v>
      </c>
    </row>
    <row r="131" spans="1:7" s="11" customFormat="1" x14ac:dyDescent="0.2">
      <c r="A131" s="535" t="s">
        <v>2379</v>
      </c>
      <c r="B131" s="536" t="s">
        <v>2380</v>
      </c>
      <c r="C131" s="535">
        <f t="shared" si="4"/>
        <v>0</v>
      </c>
      <c r="D131" s="535" t="str">
        <f t="shared" si="5"/>
        <v>CM-3b: Proportion of malaria cases (presumed and confirmed) that received first line antimalarial treatment in the community-0</v>
      </c>
      <c r="E131" s="536" t="s">
        <v>2146</v>
      </c>
      <c r="F131" s="536" t="s">
        <v>2199</v>
      </c>
      <c r="G131" s="535" t="s">
        <v>2381</v>
      </c>
    </row>
    <row r="132" spans="1:7" s="11" customFormat="1" x14ac:dyDescent="0.2">
      <c r="A132" s="535" t="s">
        <v>2379</v>
      </c>
      <c r="B132" s="536" t="s">
        <v>2380</v>
      </c>
      <c r="C132" s="535">
        <f t="shared" si="4"/>
        <v>1</v>
      </c>
      <c r="D132" s="535" t="str">
        <f t="shared" si="5"/>
        <v>CM-3b: Proportion of malaria cases (presumed and confirmed) that received first line antimalarial treatment in the community-1</v>
      </c>
      <c r="E132" s="536" t="s">
        <v>2146</v>
      </c>
      <c r="F132" s="536" t="s">
        <v>2201</v>
      </c>
      <c r="G132" s="535" t="s">
        <v>2382</v>
      </c>
    </row>
    <row r="133" spans="1:7" s="11" customFormat="1" x14ac:dyDescent="0.2">
      <c r="A133" s="535" t="s">
        <v>2383</v>
      </c>
      <c r="B133" s="536" t="s">
        <v>2384</v>
      </c>
      <c r="C133" s="535">
        <f t="shared" si="4"/>
        <v>0</v>
      </c>
      <c r="D133" s="535" t="str">
        <f t="shared" si="5"/>
        <v>CM-3c: Proportion of malaria cases (presumed and confirmed) that received first line antimalarial treatment at private sector sites-0</v>
      </c>
      <c r="E133" s="536" t="s">
        <v>2146</v>
      </c>
      <c r="F133" s="536" t="s">
        <v>2199</v>
      </c>
      <c r="G133" s="535" t="s">
        <v>2385</v>
      </c>
    </row>
    <row r="134" spans="1:7" s="11" customFormat="1" x14ac:dyDescent="0.2">
      <c r="A134" s="535" t="s">
        <v>2383</v>
      </c>
      <c r="B134" s="536" t="s">
        <v>2384</v>
      </c>
      <c r="C134" s="535">
        <f t="shared" si="4"/>
        <v>1</v>
      </c>
      <c r="D134" s="535" t="str">
        <f t="shared" si="5"/>
        <v>CM-3c: Proportion of malaria cases (presumed and confirmed) that received first line antimalarial treatment at private sector sites-1</v>
      </c>
      <c r="E134" s="536" t="s">
        <v>2146</v>
      </c>
      <c r="F134" s="536" t="s">
        <v>2201</v>
      </c>
      <c r="G134" s="535" t="s">
        <v>2386</v>
      </c>
    </row>
    <row r="135" spans="1:7" s="11" customFormat="1" x14ac:dyDescent="0.2">
      <c r="A135" s="535" t="s">
        <v>2387</v>
      </c>
      <c r="B135" s="536" t="s">
        <v>2388</v>
      </c>
      <c r="C135" s="535">
        <f t="shared" si="4"/>
        <v>0</v>
      </c>
      <c r="D135" s="535" t="str">
        <f t="shared" si="5"/>
        <v>TCS-1(M): Percentage of people living with HIV currently receiving antiretroviral therapy-0</v>
      </c>
      <c r="E135" s="536" t="s">
        <v>2146</v>
      </c>
      <c r="F135" s="536" t="s">
        <v>2182</v>
      </c>
      <c r="G135" s="535" t="s">
        <v>2389</v>
      </c>
    </row>
    <row r="136" spans="1:7" s="11" customFormat="1" x14ac:dyDescent="0.2">
      <c r="A136" s="535" t="s">
        <v>2387</v>
      </c>
      <c r="B136" s="536" t="s">
        <v>2388</v>
      </c>
      <c r="C136" s="535">
        <f t="shared" si="4"/>
        <v>1</v>
      </c>
      <c r="D136" s="535" t="str">
        <f t="shared" si="5"/>
        <v>TCS-1(M): Percentage of people living with HIV currently receiving antiretroviral therapy-1</v>
      </c>
      <c r="E136" s="536" t="s">
        <v>2146</v>
      </c>
      <c r="F136" s="536" t="s">
        <v>2184</v>
      </c>
      <c r="G136" s="535" t="s">
        <v>2390</v>
      </c>
    </row>
    <row r="137" spans="1:7" s="11" customFormat="1" x14ac:dyDescent="0.2">
      <c r="A137" s="535" t="s">
        <v>2387</v>
      </c>
      <c r="B137" s="536" t="s">
        <v>2388</v>
      </c>
      <c r="C137" s="535">
        <f t="shared" si="4"/>
        <v>2</v>
      </c>
      <c r="D137" s="535" t="str">
        <f t="shared" si="5"/>
        <v>TCS-1(M): Percentage of people living with HIV currently receiving antiretroviral therapy-2</v>
      </c>
      <c r="E137" s="536" t="s">
        <v>2175</v>
      </c>
      <c r="F137" s="536" t="s">
        <v>2176</v>
      </c>
      <c r="G137" s="535" t="s">
        <v>2391</v>
      </c>
    </row>
    <row r="138" spans="1:7" s="11" customFormat="1" x14ac:dyDescent="0.2">
      <c r="A138" s="535" t="s">
        <v>2387</v>
      </c>
      <c r="B138" s="536" t="s">
        <v>2388</v>
      </c>
      <c r="C138" s="535">
        <f t="shared" si="4"/>
        <v>3</v>
      </c>
      <c r="D138" s="535" t="str">
        <f t="shared" si="5"/>
        <v>TCS-1(M): Percentage of people living with HIV currently receiving antiretroviral therapy-3</v>
      </c>
      <c r="E138" s="536" t="s">
        <v>2175</v>
      </c>
      <c r="F138" s="536" t="s">
        <v>2178</v>
      </c>
      <c r="G138" s="535" t="s">
        <v>2392</v>
      </c>
    </row>
    <row r="139" spans="1:7" s="11" customFormat="1" x14ac:dyDescent="0.2">
      <c r="A139" s="535" t="s">
        <v>2387</v>
      </c>
      <c r="B139" s="536" t="s">
        <v>2388</v>
      </c>
      <c r="C139" s="535">
        <f t="shared" si="4"/>
        <v>4</v>
      </c>
      <c r="D139" s="535" t="str">
        <f t="shared" si="5"/>
        <v>TCS-1(M): Percentage of people living with HIV currently receiving antiretroviral therapy-4</v>
      </c>
      <c r="E139" s="536" t="s">
        <v>2188</v>
      </c>
      <c r="F139" s="536" t="s">
        <v>2189</v>
      </c>
      <c r="G139" s="535" t="s">
        <v>2393</v>
      </c>
    </row>
    <row r="140" spans="1:7" s="11" customFormat="1" x14ac:dyDescent="0.2">
      <c r="A140" s="535" t="s">
        <v>2387</v>
      </c>
      <c r="B140" s="536" t="s">
        <v>2388</v>
      </c>
      <c r="C140" s="535">
        <f t="shared" si="4"/>
        <v>5</v>
      </c>
      <c r="D140" s="535" t="str">
        <f t="shared" si="5"/>
        <v>TCS-1(M): Percentage of people living with HIV currently receiving antiretroviral therapy-5</v>
      </c>
      <c r="E140" s="536" t="s">
        <v>2188</v>
      </c>
      <c r="F140" s="536" t="s">
        <v>2191</v>
      </c>
      <c r="G140" s="535" t="s">
        <v>2394</v>
      </c>
    </row>
    <row r="141" spans="1:7" s="11" customFormat="1" x14ac:dyDescent="0.2">
      <c r="A141" s="535" t="s">
        <v>2387</v>
      </c>
      <c r="B141" s="536" t="s">
        <v>2388</v>
      </c>
      <c r="C141" s="535">
        <f t="shared" si="4"/>
        <v>6</v>
      </c>
      <c r="D141" s="535" t="str">
        <f t="shared" si="5"/>
        <v>TCS-1(M): Percentage of people living with HIV currently receiving antiretroviral therapy-6</v>
      </c>
      <c r="E141" s="536" t="s">
        <v>2188</v>
      </c>
      <c r="F141" s="536" t="s">
        <v>2193</v>
      </c>
      <c r="G141" s="535" t="s">
        <v>2395</v>
      </c>
    </row>
    <row r="142" spans="1:7" s="11" customFormat="1" x14ac:dyDescent="0.2">
      <c r="A142" s="535" t="s">
        <v>2387</v>
      </c>
      <c r="B142" s="536" t="s">
        <v>2388</v>
      </c>
      <c r="C142" s="535">
        <f t="shared" si="4"/>
        <v>7</v>
      </c>
      <c r="D142" s="535" t="str">
        <f t="shared" si="5"/>
        <v>TCS-1(M): Percentage of people living with HIV currently receiving antiretroviral therapy-7</v>
      </c>
      <c r="E142" s="536" t="s">
        <v>2188</v>
      </c>
      <c r="F142" s="536" t="s">
        <v>2195</v>
      </c>
      <c r="G142" s="535" t="s">
        <v>2396</v>
      </c>
    </row>
    <row r="143" spans="1:7" s="11" customFormat="1" x14ac:dyDescent="0.2">
      <c r="A143" s="535" t="s">
        <v>2387</v>
      </c>
      <c r="B143" s="536" t="s">
        <v>2388</v>
      </c>
      <c r="C143" s="535">
        <f t="shared" si="4"/>
        <v>8</v>
      </c>
      <c r="D143" s="535" t="str">
        <f t="shared" si="5"/>
        <v>TCS-1(M): Percentage of people living with HIV currently receiving antiretroviral therapy-8</v>
      </c>
      <c r="E143" s="536" t="s">
        <v>2188</v>
      </c>
      <c r="F143" s="536" t="s">
        <v>2397</v>
      </c>
      <c r="G143" s="535" t="s">
        <v>2398</v>
      </c>
    </row>
    <row r="144" spans="1:7" s="11" customFormat="1" x14ac:dyDescent="0.2">
      <c r="A144" s="535" t="s">
        <v>2387</v>
      </c>
      <c r="B144" s="536" t="s">
        <v>2388</v>
      </c>
      <c r="C144" s="535">
        <f t="shared" si="4"/>
        <v>9</v>
      </c>
      <c r="D144" s="535" t="str">
        <f t="shared" si="5"/>
        <v>TCS-1(M): Percentage of people living with HIV currently receiving antiretroviral therapy-9</v>
      </c>
      <c r="E144" s="536" t="s">
        <v>2188</v>
      </c>
      <c r="F144" s="536" t="s">
        <v>2399</v>
      </c>
      <c r="G144" s="535" t="s">
        <v>2400</v>
      </c>
    </row>
    <row r="145" spans="1:7" s="11" customFormat="1" x14ac:dyDescent="0.2">
      <c r="A145" s="535" t="s">
        <v>2387</v>
      </c>
      <c r="B145" s="536" t="s">
        <v>2388</v>
      </c>
      <c r="C145" s="535">
        <f t="shared" si="4"/>
        <v>10</v>
      </c>
      <c r="D145" s="535" t="str">
        <f t="shared" si="5"/>
        <v>TCS-1(M): Percentage of people living with HIV currently receiving antiretroviral therapy-10</v>
      </c>
      <c r="E145" s="536" t="s">
        <v>2334</v>
      </c>
      <c r="F145" s="536" t="s">
        <v>2401</v>
      </c>
      <c r="G145" s="535" t="s">
        <v>2402</v>
      </c>
    </row>
    <row r="146" spans="1:7" s="11" customFormat="1" x14ac:dyDescent="0.2">
      <c r="A146" s="535" t="s">
        <v>2387</v>
      </c>
      <c r="B146" s="536" t="s">
        <v>2388</v>
      </c>
      <c r="C146" s="535">
        <f t="shared" si="4"/>
        <v>11</v>
      </c>
      <c r="D146" s="535" t="str">
        <f t="shared" si="5"/>
        <v>TCS-1(M): Percentage of people living with HIV currently receiving antiretroviral therapy-11</v>
      </c>
      <c r="E146" s="536" t="s">
        <v>2334</v>
      </c>
      <c r="F146" s="536" t="s">
        <v>2403</v>
      </c>
      <c r="G146" s="535" t="s">
        <v>2404</v>
      </c>
    </row>
    <row r="147" spans="1:7" s="11" customFormat="1" x14ac:dyDescent="0.2">
      <c r="A147" s="535" t="s">
        <v>2387</v>
      </c>
      <c r="B147" s="536" t="s">
        <v>2388</v>
      </c>
      <c r="C147" s="535">
        <f t="shared" si="4"/>
        <v>12</v>
      </c>
      <c r="D147" s="535" t="str">
        <f t="shared" si="5"/>
        <v>TCS-1(M): Percentage of people living with HIV currently receiving antiretroviral therapy-12</v>
      </c>
      <c r="E147" s="536" t="s">
        <v>2334</v>
      </c>
      <c r="F147" s="536" t="s">
        <v>2405</v>
      </c>
      <c r="G147" s="535" t="s">
        <v>2406</v>
      </c>
    </row>
    <row r="148" spans="1:7" s="11" customFormat="1" x14ac:dyDescent="0.2">
      <c r="A148" s="535" t="s">
        <v>2387</v>
      </c>
      <c r="B148" s="536" t="s">
        <v>2388</v>
      </c>
      <c r="C148" s="535">
        <f t="shared" si="4"/>
        <v>13</v>
      </c>
      <c r="D148" s="535" t="str">
        <f t="shared" si="5"/>
        <v>TCS-1(M): Percentage of people living with HIV currently receiving antiretroviral therapy-13</v>
      </c>
      <c r="E148" s="536" t="s">
        <v>2334</v>
      </c>
      <c r="F148" s="536" t="s">
        <v>2407</v>
      </c>
      <c r="G148" s="535" t="s">
        <v>2408</v>
      </c>
    </row>
    <row r="149" spans="1:7" s="11" customFormat="1" x14ac:dyDescent="0.2">
      <c r="A149" s="535" t="s">
        <v>2409</v>
      </c>
      <c r="B149" s="536" t="s">
        <v>2410</v>
      </c>
      <c r="C149" s="535">
        <f t="shared" si="4"/>
        <v>0</v>
      </c>
      <c r="D149" s="535" t="str">
        <f t="shared" si="5"/>
        <v>TCS-2: Percentage of people living with HIV that initiated ART with a CD4 count of &lt;200 cells/mm³-0</v>
      </c>
      <c r="E149" s="536" t="s">
        <v>2175</v>
      </c>
      <c r="F149" s="536" t="s">
        <v>2176</v>
      </c>
      <c r="G149" s="535" t="s">
        <v>2411</v>
      </c>
    </row>
    <row r="150" spans="1:7" s="11" customFormat="1" x14ac:dyDescent="0.2">
      <c r="A150" s="535" t="s">
        <v>2409</v>
      </c>
      <c r="B150" s="536" t="s">
        <v>2410</v>
      </c>
      <c r="C150" s="535">
        <f t="shared" si="4"/>
        <v>1</v>
      </c>
      <c r="D150" s="535" t="str">
        <f t="shared" si="5"/>
        <v>TCS-2: Percentage of people living with HIV that initiated ART with a CD4 count of &lt;200 cells/mm³-1</v>
      </c>
      <c r="E150" s="536" t="s">
        <v>2175</v>
      </c>
      <c r="F150" s="536" t="s">
        <v>2178</v>
      </c>
      <c r="G150" s="535" t="s">
        <v>2412</v>
      </c>
    </row>
    <row r="151" spans="1:7" s="11" customFormat="1" x14ac:dyDescent="0.2">
      <c r="A151" s="535" t="s">
        <v>2413</v>
      </c>
      <c r="B151" s="536" t="s">
        <v>2414</v>
      </c>
      <c r="C151" s="535">
        <f t="shared" si="4"/>
        <v>0</v>
      </c>
      <c r="D151" s="535" t="str">
        <f t="shared" si="5"/>
        <v>TCP-1(M): Number of notified cases of all forms of TB-(i.e. bacteriologically confirmed + clinically diagnosed), includes new and relapse cases-0</v>
      </c>
      <c r="E151" s="536" t="s">
        <v>2146</v>
      </c>
      <c r="F151" s="536" t="s">
        <v>2182</v>
      </c>
      <c r="G151" s="535" t="s">
        <v>2415</v>
      </c>
    </row>
    <row r="152" spans="1:7" s="11" customFormat="1" x14ac:dyDescent="0.2">
      <c r="A152" s="535" t="s">
        <v>2413</v>
      </c>
      <c r="B152" s="536" t="s">
        <v>2414</v>
      </c>
      <c r="C152" s="535">
        <f t="shared" si="4"/>
        <v>1</v>
      </c>
      <c r="D152" s="535" t="str">
        <f t="shared" si="5"/>
        <v>TCP-1(M): Number of notified cases of all forms of TB-(i.e. bacteriologically confirmed + clinically diagnosed), includes new and relapse cases-1</v>
      </c>
      <c r="E152" s="536" t="s">
        <v>2146</v>
      </c>
      <c r="F152" s="536" t="s">
        <v>2184</v>
      </c>
      <c r="G152" s="535" t="s">
        <v>2416</v>
      </c>
    </row>
    <row r="153" spans="1:7" s="11" customFormat="1" x14ac:dyDescent="0.2">
      <c r="A153" s="535" t="s">
        <v>2413</v>
      </c>
      <c r="B153" s="536" t="s">
        <v>2414</v>
      </c>
      <c r="C153" s="535">
        <f t="shared" si="4"/>
        <v>2</v>
      </c>
      <c r="D153" s="535" t="str">
        <f t="shared" si="5"/>
        <v>TCP-1(M): Number of notified cases of all forms of TB-(i.e. bacteriologically confirmed + clinically diagnosed), includes new and relapse cases-2</v>
      </c>
      <c r="E153" s="536" t="s">
        <v>2175</v>
      </c>
      <c r="F153" s="536" t="s">
        <v>2176</v>
      </c>
      <c r="G153" s="535" t="s">
        <v>2417</v>
      </c>
    </row>
    <row r="154" spans="1:7" s="11" customFormat="1" x14ac:dyDescent="0.2">
      <c r="A154" s="535" t="s">
        <v>2413</v>
      </c>
      <c r="B154" s="536" t="s">
        <v>2414</v>
      </c>
      <c r="C154" s="535">
        <f t="shared" si="4"/>
        <v>3</v>
      </c>
      <c r="D154" s="535" t="str">
        <f t="shared" si="5"/>
        <v>TCP-1(M): Number of notified cases of all forms of TB-(i.e. bacteriologically confirmed + clinically diagnosed), includes new and relapse cases-3</v>
      </c>
      <c r="E154" s="536" t="s">
        <v>2175</v>
      </c>
      <c r="F154" s="536" t="s">
        <v>2178</v>
      </c>
      <c r="G154" s="535" t="s">
        <v>2418</v>
      </c>
    </row>
    <row r="155" spans="1:7" s="11" customFormat="1" x14ac:dyDescent="0.2">
      <c r="A155" s="535" t="s">
        <v>2413</v>
      </c>
      <c r="B155" s="536" t="s">
        <v>2414</v>
      </c>
      <c r="C155" s="535">
        <f t="shared" si="4"/>
        <v>4</v>
      </c>
      <c r="D155" s="535" t="str">
        <f t="shared" si="5"/>
        <v>TCP-1(M): Number of notified cases of all forms of TB-(i.e. bacteriologically confirmed + clinically diagnosed), includes new and relapse cases-4</v>
      </c>
      <c r="E155" s="536" t="s">
        <v>2419</v>
      </c>
      <c r="F155" s="536" t="s">
        <v>2420</v>
      </c>
      <c r="G155" s="535" t="s">
        <v>2421</v>
      </c>
    </row>
    <row r="156" spans="1:7" s="11" customFormat="1" x14ac:dyDescent="0.2">
      <c r="A156" s="535" t="s">
        <v>2413</v>
      </c>
      <c r="B156" s="536" t="s">
        <v>2414</v>
      </c>
      <c r="C156" s="535">
        <f t="shared" si="4"/>
        <v>5</v>
      </c>
      <c r="D156" s="535" t="str">
        <f t="shared" si="5"/>
        <v>TCP-1(M): Number of notified cases of all forms of TB-(i.e. bacteriologically confirmed + clinically diagnosed), includes new and relapse cases-5</v>
      </c>
      <c r="E156" s="536" t="s">
        <v>2419</v>
      </c>
      <c r="F156" s="536" t="s">
        <v>2422</v>
      </c>
      <c r="G156" s="535" t="s">
        <v>2423</v>
      </c>
    </row>
    <row r="157" spans="1:7" s="11" customFormat="1" x14ac:dyDescent="0.2">
      <c r="A157" s="535" t="s">
        <v>2413</v>
      </c>
      <c r="B157" s="536" t="s">
        <v>2414</v>
      </c>
      <c r="C157" s="535">
        <f t="shared" si="4"/>
        <v>6</v>
      </c>
      <c r="D157" s="535" t="str">
        <f t="shared" si="5"/>
        <v>TCP-1(M): Number of notified cases of all forms of TB-(i.e. bacteriologically confirmed + clinically diagnosed), includes new and relapse cases-6</v>
      </c>
      <c r="E157" s="536" t="s">
        <v>2419</v>
      </c>
      <c r="F157" s="536" t="s">
        <v>2424</v>
      </c>
      <c r="G157" s="535" t="s">
        <v>2425</v>
      </c>
    </row>
    <row r="158" spans="1:7" s="11" customFormat="1" x14ac:dyDescent="0.2">
      <c r="A158" s="535" t="s">
        <v>2413</v>
      </c>
      <c r="B158" s="536" t="s">
        <v>2414</v>
      </c>
      <c r="C158" s="535">
        <f t="shared" si="4"/>
        <v>7</v>
      </c>
      <c r="D158" s="535" t="str">
        <f t="shared" si="5"/>
        <v>TCP-1(M): Number of notified cases of all forms of TB-(i.e. bacteriologically confirmed + clinically diagnosed), includes new and relapse cases-7</v>
      </c>
      <c r="E158" s="536" t="s">
        <v>2283</v>
      </c>
      <c r="F158" s="536" t="s">
        <v>2426</v>
      </c>
      <c r="G158" s="535" t="s">
        <v>2427</v>
      </c>
    </row>
    <row r="159" spans="1:7" s="11" customFormat="1" x14ac:dyDescent="0.2">
      <c r="A159" s="535" t="s">
        <v>2428</v>
      </c>
      <c r="B159" s="536" t="s">
        <v>2429</v>
      </c>
      <c r="C159" s="535">
        <f t="shared" si="4"/>
        <v>0</v>
      </c>
      <c r="D159" s="535"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536" t="s">
        <v>2146</v>
      </c>
      <c r="F159" s="536" t="s">
        <v>2182</v>
      </c>
      <c r="G159" s="535" t="s">
        <v>2430</v>
      </c>
    </row>
    <row r="160" spans="1:7" s="11" customFormat="1" x14ac:dyDescent="0.2">
      <c r="A160" s="535" t="s">
        <v>2428</v>
      </c>
      <c r="B160" s="536" t="s">
        <v>2429</v>
      </c>
      <c r="C160" s="535">
        <f t="shared" ref="C160:C182" si="6">IF(B160=B159,C159+1,0)</f>
        <v>1</v>
      </c>
      <c r="D160" s="535"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536" t="s">
        <v>2146</v>
      </c>
      <c r="F160" s="536" t="s">
        <v>2184</v>
      </c>
      <c r="G160" s="535" t="s">
        <v>2431</v>
      </c>
    </row>
    <row r="161" spans="1:7" s="11" customFormat="1" x14ac:dyDescent="0.2">
      <c r="A161" s="535" t="s">
        <v>2428</v>
      </c>
      <c r="B161" s="536" t="s">
        <v>2429</v>
      </c>
      <c r="C161" s="535">
        <f t="shared" si="6"/>
        <v>2</v>
      </c>
      <c r="D161" s="53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536" t="s">
        <v>2175</v>
      </c>
      <c r="F161" s="536" t="s">
        <v>2176</v>
      </c>
      <c r="G161" s="535" t="s">
        <v>2432</v>
      </c>
    </row>
    <row r="162" spans="1:7" s="11" customFormat="1" x14ac:dyDescent="0.2">
      <c r="A162" s="535" t="s">
        <v>2428</v>
      </c>
      <c r="B162" s="536" t="s">
        <v>2429</v>
      </c>
      <c r="C162" s="535">
        <f t="shared" si="6"/>
        <v>3</v>
      </c>
      <c r="D162" s="53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536" t="s">
        <v>2175</v>
      </c>
      <c r="F162" s="536" t="s">
        <v>2178</v>
      </c>
      <c r="G162" s="535" t="s">
        <v>2433</v>
      </c>
    </row>
    <row r="163" spans="1:7" s="11" customFormat="1" x14ac:dyDescent="0.2">
      <c r="A163" s="535" t="s">
        <v>2428</v>
      </c>
      <c r="B163" s="536" t="s">
        <v>2429</v>
      </c>
      <c r="C163" s="535">
        <f t="shared" si="6"/>
        <v>4</v>
      </c>
      <c r="D163" s="53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536" t="s">
        <v>2419</v>
      </c>
      <c r="F163" s="536" t="s">
        <v>2420</v>
      </c>
      <c r="G163" s="535" t="s">
        <v>2434</v>
      </c>
    </row>
    <row r="164" spans="1:7" s="11" customFormat="1" x14ac:dyDescent="0.2">
      <c r="A164" s="535" t="s">
        <v>2428</v>
      </c>
      <c r="B164" s="536" t="s">
        <v>2429</v>
      </c>
      <c r="C164" s="535">
        <f t="shared" si="6"/>
        <v>5</v>
      </c>
      <c r="D164" s="53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536" t="s">
        <v>2419</v>
      </c>
      <c r="F164" s="536" t="s">
        <v>2422</v>
      </c>
      <c r="G164" s="535" t="s">
        <v>2435</v>
      </c>
    </row>
    <row r="165" spans="1:7" s="11" customFormat="1" x14ac:dyDescent="0.2">
      <c r="A165" s="535" t="s">
        <v>2428</v>
      </c>
      <c r="B165" s="536" t="s">
        <v>2429</v>
      </c>
      <c r="C165" s="535">
        <f t="shared" si="6"/>
        <v>6</v>
      </c>
      <c r="D165" s="535"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536" t="s">
        <v>2419</v>
      </c>
      <c r="F165" s="536" t="s">
        <v>2424</v>
      </c>
      <c r="G165" s="535" t="s">
        <v>2436</v>
      </c>
    </row>
    <row r="166" spans="1:7" s="11" customFormat="1" x14ac:dyDescent="0.2">
      <c r="A166" s="535" t="s">
        <v>2437</v>
      </c>
      <c r="B166" s="536" t="s">
        <v>2438</v>
      </c>
      <c r="C166" s="535">
        <f t="shared" si="6"/>
        <v>0</v>
      </c>
      <c r="D166" s="535" t="str">
        <f t="shared" si="7"/>
        <v>YP-3: Number of adolescent girls and young women (AGYW) who were tested for HIV and received their results during the reporting period-0</v>
      </c>
      <c r="E166" s="536" t="s">
        <v>2146</v>
      </c>
      <c r="F166" s="536" t="s">
        <v>2439</v>
      </c>
      <c r="G166" s="535" t="s">
        <v>2440</v>
      </c>
    </row>
    <row r="167" spans="1:7" s="11" customFormat="1" x14ac:dyDescent="0.2">
      <c r="A167" s="535" t="s">
        <v>2437</v>
      </c>
      <c r="B167" s="536" t="s">
        <v>2438</v>
      </c>
      <c r="C167" s="535">
        <f t="shared" si="6"/>
        <v>1</v>
      </c>
      <c r="D167" s="535" t="str">
        <f t="shared" si="7"/>
        <v>YP-3: Number of adolescent girls and young women (AGYW) who were tested for HIV and received their results during the reporting period-1</v>
      </c>
      <c r="E167" s="536" t="s">
        <v>2146</v>
      </c>
      <c r="F167" s="536" t="s">
        <v>2441</v>
      </c>
      <c r="G167" s="535" t="s">
        <v>2442</v>
      </c>
    </row>
    <row r="168" spans="1:7" s="11" customFormat="1" x14ac:dyDescent="0.2">
      <c r="A168" s="535" t="s">
        <v>2437</v>
      </c>
      <c r="B168" s="536" t="s">
        <v>2438</v>
      </c>
      <c r="C168" s="535">
        <f t="shared" si="6"/>
        <v>2</v>
      </c>
      <c r="D168" s="535" t="str">
        <f t="shared" si="7"/>
        <v>YP-3: Number of adolescent girls and young women (AGYW) who were tested for HIV and received their results during the reporting period-2</v>
      </c>
      <c r="E168" s="536" t="s">
        <v>2146</v>
      </c>
      <c r="F168" s="536" t="s">
        <v>2443</v>
      </c>
      <c r="G168" s="535" t="s">
        <v>2444</v>
      </c>
    </row>
    <row r="169" spans="1:7" s="11" customFormat="1" x14ac:dyDescent="0.2">
      <c r="A169" s="535" t="s">
        <v>2437</v>
      </c>
      <c r="B169" s="536" t="s">
        <v>2438</v>
      </c>
      <c r="C169" s="535">
        <f t="shared" si="6"/>
        <v>3</v>
      </c>
      <c r="D169" s="535" t="str">
        <f t="shared" si="7"/>
        <v>YP-3: Number of adolescent girls and young women (AGYW) who were tested for HIV and received their results during the reporting period-3</v>
      </c>
      <c r="E169" s="536" t="s">
        <v>2419</v>
      </c>
      <c r="F169" s="536" t="s">
        <v>2422</v>
      </c>
      <c r="G169" s="535" t="s">
        <v>2445</v>
      </c>
    </row>
    <row r="170" spans="1:7" s="11" customFormat="1" x14ac:dyDescent="0.2">
      <c r="A170" s="535" t="s">
        <v>2437</v>
      </c>
      <c r="B170" s="536" t="s">
        <v>2438</v>
      </c>
      <c r="C170" s="535">
        <f t="shared" si="6"/>
        <v>4</v>
      </c>
      <c r="D170" s="535" t="str">
        <f t="shared" si="7"/>
        <v>YP-3: Number of adolescent girls and young women (AGYW) who were tested for HIV and received their results during the reporting period-4</v>
      </c>
      <c r="E170" s="536" t="s">
        <v>2419</v>
      </c>
      <c r="F170" s="536" t="s">
        <v>2424</v>
      </c>
      <c r="G170" s="535" t="s">
        <v>2446</v>
      </c>
    </row>
    <row r="171" spans="1:7" s="11" customFormat="1" x14ac:dyDescent="0.2">
      <c r="A171" s="535" t="s">
        <v>2447</v>
      </c>
      <c r="B171" s="536" t="s">
        <v>2448</v>
      </c>
      <c r="C171" s="535">
        <f t="shared" si="6"/>
        <v>0</v>
      </c>
      <c r="D171" s="535" t="str">
        <f t="shared" si="7"/>
        <v>HTS-1: Number of people who were tested for HIV and received their results during the reporting period-0</v>
      </c>
      <c r="E171" s="536" t="s">
        <v>2175</v>
      </c>
      <c r="F171" s="536" t="s">
        <v>2176</v>
      </c>
      <c r="G171" s="535" t="s">
        <v>2449</v>
      </c>
    </row>
    <row r="172" spans="1:7" s="11" customFormat="1" x14ac:dyDescent="0.2">
      <c r="A172" s="535" t="s">
        <v>2447</v>
      </c>
      <c r="B172" s="536" t="s">
        <v>2448</v>
      </c>
      <c r="C172" s="535">
        <f t="shared" si="6"/>
        <v>1</v>
      </c>
      <c r="D172" s="535" t="str">
        <f t="shared" si="7"/>
        <v>HTS-1: Number of people who were tested for HIV and received their results during the reporting period-1</v>
      </c>
      <c r="E172" s="536" t="s">
        <v>2175</v>
      </c>
      <c r="F172" s="536" t="s">
        <v>2178</v>
      </c>
      <c r="G172" s="535" t="s">
        <v>2450</v>
      </c>
    </row>
    <row r="173" spans="1:7" s="11" customFormat="1" x14ac:dyDescent="0.2">
      <c r="A173" s="535" t="s">
        <v>2447</v>
      </c>
      <c r="B173" s="536" t="s">
        <v>2448</v>
      </c>
      <c r="C173" s="535">
        <f t="shared" si="6"/>
        <v>2</v>
      </c>
      <c r="D173" s="535" t="str">
        <f t="shared" si="7"/>
        <v>HTS-1: Number of people who were tested for HIV and received their results during the reporting period-2</v>
      </c>
      <c r="E173" s="536" t="s">
        <v>2419</v>
      </c>
      <c r="F173" s="536" t="s">
        <v>2422</v>
      </c>
      <c r="G173" s="535" t="s">
        <v>2451</v>
      </c>
    </row>
    <row r="174" spans="1:7" s="11" customFormat="1" x14ac:dyDescent="0.2">
      <c r="A174" s="535" t="s">
        <v>2447</v>
      </c>
      <c r="B174" s="536" t="s">
        <v>2448</v>
      </c>
      <c r="C174" s="535">
        <f t="shared" si="6"/>
        <v>3</v>
      </c>
      <c r="D174" s="535" t="str">
        <f t="shared" si="7"/>
        <v>HTS-1: Number of people who were tested for HIV and received their results during the reporting period-3</v>
      </c>
      <c r="E174" s="536" t="s">
        <v>2419</v>
      </c>
      <c r="F174" s="536" t="s">
        <v>2424</v>
      </c>
      <c r="G174" s="535" t="s">
        <v>2452</v>
      </c>
    </row>
    <row r="175" spans="1:7" s="11" customFormat="1" x14ac:dyDescent="0.2">
      <c r="A175" s="535" t="s">
        <v>2453</v>
      </c>
      <c r="B175" s="536" t="s">
        <v>2454</v>
      </c>
      <c r="C175" s="535">
        <f t="shared" si="6"/>
        <v>0</v>
      </c>
      <c r="D175" s="535" t="str">
        <f t="shared" si="7"/>
        <v>TCP-6b: Number of TB cases (all forms) notified among key affected populations/ high risk groups (other than prisoners)-0</v>
      </c>
      <c r="E175" s="536" t="s">
        <v>2334</v>
      </c>
      <c r="F175" s="536" t="s">
        <v>2337</v>
      </c>
      <c r="G175" s="535" t="s">
        <v>2455</v>
      </c>
    </row>
    <row r="176" spans="1:7" s="11" customFormat="1" x14ac:dyDescent="0.2">
      <c r="A176" s="535" t="s">
        <v>2453</v>
      </c>
      <c r="B176" s="536" t="s">
        <v>2454</v>
      </c>
      <c r="C176" s="535">
        <f t="shared" si="6"/>
        <v>1</v>
      </c>
      <c r="D176" s="535" t="str">
        <f t="shared" si="7"/>
        <v>TCP-6b: Number of TB cases (all forms) notified among key affected populations/ high risk groups (other than prisoners)-1</v>
      </c>
      <c r="E176" s="536" t="s">
        <v>2334</v>
      </c>
      <c r="F176" s="536" t="s">
        <v>2343</v>
      </c>
      <c r="G176" s="535" t="s">
        <v>2456</v>
      </c>
    </row>
    <row r="177" spans="1:7" s="11" customFormat="1" x14ac:dyDescent="0.2">
      <c r="A177" s="535" t="s">
        <v>2457</v>
      </c>
      <c r="B177" s="536" t="s">
        <v>2458</v>
      </c>
      <c r="C177" s="535">
        <f t="shared" si="6"/>
        <v>0</v>
      </c>
      <c r="D177" s="535" t="str">
        <f t="shared" si="7"/>
        <v>SPI-2: Percentage of children aged 3–59 months who received the full number of courses of SMC (3 or 4) per  transmission season in the targeted areas-0</v>
      </c>
      <c r="E177" s="536" t="s">
        <v>2175</v>
      </c>
      <c r="F177" s="536" t="s">
        <v>2176</v>
      </c>
      <c r="G177" s="535" t="s">
        <v>2459</v>
      </c>
    </row>
    <row r="178" spans="1:7" s="11" customFormat="1" x14ac:dyDescent="0.2">
      <c r="A178" s="535" t="s">
        <v>2457</v>
      </c>
      <c r="B178" s="536" t="s">
        <v>2458</v>
      </c>
      <c r="C178" s="535">
        <f t="shared" si="6"/>
        <v>1</v>
      </c>
      <c r="D178" s="535" t="str">
        <f t="shared" si="7"/>
        <v>SPI-2: Percentage of children aged 3–59 months who received the full number of courses of SMC (3 or 4) per  transmission season in the targeted areas-1</v>
      </c>
      <c r="E178" s="536" t="s">
        <v>2175</v>
      </c>
      <c r="F178" s="536" t="s">
        <v>2178</v>
      </c>
      <c r="G178" s="535" t="s">
        <v>2460</v>
      </c>
    </row>
    <row r="179" spans="1:7" s="11" customFormat="1" x14ac:dyDescent="0.2">
      <c r="A179" s="535" t="s">
        <v>2461</v>
      </c>
      <c r="B179" s="536" t="s">
        <v>2462</v>
      </c>
      <c r="C179" s="535">
        <f t="shared" si="6"/>
        <v>0</v>
      </c>
      <c r="D179" s="535" t="str">
        <f t="shared" si="7"/>
        <v>TCS-3.1: Percentage of people living with HIV and on ART, who have a suppressed viral load at 12 months (&lt;1000 copies/ml)-0</v>
      </c>
      <c r="E179" s="536" t="s">
        <v>2188</v>
      </c>
      <c r="F179" s="536" t="s">
        <v>2189</v>
      </c>
      <c r="G179" s="535" t="s">
        <v>2463</v>
      </c>
    </row>
    <row r="180" spans="1:7" s="11" customFormat="1" x14ac:dyDescent="0.2">
      <c r="A180" s="535" t="s">
        <v>2461</v>
      </c>
      <c r="B180" s="536" t="s">
        <v>2462</v>
      </c>
      <c r="C180" s="535">
        <f t="shared" si="6"/>
        <v>1</v>
      </c>
      <c r="D180" s="535" t="str">
        <f t="shared" si="7"/>
        <v>TCS-3.1: Percentage of people living with HIV and on ART, who have a suppressed viral load at 12 months (&lt;1000 copies/ml)-1</v>
      </c>
      <c r="E180" s="536" t="s">
        <v>2188</v>
      </c>
      <c r="F180" s="536" t="s">
        <v>2191</v>
      </c>
      <c r="G180" s="535" t="s">
        <v>2464</v>
      </c>
    </row>
    <row r="181" spans="1:7" s="11" customFormat="1" x14ac:dyDescent="0.2">
      <c r="A181" s="535" t="s">
        <v>2461</v>
      </c>
      <c r="B181" s="536" t="s">
        <v>2462</v>
      </c>
      <c r="C181" s="535">
        <f t="shared" si="6"/>
        <v>2</v>
      </c>
      <c r="D181" s="535" t="str">
        <f t="shared" si="7"/>
        <v>TCS-3.1: Percentage of people living with HIV and on ART, who have a suppressed viral load at 12 months (&lt;1000 copies/ml)-2</v>
      </c>
      <c r="E181" s="536" t="s">
        <v>2188</v>
      </c>
      <c r="F181" s="536" t="s">
        <v>2193</v>
      </c>
      <c r="G181" s="535" t="s">
        <v>2465</v>
      </c>
    </row>
    <row r="182" spans="1:7" s="11" customFormat="1" x14ac:dyDescent="0.2">
      <c r="A182" s="535" t="s">
        <v>2461</v>
      </c>
      <c r="B182" s="536" t="s">
        <v>2462</v>
      </c>
      <c r="C182" s="535">
        <f t="shared" si="6"/>
        <v>3</v>
      </c>
      <c r="D182" s="535" t="str">
        <f t="shared" si="7"/>
        <v>TCS-3.1: Percentage of people living with HIV and on ART, who have a suppressed viral load at 12 months (&lt;1000 copies/ml)-3</v>
      </c>
      <c r="E182" s="536" t="s">
        <v>2188</v>
      </c>
      <c r="F182" s="536" t="s">
        <v>2195</v>
      </c>
      <c r="G182" s="535" t="s">
        <v>2466</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xr:uid="{F9F4A14D-1A2A-4FE2-840A-FA11FAB4173C}">
      <formula1>""</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D1:Q615"/>
  <sheetViews>
    <sheetView topLeftCell="A16" workbookViewId="0">
      <selection activeCell="I19" sqref="I19"/>
    </sheetView>
  </sheetViews>
  <sheetFormatPr baseColWidth="10" defaultColWidth="8.625" defaultRowHeight="12.75" x14ac:dyDescent="0.2"/>
  <cols>
    <col min="1" max="3" width="8.625" style="11"/>
    <col min="4" max="4" width="20.625" style="11" bestFit="1" customWidth="1"/>
    <col min="5" max="5" width="22.125" style="11" bestFit="1" customWidth="1"/>
    <col min="6" max="6" width="18.625" style="11" bestFit="1" customWidth="1"/>
    <col min="7" max="7" width="8.625" style="11"/>
    <col min="8" max="8" width="8.625" style="11" bestFit="1" customWidth="1"/>
    <col min="9" max="9" width="13" style="11" bestFit="1" customWidth="1"/>
    <col min="10" max="10" width="38.625" style="11" bestFit="1" customWidth="1"/>
    <col min="11" max="11" width="12.625" style="11" bestFit="1" customWidth="1"/>
    <col min="12" max="12" width="12.125" style="11" bestFit="1" customWidth="1"/>
    <col min="13" max="13" width="14" style="11" bestFit="1" customWidth="1"/>
    <col min="14" max="14" width="9.625" style="11" bestFit="1" customWidth="1"/>
    <col min="15" max="15" width="9.125" style="11" bestFit="1" customWidth="1"/>
    <col min="16" max="16384" width="8.625" style="11"/>
  </cols>
  <sheetData>
    <row r="1" spans="4:15" x14ac:dyDescent="0.2">
      <c r="D1" s="8" t="s">
        <v>218</v>
      </c>
    </row>
    <row r="2" spans="4:15" x14ac:dyDescent="0.2">
      <c r="D2" s="535" t="s">
        <v>212</v>
      </c>
      <c r="E2" s="535" t="s">
        <v>214</v>
      </c>
      <c r="F2" s="535" t="s">
        <v>123</v>
      </c>
      <c r="G2" s="535"/>
      <c r="H2" s="535" t="s">
        <v>42</v>
      </c>
      <c r="I2" s="535" t="s">
        <v>31</v>
      </c>
      <c r="J2" s="535" t="s">
        <v>216</v>
      </c>
      <c r="K2" s="535" t="s">
        <v>32</v>
      </c>
      <c r="L2" s="535" t="s">
        <v>33</v>
      </c>
      <c r="M2" s="535" t="s">
        <v>18</v>
      </c>
      <c r="N2" s="535" t="s">
        <v>9</v>
      </c>
      <c r="O2" s="535" t="s">
        <v>62</v>
      </c>
    </row>
    <row r="3" spans="4:15" hidden="1" x14ac:dyDescent="0.2">
      <c r="D3" s="536" t="s">
        <v>211</v>
      </c>
      <c r="E3" s="535" t="s">
        <v>213</v>
      </c>
      <c r="F3" s="536" t="s">
        <v>215</v>
      </c>
      <c r="G3" s="535"/>
      <c r="H3" s="536" t="s">
        <v>103</v>
      </c>
      <c r="I3" s="536" t="s">
        <v>102</v>
      </c>
      <c r="J3" s="535" t="str">
        <f>F3&amp;H3&amp;I3</f>
        <v>[Impact Indicator Name][Category][Disaggregation]</v>
      </c>
      <c r="K3" s="536" t="s">
        <v>50</v>
      </c>
      <c r="L3" s="536" t="s">
        <v>51</v>
      </c>
      <c r="M3" s="536" t="s">
        <v>52</v>
      </c>
      <c r="N3" s="536" t="s">
        <v>91</v>
      </c>
      <c r="O3" s="535" t="s">
        <v>61</v>
      </c>
    </row>
    <row r="4" spans="4:15" x14ac:dyDescent="0.2">
      <c r="D4" s="536" t="s">
        <v>2893</v>
      </c>
      <c r="E4" s="535" t="s">
        <v>2894</v>
      </c>
      <c r="F4" s="536"/>
      <c r="G4" s="535"/>
      <c r="H4" s="536"/>
      <c r="I4" s="536"/>
      <c r="J4" s="535" t="str">
        <f t="shared" ref="J4:J67" si="0">F4&amp;H4&amp;I4</f>
        <v/>
      </c>
      <c r="K4" s="536"/>
      <c r="L4" s="536"/>
      <c r="M4" s="536"/>
      <c r="N4" s="536"/>
      <c r="O4" s="535" t="s">
        <v>1543</v>
      </c>
    </row>
    <row r="5" spans="4:15" x14ac:dyDescent="0.2">
      <c r="D5" s="536" t="s">
        <v>2895</v>
      </c>
      <c r="E5" s="535" t="s">
        <v>2894</v>
      </c>
      <c r="F5" s="536"/>
      <c r="G5" s="535"/>
      <c r="H5" s="536"/>
      <c r="I5" s="536"/>
      <c r="J5" s="535" t="str">
        <f t="shared" si="0"/>
        <v/>
      </c>
      <c r="K5" s="536"/>
      <c r="L5" s="536"/>
      <c r="M5" s="536"/>
      <c r="N5" s="536"/>
      <c r="O5" s="535" t="s">
        <v>1544</v>
      </c>
    </row>
    <row r="6" spans="4:15" x14ac:dyDescent="0.2">
      <c r="D6" s="536" t="s">
        <v>2896</v>
      </c>
      <c r="E6" s="535" t="s">
        <v>2894</v>
      </c>
      <c r="F6" s="536"/>
      <c r="G6" s="535"/>
      <c r="H6" s="536"/>
      <c r="I6" s="536"/>
      <c r="J6" s="535" t="str">
        <f t="shared" si="0"/>
        <v/>
      </c>
      <c r="K6" s="536"/>
      <c r="L6" s="536"/>
      <c r="M6" s="536"/>
      <c r="N6" s="536"/>
      <c r="O6" s="535" t="s">
        <v>1545</v>
      </c>
    </row>
    <row r="7" spans="4:15" x14ac:dyDescent="0.2">
      <c r="D7" s="536" t="s">
        <v>2897</v>
      </c>
      <c r="E7" s="535" t="s">
        <v>2894</v>
      </c>
      <c r="F7" s="536"/>
      <c r="G7" s="535"/>
      <c r="H7" s="536"/>
      <c r="I7" s="536"/>
      <c r="J7" s="535" t="str">
        <f t="shared" si="0"/>
        <v/>
      </c>
      <c r="K7" s="536"/>
      <c r="L7" s="536"/>
      <c r="M7" s="536"/>
      <c r="N7" s="536"/>
      <c r="O7" s="535" t="s">
        <v>1546</v>
      </c>
    </row>
    <row r="8" spans="4:15" x14ac:dyDescent="0.2">
      <c r="D8" s="536" t="s">
        <v>2898</v>
      </c>
      <c r="E8" s="535" t="s">
        <v>2894</v>
      </c>
      <c r="F8" s="536"/>
      <c r="G8" s="535"/>
      <c r="H8" s="536"/>
      <c r="I8" s="536"/>
      <c r="J8" s="535" t="str">
        <f t="shared" si="0"/>
        <v/>
      </c>
      <c r="K8" s="536"/>
      <c r="L8" s="536"/>
      <c r="M8" s="536"/>
      <c r="N8" s="536"/>
      <c r="O8" s="535" t="s">
        <v>1547</v>
      </c>
    </row>
    <row r="9" spans="4:15" x14ac:dyDescent="0.2">
      <c r="D9" s="536" t="s">
        <v>2899</v>
      </c>
      <c r="E9" s="535" t="s">
        <v>2894</v>
      </c>
      <c r="F9" s="536"/>
      <c r="G9" s="535"/>
      <c r="H9" s="536"/>
      <c r="I9" s="536"/>
      <c r="J9" s="535" t="str">
        <f t="shared" si="0"/>
        <v/>
      </c>
      <c r="K9" s="536"/>
      <c r="L9" s="536"/>
      <c r="M9" s="536"/>
      <c r="N9" s="536"/>
      <c r="O9" s="535" t="s">
        <v>1548</v>
      </c>
    </row>
    <row r="10" spans="4:15" x14ac:dyDescent="0.2">
      <c r="D10" s="536" t="s">
        <v>2900</v>
      </c>
      <c r="E10" s="535" t="s">
        <v>2894</v>
      </c>
      <c r="F10" s="536"/>
      <c r="G10" s="535"/>
      <c r="H10" s="536"/>
      <c r="I10" s="536"/>
      <c r="J10" s="535" t="str">
        <f t="shared" si="0"/>
        <v/>
      </c>
      <c r="K10" s="536"/>
      <c r="L10" s="536"/>
      <c r="M10" s="536"/>
      <c r="N10" s="536"/>
      <c r="O10" s="535" t="s">
        <v>1549</v>
      </c>
    </row>
    <row r="11" spans="4:15" x14ac:dyDescent="0.2">
      <c r="D11" s="536" t="s">
        <v>2901</v>
      </c>
      <c r="E11" s="535" t="s">
        <v>2894</v>
      </c>
      <c r="F11" s="536"/>
      <c r="G11" s="535"/>
      <c r="H11" s="536"/>
      <c r="I11" s="536"/>
      <c r="J11" s="535" t="str">
        <f t="shared" si="0"/>
        <v/>
      </c>
      <c r="K11" s="536"/>
      <c r="L11" s="536"/>
      <c r="M11" s="536"/>
      <c r="N11" s="536"/>
      <c r="O11" s="535" t="s">
        <v>1550</v>
      </c>
    </row>
    <row r="12" spans="4:15" x14ac:dyDescent="0.2">
      <c r="D12" s="536" t="s">
        <v>2902</v>
      </c>
      <c r="E12" s="535" t="s">
        <v>2894</v>
      </c>
      <c r="F12" s="536"/>
      <c r="G12" s="535"/>
      <c r="H12" s="536"/>
      <c r="I12" s="536"/>
      <c r="J12" s="535" t="str">
        <f t="shared" si="0"/>
        <v/>
      </c>
      <c r="K12" s="536"/>
      <c r="L12" s="536"/>
      <c r="M12" s="536"/>
      <c r="N12" s="536"/>
      <c r="O12" s="535" t="s">
        <v>1551</v>
      </c>
    </row>
    <row r="13" spans="4:15" x14ac:dyDescent="0.2">
      <c r="D13" s="536" t="s">
        <v>2903</v>
      </c>
      <c r="E13" s="535" t="s">
        <v>2894</v>
      </c>
      <c r="F13" s="536"/>
      <c r="G13" s="535"/>
      <c r="H13" s="536"/>
      <c r="I13" s="536"/>
      <c r="J13" s="535" t="str">
        <f t="shared" si="0"/>
        <v/>
      </c>
      <c r="K13" s="536"/>
      <c r="L13" s="536"/>
      <c r="M13" s="536"/>
      <c r="N13" s="536"/>
      <c r="O13" s="535" t="s">
        <v>1552</v>
      </c>
    </row>
    <row r="14" spans="4:15" x14ac:dyDescent="0.2">
      <c r="D14" s="536" t="s">
        <v>2904</v>
      </c>
      <c r="E14" s="535" t="s">
        <v>2905</v>
      </c>
      <c r="F14" s="536"/>
      <c r="G14" s="535"/>
      <c r="H14" s="536"/>
      <c r="I14" s="536"/>
      <c r="J14" s="535" t="str">
        <f t="shared" si="0"/>
        <v/>
      </c>
      <c r="K14" s="536"/>
      <c r="L14" s="536"/>
      <c r="M14" s="536"/>
      <c r="N14" s="536"/>
      <c r="O14" s="535" t="s">
        <v>1553</v>
      </c>
    </row>
    <row r="15" spans="4:15" x14ac:dyDescent="0.2">
      <c r="D15" s="536" t="s">
        <v>2906</v>
      </c>
      <c r="E15" s="535" t="s">
        <v>2905</v>
      </c>
      <c r="F15" s="536"/>
      <c r="G15" s="535"/>
      <c r="H15" s="536"/>
      <c r="I15" s="536"/>
      <c r="J15" s="535" t="str">
        <f t="shared" si="0"/>
        <v/>
      </c>
      <c r="K15" s="536"/>
      <c r="L15" s="536"/>
      <c r="M15" s="536"/>
      <c r="N15" s="536"/>
      <c r="O15" s="535" t="s">
        <v>1554</v>
      </c>
    </row>
    <row r="16" spans="4:15" x14ac:dyDescent="0.2">
      <c r="D16" s="536" t="s">
        <v>2907</v>
      </c>
      <c r="E16" s="535" t="s">
        <v>2905</v>
      </c>
      <c r="F16" s="536"/>
      <c r="G16" s="535"/>
      <c r="H16" s="536"/>
      <c r="I16" s="536"/>
      <c r="J16" s="535" t="str">
        <f t="shared" si="0"/>
        <v/>
      </c>
      <c r="K16" s="536"/>
      <c r="L16" s="536"/>
      <c r="M16" s="536"/>
      <c r="N16" s="536"/>
      <c r="O16" s="535" t="s">
        <v>1555</v>
      </c>
    </row>
    <row r="17" spans="4:15" x14ac:dyDescent="0.2">
      <c r="D17" s="536" t="s">
        <v>2908</v>
      </c>
      <c r="E17" s="535" t="s">
        <v>2905</v>
      </c>
      <c r="F17" s="536"/>
      <c r="G17" s="535"/>
      <c r="H17" s="536"/>
      <c r="I17" s="536"/>
      <c r="J17" s="535" t="str">
        <f t="shared" si="0"/>
        <v/>
      </c>
      <c r="K17" s="536"/>
      <c r="L17" s="536"/>
      <c r="M17" s="536"/>
      <c r="N17" s="536"/>
      <c r="O17" s="535" t="s">
        <v>1556</v>
      </c>
    </row>
    <row r="18" spans="4:15" x14ac:dyDescent="0.2">
      <c r="D18" s="536" t="s">
        <v>2909</v>
      </c>
      <c r="E18" s="535" t="s">
        <v>2905</v>
      </c>
      <c r="F18" s="536"/>
      <c r="G18" s="535"/>
      <c r="H18" s="536"/>
      <c r="I18" s="536"/>
      <c r="J18" s="535" t="str">
        <f t="shared" si="0"/>
        <v/>
      </c>
      <c r="K18" s="536"/>
      <c r="L18" s="536"/>
      <c r="M18" s="536"/>
      <c r="N18" s="536"/>
      <c r="O18" s="535" t="s">
        <v>1557</v>
      </c>
    </row>
    <row r="19" spans="4:15" x14ac:dyDescent="0.2">
      <c r="D19" s="536" t="s">
        <v>2910</v>
      </c>
      <c r="E19" s="535" t="s">
        <v>2905</v>
      </c>
      <c r="F19" s="536"/>
      <c r="G19" s="535"/>
      <c r="H19" s="536"/>
      <c r="I19" s="536"/>
      <c r="J19" s="535" t="str">
        <f t="shared" si="0"/>
        <v/>
      </c>
      <c r="K19" s="536"/>
      <c r="L19" s="536"/>
      <c r="M19" s="536"/>
      <c r="N19" s="536"/>
      <c r="O19" s="535" t="s">
        <v>1558</v>
      </c>
    </row>
    <row r="20" spans="4:15" x14ac:dyDescent="0.2">
      <c r="D20" s="536" t="s">
        <v>2911</v>
      </c>
      <c r="E20" s="535" t="s">
        <v>2905</v>
      </c>
      <c r="F20" s="536"/>
      <c r="G20" s="535"/>
      <c r="H20" s="536"/>
      <c r="I20" s="536"/>
      <c r="J20" s="535" t="str">
        <f t="shared" si="0"/>
        <v/>
      </c>
      <c r="K20" s="536"/>
      <c r="L20" s="536"/>
      <c r="M20" s="536"/>
      <c r="N20" s="536"/>
      <c r="O20" s="535" t="s">
        <v>1559</v>
      </c>
    </row>
    <row r="21" spans="4:15" x14ac:dyDescent="0.2">
      <c r="D21" s="536" t="s">
        <v>2912</v>
      </c>
      <c r="E21" s="535" t="s">
        <v>2905</v>
      </c>
      <c r="F21" s="536"/>
      <c r="G21" s="535"/>
      <c r="H21" s="536"/>
      <c r="I21" s="536"/>
      <c r="J21" s="535" t="str">
        <f t="shared" si="0"/>
        <v/>
      </c>
      <c r="K21" s="536"/>
      <c r="L21" s="536"/>
      <c r="M21" s="536"/>
      <c r="N21" s="536"/>
      <c r="O21" s="535" t="s">
        <v>1560</v>
      </c>
    </row>
    <row r="22" spans="4:15" x14ac:dyDescent="0.2">
      <c r="D22" s="536" t="s">
        <v>2913</v>
      </c>
      <c r="E22" s="535" t="s">
        <v>2905</v>
      </c>
      <c r="F22" s="536"/>
      <c r="G22" s="535"/>
      <c r="H22" s="536"/>
      <c r="I22" s="536"/>
      <c r="J22" s="535" t="str">
        <f t="shared" si="0"/>
        <v/>
      </c>
      <c r="K22" s="536"/>
      <c r="L22" s="536"/>
      <c r="M22" s="536"/>
      <c r="N22" s="536"/>
      <c r="O22" s="535" t="s">
        <v>1561</v>
      </c>
    </row>
    <row r="23" spans="4:15" x14ac:dyDescent="0.2">
      <c r="D23" s="536" t="s">
        <v>2914</v>
      </c>
      <c r="E23" s="535" t="s">
        <v>2905</v>
      </c>
      <c r="F23" s="536"/>
      <c r="G23" s="535"/>
      <c r="H23" s="536"/>
      <c r="I23" s="536"/>
      <c r="J23" s="535" t="str">
        <f t="shared" si="0"/>
        <v/>
      </c>
      <c r="K23" s="536"/>
      <c r="L23" s="536"/>
      <c r="M23" s="536"/>
      <c r="N23" s="536"/>
      <c r="O23" s="535" t="s">
        <v>1562</v>
      </c>
    </row>
    <row r="24" spans="4:15" x14ac:dyDescent="0.2">
      <c r="D24" s="536" t="s">
        <v>2915</v>
      </c>
      <c r="E24" s="535" t="s">
        <v>2916</v>
      </c>
      <c r="F24" s="536"/>
      <c r="G24" s="535"/>
      <c r="H24" s="536"/>
      <c r="I24" s="536"/>
      <c r="J24" s="535" t="str">
        <f t="shared" si="0"/>
        <v/>
      </c>
      <c r="K24" s="536"/>
      <c r="L24" s="536"/>
      <c r="M24" s="536"/>
      <c r="N24" s="536"/>
      <c r="O24" s="535" t="s">
        <v>1563</v>
      </c>
    </row>
    <row r="25" spans="4:15" x14ac:dyDescent="0.2">
      <c r="D25" s="536" t="s">
        <v>2917</v>
      </c>
      <c r="E25" s="535" t="s">
        <v>2916</v>
      </c>
      <c r="F25" s="536"/>
      <c r="G25" s="535"/>
      <c r="H25" s="536"/>
      <c r="I25" s="536"/>
      <c r="J25" s="535" t="str">
        <f t="shared" si="0"/>
        <v/>
      </c>
      <c r="K25" s="536"/>
      <c r="L25" s="536"/>
      <c r="M25" s="536"/>
      <c r="N25" s="536"/>
      <c r="O25" s="535" t="s">
        <v>1564</v>
      </c>
    </row>
    <row r="26" spans="4:15" x14ac:dyDescent="0.2">
      <c r="D26" s="536" t="s">
        <v>2918</v>
      </c>
      <c r="E26" s="535" t="s">
        <v>2916</v>
      </c>
      <c r="F26" s="536"/>
      <c r="G26" s="535"/>
      <c r="H26" s="536"/>
      <c r="I26" s="536"/>
      <c r="J26" s="535" t="str">
        <f t="shared" si="0"/>
        <v/>
      </c>
      <c r="K26" s="536"/>
      <c r="L26" s="536"/>
      <c r="M26" s="536"/>
      <c r="N26" s="536"/>
      <c r="O26" s="535" t="s">
        <v>1565</v>
      </c>
    </row>
    <row r="27" spans="4:15" x14ac:dyDescent="0.2">
      <c r="D27" s="536" t="s">
        <v>2919</v>
      </c>
      <c r="E27" s="535" t="s">
        <v>2916</v>
      </c>
      <c r="F27" s="536"/>
      <c r="G27" s="535"/>
      <c r="H27" s="536"/>
      <c r="I27" s="536"/>
      <c r="J27" s="535" t="str">
        <f t="shared" si="0"/>
        <v/>
      </c>
      <c r="K27" s="536"/>
      <c r="L27" s="536"/>
      <c r="M27" s="536"/>
      <c r="N27" s="536"/>
      <c r="O27" s="535" t="s">
        <v>1566</v>
      </c>
    </row>
    <row r="28" spans="4:15" x14ac:dyDescent="0.2">
      <c r="D28" s="536" t="s">
        <v>2920</v>
      </c>
      <c r="E28" s="535" t="s">
        <v>2916</v>
      </c>
      <c r="F28" s="536"/>
      <c r="G28" s="535"/>
      <c r="H28" s="536"/>
      <c r="I28" s="536"/>
      <c r="J28" s="535" t="str">
        <f t="shared" si="0"/>
        <v/>
      </c>
      <c r="K28" s="536"/>
      <c r="L28" s="536"/>
      <c r="M28" s="536"/>
      <c r="N28" s="536"/>
      <c r="O28" s="535" t="s">
        <v>1567</v>
      </c>
    </row>
    <row r="29" spans="4:15" x14ac:dyDescent="0.2">
      <c r="D29" s="536" t="s">
        <v>2921</v>
      </c>
      <c r="E29" s="535" t="s">
        <v>2916</v>
      </c>
      <c r="F29" s="536"/>
      <c r="G29" s="535"/>
      <c r="H29" s="536"/>
      <c r="I29" s="536"/>
      <c r="J29" s="535" t="str">
        <f t="shared" si="0"/>
        <v/>
      </c>
      <c r="K29" s="536"/>
      <c r="L29" s="536"/>
      <c r="M29" s="536"/>
      <c r="N29" s="536"/>
      <c r="O29" s="535" t="s">
        <v>1568</v>
      </c>
    </row>
    <row r="30" spans="4:15" x14ac:dyDescent="0.2">
      <c r="D30" s="536" t="s">
        <v>2922</v>
      </c>
      <c r="E30" s="535" t="s">
        <v>2916</v>
      </c>
      <c r="F30" s="536"/>
      <c r="G30" s="535"/>
      <c r="H30" s="536"/>
      <c r="I30" s="536"/>
      <c r="J30" s="535" t="str">
        <f t="shared" si="0"/>
        <v/>
      </c>
      <c r="K30" s="536"/>
      <c r="L30" s="536"/>
      <c r="M30" s="536"/>
      <c r="N30" s="536"/>
      <c r="O30" s="535" t="s">
        <v>1569</v>
      </c>
    </row>
    <row r="31" spans="4:15" x14ac:dyDescent="0.2">
      <c r="D31" s="536" t="s">
        <v>2923</v>
      </c>
      <c r="E31" s="535" t="s">
        <v>2916</v>
      </c>
      <c r="F31" s="536"/>
      <c r="G31" s="535"/>
      <c r="H31" s="536"/>
      <c r="I31" s="536"/>
      <c r="J31" s="535" t="str">
        <f t="shared" si="0"/>
        <v/>
      </c>
      <c r="K31" s="536"/>
      <c r="L31" s="536"/>
      <c r="M31" s="536"/>
      <c r="N31" s="536"/>
      <c r="O31" s="535" t="s">
        <v>1570</v>
      </c>
    </row>
    <row r="32" spans="4:15" x14ac:dyDescent="0.2">
      <c r="D32" s="536" t="s">
        <v>2924</v>
      </c>
      <c r="E32" s="535" t="s">
        <v>2916</v>
      </c>
      <c r="F32" s="536"/>
      <c r="G32" s="535"/>
      <c r="H32" s="536"/>
      <c r="I32" s="536"/>
      <c r="J32" s="535" t="str">
        <f t="shared" si="0"/>
        <v/>
      </c>
      <c r="K32" s="536"/>
      <c r="L32" s="536"/>
      <c r="M32" s="536"/>
      <c r="N32" s="536"/>
      <c r="O32" s="535" t="s">
        <v>1571</v>
      </c>
    </row>
    <row r="33" spans="4:15" x14ac:dyDescent="0.2">
      <c r="D33" s="536" t="s">
        <v>2925</v>
      </c>
      <c r="E33" s="535" t="s">
        <v>2916</v>
      </c>
      <c r="F33" s="536"/>
      <c r="G33" s="535"/>
      <c r="H33" s="536"/>
      <c r="I33" s="536"/>
      <c r="J33" s="535" t="str">
        <f t="shared" si="0"/>
        <v/>
      </c>
      <c r="K33" s="536"/>
      <c r="L33" s="536"/>
      <c r="M33" s="536"/>
      <c r="N33" s="536"/>
      <c r="O33" s="535" t="s">
        <v>1572</v>
      </c>
    </row>
    <row r="34" spans="4:15" x14ac:dyDescent="0.2">
      <c r="D34" s="536" t="s">
        <v>2926</v>
      </c>
      <c r="E34" s="535" t="s">
        <v>2927</v>
      </c>
      <c r="F34" s="536"/>
      <c r="G34" s="535"/>
      <c r="H34" s="536"/>
      <c r="I34" s="536"/>
      <c r="J34" s="535" t="str">
        <f t="shared" si="0"/>
        <v/>
      </c>
      <c r="K34" s="536"/>
      <c r="L34" s="536"/>
      <c r="M34" s="536"/>
      <c r="N34" s="536"/>
      <c r="O34" s="535" t="s">
        <v>1573</v>
      </c>
    </row>
    <row r="35" spans="4:15" x14ac:dyDescent="0.2">
      <c r="D35" s="536" t="s">
        <v>2928</v>
      </c>
      <c r="E35" s="535" t="s">
        <v>2927</v>
      </c>
      <c r="F35" s="536"/>
      <c r="G35" s="535"/>
      <c r="H35" s="536"/>
      <c r="I35" s="536"/>
      <c r="J35" s="535" t="str">
        <f t="shared" si="0"/>
        <v/>
      </c>
      <c r="K35" s="536"/>
      <c r="L35" s="536"/>
      <c r="M35" s="536"/>
      <c r="N35" s="536"/>
      <c r="O35" s="535" t="s">
        <v>1574</v>
      </c>
    </row>
    <row r="36" spans="4:15" x14ac:dyDescent="0.2">
      <c r="D36" s="536" t="s">
        <v>2929</v>
      </c>
      <c r="E36" s="535" t="s">
        <v>2927</v>
      </c>
      <c r="F36" s="536"/>
      <c r="G36" s="535"/>
      <c r="H36" s="536"/>
      <c r="I36" s="536"/>
      <c r="J36" s="535" t="str">
        <f t="shared" si="0"/>
        <v/>
      </c>
      <c r="K36" s="536"/>
      <c r="L36" s="536"/>
      <c r="M36" s="536"/>
      <c r="N36" s="536"/>
      <c r="O36" s="535" t="s">
        <v>1575</v>
      </c>
    </row>
    <row r="37" spans="4:15" x14ac:dyDescent="0.2">
      <c r="D37" s="536" t="s">
        <v>2930</v>
      </c>
      <c r="E37" s="535" t="s">
        <v>2927</v>
      </c>
      <c r="F37" s="536"/>
      <c r="G37" s="535"/>
      <c r="H37" s="536"/>
      <c r="I37" s="536"/>
      <c r="J37" s="535" t="str">
        <f t="shared" si="0"/>
        <v/>
      </c>
      <c r="K37" s="536"/>
      <c r="L37" s="536"/>
      <c r="M37" s="536"/>
      <c r="N37" s="536"/>
      <c r="O37" s="535" t="s">
        <v>1576</v>
      </c>
    </row>
    <row r="38" spans="4:15" x14ac:dyDescent="0.2">
      <c r="D38" s="536" t="s">
        <v>2931</v>
      </c>
      <c r="E38" s="535" t="s">
        <v>2927</v>
      </c>
      <c r="F38" s="536"/>
      <c r="G38" s="535"/>
      <c r="H38" s="536"/>
      <c r="I38" s="536"/>
      <c r="J38" s="535" t="str">
        <f t="shared" si="0"/>
        <v/>
      </c>
      <c r="K38" s="536"/>
      <c r="L38" s="536"/>
      <c r="M38" s="536"/>
      <c r="N38" s="536"/>
      <c r="O38" s="535" t="s">
        <v>1577</v>
      </c>
    </row>
    <row r="39" spans="4:15" x14ac:dyDescent="0.2">
      <c r="D39" s="536" t="s">
        <v>2932</v>
      </c>
      <c r="E39" s="535" t="s">
        <v>2927</v>
      </c>
      <c r="F39" s="536"/>
      <c r="G39" s="535"/>
      <c r="H39" s="536"/>
      <c r="I39" s="536"/>
      <c r="J39" s="535" t="str">
        <f t="shared" si="0"/>
        <v/>
      </c>
      <c r="K39" s="536"/>
      <c r="L39" s="536"/>
      <c r="M39" s="536"/>
      <c r="N39" s="536"/>
      <c r="O39" s="535" t="s">
        <v>1578</v>
      </c>
    </row>
    <row r="40" spans="4:15" x14ac:dyDescent="0.2">
      <c r="D40" s="536" t="s">
        <v>2933</v>
      </c>
      <c r="E40" s="535" t="s">
        <v>2927</v>
      </c>
      <c r="F40" s="536"/>
      <c r="G40" s="535"/>
      <c r="H40" s="536"/>
      <c r="I40" s="536"/>
      <c r="J40" s="535" t="str">
        <f t="shared" si="0"/>
        <v/>
      </c>
      <c r="K40" s="536"/>
      <c r="L40" s="536"/>
      <c r="M40" s="536"/>
      <c r="N40" s="536"/>
      <c r="O40" s="535" t="s">
        <v>1579</v>
      </c>
    </row>
    <row r="41" spans="4:15" x14ac:dyDescent="0.2">
      <c r="D41" s="536" t="s">
        <v>2934</v>
      </c>
      <c r="E41" s="535" t="s">
        <v>2927</v>
      </c>
      <c r="F41" s="536"/>
      <c r="G41" s="535"/>
      <c r="H41" s="536"/>
      <c r="I41" s="536"/>
      <c r="J41" s="535" t="str">
        <f t="shared" si="0"/>
        <v/>
      </c>
      <c r="K41" s="536"/>
      <c r="L41" s="536"/>
      <c r="M41" s="536"/>
      <c r="N41" s="536"/>
      <c r="O41" s="535" t="s">
        <v>1580</v>
      </c>
    </row>
    <row r="42" spans="4:15" x14ac:dyDescent="0.2">
      <c r="D42" s="536" t="s">
        <v>2935</v>
      </c>
      <c r="E42" s="535" t="s">
        <v>2927</v>
      </c>
      <c r="F42" s="536"/>
      <c r="G42" s="535"/>
      <c r="H42" s="536"/>
      <c r="I42" s="536"/>
      <c r="J42" s="535" t="str">
        <f t="shared" si="0"/>
        <v/>
      </c>
      <c r="K42" s="536"/>
      <c r="L42" s="536"/>
      <c r="M42" s="536"/>
      <c r="N42" s="536"/>
      <c r="O42" s="535" t="s">
        <v>1581</v>
      </c>
    </row>
    <row r="43" spans="4:15" x14ac:dyDescent="0.2">
      <c r="D43" s="536" t="s">
        <v>2936</v>
      </c>
      <c r="E43" s="535" t="s">
        <v>2927</v>
      </c>
      <c r="F43" s="536"/>
      <c r="G43" s="535"/>
      <c r="H43" s="536"/>
      <c r="I43" s="536"/>
      <c r="J43" s="535" t="str">
        <f t="shared" si="0"/>
        <v/>
      </c>
      <c r="K43" s="536"/>
      <c r="L43" s="536"/>
      <c r="M43" s="536"/>
      <c r="N43" s="536"/>
      <c r="O43" s="535" t="s">
        <v>1582</v>
      </c>
    </row>
    <row r="44" spans="4:15" x14ac:dyDescent="0.2">
      <c r="D44" s="536" t="s">
        <v>2937</v>
      </c>
      <c r="E44" s="535" t="s">
        <v>2938</v>
      </c>
      <c r="F44" s="536"/>
      <c r="G44" s="535"/>
      <c r="H44" s="536"/>
      <c r="I44" s="536"/>
      <c r="J44" s="535" t="str">
        <f t="shared" si="0"/>
        <v/>
      </c>
      <c r="K44" s="536"/>
      <c r="L44" s="536"/>
      <c r="M44" s="536"/>
      <c r="N44" s="536"/>
      <c r="O44" s="535" t="s">
        <v>1583</v>
      </c>
    </row>
    <row r="45" spans="4:15" x14ac:dyDescent="0.2">
      <c r="D45" s="536" t="s">
        <v>2939</v>
      </c>
      <c r="E45" s="535" t="s">
        <v>2938</v>
      </c>
      <c r="F45" s="536"/>
      <c r="G45" s="535"/>
      <c r="H45" s="536"/>
      <c r="I45" s="536"/>
      <c r="J45" s="535" t="str">
        <f t="shared" si="0"/>
        <v/>
      </c>
      <c r="K45" s="536"/>
      <c r="L45" s="536"/>
      <c r="M45" s="536"/>
      <c r="N45" s="536"/>
      <c r="O45" s="535" t="s">
        <v>1584</v>
      </c>
    </row>
    <row r="46" spans="4:15" x14ac:dyDescent="0.2">
      <c r="D46" s="536" t="s">
        <v>2940</v>
      </c>
      <c r="E46" s="535" t="s">
        <v>2938</v>
      </c>
      <c r="F46" s="536"/>
      <c r="G46" s="535"/>
      <c r="H46" s="536"/>
      <c r="I46" s="536"/>
      <c r="J46" s="535" t="str">
        <f t="shared" si="0"/>
        <v/>
      </c>
      <c r="K46" s="536"/>
      <c r="L46" s="536"/>
      <c r="M46" s="536"/>
      <c r="N46" s="536"/>
      <c r="O46" s="535" t="s">
        <v>1585</v>
      </c>
    </row>
    <row r="47" spans="4:15" x14ac:dyDescent="0.2">
      <c r="D47" s="536" t="s">
        <v>2941</v>
      </c>
      <c r="E47" s="535" t="s">
        <v>2938</v>
      </c>
      <c r="F47" s="536"/>
      <c r="G47" s="535"/>
      <c r="H47" s="536"/>
      <c r="I47" s="536"/>
      <c r="J47" s="535" t="str">
        <f t="shared" si="0"/>
        <v/>
      </c>
      <c r="K47" s="536"/>
      <c r="L47" s="536"/>
      <c r="M47" s="536"/>
      <c r="N47" s="536"/>
      <c r="O47" s="535" t="s">
        <v>1586</v>
      </c>
    </row>
    <row r="48" spans="4:15" x14ac:dyDescent="0.2">
      <c r="D48" s="536" t="s">
        <v>2942</v>
      </c>
      <c r="E48" s="535" t="s">
        <v>2938</v>
      </c>
      <c r="F48" s="536"/>
      <c r="G48" s="535"/>
      <c r="H48" s="536"/>
      <c r="I48" s="536"/>
      <c r="J48" s="535" t="str">
        <f t="shared" si="0"/>
        <v/>
      </c>
      <c r="K48" s="536"/>
      <c r="L48" s="536"/>
      <c r="M48" s="536"/>
      <c r="N48" s="536"/>
      <c r="O48" s="535" t="s">
        <v>1587</v>
      </c>
    </row>
    <row r="49" spans="4:15" x14ac:dyDescent="0.2">
      <c r="D49" s="536" t="s">
        <v>2943</v>
      </c>
      <c r="E49" s="535" t="s">
        <v>2938</v>
      </c>
      <c r="F49" s="536"/>
      <c r="G49" s="535"/>
      <c r="H49" s="536"/>
      <c r="I49" s="536"/>
      <c r="J49" s="535" t="str">
        <f t="shared" si="0"/>
        <v/>
      </c>
      <c r="K49" s="536"/>
      <c r="L49" s="536"/>
      <c r="M49" s="536"/>
      <c r="N49" s="536"/>
      <c r="O49" s="535" t="s">
        <v>1588</v>
      </c>
    </row>
    <row r="50" spans="4:15" x14ac:dyDescent="0.2">
      <c r="D50" s="536" t="s">
        <v>2944</v>
      </c>
      <c r="E50" s="535" t="s">
        <v>2938</v>
      </c>
      <c r="F50" s="536"/>
      <c r="G50" s="535"/>
      <c r="H50" s="536"/>
      <c r="I50" s="536"/>
      <c r="J50" s="535" t="str">
        <f t="shared" si="0"/>
        <v/>
      </c>
      <c r="K50" s="536"/>
      <c r="L50" s="536"/>
      <c r="M50" s="536"/>
      <c r="N50" s="536"/>
      <c r="O50" s="535" t="s">
        <v>1589</v>
      </c>
    </row>
    <row r="51" spans="4:15" x14ac:dyDescent="0.2">
      <c r="D51" s="536" t="s">
        <v>2945</v>
      </c>
      <c r="E51" s="535" t="s">
        <v>2938</v>
      </c>
      <c r="F51" s="536"/>
      <c r="G51" s="535"/>
      <c r="H51" s="536"/>
      <c r="I51" s="536"/>
      <c r="J51" s="535" t="str">
        <f t="shared" si="0"/>
        <v/>
      </c>
      <c r="K51" s="536"/>
      <c r="L51" s="536"/>
      <c r="M51" s="536"/>
      <c r="N51" s="536"/>
      <c r="O51" s="535" t="s">
        <v>1590</v>
      </c>
    </row>
    <row r="52" spans="4:15" x14ac:dyDescent="0.2">
      <c r="D52" s="536" t="s">
        <v>2946</v>
      </c>
      <c r="E52" s="535" t="s">
        <v>2938</v>
      </c>
      <c r="F52" s="536"/>
      <c r="G52" s="535"/>
      <c r="H52" s="536"/>
      <c r="I52" s="536"/>
      <c r="J52" s="535" t="str">
        <f t="shared" si="0"/>
        <v/>
      </c>
      <c r="K52" s="536"/>
      <c r="L52" s="536"/>
      <c r="M52" s="536"/>
      <c r="N52" s="536"/>
      <c r="O52" s="535" t="s">
        <v>1591</v>
      </c>
    </row>
    <row r="53" spans="4:15" x14ac:dyDescent="0.2">
      <c r="D53" s="536" t="s">
        <v>2947</v>
      </c>
      <c r="E53" s="535" t="s">
        <v>2938</v>
      </c>
      <c r="F53" s="536"/>
      <c r="G53" s="535"/>
      <c r="H53" s="536"/>
      <c r="I53" s="536"/>
      <c r="J53" s="535" t="str">
        <f t="shared" si="0"/>
        <v/>
      </c>
      <c r="K53" s="536"/>
      <c r="L53" s="536"/>
      <c r="M53" s="536"/>
      <c r="N53" s="536"/>
      <c r="O53" s="535" t="s">
        <v>1592</v>
      </c>
    </row>
    <row r="54" spans="4:15" x14ac:dyDescent="0.2">
      <c r="D54" s="536" t="s">
        <v>2948</v>
      </c>
      <c r="E54" s="535" t="s">
        <v>2949</v>
      </c>
      <c r="F54" s="536"/>
      <c r="G54" s="535"/>
      <c r="H54" s="536"/>
      <c r="I54" s="536"/>
      <c r="J54" s="535" t="str">
        <f t="shared" si="0"/>
        <v/>
      </c>
      <c r="K54" s="536"/>
      <c r="L54" s="536"/>
      <c r="M54" s="536"/>
      <c r="N54" s="536"/>
      <c r="O54" s="535" t="s">
        <v>1593</v>
      </c>
    </row>
    <row r="55" spans="4:15" x14ac:dyDescent="0.2">
      <c r="D55" s="536" t="s">
        <v>2950</v>
      </c>
      <c r="E55" s="535" t="s">
        <v>2949</v>
      </c>
      <c r="F55" s="536"/>
      <c r="G55" s="535"/>
      <c r="H55" s="536"/>
      <c r="I55" s="536"/>
      <c r="J55" s="535" t="str">
        <f t="shared" si="0"/>
        <v/>
      </c>
      <c r="K55" s="536"/>
      <c r="L55" s="536"/>
      <c r="M55" s="536"/>
      <c r="N55" s="536"/>
      <c r="O55" s="535" t="s">
        <v>1594</v>
      </c>
    </row>
    <row r="56" spans="4:15" x14ac:dyDescent="0.2">
      <c r="D56" s="536" t="s">
        <v>2951</v>
      </c>
      <c r="E56" s="535" t="s">
        <v>2949</v>
      </c>
      <c r="F56" s="536"/>
      <c r="G56" s="535"/>
      <c r="H56" s="536"/>
      <c r="I56" s="536"/>
      <c r="J56" s="535" t="str">
        <f t="shared" si="0"/>
        <v/>
      </c>
      <c r="K56" s="536"/>
      <c r="L56" s="536"/>
      <c r="M56" s="536"/>
      <c r="N56" s="536"/>
      <c r="O56" s="535" t="s">
        <v>1595</v>
      </c>
    </row>
    <row r="57" spans="4:15" x14ac:dyDescent="0.2">
      <c r="D57" s="536" t="s">
        <v>2952</v>
      </c>
      <c r="E57" s="535" t="s">
        <v>2949</v>
      </c>
      <c r="F57" s="536"/>
      <c r="G57" s="535"/>
      <c r="H57" s="536"/>
      <c r="I57" s="536"/>
      <c r="J57" s="535" t="str">
        <f t="shared" si="0"/>
        <v/>
      </c>
      <c r="K57" s="536"/>
      <c r="L57" s="536"/>
      <c r="M57" s="536"/>
      <c r="N57" s="536"/>
      <c r="O57" s="535" t="s">
        <v>1596</v>
      </c>
    </row>
    <row r="58" spans="4:15" x14ac:dyDescent="0.2">
      <c r="D58" s="536" t="s">
        <v>2953</v>
      </c>
      <c r="E58" s="535" t="s">
        <v>2949</v>
      </c>
      <c r="F58" s="536"/>
      <c r="G58" s="535"/>
      <c r="H58" s="536"/>
      <c r="I58" s="536"/>
      <c r="J58" s="535" t="str">
        <f t="shared" si="0"/>
        <v/>
      </c>
      <c r="K58" s="536"/>
      <c r="L58" s="536"/>
      <c r="M58" s="536"/>
      <c r="N58" s="536"/>
      <c r="O58" s="535" t="s">
        <v>1597</v>
      </c>
    </row>
    <row r="59" spans="4:15" x14ac:dyDescent="0.2">
      <c r="D59" s="536" t="s">
        <v>2954</v>
      </c>
      <c r="E59" s="535" t="s">
        <v>2949</v>
      </c>
      <c r="F59" s="536"/>
      <c r="G59" s="535"/>
      <c r="H59" s="536"/>
      <c r="I59" s="536"/>
      <c r="J59" s="535" t="str">
        <f t="shared" si="0"/>
        <v/>
      </c>
      <c r="K59" s="536"/>
      <c r="L59" s="536"/>
      <c r="M59" s="536"/>
      <c r="N59" s="536"/>
      <c r="O59" s="535" t="s">
        <v>1598</v>
      </c>
    </row>
    <row r="60" spans="4:15" x14ac:dyDescent="0.2">
      <c r="D60" s="536" t="s">
        <v>2955</v>
      </c>
      <c r="E60" s="535" t="s">
        <v>2949</v>
      </c>
      <c r="F60" s="536"/>
      <c r="G60" s="535"/>
      <c r="H60" s="536"/>
      <c r="I60" s="536"/>
      <c r="J60" s="535" t="str">
        <f t="shared" si="0"/>
        <v/>
      </c>
      <c r="K60" s="536"/>
      <c r="L60" s="536"/>
      <c r="M60" s="536"/>
      <c r="N60" s="536"/>
      <c r="O60" s="535" t="s">
        <v>1599</v>
      </c>
    </row>
    <row r="61" spans="4:15" x14ac:dyDescent="0.2">
      <c r="D61" s="536" t="s">
        <v>2956</v>
      </c>
      <c r="E61" s="535" t="s">
        <v>2949</v>
      </c>
      <c r="F61" s="536"/>
      <c r="G61" s="535"/>
      <c r="H61" s="536"/>
      <c r="I61" s="536"/>
      <c r="J61" s="535" t="str">
        <f t="shared" si="0"/>
        <v/>
      </c>
      <c r="K61" s="536"/>
      <c r="L61" s="536"/>
      <c r="M61" s="536"/>
      <c r="N61" s="536"/>
      <c r="O61" s="535" t="s">
        <v>1600</v>
      </c>
    </row>
    <row r="62" spans="4:15" x14ac:dyDescent="0.2">
      <c r="D62" s="536" t="s">
        <v>2957</v>
      </c>
      <c r="E62" s="535" t="s">
        <v>2949</v>
      </c>
      <c r="F62" s="536"/>
      <c r="G62" s="535"/>
      <c r="H62" s="536"/>
      <c r="I62" s="536"/>
      <c r="J62" s="535" t="str">
        <f t="shared" si="0"/>
        <v/>
      </c>
      <c r="K62" s="536"/>
      <c r="L62" s="536"/>
      <c r="M62" s="536"/>
      <c r="N62" s="536"/>
      <c r="O62" s="535" t="s">
        <v>1601</v>
      </c>
    </row>
    <row r="63" spans="4:15" x14ac:dyDescent="0.2">
      <c r="D63" s="536" t="s">
        <v>2958</v>
      </c>
      <c r="E63" s="535" t="s">
        <v>2949</v>
      </c>
      <c r="F63" s="536"/>
      <c r="G63" s="535"/>
      <c r="H63" s="536"/>
      <c r="I63" s="536"/>
      <c r="J63" s="535" t="str">
        <f t="shared" si="0"/>
        <v/>
      </c>
      <c r="K63" s="536"/>
      <c r="L63" s="536"/>
      <c r="M63" s="536"/>
      <c r="N63" s="536"/>
      <c r="O63" s="535" t="s">
        <v>1602</v>
      </c>
    </row>
    <row r="64" spans="4:15" x14ac:dyDescent="0.2">
      <c r="D64" s="536" t="s">
        <v>2959</v>
      </c>
      <c r="E64" s="535" t="s">
        <v>2960</v>
      </c>
      <c r="F64" s="536"/>
      <c r="G64" s="535"/>
      <c r="H64" s="536"/>
      <c r="I64" s="536"/>
      <c r="J64" s="535" t="str">
        <f t="shared" si="0"/>
        <v/>
      </c>
      <c r="K64" s="536"/>
      <c r="L64" s="536"/>
      <c r="M64" s="536"/>
      <c r="N64" s="536"/>
      <c r="O64" s="535" t="s">
        <v>1603</v>
      </c>
    </row>
    <row r="65" spans="4:15" x14ac:dyDescent="0.2">
      <c r="D65" s="536" t="s">
        <v>2961</v>
      </c>
      <c r="E65" s="535" t="s">
        <v>2960</v>
      </c>
      <c r="F65" s="536"/>
      <c r="G65" s="535"/>
      <c r="H65" s="536"/>
      <c r="I65" s="536"/>
      <c r="J65" s="535" t="str">
        <f t="shared" si="0"/>
        <v/>
      </c>
      <c r="K65" s="536"/>
      <c r="L65" s="536"/>
      <c r="M65" s="536"/>
      <c r="N65" s="536"/>
      <c r="O65" s="535" t="s">
        <v>1604</v>
      </c>
    </row>
    <row r="66" spans="4:15" x14ac:dyDescent="0.2">
      <c r="D66" s="536" t="s">
        <v>2962</v>
      </c>
      <c r="E66" s="535" t="s">
        <v>2960</v>
      </c>
      <c r="F66" s="536"/>
      <c r="G66" s="535"/>
      <c r="H66" s="536"/>
      <c r="I66" s="536"/>
      <c r="J66" s="535" t="str">
        <f t="shared" si="0"/>
        <v/>
      </c>
      <c r="K66" s="536"/>
      <c r="L66" s="536"/>
      <c r="M66" s="536"/>
      <c r="N66" s="536"/>
      <c r="O66" s="535" t="s">
        <v>1605</v>
      </c>
    </row>
    <row r="67" spans="4:15" x14ac:dyDescent="0.2">
      <c r="D67" s="536" t="s">
        <v>2963</v>
      </c>
      <c r="E67" s="535" t="s">
        <v>2960</v>
      </c>
      <c r="F67" s="536"/>
      <c r="G67" s="535"/>
      <c r="H67" s="536"/>
      <c r="I67" s="536"/>
      <c r="J67" s="535" t="str">
        <f t="shared" si="0"/>
        <v/>
      </c>
      <c r="K67" s="536"/>
      <c r="L67" s="536"/>
      <c r="M67" s="536"/>
      <c r="N67" s="536"/>
      <c r="O67" s="535" t="s">
        <v>1606</v>
      </c>
    </row>
    <row r="68" spans="4:15" x14ac:dyDescent="0.2">
      <c r="D68" s="536" t="s">
        <v>2964</v>
      </c>
      <c r="E68" s="535" t="s">
        <v>2960</v>
      </c>
      <c r="F68" s="536"/>
      <c r="G68" s="535"/>
      <c r="H68" s="536"/>
      <c r="I68" s="536"/>
      <c r="J68" s="535" t="str">
        <f t="shared" ref="J68:J131" si="1">F68&amp;H68&amp;I68</f>
        <v/>
      </c>
      <c r="K68" s="536"/>
      <c r="L68" s="536"/>
      <c r="M68" s="536"/>
      <c r="N68" s="536"/>
      <c r="O68" s="535" t="s">
        <v>1607</v>
      </c>
    </row>
    <row r="69" spans="4:15" x14ac:dyDescent="0.2">
      <c r="D69" s="536" t="s">
        <v>2965</v>
      </c>
      <c r="E69" s="535" t="s">
        <v>2960</v>
      </c>
      <c r="F69" s="536"/>
      <c r="G69" s="535"/>
      <c r="H69" s="536"/>
      <c r="I69" s="536"/>
      <c r="J69" s="535" t="str">
        <f t="shared" si="1"/>
        <v/>
      </c>
      <c r="K69" s="536"/>
      <c r="L69" s="536"/>
      <c r="M69" s="536"/>
      <c r="N69" s="536"/>
      <c r="O69" s="535" t="s">
        <v>1608</v>
      </c>
    </row>
    <row r="70" spans="4:15" x14ac:dyDescent="0.2">
      <c r="D70" s="536" t="s">
        <v>2966</v>
      </c>
      <c r="E70" s="535" t="s">
        <v>2960</v>
      </c>
      <c r="F70" s="536"/>
      <c r="G70" s="535"/>
      <c r="H70" s="536"/>
      <c r="I70" s="536"/>
      <c r="J70" s="535" t="str">
        <f t="shared" si="1"/>
        <v/>
      </c>
      <c r="K70" s="536"/>
      <c r="L70" s="536"/>
      <c r="M70" s="536"/>
      <c r="N70" s="536"/>
      <c r="O70" s="535" t="s">
        <v>1609</v>
      </c>
    </row>
    <row r="71" spans="4:15" x14ac:dyDescent="0.2">
      <c r="D71" s="536" t="s">
        <v>2967</v>
      </c>
      <c r="E71" s="535" t="s">
        <v>2960</v>
      </c>
      <c r="F71" s="536"/>
      <c r="G71" s="535"/>
      <c r="H71" s="536"/>
      <c r="I71" s="536"/>
      <c r="J71" s="535" t="str">
        <f t="shared" si="1"/>
        <v/>
      </c>
      <c r="K71" s="536"/>
      <c r="L71" s="536"/>
      <c r="M71" s="536"/>
      <c r="N71" s="536"/>
      <c r="O71" s="535" t="s">
        <v>1610</v>
      </c>
    </row>
    <row r="72" spans="4:15" x14ac:dyDescent="0.2">
      <c r="D72" s="536" t="s">
        <v>2968</v>
      </c>
      <c r="E72" s="535" t="s">
        <v>2960</v>
      </c>
      <c r="F72" s="536"/>
      <c r="G72" s="535"/>
      <c r="H72" s="536"/>
      <c r="I72" s="536"/>
      <c r="J72" s="535" t="str">
        <f t="shared" si="1"/>
        <v/>
      </c>
      <c r="K72" s="536"/>
      <c r="L72" s="536"/>
      <c r="M72" s="536"/>
      <c r="N72" s="536"/>
      <c r="O72" s="535" t="s">
        <v>1611</v>
      </c>
    </row>
    <row r="73" spans="4:15" x14ac:dyDescent="0.2">
      <c r="D73" s="536" t="s">
        <v>2969</v>
      </c>
      <c r="E73" s="535" t="s">
        <v>2960</v>
      </c>
      <c r="F73" s="536"/>
      <c r="G73" s="535"/>
      <c r="H73" s="536"/>
      <c r="I73" s="536"/>
      <c r="J73" s="535" t="str">
        <f t="shared" si="1"/>
        <v/>
      </c>
      <c r="K73" s="536"/>
      <c r="L73" s="536"/>
      <c r="M73" s="536"/>
      <c r="N73" s="536"/>
      <c r="O73" s="535" t="s">
        <v>1612</v>
      </c>
    </row>
    <row r="74" spans="4:15" x14ac:dyDescent="0.2">
      <c r="D74" s="536" t="s">
        <v>2970</v>
      </c>
      <c r="E74" s="535" t="s">
        <v>2971</v>
      </c>
      <c r="F74" s="536"/>
      <c r="G74" s="535"/>
      <c r="H74" s="536"/>
      <c r="I74" s="536"/>
      <c r="J74" s="535" t="str">
        <f t="shared" si="1"/>
        <v/>
      </c>
      <c r="K74" s="536"/>
      <c r="L74" s="536"/>
      <c r="M74" s="536"/>
      <c r="N74" s="536"/>
      <c r="O74" s="535" t="s">
        <v>1613</v>
      </c>
    </row>
    <row r="75" spans="4:15" x14ac:dyDescent="0.2">
      <c r="D75" s="536" t="s">
        <v>2972</v>
      </c>
      <c r="E75" s="535" t="s">
        <v>2971</v>
      </c>
      <c r="F75" s="536"/>
      <c r="G75" s="535"/>
      <c r="H75" s="536"/>
      <c r="I75" s="536"/>
      <c r="J75" s="535" t="str">
        <f t="shared" si="1"/>
        <v/>
      </c>
      <c r="K75" s="536"/>
      <c r="L75" s="536"/>
      <c r="M75" s="536"/>
      <c r="N75" s="536"/>
      <c r="O75" s="535" t="s">
        <v>1614</v>
      </c>
    </row>
    <row r="76" spans="4:15" x14ac:dyDescent="0.2">
      <c r="D76" s="536" t="s">
        <v>2973</v>
      </c>
      <c r="E76" s="535" t="s">
        <v>2971</v>
      </c>
      <c r="F76" s="536"/>
      <c r="G76" s="535"/>
      <c r="H76" s="536"/>
      <c r="I76" s="536"/>
      <c r="J76" s="535" t="str">
        <f t="shared" si="1"/>
        <v/>
      </c>
      <c r="K76" s="536"/>
      <c r="L76" s="536"/>
      <c r="M76" s="536"/>
      <c r="N76" s="536"/>
      <c r="O76" s="535" t="s">
        <v>1615</v>
      </c>
    </row>
    <row r="77" spans="4:15" x14ac:dyDescent="0.2">
      <c r="D77" s="536" t="s">
        <v>2974</v>
      </c>
      <c r="E77" s="535" t="s">
        <v>2971</v>
      </c>
      <c r="F77" s="536"/>
      <c r="G77" s="535"/>
      <c r="H77" s="536"/>
      <c r="I77" s="536"/>
      <c r="J77" s="535" t="str">
        <f t="shared" si="1"/>
        <v/>
      </c>
      <c r="K77" s="536"/>
      <c r="L77" s="536"/>
      <c r="M77" s="536"/>
      <c r="N77" s="536"/>
      <c r="O77" s="535" t="s">
        <v>1616</v>
      </c>
    </row>
    <row r="78" spans="4:15" x14ac:dyDescent="0.2">
      <c r="D78" s="536" t="s">
        <v>2975</v>
      </c>
      <c r="E78" s="535" t="s">
        <v>2971</v>
      </c>
      <c r="F78" s="536"/>
      <c r="G78" s="535"/>
      <c r="H78" s="536"/>
      <c r="I78" s="536"/>
      <c r="J78" s="535" t="str">
        <f t="shared" si="1"/>
        <v/>
      </c>
      <c r="K78" s="536"/>
      <c r="L78" s="536"/>
      <c r="M78" s="536"/>
      <c r="N78" s="536"/>
      <c r="O78" s="535" t="s">
        <v>1617</v>
      </c>
    </row>
    <row r="79" spans="4:15" x14ac:dyDescent="0.2">
      <c r="D79" s="536" t="s">
        <v>2976</v>
      </c>
      <c r="E79" s="535" t="s">
        <v>2971</v>
      </c>
      <c r="F79" s="536"/>
      <c r="G79" s="535"/>
      <c r="H79" s="536"/>
      <c r="I79" s="536"/>
      <c r="J79" s="535" t="str">
        <f t="shared" si="1"/>
        <v/>
      </c>
      <c r="K79" s="536"/>
      <c r="L79" s="536"/>
      <c r="M79" s="536"/>
      <c r="N79" s="536"/>
      <c r="O79" s="535" t="s">
        <v>1618</v>
      </c>
    </row>
    <row r="80" spans="4:15" x14ac:dyDescent="0.2">
      <c r="D80" s="536" t="s">
        <v>2977</v>
      </c>
      <c r="E80" s="535" t="s">
        <v>2971</v>
      </c>
      <c r="F80" s="536"/>
      <c r="G80" s="535"/>
      <c r="H80" s="536"/>
      <c r="I80" s="536"/>
      <c r="J80" s="535" t="str">
        <f t="shared" si="1"/>
        <v/>
      </c>
      <c r="K80" s="536"/>
      <c r="L80" s="536"/>
      <c r="M80" s="536"/>
      <c r="N80" s="536"/>
      <c r="O80" s="535" t="s">
        <v>1619</v>
      </c>
    </row>
    <row r="81" spans="4:15" x14ac:dyDescent="0.2">
      <c r="D81" s="536" t="s">
        <v>2978</v>
      </c>
      <c r="E81" s="535" t="s">
        <v>2971</v>
      </c>
      <c r="F81" s="536"/>
      <c r="G81" s="535"/>
      <c r="H81" s="536"/>
      <c r="I81" s="536"/>
      <c r="J81" s="535" t="str">
        <f t="shared" si="1"/>
        <v/>
      </c>
      <c r="K81" s="536"/>
      <c r="L81" s="536"/>
      <c r="M81" s="536"/>
      <c r="N81" s="536"/>
      <c r="O81" s="535" t="s">
        <v>1620</v>
      </c>
    </row>
    <row r="82" spans="4:15" x14ac:dyDescent="0.2">
      <c r="D82" s="536" t="s">
        <v>2979</v>
      </c>
      <c r="E82" s="535" t="s">
        <v>2971</v>
      </c>
      <c r="F82" s="536"/>
      <c r="G82" s="535"/>
      <c r="H82" s="536"/>
      <c r="I82" s="536"/>
      <c r="J82" s="535" t="str">
        <f t="shared" si="1"/>
        <v/>
      </c>
      <c r="K82" s="536"/>
      <c r="L82" s="536"/>
      <c r="M82" s="536"/>
      <c r="N82" s="536"/>
      <c r="O82" s="535" t="s">
        <v>1621</v>
      </c>
    </row>
    <row r="83" spans="4:15" x14ac:dyDescent="0.2">
      <c r="D83" s="536" t="s">
        <v>2980</v>
      </c>
      <c r="E83" s="535" t="s">
        <v>2971</v>
      </c>
      <c r="F83" s="536"/>
      <c r="G83" s="535"/>
      <c r="H83" s="536"/>
      <c r="I83" s="536"/>
      <c r="J83" s="535" t="str">
        <f t="shared" si="1"/>
        <v/>
      </c>
      <c r="K83" s="536"/>
      <c r="L83" s="536"/>
      <c r="M83" s="536"/>
      <c r="N83" s="536"/>
      <c r="O83" s="535" t="s">
        <v>1622</v>
      </c>
    </row>
    <row r="84" spans="4:15" x14ac:dyDescent="0.2">
      <c r="D84" s="536" t="s">
        <v>2981</v>
      </c>
      <c r="E84" s="535" t="s">
        <v>2982</v>
      </c>
      <c r="F84" s="536"/>
      <c r="G84" s="535"/>
      <c r="H84" s="536"/>
      <c r="I84" s="536"/>
      <c r="J84" s="535" t="str">
        <f t="shared" si="1"/>
        <v/>
      </c>
      <c r="K84" s="536"/>
      <c r="L84" s="536"/>
      <c r="M84" s="536"/>
      <c r="N84" s="536"/>
      <c r="O84" s="535" t="s">
        <v>1623</v>
      </c>
    </row>
    <row r="85" spans="4:15" x14ac:dyDescent="0.2">
      <c r="D85" s="536" t="s">
        <v>2983</v>
      </c>
      <c r="E85" s="535" t="s">
        <v>2982</v>
      </c>
      <c r="F85" s="536"/>
      <c r="G85" s="535"/>
      <c r="H85" s="536"/>
      <c r="I85" s="536"/>
      <c r="J85" s="535" t="str">
        <f t="shared" si="1"/>
        <v/>
      </c>
      <c r="K85" s="536"/>
      <c r="L85" s="536"/>
      <c r="M85" s="536"/>
      <c r="N85" s="536"/>
      <c r="O85" s="535" t="s">
        <v>1624</v>
      </c>
    </row>
    <row r="86" spans="4:15" x14ac:dyDescent="0.2">
      <c r="D86" s="536" t="s">
        <v>2984</v>
      </c>
      <c r="E86" s="535" t="s">
        <v>2982</v>
      </c>
      <c r="F86" s="536"/>
      <c r="G86" s="535"/>
      <c r="H86" s="536"/>
      <c r="I86" s="536"/>
      <c r="J86" s="535" t="str">
        <f t="shared" si="1"/>
        <v/>
      </c>
      <c r="K86" s="536"/>
      <c r="L86" s="536"/>
      <c r="M86" s="536"/>
      <c r="N86" s="536"/>
      <c r="O86" s="535" t="s">
        <v>1625</v>
      </c>
    </row>
    <row r="87" spans="4:15" x14ac:dyDescent="0.2">
      <c r="D87" s="536" t="s">
        <v>2985</v>
      </c>
      <c r="E87" s="535" t="s">
        <v>2982</v>
      </c>
      <c r="F87" s="536"/>
      <c r="G87" s="535"/>
      <c r="H87" s="536"/>
      <c r="I87" s="536"/>
      <c r="J87" s="535" t="str">
        <f t="shared" si="1"/>
        <v/>
      </c>
      <c r="K87" s="536"/>
      <c r="L87" s="536"/>
      <c r="M87" s="536"/>
      <c r="N87" s="536"/>
      <c r="O87" s="535" t="s">
        <v>1626</v>
      </c>
    </row>
    <row r="88" spans="4:15" x14ac:dyDescent="0.2">
      <c r="D88" s="536" t="s">
        <v>2986</v>
      </c>
      <c r="E88" s="535" t="s">
        <v>2982</v>
      </c>
      <c r="F88" s="536"/>
      <c r="G88" s="535"/>
      <c r="H88" s="536"/>
      <c r="I88" s="536"/>
      <c r="J88" s="535" t="str">
        <f t="shared" si="1"/>
        <v/>
      </c>
      <c r="K88" s="536"/>
      <c r="L88" s="536"/>
      <c r="M88" s="536"/>
      <c r="N88" s="536"/>
      <c r="O88" s="535" t="s">
        <v>1627</v>
      </c>
    </row>
    <row r="89" spans="4:15" x14ac:dyDescent="0.2">
      <c r="D89" s="536" t="s">
        <v>2987</v>
      </c>
      <c r="E89" s="535" t="s">
        <v>2982</v>
      </c>
      <c r="F89" s="536"/>
      <c r="G89" s="535"/>
      <c r="H89" s="536"/>
      <c r="I89" s="536"/>
      <c r="J89" s="535" t="str">
        <f t="shared" si="1"/>
        <v/>
      </c>
      <c r="K89" s="536"/>
      <c r="L89" s="536"/>
      <c r="M89" s="536"/>
      <c r="N89" s="536"/>
      <c r="O89" s="535" t="s">
        <v>1628</v>
      </c>
    </row>
    <row r="90" spans="4:15" x14ac:dyDescent="0.2">
      <c r="D90" s="536" t="s">
        <v>2988</v>
      </c>
      <c r="E90" s="535" t="s">
        <v>2982</v>
      </c>
      <c r="F90" s="536"/>
      <c r="G90" s="535"/>
      <c r="H90" s="536"/>
      <c r="I90" s="536"/>
      <c r="J90" s="535" t="str">
        <f t="shared" si="1"/>
        <v/>
      </c>
      <c r="K90" s="536"/>
      <c r="L90" s="536"/>
      <c r="M90" s="536"/>
      <c r="N90" s="536"/>
      <c r="O90" s="535" t="s">
        <v>1629</v>
      </c>
    </row>
    <row r="91" spans="4:15" x14ac:dyDescent="0.2">
      <c r="D91" s="536" t="s">
        <v>2989</v>
      </c>
      <c r="E91" s="535" t="s">
        <v>2982</v>
      </c>
      <c r="F91" s="536"/>
      <c r="G91" s="535"/>
      <c r="H91" s="536"/>
      <c r="I91" s="536"/>
      <c r="J91" s="535" t="str">
        <f t="shared" si="1"/>
        <v/>
      </c>
      <c r="K91" s="536"/>
      <c r="L91" s="536"/>
      <c r="M91" s="536"/>
      <c r="N91" s="536"/>
      <c r="O91" s="535" t="s">
        <v>1630</v>
      </c>
    </row>
    <row r="92" spans="4:15" x14ac:dyDescent="0.2">
      <c r="D92" s="536" t="s">
        <v>2990</v>
      </c>
      <c r="E92" s="535" t="s">
        <v>2982</v>
      </c>
      <c r="F92" s="536"/>
      <c r="G92" s="535"/>
      <c r="H92" s="536"/>
      <c r="I92" s="536"/>
      <c r="J92" s="535" t="str">
        <f t="shared" si="1"/>
        <v/>
      </c>
      <c r="K92" s="536"/>
      <c r="L92" s="536"/>
      <c r="M92" s="536"/>
      <c r="N92" s="536"/>
      <c r="O92" s="535" t="s">
        <v>1631</v>
      </c>
    </row>
    <row r="93" spans="4:15" x14ac:dyDescent="0.2">
      <c r="D93" s="536" t="s">
        <v>2991</v>
      </c>
      <c r="E93" s="535" t="s">
        <v>2982</v>
      </c>
      <c r="F93" s="536"/>
      <c r="G93" s="535"/>
      <c r="H93" s="536"/>
      <c r="I93" s="536"/>
      <c r="J93" s="535" t="str">
        <f t="shared" si="1"/>
        <v/>
      </c>
      <c r="K93" s="536"/>
      <c r="L93" s="536"/>
      <c r="M93" s="536"/>
      <c r="N93" s="536"/>
      <c r="O93" s="535" t="s">
        <v>1632</v>
      </c>
    </row>
    <row r="94" spans="4:15" x14ac:dyDescent="0.2">
      <c r="D94" s="536" t="s">
        <v>2992</v>
      </c>
      <c r="E94" s="535" t="s">
        <v>2993</v>
      </c>
      <c r="F94" s="536"/>
      <c r="G94" s="535"/>
      <c r="H94" s="536"/>
      <c r="I94" s="536"/>
      <c r="J94" s="535" t="str">
        <f t="shared" si="1"/>
        <v/>
      </c>
      <c r="K94" s="536"/>
      <c r="L94" s="536"/>
      <c r="M94" s="536"/>
      <c r="N94" s="536"/>
      <c r="O94" s="535" t="s">
        <v>1633</v>
      </c>
    </row>
    <row r="95" spans="4:15" x14ac:dyDescent="0.2">
      <c r="D95" s="536" t="s">
        <v>2994</v>
      </c>
      <c r="E95" s="535" t="s">
        <v>2993</v>
      </c>
      <c r="F95" s="536"/>
      <c r="G95" s="535"/>
      <c r="H95" s="536"/>
      <c r="I95" s="536"/>
      <c r="J95" s="535" t="str">
        <f t="shared" si="1"/>
        <v/>
      </c>
      <c r="K95" s="536"/>
      <c r="L95" s="536"/>
      <c r="M95" s="536"/>
      <c r="N95" s="536"/>
      <c r="O95" s="535" t="s">
        <v>1634</v>
      </c>
    </row>
    <row r="96" spans="4:15" x14ac:dyDescent="0.2">
      <c r="D96" s="536" t="s">
        <v>2995</v>
      </c>
      <c r="E96" s="535" t="s">
        <v>2993</v>
      </c>
      <c r="F96" s="536"/>
      <c r="G96" s="535"/>
      <c r="H96" s="536"/>
      <c r="I96" s="536"/>
      <c r="J96" s="535" t="str">
        <f t="shared" si="1"/>
        <v/>
      </c>
      <c r="K96" s="536"/>
      <c r="L96" s="536"/>
      <c r="M96" s="536"/>
      <c r="N96" s="536"/>
      <c r="O96" s="535" t="s">
        <v>1635</v>
      </c>
    </row>
    <row r="97" spans="4:15" x14ac:dyDescent="0.2">
      <c r="D97" s="536" t="s">
        <v>2996</v>
      </c>
      <c r="E97" s="535" t="s">
        <v>2993</v>
      </c>
      <c r="F97" s="536"/>
      <c r="G97" s="535"/>
      <c r="H97" s="536"/>
      <c r="I97" s="536"/>
      <c r="J97" s="535" t="str">
        <f t="shared" si="1"/>
        <v/>
      </c>
      <c r="K97" s="536"/>
      <c r="L97" s="536"/>
      <c r="M97" s="536"/>
      <c r="N97" s="536"/>
      <c r="O97" s="535" t="s">
        <v>1636</v>
      </c>
    </row>
    <row r="98" spans="4:15" x14ac:dyDescent="0.2">
      <c r="D98" s="536" t="s">
        <v>2997</v>
      </c>
      <c r="E98" s="535" t="s">
        <v>2993</v>
      </c>
      <c r="F98" s="536"/>
      <c r="G98" s="535"/>
      <c r="H98" s="536"/>
      <c r="I98" s="536"/>
      <c r="J98" s="535" t="str">
        <f t="shared" si="1"/>
        <v/>
      </c>
      <c r="K98" s="536"/>
      <c r="L98" s="536"/>
      <c r="M98" s="536"/>
      <c r="N98" s="536"/>
      <c r="O98" s="535" t="s">
        <v>1637</v>
      </c>
    </row>
    <row r="99" spans="4:15" x14ac:dyDescent="0.2">
      <c r="D99" s="536" t="s">
        <v>2998</v>
      </c>
      <c r="E99" s="535" t="s">
        <v>2993</v>
      </c>
      <c r="F99" s="536"/>
      <c r="G99" s="535"/>
      <c r="H99" s="536"/>
      <c r="I99" s="536"/>
      <c r="J99" s="535" t="str">
        <f t="shared" si="1"/>
        <v/>
      </c>
      <c r="K99" s="536"/>
      <c r="L99" s="536"/>
      <c r="M99" s="536"/>
      <c r="N99" s="536"/>
      <c r="O99" s="535" t="s">
        <v>1638</v>
      </c>
    </row>
    <row r="100" spans="4:15" x14ac:dyDescent="0.2">
      <c r="D100" s="536" t="s">
        <v>2999</v>
      </c>
      <c r="E100" s="535" t="s">
        <v>2993</v>
      </c>
      <c r="F100" s="536"/>
      <c r="G100" s="535"/>
      <c r="H100" s="536"/>
      <c r="I100" s="536"/>
      <c r="J100" s="535" t="str">
        <f t="shared" si="1"/>
        <v/>
      </c>
      <c r="K100" s="536"/>
      <c r="L100" s="536"/>
      <c r="M100" s="536"/>
      <c r="N100" s="536"/>
      <c r="O100" s="535" t="s">
        <v>1639</v>
      </c>
    </row>
    <row r="101" spans="4:15" x14ac:dyDescent="0.2">
      <c r="D101" s="536" t="s">
        <v>3000</v>
      </c>
      <c r="E101" s="535" t="s">
        <v>2993</v>
      </c>
      <c r="F101" s="536"/>
      <c r="G101" s="535"/>
      <c r="H101" s="536"/>
      <c r="I101" s="536"/>
      <c r="J101" s="535" t="str">
        <f t="shared" si="1"/>
        <v/>
      </c>
      <c r="K101" s="536"/>
      <c r="L101" s="536"/>
      <c r="M101" s="536"/>
      <c r="N101" s="536"/>
      <c r="O101" s="535" t="s">
        <v>1640</v>
      </c>
    </row>
    <row r="102" spans="4:15" x14ac:dyDescent="0.2">
      <c r="D102" s="536" t="s">
        <v>3001</v>
      </c>
      <c r="E102" s="535" t="s">
        <v>2993</v>
      </c>
      <c r="F102" s="536"/>
      <c r="G102" s="535"/>
      <c r="H102" s="536"/>
      <c r="I102" s="536"/>
      <c r="J102" s="535" t="str">
        <f t="shared" si="1"/>
        <v/>
      </c>
      <c r="K102" s="536"/>
      <c r="L102" s="536"/>
      <c r="M102" s="536"/>
      <c r="N102" s="536"/>
      <c r="O102" s="535" t="s">
        <v>1641</v>
      </c>
    </row>
    <row r="103" spans="4:15" x14ac:dyDescent="0.2">
      <c r="D103" s="536" t="s">
        <v>3002</v>
      </c>
      <c r="E103" s="535" t="s">
        <v>2993</v>
      </c>
      <c r="F103" s="536"/>
      <c r="G103" s="535"/>
      <c r="H103" s="536"/>
      <c r="I103" s="536"/>
      <c r="J103" s="535" t="str">
        <f t="shared" si="1"/>
        <v/>
      </c>
      <c r="K103" s="536"/>
      <c r="L103" s="536"/>
      <c r="M103" s="536"/>
      <c r="N103" s="536"/>
      <c r="O103" s="535" t="s">
        <v>1642</v>
      </c>
    </row>
    <row r="104" spans="4:15" x14ac:dyDescent="0.2">
      <c r="D104" s="536" t="s">
        <v>3003</v>
      </c>
      <c r="E104" s="535" t="s">
        <v>3004</v>
      </c>
      <c r="F104" s="536"/>
      <c r="G104" s="535"/>
      <c r="H104" s="536"/>
      <c r="I104" s="536"/>
      <c r="J104" s="535" t="str">
        <f t="shared" si="1"/>
        <v/>
      </c>
      <c r="K104" s="536"/>
      <c r="L104" s="536"/>
      <c r="M104" s="536"/>
      <c r="N104" s="536"/>
      <c r="O104" s="535" t="s">
        <v>1643</v>
      </c>
    </row>
    <row r="105" spans="4:15" x14ac:dyDescent="0.2">
      <c r="D105" s="536" t="s">
        <v>3005</v>
      </c>
      <c r="E105" s="535" t="s">
        <v>3004</v>
      </c>
      <c r="F105" s="536"/>
      <c r="G105" s="535"/>
      <c r="H105" s="536"/>
      <c r="I105" s="536"/>
      <c r="J105" s="535" t="str">
        <f t="shared" si="1"/>
        <v/>
      </c>
      <c r="K105" s="536"/>
      <c r="L105" s="536"/>
      <c r="M105" s="536"/>
      <c r="N105" s="536"/>
      <c r="O105" s="535" t="s">
        <v>1644</v>
      </c>
    </row>
    <row r="106" spans="4:15" x14ac:dyDescent="0.2">
      <c r="D106" s="536" t="s">
        <v>3006</v>
      </c>
      <c r="E106" s="535" t="s">
        <v>3004</v>
      </c>
      <c r="F106" s="536"/>
      <c r="G106" s="535"/>
      <c r="H106" s="536"/>
      <c r="I106" s="536"/>
      <c r="J106" s="535" t="str">
        <f t="shared" si="1"/>
        <v/>
      </c>
      <c r="K106" s="536"/>
      <c r="L106" s="536"/>
      <c r="M106" s="536"/>
      <c r="N106" s="536"/>
      <c r="O106" s="535" t="s">
        <v>1645</v>
      </c>
    </row>
    <row r="107" spans="4:15" x14ac:dyDescent="0.2">
      <c r="D107" s="536" t="s">
        <v>3007</v>
      </c>
      <c r="E107" s="535" t="s">
        <v>3004</v>
      </c>
      <c r="F107" s="536"/>
      <c r="G107" s="535"/>
      <c r="H107" s="536"/>
      <c r="I107" s="536"/>
      <c r="J107" s="535" t="str">
        <f t="shared" si="1"/>
        <v/>
      </c>
      <c r="K107" s="536"/>
      <c r="L107" s="536"/>
      <c r="M107" s="536"/>
      <c r="N107" s="536"/>
      <c r="O107" s="535" t="s">
        <v>1646</v>
      </c>
    </row>
    <row r="108" spans="4:15" x14ac:dyDescent="0.2">
      <c r="D108" s="536" t="s">
        <v>3008</v>
      </c>
      <c r="E108" s="535" t="s">
        <v>3004</v>
      </c>
      <c r="F108" s="536"/>
      <c r="G108" s="535"/>
      <c r="H108" s="536"/>
      <c r="I108" s="536"/>
      <c r="J108" s="535" t="str">
        <f t="shared" si="1"/>
        <v/>
      </c>
      <c r="K108" s="536"/>
      <c r="L108" s="536"/>
      <c r="M108" s="536"/>
      <c r="N108" s="536"/>
      <c r="O108" s="535" t="s">
        <v>1647</v>
      </c>
    </row>
    <row r="109" spans="4:15" x14ac:dyDescent="0.2">
      <c r="D109" s="536" t="s">
        <v>3009</v>
      </c>
      <c r="E109" s="535" t="s">
        <v>3004</v>
      </c>
      <c r="F109" s="536"/>
      <c r="G109" s="535"/>
      <c r="H109" s="536"/>
      <c r="I109" s="536"/>
      <c r="J109" s="535" t="str">
        <f t="shared" si="1"/>
        <v/>
      </c>
      <c r="K109" s="536"/>
      <c r="L109" s="536"/>
      <c r="M109" s="536"/>
      <c r="N109" s="536"/>
      <c r="O109" s="535" t="s">
        <v>1648</v>
      </c>
    </row>
    <row r="110" spans="4:15" x14ac:dyDescent="0.2">
      <c r="D110" s="536" t="s">
        <v>3010</v>
      </c>
      <c r="E110" s="535" t="s">
        <v>3004</v>
      </c>
      <c r="F110" s="536"/>
      <c r="G110" s="535"/>
      <c r="H110" s="536"/>
      <c r="I110" s="536"/>
      <c r="J110" s="535" t="str">
        <f t="shared" si="1"/>
        <v/>
      </c>
      <c r="K110" s="536"/>
      <c r="L110" s="536"/>
      <c r="M110" s="536"/>
      <c r="N110" s="536"/>
      <c r="O110" s="535" t="s">
        <v>1649</v>
      </c>
    </row>
    <row r="111" spans="4:15" x14ac:dyDescent="0.2">
      <c r="D111" s="536" t="s">
        <v>3011</v>
      </c>
      <c r="E111" s="535" t="s">
        <v>3004</v>
      </c>
      <c r="F111" s="536"/>
      <c r="G111" s="535"/>
      <c r="H111" s="536"/>
      <c r="I111" s="536"/>
      <c r="J111" s="535" t="str">
        <f t="shared" si="1"/>
        <v/>
      </c>
      <c r="K111" s="536"/>
      <c r="L111" s="536"/>
      <c r="M111" s="536"/>
      <c r="N111" s="536"/>
      <c r="O111" s="535" t="s">
        <v>1650</v>
      </c>
    </row>
    <row r="112" spans="4:15" x14ac:dyDescent="0.2">
      <c r="D112" s="536" t="s">
        <v>3012</v>
      </c>
      <c r="E112" s="535" t="s">
        <v>3004</v>
      </c>
      <c r="F112" s="536"/>
      <c r="G112" s="535"/>
      <c r="H112" s="536"/>
      <c r="I112" s="536"/>
      <c r="J112" s="535" t="str">
        <f t="shared" si="1"/>
        <v/>
      </c>
      <c r="K112" s="536"/>
      <c r="L112" s="536"/>
      <c r="M112" s="536"/>
      <c r="N112" s="536"/>
      <c r="O112" s="535" t="s">
        <v>1651</v>
      </c>
    </row>
    <row r="113" spans="4:15" x14ac:dyDescent="0.2">
      <c r="D113" s="536" t="s">
        <v>3013</v>
      </c>
      <c r="E113" s="535" t="s">
        <v>3004</v>
      </c>
      <c r="F113" s="536"/>
      <c r="G113" s="535"/>
      <c r="H113" s="536"/>
      <c r="I113" s="536"/>
      <c r="J113" s="535" t="str">
        <f t="shared" si="1"/>
        <v/>
      </c>
      <c r="K113" s="536"/>
      <c r="L113" s="536"/>
      <c r="M113" s="536"/>
      <c r="N113" s="536"/>
      <c r="O113" s="535" t="s">
        <v>1652</v>
      </c>
    </row>
    <row r="114" spans="4:15" x14ac:dyDescent="0.2">
      <c r="D114" s="536" t="s">
        <v>3014</v>
      </c>
      <c r="E114" s="535" t="s">
        <v>3015</v>
      </c>
      <c r="F114" s="536"/>
      <c r="G114" s="535"/>
      <c r="H114" s="536"/>
      <c r="I114" s="536"/>
      <c r="J114" s="535" t="str">
        <f t="shared" si="1"/>
        <v/>
      </c>
      <c r="K114" s="536"/>
      <c r="L114" s="536"/>
      <c r="M114" s="536"/>
      <c r="N114" s="536"/>
      <c r="O114" s="535" t="s">
        <v>1653</v>
      </c>
    </row>
    <row r="115" spans="4:15" x14ac:dyDescent="0.2">
      <c r="D115" s="536" t="s">
        <v>3016</v>
      </c>
      <c r="E115" s="535" t="s">
        <v>3015</v>
      </c>
      <c r="F115" s="536"/>
      <c r="G115" s="535"/>
      <c r="H115" s="536"/>
      <c r="I115" s="536"/>
      <c r="J115" s="535" t="str">
        <f t="shared" si="1"/>
        <v/>
      </c>
      <c r="K115" s="536"/>
      <c r="L115" s="536"/>
      <c r="M115" s="536"/>
      <c r="N115" s="536"/>
      <c r="O115" s="535" t="s">
        <v>1654</v>
      </c>
    </row>
    <row r="116" spans="4:15" x14ac:dyDescent="0.2">
      <c r="D116" s="536" t="s">
        <v>3017</v>
      </c>
      <c r="E116" s="535" t="s">
        <v>3015</v>
      </c>
      <c r="F116" s="536"/>
      <c r="G116" s="535"/>
      <c r="H116" s="536"/>
      <c r="I116" s="536"/>
      <c r="J116" s="535" t="str">
        <f t="shared" si="1"/>
        <v/>
      </c>
      <c r="K116" s="536"/>
      <c r="L116" s="536"/>
      <c r="M116" s="536"/>
      <c r="N116" s="536"/>
      <c r="O116" s="535" t="s">
        <v>1655</v>
      </c>
    </row>
    <row r="117" spans="4:15" x14ac:dyDescent="0.2">
      <c r="D117" s="536" t="s">
        <v>3018</v>
      </c>
      <c r="E117" s="535" t="s">
        <v>3015</v>
      </c>
      <c r="F117" s="536"/>
      <c r="G117" s="535"/>
      <c r="H117" s="536"/>
      <c r="I117" s="536"/>
      <c r="J117" s="535" t="str">
        <f t="shared" si="1"/>
        <v/>
      </c>
      <c r="K117" s="536"/>
      <c r="L117" s="536"/>
      <c r="M117" s="536"/>
      <c r="N117" s="536"/>
      <c r="O117" s="535" t="s">
        <v>1656</v>
      </c>
    </row>
    <row r="118" spans="4:15" x14ac:dyDescent="0.2">
      <c r="D118" s="536" t="s">
        <v>3019</v>
      </c>
      <c r="E118" s="535" t="s">
        <v>3015</v>
      </c>
      <c r="F118" s="536"/>
      <c r="G118" s="535"/>
      <c r="H118" s="536"/>
      <c r="I118" s="536"/>
      <c r="J118" s="535" t="str">
        <f t="shared" si="1"/>
        <v/>
      </c>
      <c r="K118" s="536"/>
      <c r="L118" s="536"/>
      <c r="M118" s="536"/>
      <c r="N118" s="536"/>
      <c r="O118" s="535" t="s">
        <v>1657</v>
      </c>
    </row>
    <row r="119" spans="4:15" x14ac:dyDescent="0.2">
      <c r="D119" s="536" t="s">
        <v>3020</v>
      </c>
      <c r="E119" s="535" t="s">
        <v>3015</v>
      </c>
      <c r="F119" s="536"/>
      <c r="G119" s="535"/>
      <c r="H119" s="536"/>
      <c r="I119" s="536"/>
      <c r="J119" s="535" t="str">
        <f t="shared" si="1"/>
        <v/>
      </c>
      <c r="K119" s="536"/>
      <c r="L119" s="536"/>
      <c r="M119" s="536"/>
      <c r="N119" s="536"/>
      <c r="O119" s="535" t="s">
        <v>1658</v>
      </c>
    </row>
    <row r="120" spans="4:15" x14ac:dyDescent="0.2">
      <c r="D120" s="536" t="s">
        <v>3021</v>
      </c>
      <c r="E120" s="535" t="s">
        <v>3015</v>
      </c>
      <c r="F120" s="536"/>
      <c r="G120" s="535"/>
      <c r="H120" s="536"/>
      <c r="I120" s="536"/>
      <c r="J120" s="535" t="str">
        <f t="shared" si="1"/>
        <v/>
      </c>
      <c r="K120" s="536"/>
      <c r="L120" s="536"/>
      <c r="M120" s="536"/>
      <c r="N120" s="536"/>
      <c r="O120" s="535" t="s">
        <v>1659</v>
      </c>
    </row>
    <row r="121" spans="4:15" x14ac:dyDescent="0.2">
      <c r="D121" s="536" t="s">
        <v>3022</v>
      </c>
      <c r="E121" s="535" t="s">
        <v>3015</v>
      </c>
      <c r="F121" s="536"/>
      <c r="G121" s="535"/>
      <c r="H121" s="536"/>
      <c r="I121" s="536"/>
      <c r="J121" s="535" t="str">
        <f t="shared" si="1"/>
        <v/>
      </c>
      <c r="K121" s="536"/>
      <c r="L121" s="536"/>
      <c r="M121" s="536"/>
      <c r="N121" s="536"/>
      <c r="O121" s="535" t="s">
        <v>1660</v>
      </c>
    </row>
    <row r="122" spans="4:15" x14ac:dyDescent="0.2">
      <c r="D122" s="536" t="s">
        <v>3023</v>
      </c>
      <c r="E122" s="535" t="s">
        <v>3015</v>
      </c>
      <c r="F122" s="536"/>
      <c r="G122" s="535"/>
      <c r="H122" s="536"/>
      <c r="I122" s="536"/>
      <c r="J122" s="535" t="str">
        <f t="shared" si="1"/>
        <v/>
      </c>
      <c r="K122" s="536"/>
      <c r="L122" s="536"/>
      <c r="M122" s="536"/>
      <c r="N122" s="536"/>
      <c r="O122" s="535" t="s">
        <v>1661</v>
      </c>
    </row>
    <row r="123" spans="4:15" x14ac:dyDescent="0.2">
      <c r="D123" s="536" t="s">
        <v>3024</v>
      </c>
      <c r="E123" s="535" t="s">
        <v>3015</v>
      </c>
      <c r="F123" s="536"/>
      <c r="G123" s="535"/>
      <c r="H123" s="536"/>
      <c r="I123" s="536"/>
      <c r="J123" s="535" t="str">
        <f t="shared" si="1"/>
        <v/>
      </c>
      <c r="K123" s="536"/>
      <c r="L123" s="536"/>
      <c r="M123" s="536"/>
      <c r="N123" s="536"/>
      <c r="O123" s="535" t="s">
        <v>1662</v>
      </c>
    </row>
    <row r="124" spans="4:15" x14ac:dyDescent="0.2">
      <c r="D124" s="536" t="s">
        <v>3025</v>
      </c>
      <c r="E124" s="535" t="s">
        <v>3026</v>
      </c>
      <c r="F124" s="536"/>
      <c r="G124" s="535"/>
      <c r="H124" s="536"/>
      <c r="I124" s="536"/>
      <c r="J124" s="535" t="str">
        <f t="shared" si="1"/>
        <v/>
      </c>
      <c r="K124" s="536"/>
      <c r="L124" s="536"/>
      <c r="M124" s="536"/>
      <c r="N124" s="536"/>
      <c r="O124" s="535" t="s">
        <v>1663</v>
      </c>
    </row>
    <row r="125" spans="4:15" x14ac:dyDescent="0.2">
      <c r="D125" s="536" t="s">
        <v>3027</v>
      </c>
      <c r="E125" s="535" t="s">
        <v>3026</v>
      </c>
      <c r="F125" s="536"/>
      <c r="G125" s="535"/>
      <c r="H125" s="536"/>
      <c r="I125" s="536"/>
      <c r="J125" s="535" t="str">
        <f t="shared" si="1"/>
        <v/>
      </c>
      <c r="K125" s="536"/>
      <c r="L125" s="536"/>
      <c r="M125" s="536"/>
      <c r="N125" s="536"/>
      <c r="O125" s="535" t="s">
        <v>1664</v>
      </c>
    </row>
    <row r="126" spans="4:15" x14ac:dyDescent="0.2">
      <c r="D126" s="536" t="s">
        <v>3028</v>
      </c>
      <c r="E126" s="535" t="s">
        <v>3026</v>
      </c>
      <c r="F126" s="536"/>
      <c r="G126" s="535"/>
      <c r="H126" s="536"/>
      <c r="I126" s="536"/>
      <c r="J126" s="535" t="str">
        <f t="shared" si="1"/>
        <v/>
      </c>
      <c r="K126" s="536"/>
      <c r="L126" s="536"/>
      <c r="M126" s="536"/>
      <c r="N126" s="536"/>
      <c r="O126" s="535" t="s">
        <v>1665</v>
      </c>
    </row>
    <row r="127" spans="4:15" x14ac:dyDescent="0.2">
      <c r="D127" s="536" t="s">
        <v>3029</v>
      </c>
      <c r="E127" s="535" t="s">
        <v>3026</v>
      </c>
      <c r="F127" s="536"/>
      <c r="G127" s="535"/>
      <c r="H127" s="536"/>
      <c r="I127" s="536"/>
      <c r="J127" s="535" t="str">
        <f t="shared" si="1"/>
        <v/>
      </c>
      <c r="K127" s="536"/>
      <c r="L127" s="536"/>
      <c r="M127" s="536"/>
      <c r="N127" s="536"/>
      <c r="O127" s="535" t="s">
        <v>1666</v>
      </c>
    </row>
    <row r="128" spans="4:15" x14ac:dyDescent="0.2">
      <c r="D128" s="536" t="s">
        <v>3030</v>
      </c>
      <c r="E128" s="535" t="s">
        <v>3026</v>
      </c>
      <c r="F128" s="536"/>
      <c r="G128" s="535"/>
      <c r="H128" s="536"/>
      <c r="I128" s="536"/>
      <c r="J128" s="535" t="str">
        <f t="shared" si="1"/>
        <v/>
      </c>
      <c r="K128" s="536"/>
      <c r="L128" s="536"/>
      <c r="M128" s="536"/>
      <c r="N128" s="536"/>
      <c r="O128" s="535" t="s">
        <v>1667</v>
      </c>
    </row>
    <row r="129" spans="4:15" x14ac:dyDescent="0.2">
      <c r="D129" s="536" t="s">
        <v>3031</v>
      </c>
      <c r="E129" s="535" t="s">
        <v>3026</v>
      </c>
      <c r="F129" s="536"/>
      <c r="G129" s="535"/>
      <c r="H129" s="536"/>
      <c r="I129" s="536"/>
      <c r="J129" s="535" t="str">
        <f t="shared" si="1"/>
        <v/>
      </c>
      <c r="K129" s="536"/>
      <c r="L129" s="536"/>
      <c r="M129" s="536"/>
      <c r="N129" s="536"/>
      <c r="O129" s="535" t="s">
        <v>1668</v>
      </c>
    </row>
    <row r="130" spans="4:15" x14ac:dyDescent="0.2">
      <c r="D130" s="536" t="s">
        <v>3032</v>
      </c>
      <c r="E130" s="535" t="s">
        <v>3026</v>
      </c>
      <c r="F130" s="536"/>
      <c r="G130" s="535"/>
      <c r="H130" s="536"/>
      <c r="I130" s="536"/>
      <c r="J130" s="535" t="str">
        <f t="shared" si="1"/>
        <v/>
      </c>
      <c r="K130" s="536"/>
      <c r="L130" s="536"/>
      <c r="M130" s="536"/>
      <c r="N130" s="536"/>
      <c r="O130" s="535" t="s">
        <v>1669</v>
      </c>
    </row>
    <row r="131" spans="4:15" x14ac:dyDescent="0.2">
      <c r="D131" s="536" t="s">
        <v>3033</v>
      </c>
      <c r="E131" s="535" t="s">
        <v>3026</v>
      </c>
      <c r="F131" s="536"/>
      <c r="G131" s="535"/>
      <c r="H131" s="536"/>
      <c r="I131" s="536"/>
      <c r="J131" s="535" t="str">
        <f t="shared" si="1"/>
        <v/>
      </c>
      <c r="K131" s="536"/>
      <c r="L131" s="536"/>
      <c r="M131" s="536"/>
      <c r="N131" s="536"/>
      <c r="O131" s="535" t="s">
        <v>1670</v>
      </c>
    </row>
    <row r="132" spans="4:15" x14ac:dyDescent="0.2">
      <c r="D132" s="536" t="s">
        <v>3034</v>
      </c>
      <c r="E132" s="535" t="s">
        <v>3026</v>
      </c>
      <c r="F132" s="536"/>
      <c r="G132" s="535"/>
      <c r="H132" s="536"/>
      <c r="I132" s="536"/>
      <c r="J132" s="535" t="str">
        <f t="shared" ref="J132:J153" si="2">F132&amp;H132&amp;I132</f>
        <v/>
      </c>
      <c r="K132" s="536"/>
      <c r="L132" s="536"/>
      <c r="M132" s="536"/>
      <c r="N132" s="536"/>
      <c r="O132" s="535" t="s">
        <v>1671</v>
      </c>
    </row>
    <row r="133" spans="4:15" x14ac:dyDescent="0.2">
      <c r="D133" s="536" t="s">
        <v>3035</v>
      </c>
      <c r="E133" s="535" t="s">
        <v>3026</v>
      </c>
      <c r="F133" s="536"/>
      <c r="G133" s="535"/>
      <c r="H133" s="536"/>
      <c r="I133" s="536"/>
      <c r="J133" s="535" t="str">
        <f t="shared" si="2"/>
        <v/>
      </c>
      <c r="K133" s="536"/>
      <c r="L133" s="536"/>
      <c r="M133" s="536"/>
      <c r="N133" s="536"/>
      <c r="O133" s="535" t="s">
        <v>1672</v>
      </c>
    </row>
    <row r="134" spans="4:15" x14ac:dyDescent="0.2">
      <c r="D134" s="536" t="s">
        <v>3036</v>
      </c>
      <c r="E134" s="535" t="s">
        <v>3037</v>
      </c>
      <c r="F134" s="536"/>
      <c r="G134" s="535"/>
      <c r="H134" s="536"/>
      <c r="I134" s="536"/>
      <c r="J134" s="535" t="str">
        <f t="shared" si="2"/>
        <v/>
      </c>
      <c r="K134" s="536"/>
      <c r="L134" s="536"/>
      <c r="M134" s="536"/>
      <c r="N134" s="536"/>
      <c r="O134" s="535" t="s">
        <v>1673</v>
      </c>
    </row>
    <row r="135" spans="4:15" x14ac:dyDescent="0.2">
      <c r="D135" s="536" t="s">
        <v>3038</v>
      </c>
      <c r="E135" s="535" t="s">
        <v>3037</v>
      </c>
      <c r="F135" s="536"/>
      <c r="G135" s="535"/>
      <c r="H135" s="536"/>
      <c r="I135" s="536"/>
      <c r="J135" s="535" t="str">
        <f t="shared" si="2"/>
        <v/>
      </c>
      <c r="K135" s="536"/>
      <c r="L135" s="536"/>
      <c r="M135" s="536"/>
      <c r="N135" s="536"/>
      <c r="O135" s="535" t="s">
        <v>1674</v>
      </c>
    </row>
    <row r="136" spans="4:15" x14ac:dyDescent="0.2">
      <c r="D136" s="536" t="s">
        <v>3039</v>
      </c>
      <c r="E136" s="535" t="s">
        <v>3037</v>
      </c>
      <c r="F136" s="536"/>
      <c r="G136" s="535"/>
      <c r="H136" s="536"/>
      <c r="I136" s="536"/>
      <c r="J136" s="535" t="str">
        <f t="shared" si="2"/>
        <v/>
      </c>
      <c r="K136" s="536"/>
      <c r="L136" s="536"/>
      <c r="M136" s="536"/>
      <c r="N136" s="536"/>
      <c r="O136" s="535" t="s">
        <v>1675</v>
      </c>
    </row>
    <row r="137" spans="4:15" x14ac:dyDescent="0.2">
      <c r="D137" s="536" t="s">
        <v>3040</v>
      </c>
      <c r="E137" s="535" t="s">
        <v>3037</v>
      </c>
      <c r="F137" s="536"/>
      <c r="G137" s="535"/>
      <c r="H137" s="536"/>
      <c r="I137" s="536"/>
      <c r="J137" s="535" t="str">
        <f t="shared" si="2"/>
        <v/>
      </c>
      <c r="K137" s="536"/>
      <c r="L137" s="536"/>
      <c r="M137" s="536"/>
      <c r="N137" s="536"/>
      <c r="O137" s="535" t="s">
        <v>1676</v>
      </c>
    </row>
    <row r="138" spans="4:15" x14ac:dyDescent="0.2">
      <c r="D138" s="536" t="s">
        <v>3041</v>
      </c>
      <c r="E138" s="535" t="s">
        <v>3037</v>
      </c>
      <c r="F138" s="536"/>
      <c r="G138" s="535"/>
      <c r="H138" s="536"/>
      <c r="I138" s="536"/>
      <c r="J138" s="535" t="str">
        <f t="shared" si="2"/>
        <v/>
      </c>
      <c r="K138" s="536"/>
      <c r="L138" s="536"/>
      <c r="M138" s="536"/>
      <c r="N138" s="536"/>
      <c r="O138" s="535" t="s">
        <v>1677</v>
      </c>
    </row>
    <row r="139" spans="4:15" x14ac:dyDescent="0.2">
      <c r="D139" s="536" t="s">
        <v>3042</v>
      </c>
      <c r="E139" s="535" t="s">
        <v>3037</v>
      </c>
      <c r="F139" s="536"/>
      <c r="G139" s="535"/>
      <c r="H139" s="536"/>
      <c r="I139" s="536"/>
      <c r="J139" s="535" t="str">
        <f t="shared" si="2"/>
        <v/>
      </c>
      <c r="K139" s="536"/>
      <c r="L139" s="536"/>
      <c r="M139" s="536"/>
      <c r="N139" s="536"/>
      <c r="O139" s="535" t="s">
        <v>1678</v>
      </c>
    </row>
    <row r="140" spans="4:15" x14ac:dyDescent="0.2">
      <c r="D140" s="536" t="s">
        <v>3043</v>
      </c>
      <c r="E140" s="535" t="s">
        <v>3037</v>
      </c>
      <c r="F140" s="536"/>
      <c r="G140" s="535"/>
      <c r="H140" s="536"/>
      <c r="I140" s="536"/>
      <c r="J140" s="535" t="str">
        <f t="shared" si="2"/>
        <v/>
      </c>
      <c r="K140" s="536"/>
      <c r="L140" s="536"/>
      <c r="M140" s="536"/>
      <c r="N140" s="536"/>
      <c r="O140" s="535" t="s">
        <v>1679</v>
      </c>
    </row>
    <row r="141" spans="4:15" x14ac:dyDescent="0.2">
      <c r="D141" s="536" t="s">
        <v>3044</v>
      </c>
      <c r="E141" s="535" t="s">
        <v>3037</v>
      </c>
      <c r="F141" s="536"/>
      <c r="G141" s="535"/>
      <c r="H141" s="536"/>
      <c r="I141" s="536"/>
      <c r="J141" s="535" t="str">
        <f t="shared" si="2"/>
        <v/>
      </c>
      <c r="K141" s="536"/>
      <c r="L141" s="536"/>
      <c r="M141" s="536"/>
      <c r="N141" s="536"/>
      <c r="O141" s="535" t="s">
        <v>1680</v>
      </c>
    </row>
    <row r="142" spans="4:15" x14ac:dyDescent="0.2">
      <c r="D142" s="536" t="s">
        <v>3045</v>
      </c>
      <c r="E142" s="535" t="s">
        <v>3037</v>
      </c>
      <c r="F142" s="536"/>
      <c r="G142" s="535"/>
      <c r="H142" s="536"/>
      <c r="I142" s="536"/>
      <c r="J142" s="535" t="str">
        <f t="shared" si="2"/>
        <v/>
      </c>
      <c r="K142" s="536"/>
      <c r="L142" s="536"/>
      <c r="M142" s="536"/>
      <c r="N142" s="536"/>
      <c r="O142" s="535" t="s">
        <v>1681</v>
      </c>
    </row>
    <row r="143" spans="4:15" x14ac:dyDescent="0.2">
      <c r="D143" s="536" t="s">
        <v>3046</v>
      </c>
      <c r="E143" s="535" t="s">
        <v>3037</v>
      </c>
      <c r="F143" s="536"/>
      <c r="G143" s="535"/>
      <c r="H143" s="536"/>
      <c r="I143" s="536"/>
      <c r="J143" s="535" t="str">
        <f t="shared" si="2"/>
        <v/>
      </c>
      <c r="K143" s="536"/>
      <c r="L143" s="536"/>
      <c r="M143" s="536"/>
      <c r="N143" s="536"/>
      <c r="O143" s="535" t="s">
        <v>1682</v>
      </c>
    </row>
    <row r="144" spans="4:15" x14ac:dyDescent="0.2">
      <c r="D144" s="536" t="s">
        <v>3047</v>
      </c>
      <c r="E144" s="535" t="s">
        <v>3048</v>
      </c>
      <c r="F144" s="536"/>
      <c r="G144" s="535"/>
      <c r="H144" s="536"/>
      <c r="I144" s="536"/>
      <c r="J144" s="535" t="str">
        <f t="shared" si="2"/>
        <v/>
      </c>
      <c r="K144" s="536"/>
      <c r="L144" s="536"/>
      <c r="M144" s="536"/>
      <c r="N144" s="536"/>
      <c r="O144" s="535" t="s">
        <v>1683</v>
      </c>
    </row>
    <row r="145" spans="4:15" x14ac:dyDescent="0.2">
      <c r="D145" s="536" t="s">
        <v>3049</v>
      </c>
      <c r="E145" s="535" t="s">
        <v>3048</v>
      </c>
      <c r="F145" s="536"/>
      <c r="G145" s="535"/>
      <c r="H145" s="536"/>
      <c r="I145" s="536"/>
      <c r="J145" s="535" t="str">
        <f t="shared" si="2"/>
        <v/>
      </c>
      <c r="K145" s="536"/>
      <c r="L145" s="536"/>
      <c r="M145" s="536"/>
      <c r="N145" s="536"/>
      <c r="O145" s="535" t="s">
        <v>1684</v>
      </c>
    </row>
    <row r="146" spans="4:15" x14ac:dyDescent="0.2">
      <c r="D146" s="536" t="s">
        <v>3050</v>
      </c>
      <c r="E146" s="535" t="s">
        <v>3048</v>
      </c>
      <c r="F146" s="536"/>
      <c r="G146" s="535"/>
      <c r="H146" s="536"/>
      <c r="I146" s="536"/>
      <c r="J146" s="535" t="str">
        <f t="shared" si="2"/>
        <v/>
      </c>
      <c r="K146" s="536"/>
      <c r="L146" s="536"/>
      <c r="M146" s="536"/>
      <c r="N146" s="536"/>
      <c r="O146" s="535" t="s">
        <v>1685</v>
      </c>
    </row>
    <row r="147" spans="4:15" x14ac:dyDescent="0.2">
      <c r="D147" s="536" t="s">
        <v>3051</v>
      </c>
      <c r="E147" s="535" t="s">
        <v>3048</v>
      </c>
      <c r="F147" s="536"/>
      <c r="G147" s="535"/>
      <c r="H147" s="536"/>
      <c r="I147" s="536"/>
      <c r="J147" s="535" t="str">
        <f t="shared" si="2"/>
        <v/>
      </c>
      <c r="K147" s="536"/>
      <c r="L147" s="536"/>
      <c r="M147" s="536"/>
      <c r="N147" s="536"/>
      <c r="O147" s="535" t="s">
        <v>1686</v>
      </c>
    </row>
    <row r="148" spans="4:15" x14ac:dyDescent="0.2">
      <c r="D148" s="536" t="s">
        <v>3052</v>
      </c>
      <c r="E148" s="535" t="s">
        <v>3048</v>
      </c>
      <c r="F148" s="536"/>
      <c r="G148" s="535"/>
      <c r="H148" s="536"/>
      <c r="I148" s="536"/>
      <c r="J148" s="535" t="str">
        <f t="shared" si="2"/>
        <v/>
      </c>
      <c r="K148" s="536"/>
      <c r="L148" s="536"/>
      <c r="M148" s="536"/>
      <c r="N148" s="536"/>
      <c r="O148" s="535" t="s">
        <v>1687</v>
      </c>
    </row>
    <row r="149" spans="4:15" x14ac:dyDescent="0.2">
      <c r="D149" s="536" t="s">
        <v>3053</v>
      </c>
      <c r="E149" s="535" t="s">
        <v>3048</v>
      </c>
      <c r="F149" s="536"/>
      <c r="G149" s="535"/>
      <c r="H149" s="536"/>
      <c r="I149" s="536"/>
      <c r="J149" s="535" t="str">
        <f t="shared" si="2"/>
        <v/>
      </c>
      <c r="K149" s="536"/>
      <c r="L149" s="536"/>
      <c r="M149" s="536"/>
      <c r="N149" s="536"/>
      <c r="O149" s="535" t="s">
        <v>1688</v>
      </c>
    </row>
    <row r="150" spans="4:15" x14ac:dyDescent="0.2">
      <c r="D150" s="536" t="s">
        <v>3054</v>
      </c>
      <c r="E150" s="535" t="s">
        <v>3048</v>
      </c>
      <c r="F150" s="536"/>
      <c r="G150" s="535"/>
      <c r="H150" s="536"/>
      <c r="I150" s="536"/>
      <c r="J150" s="535" t="str">
        <f t="shared" si="2"/>
        <v/>
      </c>
      <c r="K150" s="536"/>
      <c r="L150" s="536"/>
      <c r="M150" s="536"/>
      <c r="N150" s="536"/>
      <c r="O150" s="535" t="s">
        <v>1689</v>
      </c>
    </row>
    <row r="151" spans="4:15" x14ac:dyDescent="0.2">
      <c r="D151" s="536" t="s">
        <v>3055</v>
      </c>
      <c r="E151" s="535" t="s">
        <v>3048</v>
      </c>
      <c r="F151" s="536"/>
      <c r="G151" s="535"/>
      <c r="H151" s="536"/>
      <c r="I151" s="536"/>
      <c r="J151" s="535" t="str">
        <f t="shared" si="2"/>
        <v/>
      </c>
      <c r="K151" s="536"/>
      <c r="L151" s="536"/>
      <c r="M151" s="536"/>
      <c r="N151" s="536"/>
      <c r="O151" s="535" t="s">
        <v>1690</v>
      </c>
    </row>
    <row r="152" spans="4:15" x14ac:dyDescent="0.2">
      <c r="D152" s="536" t="s">
        <v>3056</v>
      </c>
      <c r="E152" s="535" t="s">
        <v>3048</v>
      </c>
      <c r="F152" s="536"/>
      <c r="G152" s="535"/>
      <c r="H152" s="536"/>
      <c r="I152" s="536"/>
      <c r="J152" s="535" t="str">
        <f t="shared" si="2"/>
        <v/>
      </c>
      <c r="K152" s="536"/>
      <c r="L152" s="536"/>
      <c r="M152" s="536"/>
      <c r="N152" s="536"/>
      <c r="O152" s="535" t="s">
        <v>1691</v>
      </c>
    </row>
    <row r="153" spans="4:15" x14ac:dyDescent="0.2">
      <c r="D153" s="536" t="s">
        <v>3057</v>
      </c>
      <c r="E153" s="535" t="s">
        <v>3048</v>
      </c>
      <c r="F153" s="536"/>
      <c r="G153" s="535"/>
      <c r="H153" s="536"/>
      <c r="I153" s="536"/>
      <c r="J153" s="535" t="str">
        <f t="shared" si="2"/>
        <v/>
      </c>
      <c r="K153" s="536"/>
      <c r="L153" s="536"/>
      <c r="M153" s="536"/>
      <c r="N153" s="536"/>
      <c r="O153" s="535" t="s">
        <v>1692</v>
      </c>
    </row>
    <row r="157" spans="4:15" x14ac:dyDescent="0.2">
      <c r="D157" s="8" t="s">
        <v>219</v>
      </c>
    </row>
    <row r="158" spans="4:15" x14ac:dyDescent="0.2">
      <c r="D158" s="535" t="s">
        <v>221</v>
      </c>
      <c r="E158" s="535" t="s">
        <v>223</v>
      </c>
      <c r="F158" s="535" t="s">
        <v>71</v>
      </c>
      <c r="G158" s="535"/>
      <c r="H158" s="535" t="s">
        <v>42</v>
      </c>
      <c r="I158" s="535" t="s">
        <v>31</v>
      </c>
      <c r="J158" s="535" t="s">
        <v>216</v>
      </c>
      <c r="K158" s="535" t="s">
        <v>32</v>
      </c>
      <c r="L158" s="535" t="s">
        <v>33</v>
      </c>
      <c r="M158" s="535" t="s">
        <v>18</v>
      </c>
      <c r="N158" s="535" t="s">
        <v>9</v>
      </c>
      <c r="O158" s="535" t="s">
        <v>62</v>
      </c>
    </row>
    <row r="159" spans="4:15" hidden="1" x14ac:dyDescent="0.2">
      <c r="D159" s="536" t="s">
        <v>220</v>
      </c>
      <c r="E159" s="535" t="s">
        <v>222</v>
      </c>
      <c r="F159" s="536" t="s">
        <v>224</v>
      </c>
      <c r="G159" s="535"/>
      <c r="H159" s="536" t="s">
        <v>103</v>
      </c>
      <c r="I159" s="536" t="s">
        <v>102</v>
      </c>
      <c r="J159" s="535" t="str">
        <f>F159&amp;H159&amp;I159</f>
        <v>[Outcome Indicator Name][Category][Disaggregation]</v>
      </c>
      <c r="K159" s="536" t="s">
        <v>50</v>
      </c>
      <c r="L159" s="536" t="s">
        <v>51</v>
      </c>
      <c r="M159" s="536" t="s">
        <v>52</v>
      </c>
      <c r="N159" s="536" t="s">
        <v>91</v>
      </c>
      <c r="O159" s="535" t="s">
        <v>61</v>
      </c>
    </row>
    <row r="160" spans="4:15" x14ac:dyDescent="0.2">
      <c r="D160" s="536" t="s">
        <v>3058</v>
      </c>
      <c r="E160" s="535" t="s">
        <v>3059</v>
      </c>
      <c r="F160" s="536"/>
      <c r="G160" s="535"/>
      <c r="H160" s="536"/>
      <c r="I160" s="536"/>
      <c r="J160" s="535" t="str">
        <f t="shared" ref="J160:J223" si="3">F160&amp;H160&amp;I160</f>
        <v/>
      </c>
      <c r="K160" s="536"/>
      <c r="L160" s="536"/>
      <c r="M160" s="536"/>
      <c r="N160" s="536"/>
      <c r="O160" s="535" t="s">
        <v>1693</v>
      </c>
    </row>
    <row r="161" spans="4:15" x14ac:dyDescent="0.2">
      <c r="D161" s="536" t="s">
        <v>3060</v>
      </c>
      <c r="E161" s="535" t="s">
        <v>3059</v>
      </c>
      <c r="F161" s="536"/>
      <c r="G161" s="535"/>
      <c r="H161" s="536"/>
      <c r="I161" s="536"/>
      <c r="J161" s="535" t="str">
        <f t="shared" si="3"/>
        <v/>
      </c>
      <c r="K161" s="536"/>
      <c r="L161" s="536"/>
      <c r="M161" s="536"/>
      <c r="N161" s="536"/>
      <c r="O161" s="535" t="s">
        <v>1694</v>
      </c>
    </row>
    <row r="162" spans="4:15" x14ac:dyDescent="0.2">
      <c r="D162" s="536" t="s">
        <v>3061</v>
      </c>
      <c r="E162" s="535" t="s">
        <v>3059</v>
      </c>
      <c r="F162" s="536"/>
      <c r="G162" s="535"/>
      <c r="H162" s="536"/>
      <c r="I162" s="536"/>
      <c r="J162" s="535" t="str">
        <f t="shared" si="3"/>
        <v/>
      </c>
      <c r="K162" s="536"/>
      <c r="L162" s="536"/>
      <c r="M162" s="536"/>
      <c r="N162" s="536"/>
      <c r="O162" s="535" t="s">
        <v>1695</v>
      </c>
    </row>
    <row r="163" spans="4:15" x14ac:dyDescent="0.2">
      <c r="D163" s="536" t="s">
        <v>3062</v>
      </c>
      <c r="E163" s="535" t="s">
        <v>3059</v>
      </c>
      <c r="F163" s="536"/>
      <c r="G163" s="535"/>
      <c r="H163" s="536"/>
      <c r="I163" s="536"/>
      <c r="J163" s="535" t="str">
        <f t="shared" si="3"/>
        <v/>
      </c>
      <c r="K163" s="536"/>
      <c r="L163" s="536"/>
      <c r="M163" s="536"/>
      <c r="N163" s="536"/>
      <c r="O163" s="535" t="s">
        <v>1696</v>
      </c>
    </row>
    <row r="164" spans="4:15" x14ac:dyDescent="0.2">
      <c r="D164" s="536" t="s">
        <v>3063</v>
      </c>
      <c r="E164" s="535" t="s">
        <v>3059</v>
      </c>
      <c r="F164" s="536"/>
      <c r="G164" s="535"/>
      <c r="H164" s="536"/>
      <c r="I164" s="536"/>
      <c r="J164" s="535" t="str">
        <f t="shared" si="3"/>
        <v/>
      </c>
      <c r="K164" s="536"/>
      <c r="L164" s="536"/>
      <c r="M164" s="536"/>
      <c r="N164" s="536"/>
      <c r="O164" s="535" t="s">
        <v>1697</v>
      </c>
    </row>
    <row r="165" spans="4:15" x14ac:dyDescent="0.2">
      <c r="D165" s="536" t="s">
        <v>3064</v>
      </c>
      <c r="E165" s="535" t="s">
        <v>3059</v>
      </c>
      <c r="F165" s="536"/>
      <c r="G165" s="535"/>
      <c r="H165" s="536"/>
      <c r="I165" s="536"/>
      <c r="J165" s="535" t="str">
        <f t="shared" si="3"/>
        <v/>
      </c>
      <c r="K165" s="536"/>
      <c r="L165" s="536"/>
      <c r="M165" s="536"/>
      <c r="N165" s="536"/>
      <c r="O165" s="535" t="s">
        <v>1698</v>
      </c>
    </row>
    <row r="166" spans="4:15" x14ac:dyDescent="0.2">
      <c r="D166" s="536" t="s">
        <v>3065</v>
      </c>
      <c r="E166" s="535" t="s">
        <v>3059</v>
      </c>
      <c r="F166" s="536"/>
      <c r="G166" s="535"/>
      <c r="H166" s="536"/>
      <c r="I166" s="536"/>
      <c r="J166" s="535" t="str">
        <f t="shared" si="3"/>
        <v/>
      </c>
      <c r="K166" s="536"/>
      <c r="L166" s="536"/>
      <c r="M166" s="536"/>
      <c r="N166" s="536"/>
      <c r="O166" s="535" t="s">
        <v>1699</v>
      </c>
    </row>
    <row r="167" spans="4:15" x14ac:dyDescent="0.2">
      <c r="D167" s="536" t="s">
        <v>3066</v>
      </c>
      <c r="E167" s="535" t="s">
        <v>3059</v>
      </c>
      <c r="F167" s="536"/>
      <c r="G167" s="535"/>
      <c r="H167" s="536"/>
      <c r="I167" s="536"/>
      <c r="J167" s="535" t="str">
        <f t="shared" si="3"/>
        <v/>
      </c>
      <c r="K167" s="536"/>
      <c r="L167" s="536"/>
      <c r="M167" s="536"/>
      <c r="N167" s="536"/>
      <c r="O167" s="535" t="s">
        <v>1700</v>
      </c>
    </row>
    <row r="168" spans="4:15" x14ac:dyDescent="0.2">
      <c r="D168" s="536" t="s">
        <v>3067</v>
      </c>
      <c r="E168" s="535" t="s">
        <v>3059</v>
      </c>
      <c r="F168" s="536"/>
      <c r="G168" s="535"/>
      <c r="H168" s="536"/>
      <c r="I168" s="536"/>
      <c r="J168" s="535" t="str">
        <f t="shared" si="3"/>
        <v/>
      </c>
      <c r="K168" s="536"/>
      <c r="L168" s="536"/>
      <c r="M168" s="536"/>
      <c r="N168" s="536"/>
      <c r="O168" s="535" t="s">
        <v>1701</v>
      </c>
    </row>
    <row r="169" spans="4:15" x14ac:dyDescent="0.2">
      <c r="D169" s="536" t="s">
        <v>3068</v>
      </c>
      <c r="E169" s="535" t="s">
        <v>3059</v>
      </c>
      <c r="F169" s="536"/>
      <c r="G169" s="535"/>
      <c r="H169" s="536"/>
      <c r="I169" s="536"/>
      <c r="J169" s="535" t="str">
        <f t="shared" si="3"/>
        <v/>
      </c>
      <c r="K169" s="536"/>
      <c r="L169" s="536"/>
      <c r="M169" s="536"/>
      <c r="N169" s="536"/>
      <c r="O169" s="535" t="s">
        <v>1702</v>
      </c>
    </row>
    <row r="170" spans="4:15" x14ac:dyDescent="0.2">
      <c r="D170" s="536" t="s">
        <v>3069</v>
      </c>
      <c r="E170" s="535" t="s">
        <v>3070</v>
      </c>
      <c r="F170" s="536"/>
      <c r="G170" s="535"/>
      <c r="H170" s="536"/>
      <c r="I170" s="536"/>
      <c r="J170" s="535" t="str">
        <f t="shared" si="3"/>
        <v/>
      </c>
      <c r="K170" s="536"/>
      <c r="L170" s="536"/>
      <c r="M170" s="536"/>
      <c r="N170" s="536"/>
      <c r="O170" s="535" t="s">
        <v>1703</v>
      </c>
    </row>
    <row r="171" spans="4:15" x14ac:dyDescent="0.2">
      <c r="D171" s="536" t="s">
        <v>3071</v>
      </c>
      <c r="E171" s="535" t="s">
        <v>3070</v>
      </c>
      <c r="F171" s="536"/>
      <c r="G171" s="535"/>
      <c r="H171" s="536"/>
      <c r="I171" s="536"/>
      <c r="J171" s="535" t="str">
        <f t="shared" si="3"/>
        <v/>
      </c>
      <c r="K171" s="536"/>
      <c r="L171" s="536"/>
      <c r="M171" s="536"/>
      <c r="N171" s="536"/>
      <c r="O171" s="535" t="s">
        <v>1704</v>
      </c>
    </row>
    <row r="172" spans="4:15" x14ac:dyDescent="0.2">
      <c r="D172" s="536" t="s">
        <v>3072</v>
      </c>
      <c r="E172" s="535" t="s">
        <v>3070</v>
      </c>
      <c r="F172" s="536"/>
      <c r="G172" s="535"/>
      <c r="H172" s="536"/>
      <c r="I172" s="536"/>
      <c r="J172" s="535" t="str">
        <f t="shared" si="3"/>
        <v/>
      </c>
      <c r="K172" s="536"/>
      <c r="L172" s="536"/>
      <c r="M172" s="536"/>
      <c r="N172" s="536"/>
      <c r="O172" s="535" t="s">
        <v>1705</v>
      </c>
    </row>
    <row r="173" spans="4:15" x14ac:dyDescent="0.2">
      <c r="D173" s="536" t="s">
        <v>3073</v>
      </c>
      <c r="E173" s="535" t="s">
        <v>3070</v>
      </c>
      <c r="F173" s="536"/>
      <c r="G173" s="535"/>
      <c r="H173" s="536"/>
      <c r="I173" s="536"/>
      <c r="J173" s="535" t="str">
        <f t="shared" si="3"/>
        <v/>
      </c>
      <c r="K173" s="536"/>
      <c r="L173" s="536"/>
      <c r="M173" s="536"/>
      <c r="N173" s="536"/>
      <c r="O173" s="535" t="s">
        <v>1706</v>
      </c>
    </row>
    <row r="174" spans="4:15" x14ac:dyDescent="0.2">
      <c r="D174" s="536" t="s">
        <v>3074</v>
      </c>
      <c r="E174" s="535" t="s">
        <v>3070</v>
      </c>
      <c r="F174" s="536"/>
      <c r="G174" s="535"/>
      <c r="H174" s="536"/>
      <c r="I174" s="536"/>
      <c r="J174" s="535" t="str">
        <f t="shared" si="3"/>
        <v/>
      </c>
      <c r="K174" s="536"/>
      <c r="L174" s="536"/>
      <c r="M174" s="536"/>
      <c r="N174" s="536"/>
      <c r="O174" s="535" t="s">
        <v>1707</v>
      </c>
    </row>
    <row r="175" spans="4:15" x14ac:dyDescent="0.2">
      <c r="D175" s="536" t="s">
        <v>3075</v>
      </c>
      <c r="E175" s="535" t="s">
        <v>3070</v>
      </c>
      <c r="F175" s="536"/>
      <c r="G175" s="535"/>
      <c r="H175" s="536"/>
      <c r="I175" s="536"/>
      <c r="J175" s="535" t="str">
        <f t="shared" si="3"/>
        <v/>
      </c>
      <c r="K175" s="536"/>
      <c r="L175" s="536"/>
      <c r="M175" s="536"/>
      <c r="N175" s="536"/>
      <c r="O175" s="535" t="s">
        <v>1708</v>
      </c>
    </row>
    <row r="176" spans="4:15" x14ac:dyDescent="0.2">
      <c r="D176" s="536" t="s">
        <v>3076</v>
      </c>
      <c r="E176" s="535" t="s">
        <v>3070</v>
      </c>
      <c r="F176" s="536"/>
      <c r="G176" s="535"/>
      <c r="H176" s="536"/>
      <c r="I176" s="536"/>
      <c r="J176" s="535" t="str">
        <f t="shared" si="3"/>
        <v/>
      </c>
      <c r="K176" s="536"/>
      <c r="L176" s="536"/>
      <c r="M176" s="536"/>
      <c r="N176" s="536"/>
      <c r="O176" s="535" t="s">
        <v>1709</v>
      </c>
    </row>
    <row r="177" spans="4:15" x14ac:dyDescent="0.2">
      <c r="D177" s="536" t="s">
        <v>3077</v>
      </c>
      <c r="E177" s="535" t="s">
        <v>3070</v>
      </c>
      <c r="F177" s="536"/>
      <c r="G177" s="535"/>
      <c r="H177" s="536"/>
      <c r="I177" s="536"/>
      <c r="J177" s="535" t="str">
        <f t="shared" si="3"/>
        <v/>
      </c>
      <c r="K177" s="536"/>
      <c r="L177" s="536"/>
      <c r="M177" s="536"/>
      <c r="N177" s="536"/>
      <c r="O177" s="535" t="s">
        <v>1710</v>
      </c>
    </row>
    <row r="178" spans="4:15" x14ac:dyDescent="0.2">
      <c r="D178" s="536" t="s">
        <v>3078</v>
      </c>
      <c r="E178" s="535" t="s">
        <v>3070</v>
      </c>
      <c r="F178" s="536"/>
      <c r="G178" s="535"/>
      <c r="H178" s="536"/>
      <c r="I178" s="536"/>
      <c r="J178" s="535" t="str">
        <f t="shared" si="3"/>
        <v/>
      </c>
      <c r="K178" s="536"/>
      <c r="L178" s="536"/>
      <c r="M178" s="536"/>
      <c r="N178" s="536"/>
      <c r="O178" s="535" t="s">
        <v>1711</v>
      </c>
    </row>
    <row r="179" spans="4:15" x14ac:dyDescent="0.2">
      <c r="D179" s="536" t="s">
        <v>3079</v>
      </c>
      <c r="E179" s="535" t="s">
        <v>3070</v>
      </c>
      <c r="F179" s="536"/>
      <c r="G179" s="535"/>
      <c r="H179" s="536"/>
      <c r="I179" s="536"/>
      <c r="J179" s="535" t="str">
        <f t="shared" si="3"/>
        <v/>
      </c>
      <c r="K179" s="536"/>
      <c r="L179" s="536"/>
      <c r="M179" s="536"/>
      <c r="N179" s="536"/>
      <c r="O179" s="535" t="s">
        <v>1712</v>
      </c>
    </row>
    <row r="180" spans="4:15" x14ac:dyDescent="0.2">
      <c r="D180" s="536" t="s">
        <v>3080</v>
      </c>
      <c r="E180" s="535" t="s">
        <v>3081</v>
      </c>
      <c r="F180" s="536"/>
      <c r="G180" s="535"/>
      <c r="H180" s="536"/>
      <c r="I180" s="536"/>
      <c r="J180" s="535" t="str">
        <f t="shared" si="3"/>
        <v/>
      </c>
      <c r="K180" s="536"/>
      <c r="L180" s="536"/>
      <c r="M180" s="536"/>
      <c r="N180" s="536"/>
      <c r="O180" s="535" t="s">
        <v>1713</v>
      </c>
    </row>
    <row r="181" spans="4:15" x14ac:dyDescent="0.2">
      <c r="D181" s="536" t="s">
        <v>3082</v>
      </c>
      <c r="E181" s="535" t="s">
        <v>3081</v>
      </c>
      <c r="F181" s="536"/>
      <c r="G181" s="535"/>
      <c r="H181" s="536"/>
      <c r="I181" s="536"/>
      <c r="J181" s="535" t="str">
        <f t="shared" si="3"/>
        <v/>
      </c>
      <c r="K181" s="536"/>
      <c r="L181" s="536"/>
      <c r="M181" s="536"/>
      <c r="N181" s="536"/>
      <c r="O181" s="535" t="s">
        <v>1714</v>
      </c>
    </row>
    <row r="182" spans="4:15" x14ac:dyDescent="0.2">
      <c r="D182" s="536" t="s">
        <v>3083</v>
      </c>
      <c r="E182" s="535" t="s">
        <v>3081</v>
      </c>
      <c r="F182" s="536"/>
      <c r="G182" s="535"/>
      <c r="H182" s="536"/>
      <c r="I182" s="536"/>
      <c r="J182" s="535" t="str">
        <f t="shared" si="3"/>
        <v/>
      </c>
      <c r="K182" s="536"/>
      <c r="L182" s="536"/>
      <c r="M182" s="536"/>
      <c r="N182" s="536"/>
      <c r="O182" s="535" t="s">
        <v>1715</v>
      </c>
    </row>
    <row r="183" spans="4:15" x14ac:dyDescent="0.2">
      <c r="D183" s="536" t="s">
        <v>3084</v>
      </c>
      <c r="E183" s="535" t="s">
        <v>3081</v>
      </c>
      <c r="F183" s="536"/>
      <c r="G183" s="535"/>
      <c r="H183" s="536"/>
      <c r="I183" s="536"/>
      <c r="J183" s="535" t="str">
        <f t="shared" si="3"/>
        <v/>
      </c>
      <c r="K183" s="536"/>
      <c r="L183" s="536"/>
      <c r="M183" s="536"/>
      <c r="N183" s="536"/>
      <c r="O183" s="535" t="s">
        <v>1716</v>
      </c>
    </row>
    <row r="184" spans="4:15" x14ac:dyDescent="0.2">
      <c r="D184" s="536" t="s">
        <v>3085</v>
      </c>
      <c r="E184" s="535" t="s">
        <v>3081</v>
      </c>
      <c r="F184" s="536"/>
      <c r="G184" s="535"/>
      <c r="H184" s="536"/>
      <c r="I184" s="536"/>
      <c r="J184" s="535" t="str">
        <f t="shared" si="3"/>
        <v/>
      </c>
      <c r="K184" s="536"/>
      <c r="L184" s="536"/>
      <c r="M184" s="536"/>
      <c r="N184" s="536"/>
      <c r="O184" s="535" t="s">
        <v>1717</v>
      </c>
    </row>
    <row r="185" spans="4:15" x14ac:dyDescent="0.2">
      <c r="D185" s="536" t="s">
        <v>3086</v>
      </c>
      <c r="E185" s="535" t="s">
        <v>3081</v>
      </c>
      <c r="F185" s="536"/>
      <c r="G185" s="535"/>
      <c r="H185" s="536"/>
      <c r="I185" s="536"/>
      <c r="J185" s="535" t="str">
        <f t="shared" si="3"/>
        <v/>
      </c>
      <c r="K185" s="536"/>
      <c r="L185" s="536"/>
      <c r="M185" s="536"/>
      <c r="N185" s="536"/>
      <c r="O185" s="535" t="s">
        <v>1718</v>
      </c>
    </row>
    <row r="186" spans="4:15" x14ac:dyDescent="0.2">
      <c r="D186" s="536" t="s">
        <v>3087</v>
      </c>
      <c r="E186" s="535" t="s">
        <v>3081</v>
      </c>
      <c r="F186" s="536"/>
      <c r="G186" s="535"/>
      <c r="H186" s="536"/>
      <c r="I186" s="536"/>
      <c r="J186" s="535" t="str">
        <f t="shared" si="3"/>
        <v/>
      </c>
      <c r="K186" s="536"/>
      <c r="L186" s="536"/>
      <c r="M186" s="536"/>
      <c r="N186" s="536"/>
      <c r="O186" s="535" t="s">
        <v>1719</v>
      </c>
    </row>
    <row r="187" spans="4:15" x14ac:dyDescent="0.2">
      <c r="D187" s="536" t="s">
        <v>3088</v>
      </c>
      <c r="E187" s="535" t="s">
        <v>3081</v>
      </c>
      <c r="F187" s="536"/>
      <c r="G187" s="535"/>
      <c r="H187" s="536"/>
      <c r="I187" s="536"/>
      <c r="J187" s="535" t="str">
        <f t="shared" si="3"/>
        <v/>
      </c>
      <c r="K187" s="536"/>
      <c r="L187" s="536"/>
      <c r="M187" s="536"/>
      <c r="N187" s="536"/>
      <c r="O187" s="535" t="s">
        <v>1720</v>
      </c>
    </row>
    <row r="188" spans="4:15" x14ac:dyDescent="0.2">
      <c r="D188" s="536" t="s">
        <v>3089</v>
      </c>
      <c r="E188" s="535" t="s">
        <v>3081</v>
      </c>
      <c r="F188" s="536"/>
      <c r="G188" s="535"/>
      <c r="H188" s="536"/>
      <c r="I188" s="536"/>
      <c r="J188" s="535" t="str">
        <f t="shared" si="3"/>
        <v/>
      </c>
      <c r="K188" s="536"/>
      <c r="L188" s="536"/>
      <c r="M188" s="536"/>
      <c r="N188" s="536"/>
      <c r="O188" s="535" t="s">
        <v>1721</v>
      </c>
    </row>
    <row r="189" spans="4:15" x14ac:dyDescent="0.2">
      <c r="D189" s="536" t="s">
        <v>3090</v>
      </c>
      <c r="E189" s="535" t="s">
        <v>3081</v>
      </c>
      <c r="F189" s="536"/>
      <c r="G189" s="535"/>
      <c r="H189" s="536"/>
      <c r="I189" s="536"/>
      <c r="J189" s="535" t="str">
        <f t="shared" si="3"/>
        <v/>
      </c>
      <c r="K189" s="536"/>
      <c r="L189" s="536"/>
      <c r="M189" s="536"/>
      <c r="N189" s="536"/>
      <c r="O189" s="535" t="s">
        <v>1722</v>
      </c>
    </row>
    <row r="190" spans="4:15" x14ac:dyDescent="0.2">
      <c r="D190" s="536" t="s">
        <v>3091</v>
      </c>
      <c r="E190" s="535" t="s">
        <v>3092</v>
      </c>
      <c r="F190" s="536"/>
      <c r="G190" s="535"/>
      <c r="H190" s="536"/>
      <c r="I190" s="536"/>
      <c r="J190" s="535" t="str">
        <f t="shared" si="3"/>
        <v/>
      </c>
      <c r="K190" s="536"/>
      <c r="L190" s="536"/>
      <c r="M190" s="536"/>
      <c r="N190" s="536"/>
      <c r="O190" s="535" t="s">
        <v>1723</v>
      </c>
    </row>
    <row r="191" spans="4:15" x14ac:dyDescent="0.2">
      <c r="D191" s="536" t="s">
        <v>3093</v>
      </c>
      <c r="E191" s="535" t="s">
        <v>3092</v>
      </c>
      <c r="F191" s="536"/>
      <c r="G191" s="535"/>
      <c r="H191" s="536"/>
      <c r="I191" s="536"/>
      <c r="J191" s="535" t="str">
        <f t="shared" si="3"/>
        <v/>
      </c>
      <c r="K191" s="536"/>
      <c r="L191" s="536"/>
      <c r="M191" s="536"/>
      <c r="N191" s="536"/>
      <c r="O191" s="535" t="s">
        <v>1724</v>
      </c>
    </row>
    <row r="192" spans="4:15" x14ac:dyDescent="0.2">
      <c r="D192" s="536" t="s">
        <v>3094</v>
      </c>
      <c r="E192" s="535" t="s">
        <v>3092</v>
      </c>
      <c r="F192" s="536"/>
      <c r="G192" s="535"/>
      <c r="H192" s="536"/>
      <c r="I192" s="536"/>
      <c r="J192" s="535" t="str">
        <f t="shared" si="3"/>
        <v/>
      </c>
      <c r="K192" s="536"/>
      <c r="L192" s="536"/>
      <c r="M192" s="536"/>
      <c r="N192" s="536"/>
      <c r="O192" s="535" t="s">
        <v>1725</v>
      </c>
    </row>
    <row r="193" spans="4:15" x14ac:dyDescent="0.2">
      <c r="D193" s="536" t="s">
        <v>3095</v>
      </c>
      <c r="E193" s="535" t="s">
        <v>3092</v>
      </c>
      <c r="F193" s="536"/>
      <c r="G193" s="535"/>
      <c r="H193" s="536"/>
      <c r="I193" s="536"/>
      <c r="J193" s="535" t="str">
        <f t="shared" si="3"/>
        <v/>
      </c>
      <c r="K193" s="536"/>
      <c r="L193" s="536"/>
      <c r="M193" s="536"/>
      <c r="N193" s="536"/>
      <c r="O193" s="535" t="s">
        <v>1726</v>
      </c>
    </row>
    <row r="194" spans="4:15" x14ac:dyDescent="0.2">
      <c r="D194" s="536" t="s">
        <v>3096</v>
      </c>
      <c r="E194" s="535" t="s">
        <v>3092</v>
      </c>
      <c r="F194" s="536"/>
      <c r="G194" s="535"/>
      <c r="H194" s="536"/>
      <c r="I194" s="536"/>
      <c r="J194" s="535" t="str">
        <f t="shared" si="3"/>
        <v/>
      </c>
      <c r="K194" s="536"/>
      <c r="L194" s="536"/>
      <c r="M194" s="536"/>
      <c r="N194" s="536"/>
      <c r="O194" s="535" t="s">
        <v>1727</v>
      </c>
    </row>
    <row r="195" spans="4:15" x14ac:dyDescent="0.2">
      <c r="D195" s="536" t="s">
        <v>3097</v>
      </c>
      <c r="E195" s="535" t="s">
        <v>3092</v>
      </c>
      <c r="F195" s="536"/>
      <c r="G195" s="535"/>
      <c r="H195" s="536"/>
      <c r="I195" s="536"/>
      <c r="J195" s="535" t="str">
        <f t="shared" si="3"/>
        <v/>
      </c>
      <c r="K195" s="536"/>
      <c r="L195" s="536"/>
      <c r="M195" s="536"/>
      <c r="N195" s="536"/>
      <c r="O195" s="535" t="s">
        <v>1728</v>
      </c>
    </row>
    <row r="196" spans="4:15" x14ac:dyDescent="0.2">
      <c r="D196" s="536" t="s">
        <v>3098</v>
      </c>
      <c r="E196" s="535" t="s">
        <v>3092</v>
      </c>
      <c r="F196" s="536"/>
      <c r="G196" s="535"/>
      <c r="H196" s="536"/>
      <c r="I196" s="536"/>
      <c r="J196" s="535" t="str">
        <f t="shared" si="3"/>
        <v/>
      </c>
      <c r="K196" s="536"/>
      <c r="L196" s="536"/>
      <c r="M196" s="536"/>
      <c r="N196" s="536"/>
      <c r="O196" s="535" t="s">
        <v>1729</v>
      </c>
    </row>
    <row r="197" spans="4:15" x14ac:dyDescent="0.2">
      <c r="D197" s="536" t="s">
        <v>3099</v>
      </c>
      <c r="E197" s="535" t="s">
        <v>3092</v>
      </c>
      <c r="F197" s="536"/>
      <c r="G197" s="535"/>
      <c r="H197" s="536"/>
      <c r="I197" s="536"/>
      <c r="J197" s="535" t="str">
        <f t="shared" si="3"/>
        <v/>
      </c>
      <c r="K197" s="536"/>
      <c r="L197" s="536"/>
      <c r="M197" s="536"/>
      <c r="N197" s="536"/>
      <c r="O197" s="535" t="s">
        <v>1730</v>
      </c>
    </row>
    <row r="198" spans="4:15" x14ac:dyDescent="0.2">
      <c r="D198" s="536" t="s">
        <v>3100</v>
      </c>
      <c r="E198" s="535" t="s">
        <v>3092</v>
      </c>
      <c r="F198" s="536"/>
      <c r="G198" s="535"/>
      <c r="H198" s="536"/>
      <c r="I198" s="536"/>
      <c r="J198" s="535" t="str">
        <f t="shared" si="3"/>
        <v/>
      </c>
      <c r="K198" s="536"/>
      <c r="L198" s="536"/>
      <c r="M198" s="536"/>
      <c r="N198" s="536"/>
      <c r="O198" s="535" t="s">
        <v>1731</v>
      </c>
    </row>
    <row r="199" spans="4:15" x14ac:dyDescent="0.2">
      <c r="D199" s="536" t="s">
        <v>3101</v>
      </c>
      <c r="E199" s="535" t="s">
        <v>3092</v>
      </c>
      <c r="F199" s="536"/>
      <c r="G199" s="535"/>
      <c r="H199" s="536"/>
      <c r="I199" s="536"/>
      <c r="J199" s="535" t="str">
        <f t="shared" si="3"/>
        <v/>
      </c>
      <c r="K199" s="536"/>
      <c r="L199" s="536"/>
      <c r="M199" s="536"/>
      <c r="N199" s="536"/>
      <c r="O199" s="535" t="s">
        <v>1732</v>
      </c>
    </row>
    <row r="200" spans="4:15" x14ac:dyDescent="0.2">
      <c r="D200" s="536" t="s">
        <v>3102</v>
      </c>
      <c r="E200" s="535" t="s">
        <v>3103</v>
      </c>
      <c r="F200" s="536"/>
      <c r="G200" s="535"/>
      <c r="H200" s="536"/>
      <c r="I200" s="536"/>
      <c r="J200" s="535" t="str">
        <f t="shared" si="3"/>
        <v/>
      </c>
      <c r="K200" s="536"/>
      <c r="L200" s="536"/>
      <c r="M200" s="536"/>
      <c r="N200" s="536"/>
      <c r="O200" s="535" t="s">
        <v>1733</v>
      </c>
    </row>
    <row r="201" spans="4:15" x14ac:dyDescent="0.2">
      <c r="D201" s="536" t="s">
        <v>3104</v>
      </c>
      <c r="E201" s="535" t="s">
        <v>3103</v>
      </c>
      <c r="F201" s="536"/>
      <c r="G201" s="535"/>
      <c r="H201" s="536"/>
      <c r="I201" s="536"/>
      <c r="J201" s="535" t="str">
        <f t="shared" si="3"/>
        <v/>
      </c>
      <c r="K201" s="536"/>
      <c r="L201" s="536"/>
      <c r="M201" s="536"/>
      <c r="N201" s="536"/>
      <c r="O201" s="535" t="s">
        <v>1734</v>
      </c>
    </row>
    <row r="202" spans="4:15" x14ac:dyDescent="0.2">
      <c r="D202" s="536" t="s">
        <v>3105</v>
      </c>
      <c r="E202" s="535" t="s">
        <v>3103</v>
      </c>
      <c r="F202" s="536"/>
      <c r="G202" s="535"/>
      <c r="H202" s="536"/>
      <c r="I202" s="536"/>
      <c r="J202" s="535" t="str">
        <f t="shared" si="3"/>
        <v/>
      </c>
      <c r="K202" s="536"/>
      <c r="L202" s="536"/>
      <c r="M202" s="536"/>
      <c r="N202" s="536"/>
      <c r="O202" s="535" t="s">
        <v>1735</v>
      </c>
    </row>
    <row r="203" spans="4:15" x14ac:dyDescent="0.2">
      <c r="D203" s="536" t="s">
        <v>3106</v>
      </c>
      <c r="E203" s="535" t="s">
        <v>3103</v>
      </c>
      <c r="F203" s="536"/>
      <c r="G203" s="535"/>
      <c r="H203" s="536"/>
      <c r="I203" s="536"/>
      <c r="J203" s="535" t="str">
        <f t="shared" si="3"/>
        <v/>
      </c>
      <c r="K203" s="536"/>
      <c r="L203" s="536"/>
      <c r="M203" s="536"/>
      <c r="N203" s="536"/>
      <c r="O203" s="535" t="s">
        <v>1736</v>
      </c>
    </row>
    <row r="204" spans="4:15" x14ac:dyDescent="0.2">
      <c r="D204" s="536" t="s">
        <v>3107</v>
      </c>
      <c r="E204" s="535" t="s">
        <v>3103</v>
      </c>
      <c r="F204" s="536"/>
      <c r="G204" s="535"/>
      <c r="H204" s="536"/>
      <c r="I204" s="536"/>
      <c r="J204" s="535" t="str">
        <f t="shared" si="3"/>
        <v/>
      </c>
      <c r="K204" s="536"/>
      <c r="L204" s="536"/>
      <c r="M204" s="536"/>
      <c r="N204" s="536"/>
      <c r="O204" s="535" t="s">
        <v>1737</v>
      </c>
    </row>
    <row r="205" spans="4:15" x14ac:dyDescent="0.2">
      <c r="D205" s="536" t="s">
        <v>3108</v>
      </c>
      <c r="E205" s="535" t="s">
        <v>3103</v>
      </c>
      <c r="F205" s="536"/>
      <c r="G205" s="535"/>
      <c r="H205" s="536"/>
      <c r="I205" s="536"/>
      <c r="J205" s="535" t="str">
        <f t="shared" si="3"/>
        <v/>
      </c>
      <c r="K205" s="536"/>
      <c r="L205" s="536"/>
      <c r="M205" s="536"/>
      <c r="N205" s="536"/>
      <c r="O205" s="535" t="s">
        <v>1738</v>
      </c>
    </row>
    <row r="206" spans="4:15" x14ac:dyDescent="0.2">
      <c r="D206" s="536" t="s">
        <v>3109</v>
      </c>
      <c r="E206" s="535" t="s">
        <v>3103</v>
      </c>
      <c r="F206" s="536"/>
      <c r="G206" s="535"/>
      <c r="H206" s="536"/>
      <c r="I206" s="536"/>
      <c r="J206" s="535" t="str">
        <f t="shared" si="3"/>
        <v/>
      </c>
      <c r="K206" s="536"/>
      <c r="L206" s="536"/>
      <c r="M206" s="536"/>
      <c r="N206" s="536"/>
      <c r="O206" s="535" t="s">
        <v>1739</v>
      </c>
    </row>
    <row r="207" spans="4:15" x14ac:dyDescent="0.2">
      <c r="D207" s="536" t="s">
        <v>3110</v>
      </c>
      <c r="E207" s="535" t="s">
        <v>3103</v>
      </c>
      <c r="F207" s="536"/>
      <c r="G207" s="535"/>
      <c r="H207" s="536"/>
      <c r="I207" s="536"/>
      <c r="J207" s="535" t="str">
        <f t="shared" si="3"/>
        <v/>
      </c>
      <c r="K207" s="536"/>
      <c r="L207" s="536"/>
      <c r="M207" s="536"/>
      <c r="N207" s="536"/>
      <c r="O207" s="535" t="s">
        <v>1740</v>
      </c>
    </row>
    <row r="208" spans="4:15" x14ac:dyDescent="0.2">
      <c r="D208" s="536" t="s">
        <v>3111</v>
      </c>
      <c r="E208" s="535" t="s">
        <v>3103</v>
      </c>
      <c r="F208" s="536"/>
      <c r="G208" s="535"/>
      <c r="H208" s="536"/>
      <c r="I208" s="536"/>
      <c r="J208" s="535" t="str">
        <f t="shared" si="3"/>
        <v/>
      </c>
      <c r="K208" s="536"/>
      <c r="L208" s="536"/>
      <c r="M208" s="536"/>
      <c r="N208" s="536"/>
      <c r="O208" s="535" t="s">
        <v>1741</v>
      </c>
    </row>
    <row r="209" spans="4:15" x14ac:dyDescent="0.2">
      <c r="D209" s="536" t="s">
        <v>3112</v>
      </c>
      <c r="E209" s="535" t="s">
        <v>3103</v>
      </c>
      <c r="F209" s="536"/>
      <c r="G209" s="535"/>
      <c r="H209" s="536"/>
      <c r="I209" s="536"/>
      <c r="J209" s="535" t="str">
        <f t="shared" si="3"/>
        <v/>
      </c>
      <c r="K209" s="536"/>
      <c r="L209" s="536"/>
      <c r="M209" s="536"/>
      <c r="N209" s="536"/>
      <c r="O209" s="535" t="s">
        <v>1742</v>
      </c>
    </row>
    <row r="210" spans="4:15" x14ac:dyDescent="0.2">
      <c r="D210" s="536" t="s">
        <v>3113</v>
      </c>
      <c r="E210" s="535" t="s">
        <v>3114</v>
      </c>
      <c r="F210" s="536"/>
      <c r="G210" s="535"/>
      <c r="H210" s="536"/>
      <c r="I210" s="536"/>
      <c r="J210" s="535" t="str">
        <f t="shared" si="3"/>
        <v/>
      </c>
      <c r="K210" s="536"/>
      <c r="L210" s="536"/>
      <c r="M210" s="536"/>
      <c r="N210" s="536"/>
      <c r="O210" s="535" t="s">
        <v>1743</v>
      </c>
    </row>
    <row r="211" spans="4:15" x14ac:dyDescent="0.2">
      <c r="D211" s="536" t="s">
        <v>3115</v>
      </c>
      <c r="E211" s="535" t="s">
        <v>3114</v>
      </c>
      <c r="F211" s="536"/>
      <c r="G211" s="535"/>
      <c r="H211" s="536"/>
      <c r="I211" s="536"/>
      <c r="J211" s="535" t="str">
        <f t="shared" si="3"/>
        <v/>
      </c>
      <c r="K211" s="536"/>
      <c r="L211" s="536"/>
      <c r="M211" s="536"/>
      <c r="N211" s="536"/>
      <c r="O211" s="535" t="s">
        <v>1744</v>
      </c>
    </row>
    <row r="212" spans="4:15" x14ac:dyDescent="0.2">
      <c r="D212" s="536" t="s">
        <v>3116</v>
      </c>
      <c r="E212" s="535" t="s">
        <v>3114</v>
      </c>
      <c r="F212" s="536"/>
      <c r="G212" s="535"/>
      <c r="H212" s="536"/>
      <c r="I212" s="536"/>
      <c r="J212" s="535" t="str">
        <f t="shared" si="3"/>
        <v/>
      </c>
      <c r="K212" s="536"/>
      <c r="L212" s="536"/>
      <c r="M212" s="536"/>
      <c r="N212" s="536"/>
      <c r="O212" s="535" t="s">
        <v>1745</v>
      </c>
    </row>
    <row r="213" spans="4:15" x14ac:dyDescent="0.2">
      <c r="D213" s="536" t="s">
        <v>3117</v>
      </c>
      <c r="E213" s="535" t="s">
        <v>3114</v>
      </c>
      <c r="F213" s="536"/>
      <c r="G213" s="535"/>
      <c r="H213" s="536"/>
      <c r="I213" s="536"/>
      <c r="J213" s="535" t="str">
        <f t="shared" si="3"/>
        <v/>
      </c>
      <c r="K213" s="536"/>
      <c r="L213" s="536"/>
      <c r="M213" s="536"/>
      <c r="N213" s="536"/>
      <c r="O213" s="535" t="s">
        <v>1746</v>
      </c>
    </row>
    <row r="214" spans="4:15" x14ac:dyDescent="0.2">
      <c r="D214" s="536" t="s">
        <v>3118</v>
      </c>
      <c r="E214" s="535" t="s">
        <v>3114</v>
      </c>
      <c r="F214" s="536"/>
      <c r="G214" s="535"/>
      <c r="H214" s="536"/>
      <c r="I214" s="536"/>
      <c r="J214" s="535" t="str">
        <f t="shared" si="3"/>
        <v/>
      </c>
      <c r="K214" s="536"/>
      <c r="L214" s="536"/>
      <c r="M214" s="536"/>
      <c r="N214" s="536"/>
      <c r="O214" s="535" t="s">
        <v>1747</v>
      </c>
    </row>
    <row r="215" spans="4:15" x14ac:dyDescent="0.2">
      <c r="D215" s="536" t="s">
        <v>3119</v>
      </c>
      <c r="E215" s="535" t="s">
        <v>3114</v>
      </c>
      <c r="F215" s="536"/>
      <c r="G215" s="535"/>
      <c r="H215" s="536"/>
      <c r="I215" s="536"/>
      <c r="J215" s="535" t="str">
        <f t="shared" si="3"/>
        <v/>
      </c>
      <c r="K215" s="536"/>
      <c r="L215" s="536"/>
      <c r="M215" s="536"/>
      <c r="N215" s="536"/>
      <c r="O215" s="535" t="s">
        <v>1748</v>
      </c>
    </row>
    <row r="216" spans="4:15" x14ac:dyDescent="0.2">
      <c r="D216" s="536" t="s">
        <v>3120</v>
      </c>
      <c r="E216" s="535" t="s">
        <v>3114</v>
      </c>
      <c r="F216" s="536"/>
      <c r="G216" s="535"/>
      <c r="H216" s="536"/>
      <c r="I216" s="536"/>
      <c r="J216" s="535" t="str">
        <f t="shared" si="3"/>
        <v/>
      </c>
      <c r="K216" s="536"/>
      <c r="L216" s="536"/>
      <c r="M216" s="536"/>
      <c r="N216" s="536"/>
      <c r="O216" s="535" t="s">
        <v>1749</v>
      </c>
    </row>
    <row r="217" spans="4:15" x14ac:dyDescent="0.2">
      <c r="D217" s="536" t="s">
        <v>3121</v>
      </c>
      <c r="E217" s="535" t="s">
        <v>3114</v>
      </c>
      <c r="F217" s="536"/>
      <c r="G217" s="535"/>
      <c r="H217" s="536"/>
      <c r="I217" s="536"/>
      <c r="J217" s="535" t="str">
        <f t="shared" si="3"/>
        <v/>
      </c>
      <c r="K217" s="536"/>
      <c r="L217" s="536"/>
      <c r="M217" s="536"/>
      <c r="N217" s="536"/>
      <c r="O217" s="535" t="s">
        <v>1750</v>
      </c>
    </row>
    <row r="218" spans="4:15" x14ac:dyDescent="0.2">
      <c r="D218" s="536" t="s">
        <v>3122</v>
      </c>
      <c r="E218" s="535" t="s">
        <v>3114</v>
      </c>
      <c r="F218" s="536"/>
      <c r="G218" s="535"/>
      <c r="H218" s="536"/>
      <c r="I218" s="536"/>
      <c r="J218" s="535" t="str">
        <f t="shared" si="3"/>
        <v/>
      </c>
      <c r="K218" s="536"/>
      <c r="L218" s="536"/>
      <c r="M218" s="536"/>
      <c r="N218" s="536"/>
      <c r="O218" s="535" t="s">
        <v>1751</v>
      </c>
    </row>
    <row r="219" spans="4:15" x14ac:dyDescent="0.2">
      <c r="D219" s="536" t="s">
        <v>3123</v>
      </c>
      <c r="E219" s="535" t="s">
        <v>3114</v>
      </c>
      <c r="F219" s="536"/>
      <c r="G219" s="535"/>
      <c r="H219" s="536"/>
      <c r="I219" s="536"/>
      <c r="J219" s="535" t="str">
        <f t="shared" si="3"/>
        <v/>
      </c>
      <c r="K219" s="536"/>
      <c r="L219" s="536"/>
      <c r="M219" s="536"/>
      <c r="N219" s="536"/>
      <c r="O219" s="535" t="s">
        <v>1752</v>
      </c>
    </row>
    <row r="220" spans="4:15" x14ac:dyDescent="0.2">
      <c r="D220" s="536" t="s">
        <v>3124</v>
      </c>
      <c r="E220" s="535" t="s">
        <v>3125</v>
      </c>
      <c r="F220" s="536"/>
      <c r="G220" s="535"/>
      <c r="H220" s="536"/>
      <c r="I220" s="536"/>
      <c r="J220" s="535" t="str">
        <f t="shared" si="3"/>
        <v/>
      </c>
      <c r="K220" s="536"/>
      <c r="L220" s="536"/>
      <c r="M220" s="536"/>
      <c r="N220" s="536"/>
      <c r="O220" s="535" t="s">
        <v>1753</v>
      </c>
    </row>
    <row r="221" spans="4:15" x14ac:dyDescent="0.2">
      <c r="D221" s="536" t="s">
        <v>3126</v>
      </c>
      <c r="E221" s="535" t="s">
        <v>3125</v>
      </c>
      <c r="F221" s="536"/>
      <c r="G221" s="535"/>
      <c r="H221" s="536"/>
      <c r="I221" s="536"/>
      <c r="J221" s="535" t="str">
        <f t="shared" si="3"/>
        <v/>
      </c>
      <c r="K221" s="536"/>
      <c r="L221" s="536"/>
      <c r="M221" s="536"/>
      <c r="N221" s="536"/>
      <c r="O221" s="535" t="s">
        <v>1754</v>
      </c>
    </row>
    <row r="222" spans="4:15" x14ac:dyDescent="0.2">
      <c r="D222" s="536" t="s">
        <v>3127</v>
      </c>
      <c r="E222" s="535" t="s">
        <v>3125</v>
      </c>
      <c r="F222" s="536"/>
      <c r="G222" s="535"/>
      <c r="H222" s="536"/>
      <c r="I222" s="536"/>
      <c r="J222" s="535" t="str">
        <f t="shared" si="3"/>
        <v/>
      </c>
      <c r="K222" s="536"/>
      <c r="L222" s="536"/>
      <c r="M222" s="536"/>
      <c r="N222" s="536"/>
      <c r="O222" s="535" t="s">
        <v>1755</v>
      </c>
    </row>
    <row r="223" spans="4:15" x14ac:dyDescent="0.2">
      <c r="D223" s="536" t="s">
        <v>3128</v>
      </c>
      <c r="E223" s="535" t="s">
        <v>3125</v>
      </c>
      <c r="F223" s="536"/>
      <c r="G223" s="535"/>
      <c r="H223" s="536"/>
      <c r="I223" s="536"/>
      <c r="J223" s="535" t="str">
        <f t="shared" si="3"/>
        <v/>
      </c>
      <c r="K223" s="536"/>
      <c r="L223" s="536"/>
      <c r="M223" s="536"/>
      <c r="N223" s="536"/>
      <c r="O223" s="535" t="s">
        <v>1756</v>
      </c>
    </row>
    <row r="224" spans="4:15" x14ac:dyDescent="0.2">
      <c r="D224" s="536" t="s">
        <v>3129</v>
      </c>
      <c r="E224" s="535" t="s">
        <v>3125</v>
      </c>
      <c r="F224" s="536"/>
      <c r="G224" s="535"/>
      <c r="H224" s="536"/>
      <c r="I224" s="536"/>
      <c r="J224" s="535" t="str">
        <f t="shared" ref="J224:J287" si="4">F224&amp;H224&amp;I224</f>
        <v/>
      </c>
      <c r="K224" s="536"/>
      <c r="L224" s="536"/>
      <c r="M224" s="536"/>
      <c r="N224" s="536"/>
      <c r="O224" s="535" t="s">
        <v>1757</v>
      </c>
    </row>
    <row r="225" spans="4:15" x14ac:dyDescent="0.2">
      <c r="D225" s="536" t="s">
        <v>3130</v>
      </c>
      <c r="E225" s="535" t="s">
        <v>3125</v>
      </c>
      <c r="F225" s="536"/>
      <c r="G225" s="535"/>
      <c r="H225" s="536"/>
      <c r="I225" s="536"/>
      <c r="J225" s="535" t="str">
        <f t="shared" si="4"/>
        <v/>
      </c>
      <c r="K225" s="536"/>
      <c r="L225" s="536"/>
      <c r="M225" s="536"/>
      <c r="N225" s="536"/>
      <c r="O225" s="535" t="s">
        <v>1758</v>
      </c>
    </row>
    <row r="226" spans="4:15" x14ac:dyDescent="0.2">
      <c r="D226" s="536" t="s">
        <v>3131</v>
      </c>
      <c r="E226" s="535" t="s">
        <v>3125</v>
      </c>
      <c r="F226" s="536"/>
      <c r="G226" s="535"/>
      <c r="H226" s="536"/>
      <c r="I226" s="536"/>
      <c r="J226" s="535" t="str">
        <f t="shared" si="4"/>
        <v/>
      </c>
      <c r="K226" s="536"/>
      <c r="L226" s="536"/>
      <c r="M226" s="536"/>
      <c r="N226" s="536"/>
      <c r="O226" s="535" t="s">
        <v>1759</v>
      </c>
    </row>
    <row r="227" spans="4:15" x14ac:dyDescent="0.2">
      <c r="D227" s="536" t="s">
        <v>3132</v>
      </c>
      <c r="E227" s="535" t="s">
        <v>3125</v>
      </c>
      <c r="F227" s="536"/>
      <c r="G227" s="535"/>
      <c r="H227" s="536"/>
      <c r="I227" s="536"/>
      <c r="J227" s="535" t="str">
        <f t="shared" si="4"/>
        <v/>
      </c>
      <c r="K227" s="536"/>
      <c r="L227" s="536"/>
      <c r="M227" s="536"/>
      <c r="N227" s="536"/>
      <c r="O227" s="535" t="s">
        <v>1760</v>
      </c>
    </row>
    <row r="228" spans="4:15" x14ac:dyDescent="0.2">
      <c r="D228" s="536" t="s">
        <v>3133</v>
      </c>
      <c r="E228" s="535" t="s">
        <v>3125</v>
      </c>
      <c r="F228" s="536"/>
      <c r="G228" s="535"/>
      <c r="H228" s="536"/>
      <c r="I228" s="536"/>
      <c r="J228" s="535" t="str">
        <f t="shared" si="4"/>
        <v/>
      </c>
      <c r="K228" s="536"/>
      <c r="L228" s="536"/>
      <c r="M228" s="536"/>
      <c r="N228" s="536"/>
      <c r="O228" s="535" t="s">
        <v>1761</v>
      </c>
    </row>
    <row r="229" spans="4:15" x14ac:dyDescent="0.2">
      <c r="D229" s="536" t="s">
        <v>3134</v>
      </c>
      <c r="E229" s="535" t="s">
        <v>3125</v>
      </c>
      <c r="F229" s="536"/>
      <c r="G229" s="535"/>
      <c r="H229" s="536"/>
      <c r="I229" s="536"/>
      <c r="J229" s="535" t="str">
        <f t="shared" si="4"/>
        <v/>
      </c>
      <c r="K229" s="536"/>
      <c r="L229" s="536"/>
      <c r="M229" s="536"/>
      <c r="N229" s="536"/>
      <c r="O229" s="535" t="s">
        <v>1762</v>
      </c>
    </row>
    <row r="230" spans="4:15" x14ac:dyDescent="0.2">
      <c r="D230" s="536" t="s">
        <v>3135</v>
      </c>
      <c r="E230" s="535" t="s">
        <v>3136</v>
      </c>
      <c r="F230" s="536"/>
      <c r="G230" s="535"/>
      <c r="H230" s="536"/>
      <c r="I230" s="536"/>
      <c r="J230" s="535" t="str">
        <f t="shared" si="4"/>
        <v/>
      </c>
      <c r="K230" s="536"/>
      <c r="L230" s="536"/>
      <c r="M230" s="536"/>
      <c r="N230" s="536"/>
      <c r="O230" s="535" t="s">
        <v>1763</v>
      </c>
    </row>
    <row r="231" spans="4:15" x14ac:dyDescent="0.2">
      <c r="D231" s="536" t="s">
        <v>3137</v>
      </c>
      <c r="E231" s="535" t="s">
        <v>3136</v>
      </c>
      <c r="F231" s="536"/>
      <c r="G231" s="535"/>
      <c r="H231" s="536"/>
      <c r="I231" s="536"/>
      <c r="J231" s="535" t="str">
        <f t="shared" si="4"/>
        <v/>
      </c>
      <c r="K231" s="536"/>
      <c r="L231" s="536"/>
      <c r="M231" s="536"/>
      <c r="N231" s="536"/>
      <c r="O231" s="535" t="s">
        <v>1764</v>
      </c>
    </row>
    <row r="232" spans="4:15" x14ac:dyDescent="0.2">
      <c r="D232" s="536" t="s">
        <v>3138</v>
      </c>
      <c r="E232" s="535" t="s">
        <v>3136</v>
      </c>
      <c r="F232" s="536"/>
      <c r="G232" s="535"/>
      <c r="H232" s="536"/>
      <c r="I232" s="536"/>
      <c r="J232" s="535" t="str">
        <f t="shared" si="4"/>
        <v/>
      </c>
      <c r="K232" s="536"/>
      <c r="L232" s="536"/>
      <c r="M232" s="536"/>
      <c r="N232" s="536"/>
      <c r="O232" s="535" t="s">
        <v>1765</v>
      </c>
    </row>
    <row r="233" spans="4:15" x14ac:dyDescent="0.2">
      <c r="D233" s="536" t="s">
        <v>3139</v>
      </c>
      <c r="E233" s="535" t="s">
        <v>3136</v>
      </c>
      <c r="F233" s="536"/>
      <c r="G233" s="535"/>
      <c r="H233" s="536"/>
      <c r="I233" s="536"/>
      <c r="J233" s="535" t="str">
        <f t="shared" si="4"/>
        <v/>
      </c>
      <c r="K233" s="536"/>
      <c r="L233" s="536"/>
      <c r="M233" s="536"/>
      <c r="N233" s="536"/>
      <c r="O233" s="535" t="s">
        <v>1766</v>
      </c>
    </row>
    <row r="234" spans="4:15" x14ac:dyDescent="0.2">
      <c r="D234" s="536" t="s">
        <v>3140</v>
      </c>
      <c r="E234" s="535" t="s">
        <v>3136</v>
      </c>
      <c r="F234" s="536"/>
      <c r="G234" s="535"/>
      <c r="H234" s="536"/>
      <c r="I234" s="536"/>
      <c r="J234" s="535" t="str">
        <f t="shared" si="4"/>
        <v/>
      </c>
      <c r="K234" s="536"/>
      <c r="L234" s="536"/>
      <c r="M234" s="536"/>
      <c r="N234" s="536"/>
      <c r="O234" s="535" t="s">
        <v>1767</v>
      </c>
    </row>
    <row r="235" spans="4:15" x14ac:dyDescent="0.2">
      <c r="D235" s="536" t="s">
        <v>3141</v>
      </c>
      <c r="E235" s="535" t="s">
        <v>3136</v>
      </c>
      <c r="F235" s="536"/>
      <c r="G235" s="535"/>
      <c r="H235" s="536"/>
      <c r="I235" s="536"/>
      <c r="J235" s="535" t="str">
        <f t="shared" si="4"/>
        <v/>
      </c>
      <c r="K235" s="536"/>
      <c r="L235" s="536"/>
      <c r="M235" s="536"/>
      <c r="N235" s="536"/>
      <c r="O235" s="535" t="s">
        <v>1768</v>
      </c>
    </row>
    <row r="236" spans="4:15" x14ac:dyDescent="0.2">
      <c r="D236" s="536" t="s">
        <v>3142</v>
      </c>
      <c r="E236" s="535" t="s">
        <v>3136</v>
      </c>
      <c r="F236" s="536"/>
      <c r="G236" s="535"/>
      <c r="H236" s="536"/>
      <c r="I236" s="536"/>
      <c r="J236" s="535" t="str">
        <f t="shared" si="4"/>
        <v/>
      </c>
      <c r="K236" s="536"/>
      <c r="L236" s="536"/>
      <c r="M236" s="536"/>
      <c r="N236" s="536"/>
      <c r="O236" s="535" t="s">
        <v>1769</v>
      </c>
    </row>
    <row r="237" spans="4:15" x14ac:dyDescent="0.2">
      <c r="D237" s="536" t="s">
        <v>3143</v>
      </c>
      <c r="E237" s="535" t="s">
        <v>3136</v>
      </c>
      <c r="F237" s="536"/>
      <c r="G237" s="535"/>
      <c r="H237" s="536"/>
      <c r="I237" s="536"/>
      <c r="J237" s="535" t="str">
        <f t="shared" si="4"/>
        <v/>
      </c>
      <c r="K237" s="536"/>
      <c r="L237" s="536"/>
      <c r="M237" s="536"/>
      <c r="N237" s="536"/>
      <c r="O237" s="535" t="s">
        <v>1770</v>
      </c>
    </row>
    <row r="238" spans="4:15" x14ac:dyDescent="0.2">
      <c r="D238" s="536" t="s">
        <v>3144</v>
      </c>
      <c r="E238" s="535" t="s">
        <v>3136</v>
      </c>
      <c r="F238" s="536"/>
      <c r="G238" s="535"/>
      <c r="H238" s="536"/>
      <c r="I238" s="536"/>
      <c r="J238" s="535" t="str">
        <f t="shared" si="4"/>
        <v/>
      </c>
      <c r="K238" s="536"/>
      <c r="L238" s="536"/>
      <c r="M238" s="536"/>
      <c r="N238" s="536"/>
      <c r="O238" s="535" t="s">
        <v>1771</v>
      </c>
    </row>
    <row r="239" spans="4:15" x14ac:dyDescent="0.2">
      <c r="D239" s="536" t="s">
        <v>3145</v>
      </c>
      <c r="E239" s="535" t="s">
        <v>3136</v>
      </c>
      <c r="F239" s="536"/>
      <c r="G239" s="535"/>
      <c r="H239" s="536"/>
      <c r="I239" s="536"/>
      <c r="J239" s="535" t="str">
        <f t="shared" si="4"/>
        <v/>
      </c>
      <c r="K239" s="536"/>
      <c r="L239" s="536"/>
      <c r="M239" s="536"/>
      <c r="N239" s="536"/>
      <c r="O239" s="535" t="s">
        <v>1772</v>
      </c>
    </row>
    <row r="240" spans="4:15" x14ac:dyDescent="0.2">
      <c r="D240" s="536" t="s">
        <v>3146</v>
      </c>
      <c r="E240" s="535" t="s">
        <v>3147</v>
      </c>
      <c r="F240" s="536"/>
      <c r="G240" s="535"/>
      <c r="H240" s="536"/>
      <c r="I240" s="536"/>
      <c r="J240" s="535" t="str">
        <f t="shared" si="4"/>
        <v/>
      </c>
      <c r="K240" s="536"/>
      <c r="L240" s="536"/>
      <c r="M240" s="536"/>
      <c r="N240" s="536"/>
      <c r="O240" s="535" t="s">
        <v>1773</v>
      </c>
    </row>
    <row r="241" spans="4:15" x14ac:dyDescent="0.2">
      <c r="D241" s="536" t="s">
        <v>3148</v>
      </c>
      <c r="E241" s="535" t="s">
        <v>3147</v>
      </c>
      <c r="F241" s="536"/>
      <c r="G241" s="535"/>
      <c r="H241" s="536"/>
      <c r="I241" s="536"/>
      <c r="J241" s="535" t="str">
        <f t="shared" si="4"/>
        <v/>
      </c>
      <c r="K241" s="536"/>
      <c r="L241" s="536"/>
      <c r="M241" s="536"/>
      <c r="N241" s="536"/>
      <c r="O241" s="535" t="s">
        <v>1774</v>
      </c>
    </row>
    <row r="242" spans="4:15" x14ac:dyDescent="0.2">
      <c r="D242" s="536" t="s">
        <v>3149</v>
      </c>
      <c r="E242" s="535" t="s">
        <v>3147</v>
      </c>
      <c r="F242" s="536"/>
      <c r="G242" s="535"/>
      <c r="H242" s="536"/>
      <c r="I242" s="536"/>
      <c r="J242" s="535" t="str">
        <f t="shared" si="4"/>
        <v/>
      </c>
      <c r="K242" s="536"/>
      <c r="L242" s="536"/>
      <c r="M242" s="536"/>
      <c r="N242" s="536"/>
      <c r="O242" s="535" t="s">
        <v>1775</v>
      </c>
    </row>
    <row r="243" spans="4:15" x14ac:dyDescent="0.2">
      <c r="D243" s="536" t="s">
        <v>3150</v>
      </c>
      <c r="E243" s="535" t="s">
        <v>3147</v>
      </c>
      <c r="F243" s="536"/>
      <c r="G243" s="535"/>
      <c r="H243" s="536"/>
      <c r="I243" s="536"/>
      <c r="J243" s="535" t="str">
        <f t="shared" si="4"/>
        <v/>
      </c>
      <c r="K243" s="536"/>
      <c r="L243" s="536"/>
      <c r="M243" s="536"/>
      <c r="N243" s="536"/>
      <c r="O243" s="535" t="s">
        <v>1776</v>
      </c>
    </row>
    <row r="244" spans="4:15" x14ac:dyDescent="0.2">
      <c r="D244" s="536" t="s">
        <v>3151</v>
      </c>
      <c r="E244" s="535" t="s">
        <v>3147</v>
      </c>
      <c r="F244" s="536"/>
      <c r="G244" s="535"/>
      <c r="H244" s="536"/>
      <c r="I244" s="536"/>
      <c r="J244" s="535" t="str">
        <f t="shared" si="4"/>
        <v/>
      </c>
      <c r="K244" s="536"/>
      <c r="L244" s="536"/>
      <c r="M244" s="536"/>
      <c r="N244" s="536"/>
      <c r="O244" s="535" t="s">
        <v>1777</v>
      </c>
    </row>
    <row r="245" spans="4:15" x14ac:dyDescent="0.2">
      <c r="D245" s="536" t="s">
        <v>3152</v>
      </c>
      <c r="E245" s="535" t="s">
        <v>3147</v>
      </c>
      <c r="F245" s="536"/>
      <c r="G245" s="535"/>
      <c r="H245" s="536"/>
      <c r="I245" s="536"/>
      <c r="J245" s="535" t="str">
        <f t="shared" si="4"/>
        <v/>
      </c>
      <c r="K245" s="536"/>
      <c r="L245" s="536"/>
      <c r="M245" s="536"/>
      <c r="N245" s="536"/>
      <c r="O245" s="535" t="s">
        <v>1778</v>
      </c>
    </row>
    <row r="246" spans="4:15" x14ac:dyDescent="0.2">
      <c r="D246" s="536" t="s">
        <v>3153</v>
      </c>
      <c r="E246" s="535" t="s">
        <v>3147</v>
      </c>
      <c r="F246" s="536"/>
      <c r="G246" s="535"/>
      <c r="H246" s="536"/>
      <c r="I246" s="536"/>
      <c r="J246" s="535" t="str">
        <f t="shared" si="4"/>
        <v/>
      </c>
      <c r="K246" s="536"/>
      <c r="L246" s="536"/>
      <c r="M246" s="536"/>
      <c r="N246" s="536"/>
      <c r="O246" s="535" t="s">
        <v>1779</v>
      </c>
    </row>
    <row r="247" spans="4:15" x14ac:dyDescent="0.2">
      <c r="D247" s="536" t="s">
        <v>3154</v>
      </c>
      <c r="E247" s="535" t="s">
        <v>3147</v>
      </c>
      <c r="F247" s="536"/>
      <c r="G247" s="535"/>
      <c r="H247" s="536"/>
      <c r="I247" s="536"/>
      <c r="J247" s="535" t="str">
        <f t="shared" si="4"/>
        <v/>
      </c>
      <c r="K247" s="536"/>
      <c r="L247" s="536"/>
      <c r="M247" s="536"/>
      <c r="N247" s="536"/>
      <c r="O247" s="535" t="s">
        <v>1780</v>
      </c>
    </row>
    <row r="248" spans="4:15" x14ac:dyDescent="0.2">
      <c r="D248" s="536" t="s">
        <v>3155</v>
      </c>
      <c r="E248" s="535" t="s">
        <v>3147</v>
      </c>
      <c r="F248" s="536"/>
      <c r="G248" s="535"/>
      <c r="H248" s="536"/>
      <c r="I248" s="536"/>
      <c r="J248" s="535" t="str">
        <f t="shared" si="4"/>
        <v/>
      </c>
      <c r="K248" s="536"/>
      <c r="L248" s="536"/>
      <c r="M248" s="536"/>
      <c r="N248" s="536"/>
      <c r="O248" s="535" t="s">
        <v>1781</v>
      </c>
    </row>
    <row r="249" spans="4:15" x14ac:dyDescent="0.2">
      <c r="D249" s="536" t="s">
        <v>3156</v>
      </c>
      <c r="E249" s="535" t="s">
        <v>3147</v>
      </c>
      <c r="F249" s="536"/>
      <c r="G249" s="535"/>
      <c r="H249" s="536"/>
      <c r="I249" s="536"/>
      <c r="J249" s="535" t="str">
        <f t="shared" si="4"/>
        <v/>
      </c>
      <c r="K249" s="536"/>
      <c r="L249" s="536"/>
      <c r="M249" s="536"/>
      <c r="N249" s="536"/>
      <c r="O249" s="535" t="s">
        <v>1782</v>
      </c>
    </row>
    <row r="250" spans="4:15" x14ac:dyDescent="0.2">
      <c r="D250" s="536" t="s">
        <v>3157</v>
      </c>
      <c r="E250" s="535" t="s">
        <v>3158</v>
      </c>
      <c r="F250" s="536"/>
      <c r="G250" s="535"/>
      <c r="H250" s="536"/>
      <c r="I250" s="536"/>
      <c r="J250" s="535" t="str">
        <f t="shared" si="4"/>
        <v/>
      </c>
      <c r="K250" s="536"/>
      <c r="L250" s="536"/>
      <c r="M250" s="536"/>
      <c r="N250" s="536"/>
      <c r="O250" s="535" t="s">
        <v>1783</v>
      </c>
    </row>
    <row r="251" spans="4:15" x14ac:dyDescent="0.2">
      <c r="D251" s="536" t="s">
        <v>3159</v>
      </c>
      <c r="E251" s="535" t="s">
        <v>3158</v>
      </c>
      <c r="F251" s="536"/>
      <c r="G251" s="535"/>
      <c r="H251" s="536"/>
      <c r="I251" s="536"/>
      <c r="J251" s="535" t="str">
        <f t="shared" si="4"/>
        <v/>
      </c>
      <c r="K251" s="536"/>
      <c r="L251" s="536"/>
      <c r="M251" s="536"/>
      <c r="N251" s="536"/>
      <c r="O251" s="535" t="s">
        <v>1784</v>
      </c>
    </row>
    <row r="252" spans="4:15" x14ac:dyDescent="0.2">
      <c r="D252" s="536" t="s">
        <v>3160</v>
      </c>
      <c r="E252" s="535" t="s">
        <v>3158</v>
      </c>
      <c r="F252" s="536"/>
      <c r="G252" s="535"/>
      <c r="H252" s="536"/>
      <c r="I252" s="536"/>
      <c r="J252" s="535" t="str">
        <f t="shared" si="4"/>
        <v/>
      </c>
      <c r="K252" s="536"/>
      <c r="L252" s="536"/>
      <c r="M252" s="536"/>
      <c r="N252" s="536"/>
      <c r="O252" s="535" t="s">
        <v>1785</v>
      </c>
    </row>
    <row r="253" spans="4:15" x14ac:dyDescent="0.2">
      <c r="D253" s="536" t="s">
        <v>3161</v>
      </c>
      <c r="E253" s="535" t="s">
        <v>3158</v>
      </c>
      <c r="F253" s="536"/>
      <c r="G253" s="535"/>
      <c r="H253" s="536"/>
      <c r="I253" s="536"/>
      <c r="J253" s="535" t="str">
        <f t="shared" si="4"/>
        <v/>
      </c>
      <c r="K253" s="536"/>
      <c r="L253" s="536"/>
      <c r="M253" s="536"/>
      <c r="N253" s="536"/>
      <c r="O253" s="535" t="s">
        <v>1786</v>
      </c>
    </row>
    <row r="254" spans="4:15" x14ac:dyDescent="0.2">
      <c r="D254" s="536" t="s">
        <v>3162</v>
      </c>
      <c r="E254" s="535" t="s">
        <v>3158</v>
      </c>
      <c r="F254" s="536"/>
      <c r="G254" s="535"/>
      <c r="H254" s="536"/>
      <c r="I254" s="536"/>
      <c r="J254" s="535" t="str">
        <f t="shared" si="4"/>
        <v/>
      </c>
      <c r="K254" s="536"/>
      <c r="L254" s="536"/>
      <c r="M254" s="536"/>
      <c r="N254" s="536"/>
      <c r="O254" s="535" t="s">
        <v>1787</v>
      </c>
    </row>
    <row r="255" spans="4:15" x14ac:dyDescent="0.2">
      <c r="D255" s="536" t="s">
        <v>3163</v>
      </c>
      <c r="E255" s="535" t="s">
        <v>3158</v>
      </c>
      <c r="F255" s="536"/>
      <c r="G255" s="535"/>
      <c r="H255" s="536"/>
      <c r="I255" s="536"/>
      <c r="J255" s="535" t="str">
        <f t="shared" si="4"/>
        <v/>
      </c>
      <c r="K255" s="536"/>
      <c r="L255" s="536"/>
      <c r="M255" s="536"/>
      <c r="N255" s="536"/>
      <c r="O255" s="535" t="s">
        <v>1788</v>
      </c>
    </row>
    <row r="256" spans="4:15" x14ac:dyDescent="0.2">
      <c r="D256" s="536" t="s">
        <v>3164</v>
      </c>
      <c r="E256" s="535" t="s">
        <v>3158</v>
      </c>
      <c r="F256" s="536"/>
      <c r="G256" s="535"/>
      <c r="H256" s="536"/>
      <c r="I256" s="536"/>
      <c r="J256" s="535" t="str">
        <f t="shared" si="4"/>
        <v/>
      </c>
      <c r="K256" s="536"/>
      <c r="L256" s="536"/>
      <c r="M256" s="536"/>
      <c r="N256" s="536"/>
      <c r="O256" s="535" t="s">
        <v>1789</v>
      </c>
    </row>
    <row r="257" spans="4:15" x14ac:dyDescent="0.2">
      <c r="D257" s="536" t="s">
        <v>3165</v>
      </c>
      <c r="E257" s="535" t="s">
        <v>3158</v>
      </c>
      <c r="F257" s="536"/>
      <c r="G257" s="535"/>
      <c r="H257" s="536"/>
      <c r="I257" s="536"/>
      <c r="J257" s="535" t="str">
        <f t="shared" si="4"/>
        <v/>
      </c>
      <c r="K257" s="536"/>
      <c r="L257" s="536"/>
      <c r="M257" s="536"/>
      <c r="N257" s="536"/>
      <c r="O257" s="535" t="s">
        <v>1790</v>
      </c>
    </row>
    <row r="258" spans="4:15" x14ac:dyDescent="0.2">
      <c r="D258" s="536" t="s">
        <v>3166</v>
      </c>
      <c r="E258" s="535" t="s">
        <v>3158</v>
      </c>
      <c r="F258" s="536"/>
      <c r="G258" s="535"/>
      <c r="H258" s="536"/>
      <c r="I258" s="536"/>
      <c r="J258" s="535" t="str">
        <f t="shared" si="4"/>
        <v/>
      </c>
      <c r="K258" s="536"/>
      <c r="L258" s="536"/>
      <c r="M258" s="536"/>
      <c r="N258" s="536"/>
      <c r="O258" s="535" t="s">
        <v>1791</v>
      </c>
    </row>
    <row r="259" spans="4:15" x14ac:dyDescent="0.2">
      <c r="D259" s="536" t="s">
        <v>3167</v>
      </c>
      <c r="E259" s="535" t="s">
        <v>3158</v>
      </c>
      <c r="F259" s="536"/>
      <c r="G259" s="535"/>
      <c r="H259" s="536"/>
      <c r="I259" s="536"/>
      <c r="J259" s="535" t="str">
        <f t="shared" si="4"/>
        <v/>
      </c>
      <c r="K259" s="536"/>
      <c r="L259" s="536"/>
      <c r="M259" s="536"/>
      <c r="N259" s="536"/>
      <c r="O259" s="535" t="s">
        <v>1792</v>
      </c>
    </row>
    <row r="260" spans="4:15" x14ac:dyDescent="0.2">
      <c r="D260" s="536" t="s">
        <v>3168</v>
      </c>
      <c r="E260" s="535" t="s">
        <v>3169</v>
      </c>
      <c r="F260" s="536"/>
      <c r="G260" s="535"/>
      <c r="H260" s="536"/>
      <c r="I260" s="536"/>
      <c r="J260" s="535" t="str">
        <f t="shared" si="4"/>
        <v/>
      </c>
      <c r="K260" s="536"/>
      <c r="L260" s="536"/>
      <c r="M260" s="536"/>
      <c r="N260" s="536"/>
      <c r="O260" s="535" t="s">
        <v>1793</v>
      </c>
    </row>
    <row r="261" spans="4:15" x14ac:dyDescent="0.2">
      <c r="D261" s="536" t="s">
        <v>3170</v>
      </c>
      <c r="E261" s="535" t="s">
        <v>3169</v>
      </c>
      <c r="F261" s="536"/>
      <c r="G261" s="535"/>
      <c r="H261" s="536"/>
      <c r="I261" s="536"/>
      <c r="J261" s="535" t="str">
        <f t="shared" si="4"/>
        <v/>
      </c>
      <c r="K261" s="536"/>
      <c r="L261" s="536"/>
      <c r="M261" s="536"/>
      <c r="N261" s="536"/>
      <c r="O261" s="535" t="s">
        <v>1794</v>
      </c>
    </row>
    <row r="262" spans="4:15" x14ac:dyDescent="0.2">
      <c r="D262" s="536" t="s">
        <v>3171</v>
      </c>
      <c r="E262" s="535" t="s">
        <v>3169</v>
      </c>
      <c r="F262" s="536"/>
      <c r="G262" s="535"/>
      <c r="H262" s="536"/>
      <c r="I262" s="536"/>
      <c r="J262" s="535" t="str">
        <f t="shared" si="4"/>
        <v/>
      </c>
      <c r="K262" s="536"/>
      <c r="L262" s="536"/>
      <c r="M262" s="536"/>
      <c r="N262" s="536"/>
      <c r="O262" s="535" t="s">
        <v>1795</v>
      </c>
    </row>
    <row r="263" spans="4:15" x14ac:dyDescent="0.2">
      <c r="D263" s="536" t="s">
        <v>3172</v>
      </c>
      <c r="E263" s="535" t="s">
        <v>3169</v>
      </c>
      <c r="F263" s="536"/>
      <c r="G263" s="535"/>
      <c r="H263" s="536"/>
      <c r="I263" s="536"/>
      <c r="J263" s="535" t="str">
        <f t="shared" si="4"/>
        <v/>
      </c>
      <c r="K263" s="536"/>
      <c r="L263" s="536"/>
      <c r="M263" s="536"/>
      <c r="N263" s="536"/>
      <c r="O263" s="535" t="s">
        <v>1796</v>
      </c>
    </row>
    <row r="264" spans="4:15" x14ac:dyDescent="0.2">
      <c r="D264" s="536" t="s">
        <v>3173</v>
      </c>
      <c r="E264" s="535" t="s">
        <v>3169</v>
      </c>
      <c r="F264" s="536"/>
      <c r="G264" s="535"/>
      <c r="H264" s="536"/>
      <c r="I264" s="536"/>
      <c r="J264" s="535" t="str">
        <f t="shared" si="4"/>
        <v/>
      </c>
      <c r="K264" s="536"/>
      <c r="L264" s="536"/>
      <c r="M264" s="536"/>
      <c r="N264" s="536"/>
      <c r="O264" s="535" t="s">
        <v>1797</v>
      </c>
    </row>
    <row r="265" spans="4:15" x14ac:dyDescent="0.2">
      <c r="D265" s="536" t="s">
        <v>3174</v>
      </c>
      <c r="E265" s="535" t="s">
        <v>3169</v>
      </c>
      <c r="F265" s="536"/>
      <c r="G265" s="535"/>
      <c r="H265" s="536"/>
      <c r="I265" s="536"/>
      <c r="J265" s="535" t="str">
        <f t="shared" si="4"/>
        <v/>
      </c>
      <c r="K265" s="536"/>
      <c r="L265" s="536"/>
      <c r="M265" s="536"/>
      <c r="N265" s="536"/>
      <c r="O265" s="535" t="s">
        <v>1798</v>
      </c>
    </row>
    <row r="266" spans="4:15" x14ac:dyDescent="0.2">
      <c r="D266" s="536" t="s">
        <v>3175</v>
      </c>
      <c r="E266" s="535" t="s">
        <v>3169</v>
      </c>
      <c r="F266" s="536"/>
      <c r="G266" s="535"/>
      <c r="H266" s="536"/>
      <c r="I266" s="536"/>
      <c r="J266" s="535" t="str">
        <f t="shared" si="4"/>
        <v/>
      </c>
      <c r="K266" s="536"/>
      <c r="L266" s="536"/>
      <c r="M266" s="536"/>
      <c r="N266" s="536"/>
      <c r="O266" s="535" t="s">
        <v>1799</v>
      </c>
    </row>
    <row r="267" spans="4:15" x14ac:dyDescent="0.2">
      <c r="D267" s="536" t="s">
        <v>3176</v>
      </c>
      <c r="E267" s="535" t="s">
        <v>3169</v>
      </c>
      <c r="F267" s="536"/>
      <c r="G267" s="535"/>
      <c r="H267" s="536"/>
      <c r="I267" s="536"/>
      <c r="J267" s="535" t="str">
        <f t="shared" si="4"/>
        <v/>
      </c>
      <c r="K267" s="536"/>
      <c r="L267" s="536"/>
      <c r="M267" s="536"/>
      <c r="N267" s="536"/>
      <c r="O267" s="535" t="s">
        <v>1800</v>
      </c>
    </row>
    <row r="268" spans="4:15" x14ac:dyDescent="0.2">
      <c r="D268" s="536" t="s">
        <v>3177</v>
      </c>
      <c r="E268" s="535" t="s">
        <v>3169</v>
      </c>
      <c r="F268" s="536"/>
      <c r="G268" s="535"/>
      <c r="H268" s="536"/>
      <c r="I268" s="536"/>
      <c r="J268" s="535" t="str">
        <f t="shared" si="4"/>
        <v/>
      </c>
      <c r="K268" s="536"/>
      <c r="L268" s="536"/>
      <c r="M268" s="536"/>
      <c r="N268" s="536"/>
      <c r="O268" s="535" t="s">
        <v>1801</v>
      </c>
    </row>
    <row r="269" spans="4:15" x14ac:dyDescent="0.2">
      <c r="D269" s="536" t="s">
        <v>3178</v>
      </c>
      <c r="E269" s="535" t="s">
        <v>3169</v>
      </c>
      <c r="F269" s="536"/>
      <c r="G269" s="535"/>
      <c r="H269" s="536"/>
      <c r="I269" s="536"/>
      <c r="J269" s="535" t="str">
        <f t="shared" si="4"/>
        <v/>
      </c>
      <c r="K269" s="536"/>
      <c r="L269" s="536"/>
      <c r="M269" s="536"/>
      <c r="N269" s="536"/>
      <c r="O269" s="535" t="s">
        <v>1802</v>
      </c>
    </row>
    <row r="270" spans="4:15" x14ac:dyDescent="0.2">
      <c r="D270" s="536" t="s">
        <v>3179</v>
      </c>
      <c r="E270" s="535" t="s">
        <v>3180</v>
      </c>
      <c r="F270" s="536"/>
      <c r="G270" s="535"/>
      <c r="H270" s="536"/>
      <c r="I270" s="536"/>
      <c r="J270" s="535" t="str">
        <f t="shared" si="4"/>
        <v/>
      </c>
      <c r="K270" s="536"/>
      <c r="L270" s="536"/>
      <c r="M270" s="536"/>
      <c r="N270" s="536"/>
      <c r="O270" s="535" t="s">
        <v>1803</v>
      </c>
    </row>
    <row r="271" spans="4:15" x14ac:dyDescent="0.2">
      <c r="D271" s="536" t="s">
        <v>3181</v>
      </c>
      <c r="E271" s="535" t="s">
        <v>3180</v>
      </c>
      <c r="F271" s="536"/>
      <c r="G271" s="535"/>
      <c r="H271" s="536"/>
      <c r="I271" s="536"/>
      <c r="J271" s="535" t="str">
        <f t="shared" si="4"/>
        <v/>
      </c>
      <c r="K271" s="536"/>
      <c r="L271" s="536"/>
      <c r="M271" s="536"/>
      <c r="N271" s="536"/>
      <c r="O271" s="535" t="s">
        <v>1804</v>
      </c>
    </row>
    <row r="272" spans="4:15" x14ac:dyDescent="0.2">
      <c r="D272" s="536" t="s">
        <v>3182</v>
      </c>
      <c r="E272" s="535" t="s">
        <v>3180</v>
      </c>
      <c r="F272" s="536"/>
      <c r="G272" s="535"/>
      <c r="H272" s="536"/>
      <c r="I272" s="536"/>
      <c r="J272" s="535" t="str">
        <f t="shared" si="4"/>
        <v/>
      </c>
      <c r="K272" s="536"/>
      <c r="L272" s="536"/>
      <c r="M272" s="536"/>
      <c r="N272" s="536"/>
      <c r="O272" s="535" t="s">
        <v>1805</v>
      </c>
    </row>
    <row r="273" spans="4:15" x14ac:dyDescent="0.2">
      <c r="D273" s="536" t="s">
        <v>3183</v>
      </c>
      <c r="E273" s="535" t="s">
        <v>3180</v>
      </c>
      <c r="F273" s="536"/>
      <c r="G273" s="535"/>
      <c r="H273" s="536"/>
      <c r="I273" s="536"/>
      <c r="J273" s="535" t="str">
        <f t="shared" si="4"/>
        <v/>
      </c>
      <c r="K273" s="536"/>
      <c r="L273" s="536"/>
      <c r="M273" s="536"/>
      <c r="N273" s="536"/>
      <c r="O273" s="535" t="s">
        <v>1806</v>
      </c>
    </row>
    <row r="274" spans="4:15" x14ac:dyDescent="0.2">
      <c r="D274" s="536" t="s">
        <v>3184</v>
      </c>
      <c r="E274" s="535" t="s">
        <v>3180</v>
      </c>
      <c r="F274" s="536"/>
      <c r="G274" s="535"/>
      <c r="H274" s="536"/>
      <c r="I274" s="536"/>
      <c r="J274" s="535" t="str">
        <f t="shared" si="4"/>
        <v/>
      </c>
      <c r="K274" s="536"/>
      <c r="L274" s="536"/>
      <c r="M274" s="536"/>
      <c r="N274" s="536"/>
      <c r="O274" s="535" t="s">
        <v>1807</v>
      </c>
    </row>
    <row r="275" spans="4:15" x14ac:dyDescent="0.2">
      <c r="D275" s="536" t="s">
        <v>3185</v>
      </c>
      <c r="E275" s="535" t="s">
        <v>3180</v>
      </c>
      <c r="F275" s="536"/>
      <c r="G275" s="535"/>
      <c r="H275" s="536"/>
      <c r="I275" s="536"/>
      <c r="J275" s="535" t="str">
        <f t="shared" si="4"/>
        <v/>
      </c>
      <c r="K275" s="536"/>
      <c r="L275" s="536"/>
      <c r="M275" s="536"/>
      <c r="N275" s="536"/>
      <c r="O275" s="535" t="s">
        <v>1808</v>
      </c>
    </row>
    <row r="276" spans="4:15" x14ac:dyDescent="0.2">
      <c r="D276" s="536" t="s">
        <v>3186</v>
      </c>
      <c r="E276" s="535" t="s">
        <v>3180</v>
      </c>
      <c r="F276" s="536"/>
      <c r="G276" s="535"/>
      <c r="H276" s="536"/>
      <c r="I276" s="536"/>
      <c r="J276" s="535" t="str">
        <f t="shared" si="4"/>
        <v/>
      </c>
      <c r="K276" s="536"/>
      <c r="L276" s="536"/>
      <c r="M276" s="536"/>
      <c r="N276" s="536"/>
      <c r="O276" s="535" t="s">
        <v>1809</v>
      </c>
    </row>
    <row r="277" spans="4:15" x14ac:dyDescent="0.2">
      <c r="D277" s="536" t="s">
        <v>3187</v>
      </c>
      <c r="E277" s="535" t="s">
        <v>3180</v>
      </c>
      <c r="F277" s="536"/>
      <c r="G277" s="535"/>
      <c r="H277" s="536"/>
      <c r="I277" s="536"/>
      <c r="J277" s="535" t="str">
        <f t="shared" si="4"/>
        <v/>
      </c>
      <c r="K277" s="536"/>
      <c r="L277" s="536"/>
      <c r="M277" s="536"/>
      <c r="N277" s="536"/>
      <c r="O277" s="535" t="s">
        <v>1810</v>
      </c>
    </row>
    <row r="278" spans="4:15" x14ac:dyDescent="0.2">
      <c r="D278" s="536" t="s">
        <v>3188</v>
      </c>
      <c r="E278" s="535" t="s">
        <v>3180</v>
      </c>
      <c r="F278" s="536"/>
      <c r="G278" s="535"/>
      <c r="H278" s="536"/>
      <c r="I278" s="536"/>
      <c r="J278" s="535" t="str">
        <f t="shared" si="4"/>
        <v/>
      </c>
      <c r="K278" s="536"/>
      <c r="L278" s="536"/>
      <c r="M278" s="536"/>
      <c r="N278" s="536"/>
      <c r="O278" s="535" t="s">
        <v>1811</v>
      </c>
    </row>
    <row r="279" spans="4:15" x14ac:dyDescent="0.2">
      <c r="D279" s="536" t="s">
        <v>3189</v>
      </c>
      <c r="E279" s="535" t="s">
        <v>3180</v>
      </c>
      <c r="F279" s="536"/>
      <c r="G279" s="535"/>
      <c r="H279" s="536"/>
      <c r="I279" s="536"/>
      <c r="J279" s="535" t="str">
        <f t="shared" si="4"/>
        <v/>
      </c>
      <c r="K279" s="536"/>
      <c r="L279" s="536"/>
      <c r="M279" s="536"/>
      <c r="N279" s="536"/>
      <c r="O279" s="535" t="s">
        <v>1812</v>
      </c>
    </row>
    <row r="280" spans="4:15" x14ac:dyDescent="0.2">
      <c r="D280" s="536" t="s">
        <v>3190</v>
      </c>
      <c r="E280" s="535" t="s">
        <v>3191</v>
      </c>
      <c r="F280" s="536"/>
      <c r="G280" s="535"/>
      <c r="H280" s="536"/>
      <c r="I280" s="536"/>
      <c r="J280" s="535" t="str">
        <f t="shared" si="4"/>
        <v/>
      </c>
      <c r="K280" s="536"/>
      <c r="L280" s="536"/>
      <c r="M280" s="536"/>
      <c r="N280" s="536"/>
      <c r="O280" s="535" t="s">
        <v>1813</v>
      </c>
    </row>
    <row r="281" spans="4:15" x14ac:dyDescent="0.2">
      <c r="D281" s="536" t="s">
        <v>3192</v>
      </c>
      <c r="E281" s="535" t="s">
        <v>3191</v>
      </c>
      <c r="F281" s="536"/>
      <c r="G281" s="535"/>
      <c r="H281" s="536"/>
      <c r="I281" s="536"/>
      <c r="J281" s="535" t="str">
        <f t="shared" si="4"/>
        <v/>
      </c>
      <c r="K281" s="536"/>
      <c r="L281" s="536"/>
      <c r="M281" s="536"/>
      <c r="N281" s="536"/>
      <c r="O281" s="535" t="s">
        <v>1814</v>
      </c>
    </row>
    <row r="282" spans="4:15" x14ac:dyDescent="0.2">
      <c r="D282" s="536" t="s">
        <v>3193</v>
      </c>
      <c r="E282" s="535" t="s">
        <v>3191</v>
      </c>
      <c r="F282" s="536"/>
      <c r="G282" s="535"/>
      <c r="H282" s="536"/>
      <c r="I282" s="536"/>
      <c r="J282" s="535" t="str">
        <f t="shared" si="4"/>
        <v/>
      </c>
      <c r="K282" s="536"/>
      <c r="L282" s="536"/>
      <c r="M282" s="536"/>
      <c r="N282" s="536"/>
      <c r="O282" s="535" t="s">
        <v>1815</v>
      </c>
    </row>
    <row r="283" spans="4:15" x14ac:dyDescent="0.2">
      <c r="D283" s="536" t="s">
        <v>3194</v>
      </c>
      <c r="E283" s="535" t="s">
        <v>3191</v>
      </c>
      <c r="F283" s="536"/>
      <c r="G283" s="535"/>
      <c r="H283" s="536"/>
      <c r="I283" s="536"/>
      <c r="J283" s="535" t="str">
        <f t="shared" si="4"/>
        <v/>
      </c>
      <c r="K283" s="536"/>
      <c r="L283" s="536"/>
      <c r="M283" s="536"/>
      <c r="N283" s="536"/>
      <c r="O283" s="535" t="s">
        <v>1816</v>
      </c>
    </row>
    <row r="284" spans="4:15" x14ac:dyDescent="0.2">
      <c r="D284" s="536" t="s">
        <v>3195</v>
      </c>
      <c r="E284" s="535" t="s">
        <v>3191</v>
      </c>
      <c r="F284" s="536"/>
      <c r="G284" s="535"/>
      <c r="H284" s="536"/>
      <c r="I284" s="536"/>
      <c r="J284" s="535" t="str">
        <f t="shared" si="4"/>
        <v/>
      </c>
      <c r="K284" s="536"/>
      <c r="L284" s="536"/>
      <c r="M284" s="536"/>
      <c r="N284" s="536"/>
      <c r="O284" s="535" t="s">
        <v>1817</v>
      </c>
    </row>
    <row r="285" spans="4:15" x14ac:dyDescent="0.2">
      <c r="D285" s="536" t="s">
        <v>3196</v>
      </c>
      <c r="E285" s="535" t="s">
        <v>3191</v>
      </c>
      <c r="F285" s="536"/>
      <c r="G285" s="535"/>
      <c r="H285" s="536"/>
      <c r="I285" s="536"/>
      <c r="J285" s="535" t="str">
        <f t="shared" si="4"/>
        <v/>
      </c>
      <c r="K285" s="536"/>
      <c r="L285" s="536"/>
      <c r="M285" s="536"/>
      <c r="N285" s="536"/>
      <c r="O285" s="535" t="s">
        <v>1818</v>
      </c>
    </row>
    <row r="286" spans="4:15" x14ac:dyDescent="0.2">
      <c r="D286" s="536" t="s">
        <v>3197</v>
      </c>
      <c r="E286" s="535" t="s">
        <v>3191</v>
      </c>
      <c r="F286" s="536"/>
      <c r="G286" s="535"/>
      <c r="H286" s="536"/>
      <c r="I286" s="536"/>
      <c r="J286" s="535" t="str">
        <f t="shared" si="4"/>
        <v/>
      </c>
      <c r="K286" s="536"/>
      <c r="L286" s="536"/>
      <c r="M286" s="536"/>
      <c r="N286" s="536"/>
      <c r="O286" s="535" t="s">
        <v>1819</v>
      </c>
    </row>
    <row r="287" spans="4:15" x14ac:dyDescent="0.2">
      <c r="D287" s="536" t="s">
        <v>3198</v>
      </c>
      <c r="E287" s="535" t="s">
        <v>3191</v>
      </c>
      <c r="F287" s="536"/>
      <c r="G287" s="535"/>
      <c r="H287" s="536"/>
      <c r="I287" s="536"/>
      <c r="J287" s="535" t="str">
        <f t="shared" si="4"/>
        <v/>
      </c>
      <c r="K287" s="536"/>
      <c r="L287" s="536"/>
      <c r="M287" s="536"/>
      <c r="N287" s="536"/>
      <c r="O287" s="535" t="s">
        <v>1820</v>
      </c>
    </row>
    <row r="288" spans="4:15" x14ac:dyDescent="0.2">
      <c r="D288" s="536" t="s">
        <v>3199</v>
      </c>
      <c r="E288" s="535" t="s">
        <v>3191</v>
      </c>
      <c r="F288" s="536"/>
      <c r="G288" s="535"/>
      <c r="H288" s="536"/>
      <c r="I288" s="536"/>
      <c r="J288" s="535" t="str">
        <f t="shared" ref="J288:J309" si="5">F288&amp;H288&amp;I288</f>
        <v/>
      </c>
      <c r="K288" s="536"/>
      <c r="L288" s="536"/>
      <c r="M288" s="536"/>
      <c r="N288" s="536"/>
      <c r="O288" s="535" t="s">
        <v>1821</v>
      </c>
    </row>
    <row r="289" spans="4:15" x14ac:dyDescent="0.2">
      <c r="D289" s="536" t="s">
        <v>3200</v>
      </c>
      <c r="E289" s="535" t="s">
        <v>3191</v>
      </c>
      <c r="F289" s="536"/>
      <c r="G289" s="535"/>
      <c r="H289" s="536"/>
      <c r="I289" s="536"/>
      <c r="J289" s="535" t="str">
        <f t="shared" si="5"/>
        <v/>
      </c>
      <c r="K289" s="536"/>
      <c r="L289" s="536"/>
      <c r="M289" s="536"/>
      <c r="N289" s="536"/>
      <c r="O289" s="535" t="s">
        <v>1822</v>
      </c>
    </row>
    <row r="290" spans="4:15" x14ac:dyDescent="0.2">
      <c r="D290" s="536" t="s">
        <v>3201</v>
      </c>
      <c r="E290" s="535" t="s">
        <v>3202</v>
      </c>
      <c r="F290" s="536"/>
      <c r="G290" s="535"/>
      <c r="H290" s="536"/>
      <c r="I290" s="536"/>
      <c r="J290" s="535" t="str">
        <f t="shared" si="5"/>
        <v/>
      </c>
      <c r="K290" s="536"/>
      <c r="L290" s="536"/>
      <c r="M290" s="536"/>
      <c r="N290" s="536"/>
      <c r="O290" s="535" t="s">
        <v>1823</v>
      </c>
    </row>
    <row r="291" spans="4:15" x14ac:dyDescent="0.2">
      <c r="D291" s="536" t="s">
        <v>3203</v>
      </c>
      <c r="E291" s="535" t="s">
        <v>3202</v>
      </c>
      <c r="F291" s="536"/>
      <c r="G291" s="535"/>
      <c r="H291" s="536"/>
      <c r="I291" s="536"/>
      <c r="J291" s="535" t="str">
        <f t="shared" si="5"/>
        <v/>
      </c>
      <c r="K291" s="536"/>
      <c r="L291" s="536"/>
      <c r="M291" s="536"/>
      <c r="N291" s="536"/>
      <c r="O291" s="535" t="s">
        <v>1824</v>
      </c>
    </row>
    <row r="292" spans="4:15" x14ac:dyDescent="0.2">
      <c r="D292" s="536" t="s">
        <v>3204</v>
      </c>
      <c r="E292" s="535" t="s">
        <v>3202</v>
      </c>
      <c r="F292" s="536"/>
      <c r="G292" s="535"/>
      <c r="H292" s="536"/>
      <c r="I292" s="536"/>
      <c r="J292" s="535" t="str">
        <f t="shared" si="5"/>
        <v/>
      </c>
      <c r="K292" s="536"/>
      <c r="L292" s="536"/>
      <c r="M292" s="536"/>
      <c r="N292" s="536"/>
      <c r="O292" s="535" t="s">
        <v>1825</v>
      </c>
    </row>
    <row r="293" spans="4:15" x14ac:dyDescent="0.2">
      <c r="D293" s="536" t="s">
        <v>3205</v>
      </c>
      <c r="E293" s="535" t="s">
        <v>3202</v>
      </c>
      <c r="F293" s="536"/>
      <c r="G293" s="535"/>
      <c r="H293" s="536"/>
      <c r="I293" s="536"/>
      <c r="J293" s="535" t="str">
        <f t="shared" si="5"/>
        <v/>
      </c>
      <c r="K293" s="536"/>
      <c r="L293" s="536"/>
      <c r="M293" s="536"/>
      <c r="N293" s="536"/>
      <c r="O293" s="535" t="s">
        <v>1826</v>
      </c>
    </row>
    <row r="294" spans="4:15" x14ac:dyDescent="0.2">
      <c r="D294" s="536" t="s">
        <v>3206</v>
      </c>
      <c r="E294" s="535" t="s">
        <v>3202</v>
      </c>
      <c r="F294" s="536"/>
      <c r="G294" s="535"/>
      <c r="H294" s="536"/>
      <c r="I294" s="536"/>
      <c r="J294" s="535" t="str">
        <f t="shared" si="5"/>
        <v/>
      </c>
      <c r="K294" s="536"/>
      <c r="L294" s="536"/>
      <c r="M294" s="536"/>
      <c r="N294" s="536"/>
      <c r="O294" s="535" t="s">
        <v>1827</v>
      </c>
    </row>
    <row r="295" spans="4:15" x14ac:dyDescent="0.2">
      <c r="D295" s="536" t="s">
        <v>3207</v>
      </c>
      <c r="E295" s="535" t="s">
        <v>3202</v>
      </c>
      <c r="F295" s="536"/>
      <c r="G295" s="535"/>
      <c r="H295" s="536"/>
      <c r="I295" s="536"/>
      <c r="J295" s="535" t="str">
        <f t="shared" si="5"/>
        <v/>
      </c>
      <c r="K295" s="536"/>
      <c r="L295" s="536"/>
      <c r="M295" s="536"/>
      <c r="N295" s="536"/>
      <c r="O295" s="535" t="s">
        <v>1828</v>
      </c>
    </row>
    <row r="296" spans="4:15" x14ac:dyDescent="0.2">
      <c r="D296" s="536" t="s">
        <v>3208</v>
      </c>
      <c r="E296" s="535" t="s">
        <v>3202</v>
      </c>
      <c r="F296" s="536"/>
      <c r="G296" s="535"/>
      <c r="H296" s="536"/>
      <c r="I296" s="536"/>
      <c r="J296" s="535" t="str">
        <f t="shared" si="5"/>
        <v/>
      </c>
      <c r="K296" s="536"/>
      <c r="L296" s="536"/>
      <c r="M296" s="536"/>
      <c r="N296" s="536"/>
      <c r="O296" s="535" t="s">
        <v>1829</v>
      </c>
    </row>
    <row r="297" spans="4:15" x14ac:dyDescent="0.2">
      <c r="D297" s="536" t="s">
        <v>3209</v>
      </c>
      <c r="E297" s="535" t="s">
        <v>3202</v>
      </c>
      <c r="F297" s="536"/>
      <c r="G297" s="535"/>
      <c r="H297" s="536"/>
      <c r="I297" s="536"/>
      <c r="J297" s="535" t="str">
        <f t="shared" si="5"/>
        <v/>
      </c>
      <c r="K297" s="536"/>
      <c r="L297" s="536"/>
      <c r="M297" s="536"/>
      <c r="N297" s="536"/>
      <c r="O297" s="535" t="s">
        <v>1830</v>
      </c>
    </row>
    <row r="298" spans="4:15" x14ac:dyDescent="0.2">
      <c r="D298" s="536" t="s">
        <v>3210</v>
      </c>
      <c r="E298" s="535" t="s">
        <v>3202</v>
      </c>
      <c r="F298" s="536"/>
      <c r="G298" s="535"/>
      <c r="H298" s="536"/>
      <c r="I298" s="536"/>
      <c r="J298" s="535" t="str">
        <f t="shared" si="5"/>
        <v/>
      </c>
      <c r="K298" s="536"/>
      <c r="L298" s="536"/>
      <c r="M298" s="536"/>
      <c r="N298" s="536"/>
      <c r="O298" s="535" t="s">
        <v>1831</v>
      </c>
    </row>
    <row r="299" spans="4:15" x14ac:dyDescent="0.2">
      <c r="D299" s="536" t="s">
        <v>3211</v>
      </c>
      <c r="E299" s="535" t="s">
        <v>3202</v>
      </c>
      <c r="F299" s="536"/>
      <c r="G299" s="535"/>
      <c r="H299" s="536"/>
      <c r="I299" s="536"/>
      <c r="J299" s="535" t="str">
        <f t="shared" si="5"/>
        <v/>
      </c>
      <c r="K299" s="536"/>
      <c r="L299" s="536"/>
      <c r="M299" s="536"/>
      <c r="N299" s="536"/>
      <c r="O299" s="535" t="s">
        <v>1832</v>
      </c>
    </row>
    <row r="300" spans="4:15" x14ac:dyDescent="0.2">
      <c r="D300" s="536" t="s">
        <v>3212</v>
      </c>
      <c r="E300" s="535" t="s">
        <v>3213</v>
      </c>
      <c r="F300" s="536"/>
      <c r="G300" s="535"/>
      <c r="H300" s="536"/>
      <c r="I300" s="536"/>
      <c r="J300" s="535" t="str">
        <f t="shared" si="5"/>
        <v/>
      </c>
      <c r="K300" s="536"/>
      <c r="L300" s="536"/>
      <c r="M300" s="536"/>
      <c r="N300" s="536"/>
      <c r="O300" s="535" t="s">
        <v>1833</v>
      </c>
    </row>
    <row r="301" spans="4:15" x14ac:dyDescent="0.2">
      <c r="D301" s="536" t="s">
        <v>3214</v>
      </c>
      <c r="E301" s="535" t="s">
        <v>3213</v>
      </c>
      <c r="F301" s="536"/>
      <c r="G301" s="535"/>
      <c r="H301" s="536"/>
      <c r="I301" s="536"/>
      <c r="J301" s="535" t="str">
        <f t="shared" si="5"/>
        <v/>
      </c>
      <c r="K301" s="536"/>
      <c r="L301" s="536"/>
      <c r="M301" s="536"/>
      <c r="N301" s="536"/>
      <c r="O301" s="535" t="s">
        <v>1834</v>
      </c>
    </row>
    <row r="302" spans="4:15" x14ac:dyDescent="0.2">
      <c r="D302" s="536" t="s">
        <v>3215</v>
      </c>
      <c r="E302" s="535" t="s">
        <v>3213</v>
      </c>
      <c r="F302" s="536"/>
      <c r="G302" s="535"/>
      <c r="H302" s="536"/>
      <c r="I302" s="536"/>
      <c r="J302" s="535" t="str">
        <f t="shared" si="5"/>
        <v/>
      </c>
      <c r="K302" s="536"/>
      <c r="L302" s="536"/>
      <c r="M302" s="536"/>
      <c r="N302" s="536"/>
      <c r="O302" s="535" t="s">
        <v>1835</v>
      </c>
    </row>
    <row r="303" spans="4:15" x14ac:dyDescent="0.2">
      <c r="D303" s="536" t="s">
        <v>3216</v>
      </c>
      <c r="E303" s="535" t="s">
        <v>3213</v>
      </c>
      <c r="F303" s="536"/>
      <c r="G303" s="535"/>
      <c r="H303" s="536"/>
      <c r="I303" s="536"/>
      <c r="J303" s="535" t="str">
        <f t="shared" si="5"/>
        <v/>
      </c>
      <c r="K303" s="536"/>
      <c r="L303" s="536"/>
      <c r="M303" s="536"/>
      <c r="N303" s="536"/>
      <c r="O303" s="535" t="s">
        <v>1836</v>
      </c>
    </row>
    <row r="304" spans="4:15" x14ac:dyDescent="0.2">
      <c r="D304" s="536" t="s">
        <v>3217</v>
      </c>
      <c r="E304" s="535" t="s">
        <v>3213</v>
      </c>
      <c r="F304" s="536"/>
      <c r="G304" s="535"/>
      <c r="H304" s="536"/>
      <c r="I304" s="536"/>
      <c r="J304" s="535" t="str">
        <f t="shared" si="5"/>
        <v/>
      </c>
      <c r="K304" s="536"/>
      <c r="L304" s="536"/>
      <c r="M304" s="536"/>
      <c r="N304" s="536"/>
      <c r="O304" s="535" t="s">
        <v>1837</v>
      </c>
    </row>
    <row r="305" spans="4:17" x14ac:dyDescent="0.2">
      <c r="D305" s="536" t="s">
        <v>3218</v>
      </c>
      <c r="E305" s="535" t="s">
        <v>3213</v>
      </c>
      <c r="F305" s="536"/>
      <c r="G305" s="535"/>
      <c r="H305" s="536"/>
      <c r="I305" s="536"/>
      <c r="J305" s="535" t="str">
        <f t="shared" si="5"/>
        <v/>
      </c>
      <c r="K305" s="536"/>
      <c r="L305" s="536"/>
      <c r="M305" s="536"/>
      <c r="N305" s="536"/>
      <c r="O305" s="535" t="s">
        <v>1838</v>
      </c>
    </row>
    <row r="306" spans="4:17" x14ac:dyDescent="0.2">
      <c r="D306" s="536" t="s">
        <v>3219</v>
      </c>
      <c r="E306" s="535" t="s">
        <v>3213</v>
      </c>
      <c r="F306" s="536"/>
      <c r="G306" s="535"/>
      <c r="H306" s="536"/>
      <c r="I306" s="536"/>
      <c r="J306" s="535" t="str">
        <f t="shared" si="5"/>
        <v/>
      </c>
      <c r="K306" s="536"/>
      <c r="L306" s="536"/>
      <c r="M306" s="536"/>
      <c r="N306" s="536"/>
      <c r="O306" s="535" t="s">
        <v>1839</v>
      </c>
    </row>
    <row r="307" spans="4:17" x14ac:dyDescent="0.2">
      <c r="D307" s="536" t="s">
        <v>3220</v>
      </c>
      <c r="E307" s="535" t="s">
        <v>3213</v>
      </c>
      <c r="F307" s="536"/>
      <c r="G307" s="535"/>
      <c r="H307" s="536"/>
      <c r="I307" s="536"/>
      <c r="J307" s="535" t="str">
        <f t="shared" si="5"/>
        <v/>
      </c>
      <c r="K307" s="536"/>
      <c r="L307" s="536"/>
      <c r="M307" s="536"/>
      <c r="N307" s="536"/>
      <c r="O307" s="535" t="s">
        <v>1840</v>
      </c>
    </row>
    <row r="308" spans="4:17" x14ac:dyDescent="0.2">
      <c r="D308" s="536" t="s">
        <v>3221</v>
      </c>
      <c r="E308" s="535" t="s">
        <v>3213</v>
      </c>
      <c r="F308" s="536"/>
      <c r="G308" s="535"/>
      <c r="H308" s="536"/>
      <c r="I308" s="536"/>
      <c r="J308" s="535" t="str">
        <f t="shared" si="5"/>
        <v/>
      </c>
      <c r="K308" s="536"/>
      <c r="L308" s="536"/>
      <c r="M308" s="536"/>
      <c r="N308" s="536"/>
      <c r="O308" s="535" t="s">
        <v>1841</v>
      </c>
    </row>
    <row r="309" spans="4:17" x14ac:dyDescent="0.2">
      <c r="D309" s="536" t="s">
        <v>3222</v>
      </c>
      <c r="E309" s="535" t="s">
        <v>3213</v>
      </c>
      <c r="F309" s="536"/>
      <c r="G309" s="535"/>
      <c r="H309" s="536"/>
      <c r="I309" s="536"/>
      <c r="J309" s="535" t="str">
        <f t="shared" si="5"/>
        <v/>
      </c>
      <c r="K309" s="536"/>
      <c r="L309" s="536"/>
      <c r="M309" s="536"/>
      <c r="N309" s="536"/>
      <c r="O309" s="535" t="s">
        <v>1842</v>
      </c>
    </row>
    <row r="313" spans="4:17" x14ac:dyDescent="0.2">
      <c r="D313" s="8" t="s">
        <v>225</v>
      </c>
    </row>
    <row r="314" spans="4:17" x14ac:dyDescent="0.2">
      <c r="D314" s="535" t="s">
        <v>227</v>
      </c>
      <c r="E314" s="535" t="s">
        <v>229</v>
      </c>
      <c r="F314" s="535" t="s">
        <v>127</v>
      </c>
      <c r="G314" s="535"/>
      <c r="H314" s="535" t="s">
        <v>42</v>
      </c>
      <c r="I314" s="535" t="s">
        <v>31</v>
      </c>
      <c r="J314" s="535" t="s">
        <v>216</v>
      </c>
      <c r="K314" s="535" t="s">
        <v>2</v>
      </c>
      <c r="L314" s="535" t="s">
        <v>3</v>
      </c>
      <c r="M314" s="535" t="s">
        <v>4</v>
      </c>
      <c r="N314" s="535" t="s">
        <v>203</v>
      </c>
      <c r="O314" s="535" t="s">
        <v>18</v>
      </c>
      <c r="P314" s="535" t="s">
        <v>9</v>
      </c>
      <c r="Q314" s="535" t="s">
        <v>62</v>
      </c>
    </row>
    <row r="315" spans="4:17" hidden="1" x14ac:dyDescent="0.2">
      <c r="D315" s="536" t="s">
        <v>226</v>
      </c>
      <c r="E315" s="535" t="s">
        <v>228</v>
      </c>
      <c r="F315" s="536" t="s">
        <v>235</v>
      </c>
      <c r="G315" s="535"/>
      <c r="H315" s="536" t="s">
        <v>103</v>
      </c>
      <c r="I315" s="536" t="s">
        <v>102</v>
      </c>
      <c r="J315" s="535" t="str">
        <f>F315&amp;H315&amp;I315</f>
        <v>[Coverage Indicator Name][Category][Disaggregation]</v>
      </c>
      <c r="K315" s="546" t="s">
        <v>72</v>
      </c>
      <c r="L315" s="547" t="s">
        <v>73</v>
      </c>
      <c r="M315" s="548" t="s">
        <v>230</v>
      </c>
      <c r="N315" s="536" t="s">
        <v>74</v>
      </c>
      <c r="O315" s="536" t="s">
        <v>52</v>
      </c>
      <c r="P315" s="536" t="s">
        <v>91</v>
      </c>
      <c r="Q315" s="535" t="s">
        <v>61</v>
      </c>
    </row>
    <row r="316" spans="4:17" x14ac:dyDescent="0.2">
      <c r="D316" s="536" t="s">
        <v>3223</v>
      </c>
      <c r="E316" s="535" t="s">
        <v>3224</v>
      </c>
      <c r="F316" s="536"/>
      <c r="G316" s="535"/>
      <c r="H316" s="536"/>
      <c r="I316" s="536"/>
      <c r="J316" s="535" t="str">
        <f t="shared" ref="J316:J379" si="6">F316&amp;H316&amp;I316</f>
        <v/>
      </c>
      <c r="K316" s="546"/>
      <c r="L316" s="547"/>
      <c r="M316" s="548"/>
      <c r="N316" s="536"/>
      <c r="O316" s="536"/>
      <c r="P316" s="536"/>
      <c r="Q316" s="535" t="s">
        <v>2133</v>
      </c>
    </row>
    <row r="317" spans="4:17" x14ac:dyDescent="0.2">
      <c r="D317" s="536" t="s">
        <v>3225</v>
      </c>
      <c r="E317" s="535" t="s">
        <v>3224</v>
      </c>
      <c r="F317" s="536"/>
      <c r="G317" s="535"/>
      <c r="H317" s="536"/>
      <c r="I317" s="536"/>
      <c r="J317" s="535" t="str">
        <f t="shared" si="6"/>
        <v/>
      </c>
      <c r="K317" s="546"/>
      <c r="L317" s="547"/>
      <c r="M317" s="548"/>
      <c r="N317" s="536"/>
      <c r="O317" s="536"/>
      <c r="P317" s="536"/>
      <c r="Q317" s="535" t="s">
        <v>2134</v>
      </c>
    </row>
    <row r="318" spans="4:17" x14ac:dyDescent="0.2">
      <c r="D318" s="536" t="s">
        <v>3226</v>
      </c>
      <c r="E318" s="535" t="s">
        <v>3224</v>
      </c>
      <c r="F318" s="536"/>
      <c r="G318" s="535"/>
      <c r="H318" s="536"/>
      <c r="I318" s="536"/>
      <c r="J318" s="535" t="str">
        <f t="shared" si="6"/>
        <v/>
      </c>
      <c r="K318" s="546"/>
      <c r="L318" s="547"/>
      <c r="M318" s="548"/>
      <c r="N318" s="536"/>
      <c r="O318" s="536"/>
      <c r="P318" s="536"/>
      <c r="Q318" s="535" t="s">
        <v>2135</v>
      </c>
    </row>
    <row r="319" spans="4:17" x14ac:dyDescent="0.2">
      <c r="D319" s="536" t="s">
        <v>3227</v>
      </c>
      <c r="E319" s="535" t="s">
        <v>3224</v>
      </c>
      <c r="F319" s="536"/>
      <c r="G319" s="535"/>
      <c r="H319" s="536"/>
      <c r="I319" s="536"/>
      <c r="J319" s="535" t="str">
        <f t="shared" si="6"/>
        <v/>
      </c>
      <c r="K319" s="546"/>
      <c r="L319" s="547"/>
      <c r="M319" s="548"/>
      <c r="N319" s="536"/>
      <c r="O319" s="536"/>
      <c r="P319" s="536"/>
      <c r="Q319" s="535" t="s">
        <v>2136</v>
      </c>
    </row>
    <row r="320" spans="4:17" x14ac:dyDescent="0.2">
      <c r="D320" s="536" t="s">
        <v>3228</v>
      </c>
      <c r="E320" s="535" t="s">
        <v>3224</v>
      </c>
      <c r="F320" s="536"/>
      <c r="G320" s="535"/>
      <c r="H320" s="536"/>
      <c r="I320" s="536"/>
      <c r="J320" s="535" t="str">
        <f t="shared" si="6"/>
        <v/>
      </c>
      <c r="K320" s="546"/>
      <c r="L320" s="547"/>
      <c r="M320" s="548"/>
      <c r="N320" s="536"/>
      <c r="O320" s="536"/>
      <c r="P320" s="536"/>
      <c r="Q320" s="535" t="s">
        <v>2137</v>
      </c>
    </row>
    <row r="321" spans="4:17" x14ac:dyDescent="0.2">
      <c r="D321" s="536" t="s">
        <v>3229</v>
      </c>
      <c r="E321" s="535" t="s">
        <v>3224</v>
      </c>
      <c r="F321" s="536"/>
      <c r="G321" s="535"/>
      <c r="H321" s="536"/>
      <c r="I321" s="536"/>
      <c r="J321" s="535" t="str">
        <f t="shared" si="6"/>
        <v/>
      </c>
      <c r="K321" s="546"/>
      <c r="L321" s="547"/>
      <c r="M321" s="548"/>
      <c r="N321" s="536"/>
      <c r="O321" s="536"/>
      <c r="P321" s="536"/>
      <c r="Q321" s="535" t="s">
        <v>2138</v>
      </c>
    </row>
    <row r="322" spans="4:17" x14ac:dyDescent="0.2">
      <c r="D322" s="536" t="s">
        <v>3230</v>
      </c>
      <c r="E322" s="535" t="s">
        <v>3224</v>
      </c>
      <c r="F322" s="536"/>
      <c r="G322" s="535"/>
      <c r="H322" s="536"/>
      <c r="I322" s="536"/>
      <c r="J322" s="535" t="str">
        <f t="shared" si="6"/>
        <v/>
      </c>
      <c r="K322" s="546"/>
      <c r="L322" s="547"/>
      <c r="M322" s="548"/>
      <c r="N322" s="536"/>
      <c r="O322" s="536"/>
      <c r="P322" s="536"/>
      <c r="Q322" s="535" t="s">
        <v>2139</v>
      </c>
    </row>
    <row r="323" spans="4:17" x14ac:dyDescent="0.2">
      <c r="D323" s="536" t="s">
        <v>3231</v>
      </c>
      <c r="E323" s="535" t="s">
        <v>3224</v>
      </c>
      <c r="F323" s="536"/>
      <c r="G323" s="535"/>
      <c r="H323" s="536"/>
      <c r="I323" s="536"/>
      <c r="J323" s="535" t="str">
        <f t="shared" si="6"/>
        <v/>
      </c>
      <c r="K323" s="546"/>
      <c r="L323" s="547"/>
      <c r="M323" s="548"/>
      <c r="N323" s="536"/>
      <c r="O323" s="536"/>
      <c r="P323" s="536"/>
      <c r="Q323" s="535" t="s">
        <v>2140</v>
      </c>
    </row>
    <row r="324" spans="4:17" x14ac:dyDescent="0.2">
      <c r="D324" s="536" t="s">
        <v>3232</v>
      </c>
      <c r="E324" s="535" t="s">
        <v>3224</v>
      </c>
      <c r="F324" s="536"/>
      <c r="G324" s="535"/>
      <c r="H324" s="536"/>
      <c r="I324" s="536"/>
      <c r="J324" s="535" t="str">
        <f t="shared" si="6"/>
        <v/>
      </c>
      <c r="K324" s="546"/>
      <c r="L324" s="547"/>
      <c r="M324" s="548"/>
      <c r="N324" s="536"/>
      <c r="O324" s="536"/>
      <c r="P324" s="536"/>
      <c r="Q324" s="535" t="s">
        <v>2141</v>
      </c>
    </row>
    <row r="325" spans="4:17" x14ac:dyDescent="0.2">
      <c r="D325" s="536" t="s">
        <v>3233</v>
      </c>
      <c r="E325" s="535" t="s">
        <v>3224</v>
      </c>
      <c r="F325" s="536"/>
      <c r="G325" s="535"/>
      <c r="H325" s="536"/>
      <c r="I325" s="536"/>
      <c r="J325" s="535" t="str">
        <f t="shared" si="6"/>
        <v/>
      </c>
      <c r="K325" s="546"/>
      <c r="L325" s="547"/>
      <c r="M325" s="548"/>
      <c r="N325" s="536"/>
      <c r="O325" s="536"/>
      <c r="P325" s="536"/>
      <c r="Q325" s="535" t="s">
        <v>2142</v>
      </c>
    </row>
    <row r="326" spans="4:17" x14ac:dyDescent="0.2">
      <c r="D326" s="536" t="s">
        <v>3234</v>
      </c>
      <c r="E326" s="535" t="s">
        <v>3235</v>
      </c>
      <c r="F326" s="536"/>
      <c r="G326" s="535"/>
      <c r="H326" s="536"/>
      <c r="I326" s="536"/>
      <c r="J326" s="535" t="str">
        <f t="shared" si="6"/>
        <v/>
      </c>
      <c r="K326" s="546"/>
      <c r="L326" s="547"/>
      <c r="M326" s="548"/>
      <c r="N326" s="536"/>
      <c r="O326" s="536"/>
      <c r="P326" s="536"/>
      <c r="Q326" s="535" t="s">
        <v>2123</v>
      </c>
    </row>
    <row r="327" spans="4:17" x14ac:dyDescent="0.2">
      <c r="D327" s="536" t="s">
        <v>3236</v>
      </c>
      <c r="E327" s="535" t="s">
        <v>3235</v>
      </c>
      <c r="F327" s="536"/>
      <c r="G327" s="535"/>
      <c r="H327" s="536"/>
      <c r="I327" s="536"/>
      <c r="J327" s="535" t="str">
        <f t="shared" si="6"/>
        <v/>
      </c>
      <c r="K327" s="546"/>
      <c r="L327" s="547"/>
      <c r="M327" s="548"/>
      <c r="N327" s="536"/>
      <c r="O327" s="536"/>
      <c r="P327" s="536"/>
      <c r="Q327" s="535" t="s">
        <v>2124</v>
      </c>
    </row>
    <row r="328" spans="4:17" x14ac:dyDescent="0.2">
      <c r="D328" s="536" t="s">
        <v>3237</v>
      </c>
      <c r="E328" s="535" t="s">
        <v>3235</v>
      </c>
      <c r="F328" s="536"/>
      <c r="G328" s="535"/>
      <c r="H328" s="536"/>
      <c r="I328" s="536"/>
      <c r="J328" s="535" t="str">
        <f t="shared" si="6"/>
        <v/>
      </c>
      <c r="K328" s="546"/>
      <c r="L328" s="547"/>
      <c r="M328" s="548"/>
      <c r="N328" s="536"/>
      <c r="O328" s="536"/>
      <c r="P328" s="536"/>
      <c r="Q328" s="535" t="s">
        <v>2125</v>
      </c>
    </row>
    <row r="329" spans="4:17" x14ac:dyDescent="0.2">
      <c r="D329" s="536" t="s">
        <v>3238</v>
      </c>
      <c r="E329" s="535" t="s">
        <v>3235</v>
      </c>
      <c r="F329" s="536"/>
      <c r="G329" s="535"/>
      <c r="H329" s="536"/>
      <c r="I329" s="536"/>
      <c r="J329" s="535" t="str">
        <f t="shared" si="6"/>
        <v/>
      </c>
      <c r="K329" s="546"/>
      <c r="L329" s="547"/>
      <c r="M329" s="548"/>
      <c r="N329" s="536"/>
      <c r="O329" s="536"/>
      <c r="P329" s="536"/>
      <c r="Q329" s="535" t="s">
        <v>2126</v>
      </c>
    </row>
    <row r="330" spans="4:17" x14ac:dyDescent="0.2">
      <c r="D330" s="536" t="s">
        <v>3239</v>
      </c>
      <c r="E330" s="535" t="s">
        <v>3235</v>
      </c>
      <c r="F330" s="536"/>
      <c r="G330" s="535"/>
      <c r="H330" s="536"/>
      <c r="I330" s="536"/>
      <c r="J330" s="535" t="str">
        <f t="shared" si="6"/>
        <v/>
      </c>
      <c r="K330" s="546"/>
      <c r="L330" s="547"/>
      <c r="M330" s="548"/>
      <c r="N330" s="536"/>
      <c r="O330" s="536"/>
      <c r="P330" s="536"/>
      <c r="Q330" s="535" t="s">
        <v>2127</v>
      </c>
    </row>
    <row r="331" spans="4:17" x14ac:dyDescent="0.2">
      <c r="D331" s="536" t="s">
        <v>3240</v>
      </c>
      <c r="E331" s="535" t="s">
        <v>3235</v>
      </c>
      <c r="F331" s="536"/>
      <c r="G331" s="535"/>
      <c r="H331" s="536"/>
      <c r="I331" s="536"/>
      <c r="J331" s="535" t="str">
        <f t="shared" si="6"/>
        <v/>
      </c>
      <c r="K331" s="546"/>
      <c r="L331" s="547"/>
      <c r="M331" s="548"/>
      <c r="N331" s="536"/>
      <c r="O331" s="536"/>
      <c r="P331" s="536"/>
      <c r="Q331" s="535" t="s">
        <v>2128</v>
      </c>
    </row>
    <row r="332" spans="4:17" x14ac:dyDescent="0.2">
      <c r="D332" s="536" t="s">
        <v>3241</v>
      </c>
      <c r="E332" s="535" t="s">
        <v>3235</v>
      </c>
      <c r="F332" s="536"/>
      <c r="G332" s="535"/>
      <c r="H332" s="536"/>
      <c r="I332" s="536"/>
      <c r="J332" s="535" t="str">
        <f t="shared" si="6"/>
        <v/>
      </c>
      <c r="K332" s="546"/>
      <c r="L332" s="547"/>
      <c r="M332" s="548"/>
      <c r="N332" s="536"/>
      <c r="O332" s="536"/>
      <c r="P332" s="536"/>
      <c r="Q332" s="535" t="s">
        <v>2129</v>
      </c>
    </row>
    <row r="333" spans="4:17" x14ac:dyDescent="0.2">
      <c r="D333" s="536" t="s">
        <v>3242</v>
      </c>
      <c r="E333" s="535" t="s">
        <v>3235</v>
      </c>
      <c r="F333" s="536"/>
      <c r="G333" s="535"/>
      <c r="H333" s="536"/>
      <c r="I333" s="536"/>
      <c r="J333" s="535" t="str">
        <f t="shared" si="6"/>
        <v/>
      </c>
      <c r="K333" s="546"/>
      <c r="L333" s="547"/>
      <c r="M333" s="548"/>
      <c r="N333" s="536"/>
      <c r="O333" s="536"/>
      <c r="P333" s="536"/>
      <c r="Q333" s="535" t="s">
        <v>2130</v>
      </c>
    </row>
    <row r="334" spans="4:17" x14ac:dyDescent="0.2">
      <c r="D334" s="536" t="s">
        <v>3243</v>
      </c>
      <c r="E334" s="535" t="s">
        <v>3235</v>
      </c>
      <c r="F334" s="536"/>
      <c r="G334" s="535"/>
      <c r="H334" s="536"/>
      <c r="I334" s="536"/>
      <c r="J334" s="535" t="str">
        <f t="shared" si="6"/>
        <v/>
      </c>
      <c r="K334" s="546"/>
      <c r="L334" s="547"/>
      <c r="M334" s="548"/>
      <c r="N334" s="536"/>
      <c r="O334" s="536"/>
      <c r="P334" s="536"/>
      <c r="Q334" s="535" t="s">
        <v>2131</v>
      </c>
    </row>
    <row r="335" spans="4:17" x14ac:dyDescent="0.2">
      <c r="D335" s="536" t="s">
        <v>3244</v>
      </c>
      <c r="E335" s="535" t="s">
        <v>3235</v>
      </c>
      <c r="F335" s="536"/>
      <c r="G335" s="535"/>
      <c r="H335" s="536"/>
      <c r="I335" s="536"/>
      <c r="J335" s="535" t="str">
        <f t="shared" si="6"/>
        <v/>
      </c>
      <c r="K335" s="546"/>
      <c r="L335" s="547"/>
      <c r="M335" s="548"/>
      <c r="N335" s="536"/>
      <c r="O335" s="536"/>
      <c r="P335" s="536"/>
      <c r="Q335" s="535" t="s">
        <v>2132</v>
      </c>
    </row>
    <row r="336" spans="4:17" x14ac:dyDescent="0.2">
      <c r="D336" s="536" t="s">
        <v>3245</v>
      </c>
      <c r="E336" s="535" t="s">
        <v>3246</v>
      </c>
      <c r="F336" s="536"/>
      <c r="G336" s="535"/>
      <c r="H336" s="536"/>
      <c r="I336" s="536"/>
      <c r="J336" s="535" t="str">
        <f t="shared" si="6"/>
        <v/>
      </c>
      <c r="K336" s="546"/>
      <c r="L336" s="547"/>
      <c r="M336" s="548"/>
      <c r="N336" s="536"/>
      <c r="O336" s="536"/>
      <c r="P336" s="536"/>
      <c r="Q336" s="535" t="s">
        <v>2113</v>
      </c>
    </row>
    <row r="337" spans="4:17" x14ac:dyDescent="0.2">
      <c r="D337" s="536" t="s">
        <v>3247</v>
      </c>
      <c r="E337" s="535" t="s">
        <v>3246</v>
      </c>
      <c r="F337" s="536"/>
      <c r="G337" s="535"/>
      <c r="H337" s="536"/>
      <c r="I337" s="536"/>
      <c r="J337" s="535" t="str">
        <f t="shared" si="6"/>
        <v/>
      </c>
      <c r="K337" s="546"/>
      <c r="L337" s="547"/>
      <c r="M337" s="548"/>
      <c r="N337" s="536"/>
      <c r="O337" s="536"/>
      <c r="P337" s="536"/>
      <c r="Q337" s="535" t="s">
        <v>2114</v>
      </c>
    </row>
    <row r="338" spans="4:17" x14ac:dyDescent="0.2">
      <c r="D338" s="536" t="s">
        <v>3248</v>
      </c>
      <c r="E338" s="535" t="s">
        <v>3246</v>
      </c>
      <c r="F338" s="536"/>
      <c r="G338" s="535"/>
      <c r="H338" s="536"/>
      <c r="I338" s="536"/>
      <c r="J338" s="535" t="str">
        <f t="shared" si="6"/>
        <v/>
      </c>
      <c r="K338" s="546"/>
      <c r="L338" s="547"/>
      <c r="M338" s="548"/>
      <c r="N338" s="536"/>
      <c r="O338" s="536"/>
      <c r="P338" s="536"/>
      <c r="Q338" s="535" t="s">
        <v>2115</v>
      </c>
    </row>
    <row r="339" spans="4:17" x14ac:dyDescent="0.2">
      <c r="D339" s="536" t="s">
        <v>3249</v>
      </c>
      <c r="E339" s="535" t="s">
        <v>3246</v>
      </c>
      <c r="F339" s="536"/>
      <c r="G339" s="535"/>
      <c r="H339" s="536"/>
      <c r="I339" s="536"/>
      <c r="J339" s="535" t="str">
        <f t="shared" si="6"/>
        <v/>
      </c>
      <c r="K339" s="546"/>
      <c r="L339" s="547"/>
      <c r="M339" s="548"/>
      <c r="N339" s="536"/>
      <c r="O339" s="536"/>
      <c r="P339" s="536"/>
      <c r="Q339" s="535" t="s">
        <v>2116</v>
      </c>
    </row>
    <row r="340" spans="4:17" x14ac:dyDescent="0.2">
      <c r="D340" s="536" t="s">
        <v>3250</v>
      </c>
      <c r="E340" s="535" t="s">
        <v>3246</v>
      </c>
      <c r="F340" s="536"/>
      <c r="G340" s="535"/>
      <c r="H340" s="536"/>
      <c r="I340" s="536"/>
      <c r="J340" s="535" t="str">
        <f t="shared" si="6"/>
        <v/>
      </c>
      <c r="K340" s="546"/>
      <c r="L340" s="547"/>
      <c r="M340" s="548"/>
      <c r="N340" s="536"/>
      <c r="O340" s="536"/>
      <c r="P340" s="536"/>
      <c r="Q340" s="535" t="s">
        <v>2117</v>
      </c>
    </row>
    <row r="341" spans="4:17" x14ac:dyDescent="0.2">
      <c r="D341" s="536" t="s">
        <v>3251</v>
      </c>
      <c r="E341" s="535" t="s">
        <v>3246</v>
      </c>
      <c r="F341" s="536"/>
      <c r="G341" s="535"/>
      <c r="H341" s="536"/>
      <c r="I341" s="536"/>
      <c r="J341" s="535" t="str">
        <f t="shared" si="6"/>
        <v/>
      </c>
      <c r="K341" s="546"/>
      <c r="L341" s="547"/>
      <c r="M341" s="548"/>
      <c r="N341" s="536"/>
      <c r="O341" s="536"/>
      <c r="P341" s="536"/>
      <c r="Q341" s="535" t="s">
        <v>2118</v>
      </c>
    </row>
    <row r="342" spans="4:17" x14ac:dyDescent="0.2">
      <c r="D342" s="536" t="s">
        <v>3252</v>
      </c>
      <c r="E342" s="535" t="s">
        <v>3246</v>
      </c>
      <c r="F342" s="536"/>
      <c r="G342" s="535"/>
      <c r="H342" s="536"/>
      <c r="I342" s="536"/>
      <c r="J342" s="535" t="str">
        <f t="shared" si="6"/>
        <v/>
      </c>
      <c r="K342" s="546"/>
      <c r="L342" s="547"/>
      <c r="M342" s="548"/>
      <c r="N342" s="536"/>
      <c r="O342" s="536"/>
      <c r="P342" s="536"/>
      <c r="Q342" s="535" t="s">
        <v>2119</v>
      </c>
    </row>
    <row r="343" spans="4:17" x14ac:dyDescent="0.2">
      <c r="D343" s="536" t="s">
        <v>3253</v>
      </c>
      <c r="E343" s="535" t="s">
        <v>3246</v>
      </c>
      <c r="F343" s="536"/>
      <c r="G343" s="535"/>
      <c r="H343" s="536"/>
      <c r="I343" s="536"/>
      <c r="J343" s="535" t="str">
        <f t="shared" si="6"/>
        <v/>
      </c>
      <c r="K343" s="546"/>
      <c r="L343" s="547"/>
      <c r="M343" s="548"/>
      <c r="N343" s="536"/>
      <c r="O343" s="536"/>
      <c r="P343" s="536"/>
      <c r="Q343" s="535" t="s">
        <v>2120</v>
      </c>
    </row>
    <row r="344" spans="4:17" x14ac:dyDescent="0.2">
      <c r="D344" s="536" t="s">
        <v>3254</v>
      </c>
      <c r="E344" s="535" t="s">
        <v>3246</v>
      </c>
      <c r="F344" s="536"/>
      <c r="G344" s="535"/>
      <c r="H344" s="536"/>
      <c r="I344" s="536"/>
      <c r="J344" s="535" t="str">
        <f t="shared" si="6"/>
        <v/>
      </c>
      <c r="K344" s="546"/>
      <c r="L344" s="547"/>
      <c r="M344" s="548"/>
      <c r="N344" s="536"/>
      <c r="O344" s="536"/>
      <c r="P344" s="536"/>
      <c r="Q344" s="535" t="s">
        <v>2121</v>
      </c>
    </row>
    <row r="345" spans="4:17" x14ac:dyDescent="0.2">
      <c r="D345" s="536" t="s">
        <v>3255</v>
      </c>
      <c r="E345" s="535" t="s">
        <v>3246</v>
      </c>
      <c r="F345" s="536"/>
      <c r="G345" s="535"/>
      <c r="H345" s="536"/>
      <c r="I345" s="536"/>
      <c r="J345" s="535" t="str">
        <f t="shared" si="6"/>
        <v/>
      </c>
      <c r="K345" s="546"/>
      <c r="L345" s="547"/>
      <c r="M345" s="548"/>
      <c r="N345" s="536"/>
      <c r="O345" s="536"/>
      <c r="P345" s="536"/>
      <c r="Q345" s="535" t="s">
        <v>2122</v>
      </c>
    </row>
    <row r="346" spans="4:17" x14ac:dyDescent="0.2">
      <c r="D346" s="536" t="s">
        <v>3256</v>
      </c>
      <c r="E346" s="535" t="s">
        <v>3257</v>
      </c>
      <c r="F346" s="536"/>
      <c r="G346" s="535"/>
      <c r="H346" s="536"/>
      <c r="I346" s="536"/>
      <c r="J346" s="535" t="str">
        <f t="shared" si="6"/>
        <v/>
      </c>
      <c r="K346" s="546"/>
      <c r="L346" s="547"/>
      <c r="M346" s="548"/>
      <c r="N346" s="536"/>
      <c r="O346" s="536"/>
      <c r="P346" s="536"/>
      <c r="Q346" s="535" t="s">
        <v>2103</v>
      </c>
    </row>
    <row r="347" spans="4:17" x14ac:dyDescent="0.2">
      <c r="D347" s="536" t="s">
        <v>3258</v>
      </c>
      <c r="E347" s="535" t="s">
        <v>3257</v>
      </c>
      <c r="F347" s="536"/>
      <c r="G347" s="535"/>
      <c r="H347" s="536"/>
      <c r="I347" s="536"/>
      <c r="J347" s="535" t="str">
        <f t="shared" si="6"/>
        <v/>
      </c>
      <c r="K347" s="546"/>
      <c r="L347" s="547"/>
      <c r="M347" s="548"/>
      <c r="N347" s="536"/>
      <c r="O347" s="536"/>
      <c r="P347" s="536"/>
      <c r="Q347" s="535" t="s">
        <v>2104</v>
      </c>
    </row>
    <row r="348" spans="4:17" x14ac:dyDescent="0.2">
      <c r="D348" s="536" t="s">
        <v>3259</v>
      </c>
      <c r="E348" s="535" t="s">
        <v>3257</v>
      </c>
      <c r="F348" s="536"/>
      <c r="G348" s="535"/>
      <c r="H348" s="536"/>
      <c r="I348" s="536"/>
      <c r="J348" s="535" t="str">
        <f t="shared" si="6"/>
        <v/>
      </c>
      <c r="K348" s="546"/>
      <c r="L348" s="547"/>
      <c r="M348" s="548"/>
      <c r="N348" s="536"/>
      <c r="O348" s="536"/>
      <c r="P348" s="536"/>
      <c r="Q348" s="535" t="s">
        <v>2105</v>
      </c>
    </row>
    <row r="349" spans="4:17" x14ac:dyDescent="0.2">
      <c r="D349" s="536" t="s">
        <v>3260</v>
      </c>
      <c r="E349" s="535" t="s">
        <v>3257</v>
      </c>
      <c r="F349" s="536"/>
      <c r="G349" s="535"/>
      <c r="H349" s="536"/>
      <c r="I349" s="536"/>
      <c r="J349" s="535" t="str">
        <f t="shared" si="6"/>
        <v/>
      </c>
      <c r="K349" s="546"/>
      <c r="L349" s="547"/>
      <c r="M349" s="548"/>
      <c r="N349" s="536"/>
      <c r="O349" s="536"/>
      <c r="P349" s="536"/>
      <c r="Q349" s="535" t="s">
        <v>2106</v>
      </c>
    </row>
    <row r="350" spans="4:17" x14ac:dyDescent="0.2">
      <c r="D350" s="536" t="s">
        <v>3261</v>
      </c>
      <c r="E350" s="535" t="s">
        <v>3257</v>
      </c>
      <c r="F350" s="536"/>
      <c r="G350" s="535"/>
      <c r="H350" s="536"/>
      <c r="I350" s="536"/>
      <c r="J350" s="535" t="str">
        <f t="shared" si="6"/>
        <v/>
      </c>
      <c r="K350" s="546"/>
      <c r="L350" s="547"/>
      <c r="M350" s="548"/>
      <c r="N350" s="536"/>
      <c r="O350" s="536"/>
      <c r="P350" s="536"/>
      <c r="Q350" s="535" t="s">
        <v>2107</v>
      </c>
    </row>
    <row r="351" spans="4:17" x14ac:dyDescent="0.2">
      <c r="D351" s="536" t="s">
        <v>3262</v>
      </c>
      <c r="E351" s="535" t="s">
        <v>3257</v>
      </c>
      <c r="F351" s="536"/>
      <c r="G351" s="535"/>
      <c r="H351" s="536"/>
      <c r="I351" s="536"/>
      <c r="J351" s="535" t="str">
        <f t="shared" si="6"/>
        <v/>
      </c>
      <c r="K351" s="546"/>
      <c r="L351" s="547"/>
      <c r="M351" s="548"/>
      <c r="N351" s="536"/>
      <c r="O351" s="536"/>
      <c r="P351" s="536"/>
      <c r="Q351" s="535" t="s">
        <v>2108</v>
      </c>
    </row>
    <row r="352" spans="4:17" x14ac:dyDescent="0.2">
      <c r="D352" s="536" t="s">
        <v>3263</v>
      </c>
      <c r="E352" s="535" t="s">
        <v>3257</v>
      </c>
      <c r="F352" s="536"/>
      <c r="G352" s="535"/>
      <c r="H352" s="536"/>
      <c r="I352" s="536"/>
      <c r="J352" s="535" t="str">
        <f t="shared" si="6"/>
        <v/>
      </c>
      <c r="K352" s="546"/>
      <c r="L352" s="547"/>
      <c r="M352" s="548"/>
      <c r="N352" s="536"/>
      <c r="O352" s="536"/>
      <c r="P352" s="536"/>
      <c r="Q352" s="535" t="s">
        <v>2109</v>
      </c>
    </row>
    <row r="353" spans="4:17" x14ac:dyDescent="0.2">
      <c r="D353" s="536" t="s">
        <v>3264</v>
      </c>
      <c r="E353" s="535" t="s">
        <v>3257</v>
      </c>
      <c r="F353" s="536"/>
      <c r="G353" s="535"/>
      <c r="H353" s="536"/>
      <c r="I353" s="536"/>
      <c r="J353" s="535" t="str">
        <f t="shared" si="6"/>
        <v/>
      </c>
      <c r="K353" s="546"/>
      <c r="L353" s="547"/>
      <c r="M353" s="548"/>
      <c r="N353" s="536"/>
      <c r="O353" s="536"/>
      <c r="P353" s="536"/>
      <c r="Q353" s="535" t="s">
        <v>2110</v>
      </c>
    </row>
    <row r="354" spans="4:17" x14ac:dyDescent="0.2">
      <c r="D354" s="536" t="s">
        <v>3265</v>
      </c>
      <c r="E354" s="535" t="s">
        <v>3257</v>
      </c>
      <c r="F354" s="536"/>
      <c r="G354" s="535"/>
      <c r="H354" s="536"/>
      <c r="I354" s="536"/>
      <c r="J354" s="535" t="str">
        <f t="shared" si="6"/>
        <v/>
      </c>
      <c r="K354" s="546"/>
      <c r="L354" s="547"/>
      <c r="M354" s="548"/>
      <c r="N354" s="536"/>
      <c r="O354" s="536"/>
      <c r="P354" s="536"/>
      <c r="Q354" s="535" t="s">
        <v>2111</v>
      </c>
    </row>
    <row r="355" spans="4:17" x14ac:dyDescent="0.2">
      <c r="D355" s="536" t="s">
        <v>3266</v>
      </c>
      <c r="E355" s="535" t="s">
        <v>3257</v>
      </c>
      <c r="F355" s="536"/>
      <c r="G355" s="535"/>
      <c r="H355" s="536"/>
      <c r="I355" s="536"/>
      <c r="J355" s="535" t="str">
        <f t="shared" si="6"/>
        <v/>
      </c>
      <c r="K355" s="546"/>
      <c r="L355" s="547"/>
      <c r="M355" s="548"/>
      <c r="N355" s="536"/>
      <c r="O355" s="536"/>
      <c r="P355" s="536"/>
      <c r="Q355" s="535" t="s">
        <v>2112</v>
      </c>
    </row>
    <row r="356" spans="4:17" x14ac:dyDescent="0.2">
      <c r="D356" s="536" t="s">
        <v>3267</v>
      </c>
      <c r="E356" s="535" t="s">
        <v>3268</v>
      </c>
      <c r="F356" s="536"/>
      <c r="G356" s="535"/>
      <c r="H356" s="536"/>
      <c r="I356" s="536"/>
      <c r="J356" s="535" t="str">
        <f t="shared" si="6"/>
        <v/>
      </c>
      <c r="K356" s="546"/>
      <c r="L356" s="547"/>
      <c r="M356" s="548"/>
      <c r="N356" s="536"/>
      <c r="O356" s="536"/>
      <c r="P356" s="536"/>
      <c r="Q356" s="535" t="s">
        <v>2093</v>
      </c>
    </row>
    <row r="357" spans="4:17" x14ac:dyDescent="0.2">
      <c r="D357" s="536" t="s">
        <v>3269</v>
      </c>
      <c r="E357" s="535" t="s">
        <v>3268</v>
      </c>
      <c r="F357" s="536"/>
      <c r="G357" s="535"/>
      <c r="H357" s="536"/>
      <c r="I357" s="536"/>
      <c r="J357" s="535" t="str">
        <f t="shared" si="6"/>
        <v/>
      </c>
      <c r="K357" s="546"/>
      <c r="L357" s="547"/>
      <c r="M357" s="548"/>
      <c r="N357" s="536"/>
      <c r="O357" s="536"/>
      <c r="P357" s="536"/>
      <c r="Q357" s="535" t="s">
        <v>2094</v>
      </c>
    </row>
    <row r="358" spans="4:17" x14ac:dyDescent="0.2">
      <c r="D358" s="536" t="s">
        <v>3270</v>
      </c>
      <c r="E358" s="535" t="s">
        <v>3268</v>
      </c>
      <c r="F358" s="536"/>
      <c r="G358" s="535"/>
      <c r="H358" s="536"/>
      <c r="I358" s="536"/>
      <c r="J358" s="535" t="str">
        <f t="shared" si="6"/>
        <v/>
      </c>
      <c r="K358" s="546"/>
      <c r="L358" s="547"/>
      <c r="M358" s="548"/>
      <c r="N358" s="536"/>
      <c r="O358" s="536"/>
      <c r="P358" s="536"/>
      <c r="Q358" s="535" t="s">
        <v>2095</v>
      </c>
    </row>
    <row r="359" spans="4:17" x14ac:dyDescent="0.2">
      <c r="D359" s="536" t="s">
        <v>3271</v>
      </c>
      <c r="E359" s="535" t="s">
        <v>3268</v>
      </c>
      <c r="F359" s="536"/>
      <c r="G359" s="535"/>
      <c r="H359" s="536"/>
      <c r="I359" s="536"/>
      <c r="J359" s="535" t="str">
        <f t="shared" si="6"/>
        <v/>
      </c>
      <c r="K359" s="546"/>
      <c r="L359" s="547"/>
      <c r="M359" s="548"/>
      <c r="N359" s="536"/>
      <c r="O359" s="536"/>
      <c r="P359" s="536"/>
      <c r="Q359" s="535" t="s">
        <v>2096</v>
      </c>
    </row>
    <row r="360" spans="4:17" x14ac:dyDescent="0.2">
      <c r="D360" s="536" t="s">
        <v>3272</v>
      </c>
      <c r="E360" s="535" t="s">
        <v>3268</v>
      </c>
      <c r="F360" s="536"/>
      <c r="G360" s="535"/>
      <c r="H360" s="536"/>
      <c r="I360" s="536"/>
      <c r="J360" s="535" t="str">
        <f t="shared" si="6"/>
        <v/>
      </c>
      <c r="K360" s="546"/>
      <c r="L360" s="547"/>
      <c r="M360" s="548"/>
      <c r="N360" s="536"/>
      <c r="O360" s="536"/>
      <c r="P360" s="536"/>
      <c r="Q360" s="535" t="s">
        <v>2097</v>
      </c>
    </row>
    <row r="361" spans="4:17" x14ac:dyDescent="0.2">
      <c r="D361" s="536" t="s">
        <v>3273</v>
      </c>
      <c r="E361" s="535" t="s">
        <v>3268</v>
      </c>
      <c r="F361" s="536"/>
      <c r="G361" s="535"/>
      <c r="H361" s="536"/>
      <c r="I361" s="536"/>
      <c r="J361" s="535" t="str">
        <f t="shared" si="6"/>
        <v/>
      </c>
      <c r="K361" s="546"/>
      <c r="L361" s="547"/>
      <c r="M361" s="548"/>
      <c r="N361" s="536"/>
      <c r="O361" s="536"/>
      <c r="P361" s="536"/>
      <c r="Q361" s="535" t="s">
        <v>2098</v>
      </c>
    </row>
    <row r="362" spans="4:17" x14ac:dyDescent="0.2">
      <c r="D362" s="536" t="s">
        <v>3274</v>
      </c>
      <c r="E362" s="535" t="s">
        <v>3268</v>
      </c>
      <c r="F362" s="536"/>
      <c r="G362" s="535"/>
      <c r="H362" s="536"/>
      <c r="I362" s="536"/>
      <c r="J362" s="535" t="str">
        <f t="shared" si="6"/>
        <v/>
      </c>
      <c r="K362" s="546"/>
      <c r="L362" s="547"/>
      <c r="M362" s="548"/>
      <c r="N362" s="536"/>
      <c r="O362" s="536"/>
      <c r="P362" s="536"/>
      <c r="Q362" s="535" t="s">
        <v>2099</v>
      </c>
    </row>
    <row r="363" spans="4:17" x14ac:dyDescent="0.2">
      <c r="D363" s="536" t="s">
        <v>3275</v>
      </c>
      <c r="E363" s="535" t="s">
        <v>3268</v>
      </c>
      <c r="F363" s="536"/>
      <c r="G363" s="535"/>
      <c r="H363" s="536"/>
      <c r="I363" s="536"/>
      <c r="J363" s="535" t="str">
        <f t="shared" si="6"/>
        <v/>
      </c>
      <c r="K363" s="546"/>
      <c r="L363" s="547"/>
      <c r="M363" s="548"/>
      <c r="N363" s="536"/>
      <c r="O363" s="536"/>
      <c r="P363" s="536"/>
      <c r="Q363" s="535" t="s">
        <v>2100</v>
      </c>
    </row>
    <row r="364" spans="4:17" x14ac:dyDescent="0.2">
      <c r="D364" s="536" t="s">
        <v>3276</v>
      </c>
      <c r="E364" s="535" t="s">
        <v>3268</v>
      </c>
      <c r="F364" s="536"/>
      <c r="G364" s="535"/>
      <c r="H364" s="536"/>
      <c r="I364" s="536"/>
      <c r="J364" s="535" t="str">
        <f t="shared" si="6"/>
        <v/>
      </c>
      <c r="K364" s="546"/>
      <c r="L364" s="547"/>
      <c r="M364" s="548"/>
      <c r="N364" s="536"/>
      <c r="O364" s="536"/>
      <c r="P364" s="536"/>
      <c r="Q364" s="535" t="s">
        <v>2101</v>
      </c>
    </row>
    <row r="365" spans="4:17" x14ac:dyDescent="0.2">
      <c r="D365" s="536" t="s">
        <v>3277</v>
      </c>
      <c r="E365" s="535" t="s">
        <v>3268</v>
      </c>
      <c r="F365" s="536"/>
      <c r="G365" s="535"/>
      <c r="H365" s="536"/>
      <c r="I365" s="536"/>
      <c r="J365" s="535" t="str">
        <f t="shared" si="6"/>
        <v/>
      </c>
      <c r="K365" s="546"/>
      <c r="L365" s="547"/>
      <c r="M365" s="548"/>
      <c r="N365" s="536"/>
      <c r="O365" s="536"/>
      <c r="P365" s="536"/>
      <c r="Q365" s="535" t="s">
        <v>2102</v>
      </c>
    </row>
    <row r="366" spans="4:17" x14ac:dyDescent="0.2">
      <c r="D366" s="536" t="s">
        <v>3278</v>
      </c>
      <c r="E366" s="535" t="s">
        <v>3279</v>
      </c>
      <c r="F366" s="536"/>
      <c r="G366" s="535"/>
      <c r="H366" s="536"/>
      <c r="I366" s="536"/>
      <c r="J366" s="535" t="str">
        <f t="shared" si="6"/>
        <v/>
      </c>
      <c r="K366" s="546"/>
      <c r="L366" s="547"/>
      <c r="M366" s="548"/>
      <c r="N366" s="536"/>
      <c r="O366" s="536"/>
      <c r="P366" s="536"/>
      <c r="Q366" s="535" t="s">
        <v>2083</v>
      </c>
    </row>
    <row r="367" spans="4:17" x14ac:dyDescent="0.2">
      <c r="D367" s="536" t="s">
        <v>3280</v>
      </c>
      <c r="E367" s="535" t="s">
        <v>3279</v>
      </c>
      <c r="F367" s="536"/>
      <c r="G367" s="535"/>
      <c r="H367" s="536"/>
      <c r="I367" s="536"/>
      <c r="J367" s="535" t="str">
        <f t="shared" si="6"/>
        <v/>
      </c>
      <c r="K367" s="546"/>
      <c r="L367" s="547"/>
      <c r="M367" s="548"/>
      <c r="N367" s="536"/>
      <c r="O367" s="536"/>
      <c r="P367" s="536"/>
      <c r="Q367" s="535" t="s">
        <v>2084</v>
      </c>
    </row>
    <row r="368" spans="4:17" x14ac:dyDescent="0.2">
      <c r="D368" s="536" t="s">
        <v>3281</v>
      </c>
      <c r="E368" s="535" t="s">
        <v>3279</v>
      </c>
      <c r="F368" s="536"/>
      <c r="G368" s="535"/>
      <c r="H368" s="536"/>
      <c r="I368" s="536"/>
      <c r="J368" s="535" t="str">
        <f t="shared" si="6"/>
        <v/>
      </c>
      <c r="K368" s="546"/>
      <c r="L368" s="547"/>
      <c r="M368" s="548"/>
      <c r="N368" s="536"/>
      <c r="O368" s="536"/>
      <c r="P368" s="536"/>
      <c r="Q368" s="535" t="s">
        <v>2085</v>
      </c>
    </row>
    <row r="369" spans="4:17" x14ac:dyDescent="0.2">
      <c r="D369" s="536" t="s">
        <v>3282</v>
      </c>
      <c r="E369" s="535" t="s">
        <v>3279</v>
      </c>
      <c r="F369" s="536"/>
      <c r="G369" s="535"/>
      <c r="H369" s="536"/>
      <c r="I369" s="536"/>
      <c r="J369" s="535" t="str">
        <f t="shared" si="6"/>
        <v/>
      </c>
      <c r="K369" s="546"/>
      <c r="L369" s="547"/>
      <c r="M369" s="548"/>
      <c r="N369" s="536"/>
      <c r="O369" s="536"/>
      <c r="P369" s="536"/>
      <c r="Q369" s="535" t="s">
        <v>2086</v>
      </c>
    </row>
    <row r="370" spans="4:17" x14ac:dyDescent="0.2">
      <c r="D370" s="536" t="s">
        <v>3283</v>
      </c>
      <c r="E370" s="535" t="s">
        <v>3279</v>
      </c>
      <c r="F370" s="536"/>
      <c r="G370" s="535"/>
      <c r="H370" s="536"/>
      <c r="I370" s="536"/>
      <c r="J370" s="535" t="str">
        <f t="shared" si="6"/>
        <v/>
      </c>
      <c r="K370" s="546"/>
      <c r="L370" s="547"/>
      <c r="M370" s="548"/>
      <c r="N370" s="536"/>
      <c r="O370" s="536"/>
      <c r="P370" s="536"/>
      <c r="Q370" s="535" t="s">
        <v>2087</v>
      </c>
    </row>
    <row r="371" spans="4:17" x14ac:dyDescent="0.2">
      <c r="D371" s="536" t="s">
        <v>3284</v>
      </c>
      <c r="E371" s="535" t="s">
        <v>3279</v>
      </c>
      <c r="F371" s="536"/>
      <c r="G371" s="535"/>
      <c r="H371" s="536"/>
      <c r="I371" s="536"/>
      <c r="J371" s="535" t="str">
        <f t="shared" si="6"/>
        <v/>
      </c>
      <c r="K371" s="546"/>
      <c r="L371" s="547"/>
      <c r="M371" s="548"/>
      <c r="N371" s="536"/>
      <c r="O371" s="536"/>
      <c r="P371" s="536"/>
      <c r="Q371" s="535" t="s">
        <v>2088</v>
      </c>
    </row>
    <row r="372" spans="4:17" x14ac:dyDescent="0.2">
      <c r="D372" s="536" t="s">
        <v>3285</v>
      </c>
      <c r="E372" s="535" t="s">
        <v>3279</v>
      </c>
      <c r="F372" s="536"/>
      <c r="G372" s="535"/>
      <c r="H372" s="536"/>
      <c r="I372" s="536"/>
      <c r="J372" s="535" t="str">
        <f t="shared" si="6"/>
        <v/>
      </c>
      <c r="K372" s="546"/>
      <c r="L372" s="547"/>
      <c r="M372" s="548"/>
      <c r="N372" s="536"/>
      <c r="O372" s="536"/>
      <c r="P372" s="536"/>
      <c r="Q372" s="535" t="s">
        <v>2089</v>
      </c>
    </row>
    <row r="373" spans="4:17" x14ac:dyDescent="0.2">
      <c r="D373" s="536" t="s">
        <v>3286</v>
      </c>
      <c r="E373" s="535" t="s">
        <v>3279</v>
      </c>
      <c r="F373" s="536"/>
      <c r="G373" s="535"/>
      <c r="H373" s="536"/>
      <c r="I373" s="536"/>
      <c r="J373" s="535" t="str">
        <f t="shared" si="6"/>
        <v/>
      </c>
      <c r="K373" s="546"/>
      <c r="L373" s="547"/>
      <c r="M373" s="548"/>
      <c r="N373" s="536"/>
      <c r="O373" s="536"/>
      <c r="P373" s="536"/>
      <c r="Q373" s="535" t="s">
        <v>2090</v>
      </c>
    </row>
    <row r="374" spans="4:17" x14ac:dyDescent="0.2">
      <c r="D374" s="536" t="s">
        <v>3287</v>
      </c>
      <c r="E374" s="535" t="s">
        <v>3279</v>
      </c>
      <c r="F374" s="536"/>
      <c r="G374" s="535"/>
      <c r="H374" s="536"/>
      <c r="I374" s="536"/>
      <c r="J374" s="535" t="str">
        <f t="shared" si="6"/>
        <v/>
      </c>
      <c r="K374" s="546"/>
      <c r="L374" s="547"/>
      <c r="M374" s="548"/>
      <c r="N374" s="536"/>
      <c r="O374" s="536"/>
      <c r="P374" s="536"/>
      <c r="Q374" s="535" t="s">
        <v>2091</v>
      </c>
    </row>
    <row r="375" spans="4:17" x14ac:dyDescent="0.2">
      <c r="D375" s="536" t="s">
        <v>3288</v>
      </c>
      <c r="E375" s="535" t="s">
        <v>3279</v>
      </c>
      <c r="F375" s="536"/>
      <c r="G375" s="535"/>
      <c r="H375" s="536"/>
      <c r="I375" s="536"/>
      <c r="J375" s="535" t="str">
        <f t="shared" si="6"/>
        <v/>
      </c>
      <c r="K375" s="546"/>
      <c r="L375" s="547"/>
      <c r="M375" s="548"/>
      <c r="N375" s="536"/>
      <c r="O375" s="536"/>
      <c r="P375" s="536"/>
      <c r="Q375" s="535" t="s">
        <v>2092</v>
      </c>
    </row>
    <row r="376" spans="4:17" x14ac:dyDescent="0.2">
      <c r="D376" s="536" t="s">
        <v>3289</v>
      </c>
      <c r="E376" s="535" t="s">
        <v>3290</v>
      </c>
      <c r="F376" s="536"/>
      <c r="G376" s="535"/>
      <c r="H376" s="536"/>
      <c r="I376" s="536"/>
      <c r="J376" s="535" t="str">
        <f t="shared" si="6"/>
        <v/>
      </c>
      <c r="K376" s="546"/>
      <c r="L376" s="547"/>
      <c r="M376" s="548"/>
      <c r="N376" s="536"/>
      <c r="O376" s="536"/>
      <c r="P376" s="536"/>
      <c r="Q376" s="535" t="s">
        <v>2073</v>
      </c>
    </row>
    <row r="377" spans="4:17" x14ac:dyDescent="0.2">
      <c r="D377" s="536" t="s">
        <v>3291</v>
      </c>
      <c r="E377" s="535" t="s">
        <v>3290</v>
      </c>
      <c r="F377" s="536"/>
      <c r="G377" s="535"/>
      <c r="H377" s="536"/>
      <c r="I377" s="536"/>
      <c r="J377" s="535" t="str">
        <f t="shared" si="6"/>
        <v/>
      </c>
      <c r="K377" s="546"/>
      <c r="L377" s="547"/>
      <c r="M377" s="548"/>
      <c r="N377" s="536"/>
      <c r="O377" s="536"/>
      <c r="P377" s="536"/>
      <c r="Q377" s="535" t="s">
        <v>2074</v>
      </c>
    </row>
    <row r="378" spans="4:17" x14ac:dyDescent="0.2">
      <c r="D378" s="536" t="s">
        <v>3292</v>
      </c>
      <c r="E378" s="535" t="s">
        <v>3290</v>
      </c>
      <c r="F378" s="536"/>
      <c r="G378" s="535"/>
      <c r="H378" s="536"/>
      <c r="I378" s="536"/>
      <c r="J378" s="535" t="str">
        <f t="shared" si="6"/>
        <v/>
      </c>
      <c r="K378" s="546"/>
      <c r="L378" s="547"/>
      <c r="M378" s="548"/>
      <c r="N378" s="536"/>
      <c r="O378" s="536"/>
      <c r="P378" s="536"/>
      <c r="Q378" s="535" t="s">
        <v>2075</v>
      </c>
    </row>
    <row r="379" spans="4:17" x14ac:dyDescent="0.2">
      <c r="D379" s="536" t="s">
        <v>3293</v>
      </c>
      <c r="E379" s="535" t="s">
        <v>3290</v>
      </c>
      <c r="F379" s="536"/>
      <c r="G379" s="535"/>
      <c r="H379" s="536"/>
      <c r="I379" s="536"/>
      <c r="J379" s="535" t="str">
        <f t="shared" si="6"/>
        <v/>
      </c>
      <c r="K379" s="546"/>
      <c r="L379" s="547"/>
      <c r="M379" s="548"/>
      <c r="N379" s="536"/>
      <c r="O379" s="536"/>
      <c r="P379" s="536"/>
      <c r="Q379" s="535" t="s">
        <v>2076</v>
      </c>
    </row>
    <row r="380" spans="4:17" x14ac:dyDescent="0.2">
      <c r="D380" s="536" t="s">
        <v>3294</v>
      </c>
      <c r="E380" s="535" t="s">
        <v>3290</v>
      </c>
      <c r="F380" s="536"/>
      <c r="G380" s="535"/>
      <c r="H380" s="536"/>
      <c r="I380" s="536"/>
      <c r="J380" s="535" t="str">
        <f t="shared" ref="J380:J443" si="7">F380&amp;H380&amp;I380</f>
        <v/>
      </c>
      <c r="K380" s="546"/>
      <c r="L380" s="547"/>
      <c r="M380" s="548"/>
      <c r="N380" s="536"/>
      <c r="O380" s="536"/>
      <c r="P380" s="536"/>
      <c r="Q380" s="535" t="s">
        <v>2077</v>
      </c>
    </row>
    <row r="381" spans="4:17" x14ac:dyDescent="0.2">
      <c r="D381" s="536" t="s">
        <v>3295</v>
      </c>
      <c r="E381" s="535" t="s">
        <v>3290</v>
      </c>
      <c r="F381" s="536"/>
      <c r="G381" s="535"/>
      <c r="H381" s="536"/>
      <c r="I381" s="536"/>
      <c r="J381" s="535" t="str">
        <f t="shared" si="7"/>
        <v/>
      </c>
      <c r="K381" s="546"/>
      <c r="L381" s="547"/>
      <c r="M381" s="548"/>
      <c r="N381" s="536"/>
      <c r="O381" s="536"/>
      <c r="P381" s="536"/>
      <c r="Q381" s="535" t="s">
        <v>2078</v>
      </c>
    </row>
    <row r="382" spans="4:17" x14ac:dyDescent="0.2">
      <c r="D382" s="536" t="s">
        <v>3296</v>
      </c>
      <c r="E382" s="535" t="s">
        <v>3290</v>
      </c>
      <c r="F382" s="536"/>
      <c r="G382" s="535"/>
      <c r="H382" s="536"/>
      <c r="I382" s="536"/>
      <c r="J382" s="535" t="str">
        <f t="shared" si="7"/>
        <v/>
      </c>
      <c r="K382" s="546"/>
      <c r="L382" s="547"/>
      <c r="M382" s="548"/>
      <c r="N382" s="536"/>
      <c r="O382" s="536"/>
      <c r="P382" s="536"/>
      <c r="Q382" s="535" t="s">
        <v>2079</v>
      </c>
    </row>
    <row r="383" spans="4:17" x14ac:dyDescent="0.2">
      <c r="D383" s="536" t="s">
        <v>3297</v>
      </c>
      <c r="E383" s="535" t="s">
        <v>3290</v>
      </c>
      <c r="F383" s="536"/>
      <c r="G383" s="535"/>
      <c r="H383" s="536"/>
      <c r="I383" s="536"/>
      <c r="J383" s="535" t="str">
        <f t="shared" si="7"/>
        <v/>
      </c>
      <c r="K383" s="546"/>
      <c r="L383" s="547"/>
      <c r="M383" s="548"/>
      <c r="N383" s="536"/>
      <c r="O383" s="536"/>
      <c r="P383" s="536"/>
      <c r="Q383" s="535" t="s">
        <v>2080</v>
      </c>
    </row>
    <row r="384" spans="4:17" x14ac:dyDescent="0.2">
      <c r="D384" s="536" t="s">
        <v>3298</v>
      </c>
      <c r="E384" s="535" t="s">
        <v>3290</v>
      </c>
      <c r="F384" s="536"/>
      <c r="G384" s="535"/>
      <c r="H384" s="536"/>
      <c r="I384" s="536"/>
      <c r="J384" s="535" t="str">
        <f t="shared" si="7"/>
        <v/>
      </c>
      <c r="K384" s="546"/>
      <c r="L384" s="547"/>
      <c r="M384" s="548"/>
      <c r="N384" s="536"/>
      <c r="O384" s="536"/>
      <c r="P384" s="536"/>
      <c r="Q384" s="535" t="s">
        <v>2081</v>
      </c>
    </row>
    <row r="385" spans="4:17" x14ac:dyDescent="0.2">
      <c r="D385" s="536" t="s">
        <v>3299</v>
      </c>
      <c r="E385" s="535" t="s">
        <v>3290</v>
      </c>
      <c r="F385" s="536"/>
      <c r="G385" s="535"/>
      <c r="H385" s="536"/>
      <c r="I385" s="536"/>
      <c r="J385" s="535" t="str">
        <f t="shared" si="7"/>
        <v/>
      </c>
      <c r="K385" s="546"/>
      <c r="L385" s="547"/>
      <c r="M385" s="548"/>
      <c r="N385" s="536"/>
      <c r="O385" s="536"/>
      <c r="P385" s="536"/>
      <c r="Q385" s="535" t="s">
        <v>2082</v>
      </c>
    </row>
    <row r="386" spans="4:17" x14ac:dyDescent="0.2">
      <c r="D386" s="536" t="s">
        <v>3300</v>
      </c>
      <c r="E386" s="535" t="s">
        <v>3301</v>
      </c>
      <c r="F386" s="536"/>
      <c r="G386" s="535"/>
      <c r="H386" s="536"/>
      <c r="I386" s="536"/>
      <c r="J386" s="535" t="str">
        <f t="shared" si="7"/>
        <v/>
      </c>
      <c r="K386" s="546"/>
      <c r="L386" s="547"/>
      <c r="M386" s="548"/>
      <c r="N386" s="536"/>
      <c r="O386" s="536"/>
      <c r="P386" s="536"/>
      <c r="Q386" s="535" t="s">
        <v>2063</v>
      </c>
    </row>
    <row r="387" spans="4:17" x14ac:dyDescent="0.2">
      <c r="D387" s="536" t="s">
        <v>3302</v>
      </c>
      <c r="E387" s="535" t="s">
        <v>3301</v>
      </c>
      <c r="F387" s="536"/>
      <c r="G387" s="535"/>
      <c r="H387" s="536"/>
      <c r="I387" s="536"/>
      <c r="J387" s="535" t="str">
        <f t="shared" si="7"/>
        <v/>
      </c>
      <c r="K387" s="546"/>
      <c r="L387" s="547"/>
      <c r="M387" s="548"/>
      <c r="N387" s="536"/>
      <c r="O387" s="536"/>
      <c r="P387" s="536"/>
      <c r="Q387" s="535" t="s">
        <v>2064</v>
      </c>
    </row>
    <row r="388" spans="4:17" x14ac:dyDescent="0.2">
      <c r="D388" s="536" t="s">
        <v>3303</v>
      </c>
      <c r="E388" s="535" t="s">
        <v>3301</v>
      </c>
      <c r="F388" s="536"/>
      <c r="G388" s="535"/>
      <c r="H388" s="536"/>
      <c r="I388" s="536"/>
      <c r="J388" s="535" t="str">
        <f t="shared" si="7"/>
        <v/>
      </c>
      <c r="K388" s="546"/>
      <c r="L388" s="547"/>
      <c r="M388" s="548"/>
      <c r="N388" s="536"/>
      <c r="O388" s="536"/>
      <c r="P388" s="536"/>
      <c r="Q388" s="535" t="s">
        <v>2065</v>
      </c>
    </row>
    <row r="389" spans="4:17" x14ac:dyDescent="0.2">
      <c r="D389" s="536" t="s">
        <v>3304</v>
      </c>
      <c r="E389" s="535" t="s">
        <v>3301</v>
      </c>
      <c r="F389" s="536"/>
      <c r="G389" s="535"/>
      <c r="H389" s="536"/>
      <c r="I389" s="536"/>
      <c r="J389" s="535" t="str">
        <f t="shared" si="7"/>
        <v/>
      </c>
      <c r="K389" s="546"/>
      <c r="L389" s="547"/>
      <c r="M389" s="548"/>
      <c r="N389" s="536"/>
      <c r="O389" s="536"/>
      <c r="P389" s="536"/>
      <c r="Q389" s="535" t="s">
        <v>2066</v>
      </c>
    </row>
    <row r="390" spans="4:17" x14ac:dyDescent="0.2">
      <c r="D390" s="536" t="s">
        <v>3305</v>
      </c>
      <c r="E390" s="535" t="s">
        <v>3301</v>
      </c>
      <c r="F390" s="536"/>
      <c r="G390" s="535"/>
      <c r="H390" s="536"/>
      <c r="I390" s="536"/>
      <c r="J390" s="535" t="str">
        <f t="shared" si="7"/>
        <v/>
      </c>
      <c r="K390" s="546"/>
      <c r="L390" s="547"/>
      <c r="M390" s="548"/>
      <c r="N390" s="536"/>
      <c r="O390" s="536"/>
      <c r="P390" s="536"/>
      <c r="Q390" s="535" t="s">
        <v>2067</v>
      </c>
    </row>
    <row r="391" spans="4:17" x14ac:dyDescent="0.2">
      <c r="D391" s="536" t="s">
        <v>3306</v>
      </c>
      <c r="E391" s="535" t="s">
        <v>3301</v>
      </c>
      <c r="F391" s="536"/>
      <c r="G391" s="535"/>
      <c r="H391" s="536"/>
      <c r="I391" s="536"/>
      <c r="J391" s="535" t="str">
        <f t="shared" si="7"/>
        <v/>
      </c>
      <c r="K391" s="546"/>
      <c r="L391" s="547"/>
      <c r="M391" s="548"/>
      <c r="N391" s="536"/>
      <c r="O391" s="536"/>
      <c r="P391" s="536"/>
      <c r="Q391" s="535" t="s">
        <v>2068</v>
      </c>
    </row>
    <row r="392" spans="4:17" x14ac:dyDescent="0.2">
      <c r="D392" s="536" t="s">
        <v>3307</v>
      </c>
      <c r="E392" s="535" t="s">
        <v>3301</v>
      </c>
      <c r="F392" s="536"/>
      <c r="G392" s="535"/>
      <c r="H392" s="536"/>
      <c r="I392" s="536"/>
      <c r="J392" s="535" t="str">
        <f t="shared" si="7"/>
        <v/>
      </c>
      <c r="K392" s="546"/>
      <c r="L392" s="547"/>
      <c r="M392" s="548"/>
      <c r="N392" s="536"/>
      <c r="O392" s="536"/>
      <c r="P392" s="536"/>
      <c r="Q392" s="535" t="s">
        <v>2069</v>
      </c>
    </row>
    <row r="393" spans="4:17" x14ac:dyDescent="0.2">
      <c r="D393" s="536" t="s">
        <v>3308</v>
      </c>
      <c r="E393" s="535" t="s">
        <v>3301</v>
      </c>
      <c r="F393" s="536"/>
      <c r="G393" s="535"/>
      <c r="H393" s="536"/>
      <c r="I393" s="536"/>
      <c r="J393" s="535" t="str">
        <f t="shared" si="7"/>
        <v/>
      </c>
      <c r="K393" s="546"/>
      <c r="L393" s="547"/>
      <c r="M393" s="548"/>
      <c r="N393" s="536"/>
      <c r="O393" s="536"/>
      <c r="P393" s="536"/>
      <c r="Q393" s="535" t="s">
        <v>2070</v>
      </c>
    </row>
    <row r="394" spans="4:17" x14ac:dyDescent="0.2">
      <c r="D394" s="536" t="s">
        <v>3309</v>
      </c>
      <c r="E394" s="535" t="s">
        <v>3301</v>
      </c>
      <c r="F394" s="536"/>
      <c r="G394" s="535"/>
      <c r="H394" s="536"/>
      <c r="I394" s="536"/>
      <c r="J394" s="535" t="str">
        <f t="shared" si="7"/>
        <v/>
      </c>
      <c r="K394" s="546"/>
      <c r="L394" s="547"/>
      <c r="M394" s="548"/>
      <c r="N394" s="536"/>
      <c r="O394" s="536"/>
      <c r="P394" s="536"/>
      <c r="Q394" s="535" t="s">
        <v>2071</v>
      </c>
    </row>
    <row r="395" spans="4:17" x14ac:dyDescent="0.2">
      <c r="D395" s="536" t="s">
        <v>3310</v>
      </c>
      <c r="E395" s="535" t="s">
        <v>3301</v>
      </c>
      <c r="F395" s="536"/>
      <c r="G395" s="535"/>
      <c r="H395" s="536"/>
      <c r="I395" s="536"/>
      <c r="J395" s="535" t="str">
        <f t="shared" si="7"/>
        <v/>
      </c>
      <c r="K395" s="546"/>
      <c r="L395" s="547"/>
      <c r="M395" s="548"/>
      <c r="N395" s="536"/>
      <c r="O395" s="536"/>
      <c r="P395" s="536"/>
      <c r="Q395" s="535" t="s">
        <v>2072</v>
      </c>
    </row>
    <row r="396" spans="4:17" x14ac:dyDescent="0.2">
      <c r="D396" s="536" t="s">
        <v>3311</v>
      </c>
      <c r="E396" s="535" t="s">
        <v>3312</v>
      </c>
      <c r="F396" s="536"/>
      <c r="G396" s="535"/>
      <c r="H396" s="536"/>
      <c r="I396" s="536"/>
      <c r="J396" s="535" t="str">
        <f t="shared" si="7"/>
        <v/>
      </c>
      <c r="K396" s="546"/>
      <c r="L396" s="547"/>
      <c r="M396" s="548"/>
      <c r="N396" s="536"/>
      <c r="O396" s="536"/>
      <c r="P396" s="536"/>
      <c r="Q396" s="535" t="s">
        <v>2053</v>
      </c>
    </row>
    <row r="397" spans="4:17" x14ac:dyDescent="0.2">
      <c r="D397" s="536" t="s">
        <v>3313</v>
      </c>
      <c r="E397" s="535" t="s">
        <v>3312</v>
      </c>
      <c r="F397" s="536"/>
      <c r="G397" s="535"/>
      <c r="H397" s="536"/>
      <c r="I397" s="536"/>
      <c r="J397" s="535" t="str">
        <f t="shared" si="7"/>
        <v/>
      </c>
      <c r="K397" s="546"/>
      <c r="L397" s="547"/>
      <c r="M397" s="548"/>
      <c r="N397" s="536"/>
      <c r="O397" s="536"/>
      <c r="P397" s="536"/>
      <c r="Q397" s="535" t="s">
        <v>2054</v>
      </c>
    </row>
    <row r="398" spans="4:17" x14ac:dyDescent="0.2">
      <c r="D398" s="536" t="s">
        <v>3314</v>
      </c>
      <c r="E398" s="535" t="s">
        <v>3312</v>
      </c>
      <c r="F398" s="536"/>
      <c r="G398" s="535"/>
      <c r="H398" s="536"/>
      <c r="I398" s="536"/>
      <c r="J398" s="535" t="str">
        <f t="shared" si="7"/>
        <v/>
      </c>
      <c r="K398" s="546"/>
      <c r="L398" s="547"/>
      <c r="M398" s="548"/>
      <c r="N398" s="536"/>
      <c r="O398" s="536"/>
      <c r="P398" s="536"/>
      <c r="Q398" s="535" t="s">
        <v>2055</v>
      </c>
    </row>
    <row r="399" spans="4:17" x14ac:dyDescent="0.2">
      <c r="D399" s="536" t="s">
        <v>3315</v>
      </c>
      <c r="E399" s="535" t="s">
        <v>3312</v>
      </c>
      <c r="F399" s="536"/>
      <c r="G399" s="535"/>
      <c r="H399" s="536"/>
      <c r="I399" s="536"/>
      <c r="J399" s="535" t="str">
        <f t="shared" si="7"/>
        <v/>
      </c>
      <c r="K399" s="546"/>
      <c r="L399" s="547"/>
      <c r="M399" s="548"/>
      <c r="N399" s="536"/>
      <c r="O399" s="536"/>
      <c r="P399" s="536"/>
      <c r="Q399" s="535" t="s">
        <v>2056</v>
      </c>
    </row>
    <row r="400" spans="4:17" x14ac:dyDescent="0.2">
      <c r="D400" s="536" t="s">
        <v>3316</v>
      </c>
      <c r="E400" s="535" t="s">
        <v>3312</v>
      </c>
      <c r="F400" s="536"/>
      <c r="G400" s="535"/>
      <c r="H400" s="536"/>
      <c r="I400" s="536"/>
      <c r="J400" s="535" t="str">
        <f t="shared" si="7"/>
        <v/>
      </c>
      <c r="K400" s="546"/>
      <c r="L400" s="547"/>
      <c r="M400" s="548"/>
      <c r="N400" s="536"/>
      <c r="O400" s="536"/>
      <c r="P400" s="536"/>
      <c r="Q400" s="535" t="s">
        <v>2057</v>
      </c>
    </row>
    <row r="401" spans="4:17" x14ac:dyDescent="0.2">
      <c r="D401" s="536" t="s">
        <v>3317</v>
      </c>
      <c r="E401" s="535" t="s">
        <v>3312</v>
      </c>
      <c r="F401" s="536"/>
      <c r="G401" s="535"/>
      <c r="H401" s="536"/>
      <c r="I401" s="536"/>
      <c r="J401" s="535" t="str">
        <f t="shared" si="7"/>
        <v/>
      </c>
      <c r="K401" s="546"/>
      <c r="L401" s="547"/>
      <c r="M401" s="548"/>
      <c r="N401" s="536"/>
      <c r="O401" s="536"/>
      <c r="P401" s="536"/>
      <c r="Q401" s="535" t="s">
        <v>2058</v>
      </c>
    </row>
    <row r="402" spans="4:17" x14ac:dyDescent="0.2">
      <c r="D402" s="536" t="s">
        <v>3318</v>
      </c>
      <c r="E402" s="535" t="s">
        <v>3312</v>
      </c>
      <c r="F402" s="536"/>
      <c r="G402" s="535"/>
      <c r="H402" s="536"/>
      <c r="I402" s="536"/>
      <c r="J402" s="535" t="str">
        <f t="shared" si="7"/>
        <v/>
      </c>
      <c r="K402" s="546"/>
      <c r="L402" s="547"/>
      <c r="M402" s="548"/>
      <c r="N402" s="536"/>
      <c r="O402" s="536"/>
      <c r="P402" s="536"/>
      <c r="Q402" s="535" t="s">
        <v>2059</v>
      </c>
    </row>
    <row r="403" spans="4:17" x14ac:dyDescent="0.2">
      <c r="D403" s="536" t="s">
        <v>3319</v>
      </c>
      <c r="E403" s="535" t="s">
        <v>3312</v>
      </c>
      <c r="F403" s="536"/>
      <c r="G403" s="535"/>
      <c r="H403" s="536"/>
      <c r="I403" s="536"/>
      <c r="J403" s="535" t="str">
        <f t="shared" si="7"/>
        <v/>
      </c>
      <c r="K403" s="546"/>
      <c r="L403" s="547"/>
      <c r="M403" s="548"/>
      <c r="N403" s="536"/>
      <c r="O403" s="536"/>
      <c r="P403" s="536"/>
      <c r="Q403" s="535" t="s">
        <v>2060</v>
      </c>
    </row>
    <row r="404" spans="4:17" x14ac:dyDescent="0.2">
      <c r="D404" s="536" t="s">
        <v>3320</v>
      </c>
      <c r="E404" s="535" t="s">
        <v>3312</v>
      </c>
      <c r="F404" s="536"/>
      <c r="G404" s="535"/>
      <c r="H404" s="536"/>
      <c r="I404" s="536"/>
      <c r="J404" s="535" t="str">
        <f t="shared" si="7"/>
        <v/>
      </c>
      <c r="K404" s="546"/>
      <c r="L404" s="547"/>
      <c r="M404" s="548"/>
      <c r="N404" s="536"/>
      <c r="O404" s="536"/>
      <c r="P404" s="536"/>
      <c r="Q404" s="535" t="s">
        <v>2061</v>
      </c>
    </row>
    <row r="405" spans="4:17" x14ac:dyDescent="0.2">
      <c r="D405" s="536" t="s">
        <v>3321</v>
      </c>
      <c r="E405" s="535" t="s">
        <v>3312</v>
      </c>
      <c r="F405" s="536"/>
      <c r="G405" s="535"/>
      <c r="H405" s="536"/>
      <c r="I405" s="536"/>
      <c r="J405" s="535" t="str">
        <f t="shared" si="7"/>
        <v/>
      </c>
      <c r="K405" s="546"/>
      <c r="L405" s="547"/>
      <c r="M405" s="548"/>
      <c r="N405" s="536"/>
      <c r="O405" s="536"/>
      <c r="P405" s="536"/>
      <c r="Q405" s="535" t="s">
        <v>2062</v>
      </c>
    </row>
    <row r="406" spans="4:17" x14ac:dyDescent="0.2">
      <c r="D406" s="536" t="s">
        <v>3322</v>
      </c>
      <c r="E406" s="535" t="s">
        <v>3323</v>
      </c>
      <c r="F406" s="536"/>
      <c r="G406" s="535"/>
      <c r="H406" s="536"/>
      <c r="I406" s="536"/>
      <c r="J406" s="535" t="str">
        <f t="shared" si="7"/>
        <v/>
      </c>
      <c r="K406" s="546"/>
      <c r="L406" s="547"/>
      <c r="M406" s="548"/>
      <c r="N406" s="536"/>
      <c r="O406" s="536"/>
      <c r="P406" s="536"/>
      <c r="Q406" s="535" t="s">
        <v>2043</v>
      </c>
    </row>
    <row r="407" spans="4:17" x14ac:dyDescent="0.2">
      <c r="D407" s="536" t="s">
        <v>3324</v>
      </c>
      <c r="E407" s="535" t="s">
        <v>3323</v>
      </c>
      <c r="F407" s="536"/>
      <c r="G407" s="535"/>
      <c r="H407" s="536"/>
      <c r="I407" s="536"/>
      <c r="J407" s="535" t="str">
        <f t="shared" si="7"/>
        <v/>
      </c>
      <c r="K407" s="546"/>
      <c r="L407" s="547"/>
      <c r="M407" s="548"/>
      <c r="N407" s="536"/>
      <c r="O407" s="536"/>
      <c r="P407" s="536"/>
      <c r="Q407" s="535" t="s">
        <v>2044</v>
      </c>
    </row>
    <row r="408" spans="4:17" x14ac:dyDescent="0.2">
      <c r="D408" s="536" t="s">
        <v>3325</v>
      </c>
      <c r="E408" s="535" t="s">
        <v>3323</v>
      </c>
      <c r="F408" s="536"/>
      <c r="G408" s="535"/>
      <c r="H408" s="536"/>
      <c r="I408" s="536"/>
      <c r="J408" s="535" t="str">
        <f t="shared" si="7"/>
        <v/>
      </c>
      <c r="K408" s="546"/>
      <c r="L408" s="547"/>
      <c r="M408" s="548"/>
      <c r="N408" s="536"/>
      <c r="O408" s="536"/>
      <c r="P408" s="536"/>
      <c r="Q408" s="535" t="s">
        <v>2045</v>
      </c>
    </row>
    <row r="409" spans="4:17" x14ac:dyDescent="0.2">
      <c r="D409" s="536" t="s">
        <v>3326</v>
      </c>
      <c r="E409" s="535" t="s">
        <v>3323</v>
      </c>
      <c r="F409" s="536"/>
      <c r="G409" s="535"/>
      <c r="H409" s="536"/>
      <c r="I409" s="536"/>
      <c r="J409" s="535" t="str">
        <f t="shared" si="7"/>
        <v/>
      </c>
      <c r="K409" s="546"/>
      <c r="L409" s="547"/>
      <c r="M409" s="548"/>
      <c r="N409" s="536"/>
      <c r="O409" s="536"/>
      <c r="P409" s="536"/>
      <c r="Q409" s="535" t="s">
        <v>2046</v>
      </c>
    </row>
    <row r="410" spans="4:17" x14ac:dyDescent="0.2">
      <c r="D410" s="536" t="s">
        <v>3327</v>
      </c>
      <c r="E410" s="535" t="s">
        <v>3323</v>
      </c>
      <c r="F410" s="536"/>
      <c r="G410" s="535"/>
      <c r="H410" s="536"/>
      <c r="I410" s="536"/>
      <c r="J410" s="535" t="str">
        <f t="shared" si="7"/>
        <v/>
      </c>
      <c r="K410" s="546"/>
      <c r="L410" s="547"/>
      <c r="M410" s="548"/>
      <c r="N410" s="536"/>
      <c r="O410" s="536"/>
      <c r="P410" s="536"/>
      <c r="Q410" s="535" t="s">
        <v>2047</v>
      </c>
    </row>
    <row r="411" spans="4:17" x14ac:dyDescent="0.2">
      <c r="D411" s="536" t="s">
        <v>3328</v>
      </c>
      <c r="E411" s="535" t="s">
        <v>3323</v>
      </c>
      <c r="F411" s="536"/>
      <c r="G411" s="535"/>
      <c r="H411" s="536"/>
      <c r="I411" s="536"/>
      <c r="J411" s="535" t="str">
        <f t="shared" si="7"/>
        <v/>
      </c>
      <c r="K411" s="546"/>
      <c r="L411" s="547"/>
      <c r="M411" s="548"/>
      <c r="N411" s="536"/>
      <c r="O411" s="536"/>
      <c r="P411" s="536"/>
      <c r="Q411" s="535" t="s">
        <v>2048</v>
      </c>
    </row>
    <row r="412" spans="4:17" x14ac:dyDescent="0.2">
      <c r="D412" s="536" t="s">
        <v>3329</v>
      </c>
      <c r="E412" s="535" t="s">
        <v>3323</v>
      </c>
      <c r="F412" s="536"/>
      <c r="G412" s="535"/>
      <c r="H412" s="536"/>
      <c r="I412" s="536"/>
      <c r="J412" s="535" t="str">
        <f t="shared" si="7"/>
        <v/>
      </c>
      <c r="K412" s="546"/>
      <c r="L412" s="547"/>
      <c r="M412" s="548"/>
      <c r="N412" s="536"/>
      <c r="O412" s="536"/>
      <c r="P412" s="536"/>
      <c r="Q412" s="535" t="s">
        <v>2049</v>
      </c>
    </row>
    <row r="413" spans="4:17" x14ac:dyDescent="0.2">
      <c r="D413" s="536" t="s">
        <v>3330</v>
      </c>
      <c r="E413" s="535" t="s">
        <v>3323</v>
      </c>
      <c r="F413" s="536"/>
      <c r="G413" s="535"/>
      <c r="H413" s="536"/>
      <c r="I413" s="536"/>
      <c r="J413" s="535" t="str">
        <f t="shared" si="7"/>
        <v/>
      </c>
      <c r="K413" s="546"/>
      <c r="L413" s="547"/>
      <c r="M413" s="548"/>
      <c r="N413" s="536"/>
      <c r="O413" s="536"/>
      <c r="P413" s="536"/>
      <c r="Q413" s="535" t="s">
        <v>2050</v>
      </c>
    </row>
    <row r="414" spans="4:17" x14ac:dyDescent="0.2">
      <c r="D414" s="536" t="s">
        <v>3331</v>
      </c>
      <c r="E414" s="535" t="s">
        <v>3323</v>
      </c>
      <c r="F414" s="536"/>
      <c r="G414" s="535"/>
      <c r="H414" s="536"/>
      <c r="I414" s="536"/>
      <c r="J414" s="535" t="str">
        <f t="shared" si="7"/>
        <v/>
      </c>
      <c r="K414" s="546"/>
      <c r="L414" s="547"/>
      <c r="M414" s="548"/>
      <c r="N414" s="536"/>
      <c r="O414" s="536"/>
      <c r="P414" s="536"/>
      <c r="Q414" s="535" t="s">
        <v>2051</v>
      </c>
    </row>
    <row r="415" spans="4:17" x14ac:dyDescent="0.2">
      <c r="D415" s="536" t="s">
        <v>3332</v>
      </c>
      <c r="E415" s="535" t="s">
        <v>3323</v>
      </c>
      <c r="F415" s="536"/>
      <c r="G415" s="535"/>
      <c r="H415" s="536"/>
      <c r="I415" s="536"/>
      <c r="J415" s="535" t="str">
        <f t="shared" si="7"/>
        <v/>
      </c>
      <c r="K415" s="546"/>
      <c r="L415" s="547"/>
      <c r="M415" s="548"/>
      <c r="N415" s="536"/>
      <c r="O415" s="536"/>
      <c r="P415" s="536"/>
      <c r="Q415" s="535" t="s">
        <v>2052</v>
      </c>
    </row>
    <row r="416" spans="4:17" x14ac:dyDescent="0.2">
      <c r="D416" s="536" t="s">
        <v>3333</v>
      </c>
      <c r="E416" s="535" t="s">
        <v>3334</v>
      </c>
      <c r="F416" s="536"/>
      <c r="G416" s="535"/>
      <c r="H416" s="536"/>
      <c r="I416" s="536"/>
      <c r="J416" s="535" t="str">
        <f t="shared" si="7"/>
        <v/>
      </c>
      <c r="K416" s="546"/>
      <c r="L416" s="547"/>
      <c r="M416" s="548"/>
      <c r="N416" s="536"/>
      <c r="O416" s="536"/>
      <c r="P416" s="536"/>
      <c r="Q416" s="535" t="s">
        <v>2033</v>
      </c>
    </row>
    <row r="417" spans="4:17" x14ac:dyDescent="0.2">
      <c r="D417" s="536" t="s">
        <v>3335</v>
      </c>
      <c r="E417" s="535" t="s">
        <v>3334</v>
      </c>
      <c r="F417" s="536"/>
      <c r="G417" s="535"/>
      <c r="H417" s="536"/>
      <c r="I417" s="536"/>
      <c r="J417" s="535" t="str">
        <f t="shared" si="7"/>
        <v/>
      </c>
      <c r="K417" s="546"/>
      <c r="L417" s="547"/>
      <c r="M417" s="548"/>
      <c r="N417" s="536"/>
      <c r="O417" s="536"/>
      <c r="P417" s="536"/>
      <c r="Q417" s="535" t="s">
        <v>2034</v>
      </c>
    </row>
    <row r="418" spans="4:17" x14ac:dyDescent="0.2">
      <c r="D418" s="536" t="s">
        <v>3336</v>
      </c>
      <c r="E418" s="535" t="s">
        <v>3334</v>
      </c>
      <c r="F418" s="536"/>
      <c r="G418" s="535"/>
      <c r="H418" s="536"/>
      <c r="I418" s="536"/>
      <c r="J418" s="535" t="str">
        <f t="shared" si="7"/>
        <v/>
      </c>
      <c r="K418" s="546"/>
      <c r="L418" s="547"/>
      <c r="M418" s="548"/>
      <c r="N418" s="536"/>
      <c r="O418" s="536"/>
      <c r="P418" s="536"/>
      <c r="Q418" s="535" t="s">
        <v>2035</v>
      </c>
    </row>
    <row r="419" spans="4:17" x14ac:dyDescent="0.2">
      <c r="D419" s="536" t="s">
        <v>3337</v>
      </c>
      <c r="E419" s="535" t="s">
        <v>3334</v>
      </c>
      <c r="F419" s="536"/>
      <c r="G419" s="535"/>
      <c r="H419" s="536"/>
      <c r="I419" s="536"/>
      <c r="J419" s="535" t="str">
        <f t="shared" si="7"/>
        <v/>
      </c>
      <c r="K419" s="546"/>
      <c r="L419" s="547"/>
      <c r="M419" s="548"/>
      <c r="N419" s="536"/>
      <c r="O419" s="536"/>
      <c r="P419" s="536"/>
      <c r="Q419" s="535" t="s">
        <v>2036</v>
      </c>
    </row>
    <row r="420" spans="4:17" x14ac:dyDescent="0.2">
      <c r="D420" s="536" t="s">
        <v>3338</v>
      </c>
      <c r="E420" s="535" t="s">
        <v>3334</v>
      </c>
      <c r="F420" s="536"/>
      <c r="G420" s="535"/>
      <c r="H420" s="536"/>
      <c r="I420" s="536"/>
      <c r="J420" s="535" t="str">
        <f t="shared" si="7"/>
        <v/>
      </c>
      <c r="K420" s="546"/>
      <c r="L420" s="547"/>
      <c r="M420" s="548"/>
      <c r="N420" s="536"/>
      <c r="O420" s="536"/>
      <c r="P420" s="536"/>
      <c r="Q420" s="535" t="s">
        <v>2037</v>
      </c>
    </row>
    <row r="421" spans="4:17" x14ac:dyDescent="0.2">
      <c r="D421" s="536" t="s">
        <v>3339</v>
      </c>
      <c r="E421" s="535" t="s">
        <v>3334</v>
      </c>
      <c r="F421" s="536"/>
      <c r="G421" s="535"/>
      <c r="H421" s="536"/>
      <c r="I421" s="536"/>
      <c r="J421" s="535" t="str">
        <f t="shared" si="7"/>
        <v/>
      </c>
      <c r="K421" s="546"/>
      <c r="L421" s="547"/>
      <c r="M421" s="548"/>
      <c r="N421" s="536"/>
      <c r="O421" s="536"/>
      <c r="P421" s="536"/>
      <c r="Q421" s="535" t="s">
        <v>2038</v>
      </c>
    </row>
    <row r="422" spans="4:17" x14ac:dyDescent="0.2">
      <c r="D422" s="536" t="s">
        <v>3340</v>
      </c>
      <c r="E422" s="535" t="s">
        <v>3334</v>
      </c>
      <c r="F422" s="536"/>
      <c r="G422" s="535"/>
      <c r="H422" s="536"/>
      <c r="I422" s="536"/>
      <c r="J422" s="535" t="str">
        <f t="shared" si="7"/>
        <v/>
      </c>
      <c r="K422" s="546"/>
      <c r="L422" s="547"/>
      <c r="M422" s="548"/>
      <c r="N422" s="536"/>
      <c r="O422" s="536"/>
      <c r="P422" s="536"/>
      <c r="Q422" s="535" t="s">
        <v>2039</v>
      </c>
    </row>
    <row r="423" spans="4:17" x14ac:dyDescent="0.2">
      <c r="D423" s="536" t="s">
        <v>3341</v>
      </c>
      <c r="E423" s="535" t="s">
        <v>3334</v>
      </c>
      <c r="F423" s="536"/>
      <c r="G423" s="535"/>
      <c r="H423" s="536"/>
      <c r="I423" s="536"/>
      <c r="J423" s="535" t="str">
        <f t="shared" si="7"/>
        <v/>
      </c>
      <c r="K423" s="546"/>
      <c r="L423" s="547"/>
      <c r="M423" s="548"/>
      <c r="N423" s="536"/>
      <c r="O423" s="536"/>
      <c r="P423" s="536"/>
      <c r="Q423" s="535" t="s">
        <v>2040</v>
      </c>
    </row>
    <row r="424" spans="4:17" x14ac:dyDescent="0.2">
      <c r="D424" s="536" t="s">
        <v>3342</v>
      </c>
      <c r="E424" s="535" t="s">
        <v>3334</v>
      </c>
      <c r="F424" s="536"/>
      <c r="G424" s="535"/>
      <c r="H424" s="536"/>
      <c r="I424" s="536"/>
      <c r="J424" s="535" t="str">
        <f t="shared" si="7"/>
        <v/>
      </c>
      <c r="K424" s="546"/>
      <c r="L424" s="547"/>
      <c r="M424" s="548"/>
      <c r="N424" s="536"/>
      <c r="O424" s="536"/>
      <c r="P424" s="536"/>
      <c r="Q424" s="535" t="s">
        <v>2041</v>
      </c>
    </row>
    <row r="425" spans="4:17" x14ac:dyDescent="0.2">
      <c r="D425" s="536" t="s">
        <v>3343</v>
      </c>
      <c r="E425" s="535" t="s">
        <v>3334</v>
      </c>
      <c r="F425" s="536"/>
      <c r="G425" s="535"/>
      <c r="H425" s="536"/>
      <c r="I425" s="536"/>
      <c r="J425" s="535" t="str">
        <f t="shared" si="7"/>
        <v/>
      </c>
      <c r="K425" s="546"/>
      <c r="L425" s="547"/>
      <c r="M425" s="548"/>
      <c r="N425" s="536"/>
      <c r="O425" s="536"/>
      <c r="P425" s="536"/>
      <c r="Q425" s="535" t="s">
        <v>2042</v>
      </c>
    </row>
    <row r="426" spans="4:17" x14ac:dyDescent="0.2">
      <c r="D426" s="536" t="s">
        <v>3344</v>
      </c>
      <c r="E426" s="535" t="s">
        <v>3345</v>
      </c>
      <c r="F426" s="536"/>
      <c r="G426" s="535"/>
      <c r="H426" s="536"/>
      <c r="I426" s="536"/>
      <c r="J426" s="535" t="str">
        <f t="shared" si="7"/>
        <v/>
      </c>
      <c r="K426" s="546"/>
      <c r="L426" s="547"/>
      <c r="M426" s="548"/>
      <c r="N426" s="536"/>
      <c r="O426" s="536"/>
      <c r="P426" s="536"/>
      <c r="Q426" s="535" t="s">
        <v>2023</v>
      </c>
    </row>
    <row r="427" spans="4:17" x14ac:dyDescent="0.2">
      <c r="D427" s="536" t="s">
        <v>3346</v>
      </c>
      <c r="E427" s="535" t="s">
        <v>3345</v>
      </c>
      <c r="F427" s="536"/>
      <c r="G427" s="535"/>
      <c r="H427" s="536"/>
      <c r="I427" s="536"/>
      <c r="J427" s="535" t="str">
        <f t="shared" si="7"/>
        <v/>
      </c>
      <c r="K427" s="546"/>
      <c r="L427" s="547"/>
      <c r="M427" s="548"/>
      <c r="N427" s="536"/>
      <c r="O427" s="536"/>
      <c r="P427" s="536"/>
      <c r="Q427" s="535" t="s">
        <v>2024</v>
      </c>
    </row>
    <row r="428" spans="4:17" x14ac:dyDescent="0.2">
      <c r="D428" s="536" t="s">
        <v>3347</v>
      </c>
      <c r="E428" s="535" t="s">
        <v>3345</v>
      </c>
      <c r="F428" s="536"/>
      <c r="G428" s="535"/>
      <c r="H428" s="536"/>
      <c r="I428" s="536"/>
      <c r="J428" s="535" t="str">
        <f t="shared" si="7"/>
        <v/>
      </c>
      <c r="K428" s="546"/>
      <c r="L428" s="547"/>
      <c r="M428" s="548"/>
      <c r="N428" s="536"/>
      <c r="O428" s="536"/>
      <c r="P428" s="536"/>
      <c r="Q428" s="535" t="s">
        <v>2025</v>
      </c>
    </row>
    <row r="429" spans="4:17" x14ac:dyDescent="0.2">
      <c r="D429" s="536" t="s">
        <v>3348</v>
      </c>
      <c r="E429" s="535" t="s">
        <v>3345</v>
      </c>
      <c r="F429" s="536"/>
      <c r="G429" s="535"/>
      <c r="H429" s="536"/>
      <c r="I429" s="536"/>
      <c r="J429" s="535" t="str">
        <f t="shared" si="7"/>
        <v/>
      </c>
      <c r="K429" s="546"/>
      <c r="L429" s="547"/>
      <c r="M429" s="548"/>
      <c r="N429" s="536"/>
      <c r="O429" s="536"/>
      <c r="P429" s="536"/>
      <c r="Q429" s="535" t="s">
        <v>2026</v>
      </c>
    </row>
    <row r="430" spans="4:17" x14ac:dyDescent="0.2">
      <c r="D430" s="536" t="s">
        <v>3349</v>
      </c>
      <c r="E430" s="535" t="s">
        <v>3345</v>
      </c>
      <c r="F430" s="536"/>
      <c r="G430" s="535"/>
      <c r="H430" s="536"/>
      <c r="I430" s="536"/>
      <c r="J430" s="535" t="str">
        <f t="shared" si="7"/>
        <v/>
      </c>
      <c r="K430" s="546"/>
      <c r="L430" s="547"/>
      <c r="M430" s="548"/>
      <c r="N430" s="536"/>
      <c r="O430" s="536"/>
      <c r="P430" s="536"/>
      <c r="Q430" s="535" t="s">
        <v>2027</v>
      </c>
    </row>
    <row r="431" spans="4:17" x14ac:dyDescent="0.2">
      <c r="D431" s="536" t="s">
        <v>3350</v>
      </c>
      <c r="E431" s="535" t="s">
        <v>3345</v>
      </c>
      <c r="F431" s="536"/>
      <c r="G431" s="535"/>
      <c r="H431" s="536"/>
      <c r="I431" s="536"/>
      <c r="J431" s="535" t="str">
        <f t="shared" si="7"/>
        <v/>
      </c>
      <c r="K431" s="546"/>
      <c r="L431" s="547"/>
      <c r="M431" s="548"/>
      <c r="N431" s="536"/>
      <c r="O431" s="536"/>
      <c r="P431" s="536"/>
      <c r="Q431" s="535" t="s">
        <v>2028</v>
      </c>
    </row>
    <row r="432" spans="4:17" x14ac:dyDescent="0.2">
      <c r="D432" s="536" t="s">
        <v>3351</v>
      </c>
      <c r="E432" s="535" t="s">
        <v>3345</v>
      </c>
      <c r="F432" s="536"/>
      <c r="G432" s="535"/>
      <c r="H432" s="536"/>
      <c r="I432" s="536"/>
      <c r="J432" s="535" t="str">
        <f t="shared" si="7"/>
        <v/>
      </c>
      <c r="K432" s="546"/>
      <c r="L432" s="547"/>
      <c r="M432" s="548"/>
      <c r="N432" s="536"/>
      <c r="O432" s="536"/>
      <c r="P432" s="536"/>
      <c r="Q432" s="535" t="s">
        <v>2029</v>
      </c>
    </row>
    <row r="433" spans="4:17" x14ac:dyDescent="0.2">
      <c r="D433" s="536" t="s">
        <v>3352</v>
      </c>
      <c r="E433" s="535" t="s">
        <v>3345</v>
      </c>
      <c r="F433" s="536"/>
      <c r="G433" s="535"/>
      <c r="H433" s="536"/>
      <c r="I433" s="536"/>
      <c r="J433" s="535" t="str">
        <f t="shared" si="7"/>
        <v/>
      </c>
      <c r="K433" s="546"/>
      <c r="L433" s="547"/>
      <c r="M433" s="548"/>
      <c r="N433" s="536"/>
      <c r="O433" s="536"/>
      <c r="P433" s="536"/>
      <c r="Q433" s="535" t="s">
        <v>2030</v>
      </c>
    </row>
    <row r="434" spans="4:17" x14ac:dyDescent="0.2">
      <c r="D434" s="536" t="s">
        <v>3353</v>
      </c>
      <c r="E434" s="535" t="s">
        <v>3345</v>
      </c>
      <c r="F434" s="536"/>
      <c r="G434" s="535"/>
      <c r="H434" s="536"/>
      <c r="I434" s="536"/>
      <c r="J434" s="535" t="str">
        <f t="shared" si="7"/>
        <v/>
      </c>
      <c r="K434" s="546"/>
      <c r="L434" s="547"/>
      <c r="M434" s="548"/>
      <c r="N434" s="536"/>
      <c r="O434" s="536"/>
      <c r="P434" s="536"/>
      <c r="Q434" s="535" t="s">
        <v>2031</v>
      </c>
    </row>
    <row r="435" spans="4:17" x14ac:dyDescent="0.2">
      <c r="D435" s="536" t="s">
        <v>3354</v>
      </c>
      <c r="E435" s="535" t="s">
        <v>3345</v>
      </c>
      <c r="F435" s="536"/>
      <c r="G435" s="535"/>
      <c r="H435" s="536"/>
      <c r="I435" s="536"/>
      <c r="J435" s="535" t="str">
        <f t="shared" si="7"/>
        <v/>
      </c>
      <c r="K435" s="546"/>
      <c r="L435" s="547"/>
      <c r="M435" s="548"/>
      <c r="N435" s="536"/>
      <c r="O435" s="536"/>
      <c r="P435" s="536"/>
      <c r="Q435" s="535" t="s">
        <v>2032</v>
      </c>
    </row>
    <row r="436" spans="4:17" x14ac:dyDescent="0.2">
      <c r="D436" s="536" t="s">
        <v>3355</v>
      </c>
      <c r="E436" s="535" t="s">
        <v>3356</v>
      </c>
      <c r="F436" s="536"/>
      <c r="G436" s="535"/>
      <c r="H436" s="536"/>
      <c r="I436" s="536"/>
      <c r="J436" s="535" t="str">
        <f t="shared" si="7"/>
        <v/>
      </c>
      <c r="K436" s="546"/>
      <c r="L436" s="547"/>
      <c r="M436" s="548"/>
      <c r="N436" s="536"/>
      <c r="O436" s="536"/>
      <c r="P436" s="536"/>
      <c r="Q436" s="535" t="s">
        <v>2013</v>
      </c>
    </row>
    <row r="437" spans="4:17" x14ac:dyDescent="0.2">
      <c r="D437" s="536" t="s">
        <v>3357</v>
      </c>
      <c r="E437" s="535" t="s">
        <v>3356</v>
      </c>
      <c r="F437" s="536"/>
      <c r="G437" s="535"/>
      <c r="H437" s="536"/>
      <c r="I437" s="536"/>
      <c r="J437" s="535" t="str">
        <f t="shared" si="7"/>
        <v/>
      </c>
      <c r="K437" s="546"/>
      <c r="L437" s="547"/>
      <c r="M437" s="548"/>
      <c r="N437" s="536"/>
      <c r="O437" s="536"/>
      <c r="P437" s="536"/>
      <c r="Q437" s="535" t="s">
        <v>2014</v>
      </c>
    </row>
    <row r="438" spans="4:17" x14ac:dyDescent="0.2">
      <c r="D438" s="536" t="s">
        <v>3358</v>
      </c>
      <c r="E438" s="535" t="s">
        <v>3356</v>
      </c>
      <c r="F438" s="536"/>
      <c r="G438" s="535"/>
      <c r="H438" s="536"/>
      <c r="I438" s="536"/>
      <c r="J438" s="535" t="str">
        <f t="shared" si="7"/>
        <v/>
      </c>
      <c r="K438" s="546"/>
      <c r="L438" s="547"/>
      <c r="M438" s="548"/>
      <c r="N438" s="536"/>
      <c r="O438" s="536"/>
      <c r="P438" s="536"/>
      <c r="Q438" s="535" t="s">
        <v>2015</v>
      </c>
    </row>
    <row r="439" spans="4:17" x14ac:dyDescent="0.2">
      <c r="D439" s="536" t="s">
        <v>3359</v>
      </c>
      <c r="E439" s="535" t="s">
        <v>3356</v>
      </c>
      <c r="F439" s="536"/>
      <c r="G439" s="535"/>
      <c r="H439" s="536"/>
      <c r="I439" s="536"/>
      <c r="J439" s="535" t="str">
        <f t="shared" si="7"/>
        <v/>
      </c>
      <c r="K439" s="546"/>
      <c r="L439" s="547"/>
      <c r="M439" s="548"/>
      <c r="N439" s="536"/>
      <c r="O439" s="536"/>
      <c r="P439" s="536"/>
      <c r="Q439" s="535" t="s">
        <v>2016</v>
      </c>
    </row>
    <row r="440" spans="4:17" x14ac:dyDescent="0.2">
      <c r="D440" s="536" t="s">
        <v>3360</v>
      </c>
      <c r="E440" s="535" t="s">
        <v>3356</v>
      </c>
      <c r="F440" s="536"/>
      <c r="G440" s="535"/>
      <c r="H440" s="536"/>
      <c r="I440" s="536"/>
      <c r="J440" s="535" t="str">
        <f t="shared" si="7"/>
        <v/>
      </c>
      <c r="K440" s="546"/>
      <c r="L440" s="547"/>
      <c r="M440" s="548"/>
      <c r="N440" s="536"/>
      <c r="O440" s="536"/>
      <c r="P440" s="536"/>
      <c r="Q440" s="535" t="s">
        <v>2017</v>
      </c>
    </row>
    <row r="441" spans="4:17" x14ac:dyDescent="0.2">
      <c r="D441" s="536" t="s">
        <v>3361</v>
      </c>
      <c r="E441" s="535" t="s">
        <v>3356</v>
      </c>
      <c r="F441" s="536"/>
      <c r="G441" s="535"/>
      <c r="H441" s="536"/>
      <c r="I441" s="536"/>
      <c r="J441" s="535" t="str">
        <f t="shared" si="7"/>
        <v/>
      </c>
      <c r="K441" s="546"/>
      <c r="L441" s="547"/>
      <c r="M441" s="548"/>
      <c r="N441" s="536"/>
      <c r="O441" s="536"/>
      <c r="P441" s="536"/>
      <c r="Q441" s="535" t="s">
        <v>2018</v>
      </c>
    </row>
    <row r="442" spans="4:17" x14ac:dyDescent="0.2">
      <c r="D442" s="536" t="s">
        <v>3362</v>
      </c>
      <c r="E442" s="535" t="s">
        <v>3356</v>
      </c>
      <c r="F442" s="536"/>
      <c r="G442" s="535"/>
      <c r="H442" s="536"/>
      <c r="I442" s="536"/>
      <c r="J442" s="535" t="str">
        <f t="shared" si="7"/>
        <v/>
      </c>
      <c r="K442" s="546"/>
      <c r="L442" s="547"/>
      <c r="M442" s="548"/>
      <c r="N442" s="536"/>
      <c r="O442" s="536"/>
      <c r="P442" s="536"/>
      <c r="Q442" s="535" t="s">
        <v>2019</v>
      </c>
    </row>
    <row r="443" spans="4:17" x14ac:dyDescent="0.2">
      <c r="D443" s="536" t="s">
        <v>3363</v>
      </c>
      <c r="E443" s="535" t="s">
        <v>3356</v>
      </c>
      <c r="F443" s="536"/>
      <c r="G443" s="535"/>
      <c r="H443" s="536"/>
      <c r="I443" s="536"/>
      <c r="J443" s="535" t="str">
        <f t="shared" si="7"/>
        <v/>
      </c>
      <c r="K443" s="546"/>
      <c r="L443" s="547"/>
      <c r="M443" s="548"/>
      <c r="N443" s="536"/>
      <c r="O443" s="536"/>
      <c r="P443" s="536"/>
      <c r="Q443" s="535" t="s">
        <v>2020</v>
      </c>
    </row>
    <row r="444" spans="4:17" x14ac:dyDescent="0.2">
      <c r="D444" s="536" t="s">
        <v>3364</v>
      </c>
      <c r="E444" s="535" t="s">
        <v>3356</v>
      </c>
      <c r="F444" s="536"/>
      <c r="G444" s="535"/>
      <c r="H444" s="536"/>
      <c r="I444" s="536"/>
      <c r="J444" s="535" t="str">
        <f t="shared" ref="J444:J507" si="8">F444&amp;H444&amp;I444</f>
        <v/>
      </c>
      <c r="K444" s="546"/>
      <c r="L444" s="547"/>
      <c r="M444" s="548"/>
      <c r="N444" s="536"/>
      <c r="O444" s="536"/>
      <c r="P444" s="536"/>
      <c r="Q444" s="535" t="s">
        <v>2021</v>
      </c>
    </row>
    <row r="445" spans="4:17" x14ac:dyDescent="0.2">
      <c r="D445" s="536" t="s">
        <v>3365</v>
      </c>
      <c r="E445" s="535" t="s">
        <v>3356</v>
      </c>
      <c r="F445" s="536"/>
      <c r="G445" s="535"/>
      <c r="H445" s="536"/>
      <c r="I445" s="536"/>
      <c r="J445" s="535" t="str">
        <f t="shared" si="8"/>
        <v/>
      </c>
      <c r="K445" s="546"/>
      <c r="L445" s="547"/>
      <c r="M445" s="548"/>
      <c r="N445" s="536"/>
      <c r="O445" s="536"/>
      <c r="P445" s="536"/>
      <c r="Q445" s="535" t="s">
        <v>2022</v>
      </c>
    </row>
    <row r="446" spans="4:17" x14ac:dyDescent="0.2">
      <c r="D446" s="536" t="s">
        <v>3366</v>
      </c>
      <c r="E446" s="535" t="s">
        <v>3367</v>
      </c>
      <c r="F446" s="536"/>
      <c r="G446" s="535"/>
      <c r="H446" s="536"/>
      <c r="I446" s="536"/>
      <c r="J446" s="535" t="str">
        <f t="shared" si="8"/>
        <v/>
      </c>
      <c r="K446" s="546"/>
      <c r="L446" s="547"/>
      <c r="M446" s="548"/>
      <c r="N446" s="536"/>
      <c r="O446" s="536"/>
      <c r="P446" s="536"/>
      <c r="Q446" s="535" t="s">
        <v>2003</v>
      </c>
    </row>
    <row r="447" spans="4:17" x14ac:dyDescent="0.2">
      <c r="D447" s="536" t="s">
        <v>3368</v>
      </c>
      <c r="E447" s="535" t="s">
        <v>3367</v>
      </c>
      <c r="F447" s="536"/>
      <c r="G447" s="535"/>
      <c r="H447" s="536"/>
      <c r="I447" s="536"/>
      <c r="J447" s="535" t="str">
        <f t="shared" si="8"/>
        <v/>
      </c>
      <c r="K447" s="546"/>
      <c r="L447" s="547"/>
      <c r="M447" s="548"/>
      <c r="N447" s="536"/>
      <c r="O447" s="536"/>
      <c r="P447" s="536"/>
      <c r="Q447" s="535" t="s">
        <v>2004</v>
      </c>
    </row>
    <row r="448" spans="4:17" x14ac:dyDescent="0.2">
      <c r="D448" s="536" t="s">
        <v>3369</v>
      </c>
      <c r="E448" s="535" t="s">
        <v>3367</v>
      </c>
      <c r="F448" s="536"/>
      <c r="G448" s="535"/>
      <c r="H448" s="536"/>
      <c r="I448" s="536"/>
      <c r="J448" s="535" t="str">
        <f t="shared" si="8"/>
        <v/>
      </c>
      <c r="K448" s="546"/>
      <c r="L448" s="547"/>
      <c r="M448" s="548"/>
      <c r="N448" s="536"/>
      <c r="O448" s="536"/>
      <c r="P448" s="536"/>
      <c r="Q448" s="535" t="s">
        <v>2005</v>
      </c>
    </row>
    <row r="449" spans="4:17" x14ac:dyDescent="0.2">
      <c r="D449" s="536" t="s">
        <v>3370</v>
      </c>
      <c r="E449" s="535" t="s">
        <v>3367</v>
      </c>
      <c r="F449" s="536"/>
      <c r="G449" s="535"/>
      <c r="H449" s="536"/>
      <c r="I449" s="536"/>
      <c r="J449" s="535" t="str">
        <f t="shared" si="8"/>
        <v/>
      </c>
      <c r="K449" s="546"/>
      <c r="L449" s="547"/>
      <c r="M449" s="548"/>
      <c r="N449" s="536"/>
      <c r="O449" s="536"/>
      <c r="P449" s="536"/>
      <c r="Q449" s="535" t="s">
        <v>2006</v>
      </c>
    </row>
    <row r="450" spans="4:17" x14ac:dyDescent="0.2">
      <c r="D450" s="536" t="s">
        <v>3371</v>
      </c>
      <c r="E450" s="535" t="s">
        <v>3367</v>
      </c>
      <c r="F450" s="536"/>
      <c r="G450" s="535"/>
      <c r="H450" s="536"/>
      <c r="I450" s="536"/>
      <c r="J450" s="535" t="str">
        <f t="shared" si="8"/>
        <v/>
      </c>
      <c r="K450" s="546"/>
      <c r="L450" s="547"/>
      <c r="M450" s="548"/>
      <c r="N450" s="536"/>
      <c r="O450" s="536"/>
      <c r="P450" s="536"/>
      <c r="Q450" s="535" t="s">
        <v>2007</v>
      </c>
    </row>
    <row r="451" spans="4:17" x14ac:dyDescent="0.2">
      <c r="D451" s="536" t="s">
        <v>3372</v>
      </c>
      <c r="E451" s="535" t="s">
        <v>3367</v>
      </c>
      <c r="F451" s="536"/>
      <c r="G451" s="535"/>
      <c r="H451" s="536"/>
      <c r="I451" s="536"/>
      <c r="J451" s="535" t="str">
        <f t="shared" si="8"/>
        <v/>
      </c>
      <c r="K451" s="546"/>
      <c r="L451" s="547"/>
      <c r="M451" s="548"/>
      <c r="N451" s="536"/>
      <c r="O451" s="536"/>
      <c r="P451" s="536"/>
      <c r="Q451" s="535" t="s">
        <v>2008</v>
      </c>
    </row>
    <row r="452" spans="4:17" x14ac:dyDescent="0.2">
      <c r="D452" s="536" t="s">
        <v>3373</v>
      </c>
      <c r="E452" s="535" t="s">
        <v>3367</v>
      </c>
      <c r="F452" s="536"/>
      <c r="G452" s="535"/>
      <c r="H452" s="536"/>
      <c r="I452" s="536"/>
      <c r="J452" s="535" t="str">
        <f t="shared" si="8"/>
        <v/>
      </c>
      <c r="K452" s="546"/>
      <c r="L452" s="547"/>
      <c r="M452" s="548"/>
      <c r="N452" s="536"/>
      <c r="O452" s="536"/>
      <c r="P452" s="536"/>
      <c r="Q452" s="535" t="s">
        <v>2009</v>
      </c>
    </row>
    <row r="453" spans="4:17" x14ac:dyDescent="0.2">
      <c r="D453" s="536" t="s">
        <v>3374</v>
      </c>
      <c r="E453" s="535" t="s">
        <v>3367</v>
      </c>
      <c r="F453" s="536"/>
      <c r="G453" s="535"/>
      <c r="H453" s="536"/>
      <c r="I453" s="536"/>
      <c r="J453" s="535" t="str">
        <f t="shared" si="8"/>
        <v/>
      </c>
      <c r="K453" s="546"/>
      <c r="L453" s="547"/>
      <c r="M453" s="548"/>
      <c r="N453" s="536"/>
      <c r="O453" s="536"/>
      <c r="P453" s="536"/>
      <c r="Q453" s="535" t="s">
        <v>2010</v>
      </c>
    </row>
    <row r="454" spans="4:17" x14ac:dyDescent="0.2">
      <c r="D454" s="536" t="s">
        <v>3375</v>
      </c>
      <c r="E454" s="535" t="s">
        <v>3367</v>
      </c>
      <c r="F454" s="536"/>
      <c r="G454" s="535"/>
      <c r="H454" s="536"/>
      <c r="I454" s="536"/>
      <c r="J454" s="535" t="str">
        <f t="shared" si="8"/>
        <v/>
      </c>
      <c r="K454" s="546"/>
      <c r="L454" s="547"/>
      <c r="M454" s="548"/>
      <c r="N454" s="536"/>
      <c r="O454" s="536"/>
      <c r="P454" s="536"/>
      <c r="Q454" s="535" t="s">
        <v>2011</v>
      </c>
    </row>
    <row r="455" spans="4:17" x14ac:dyDescent="0.2">
      <c r="D455" s="536" t="s">
        <v>3376</v>
      </c>
      <c r="E455" s="535" t="s">
        <v>3367</v>
      </c>
      <c r="F455" s="536"/>
      <c r="G455" s="535"/>
      <c r="H455" s="536"/>
      <c r="I455" s="536"/>
      <c r="J455" s="535" t="str">
        <f t="shared" si="8"/>
        <v/>
      </c>
      <c r="K455" s="546"/>
      <c r="L455" s="547"/>
      <c r="M455" s="548"/>
      <c r="N455" s="536"/>
      <c r="O455" s="536"/>
      <c r="P455" s="536"/>
      <c r="Q455" s="535" t="s">
        <v>2012</v>
      </c>
    </row>
    <row r="456" spans="4:17" x14ac:dyDescent="0.2">
      <c r="D456" s="536" t="s">
        <v>3377</v>
      </c>
      <c r="E456" s="535" t="s">
        <v>3378</v>
      </c>
      <c r="F456" s="536"/>
      <c r="G456" s="535"/>
      <c r="H456" s="536"/>
      <c r="I456" s="536"/>
      <c r="J456" s="535" t="str">
        <f t="shared" si="8"/>
        <v/>
      </c>
      <c r="K456" s="546"/>
      <c r="L456" s="547"/>
      <c r="M456" s="548"/>
      <c r="N456" s="536"/>
      <c r="O456" s="536"/>
      <c r="P456" s="536"/>
      <c r="Q456" s="535" t="s">
        <v>1993</v>
      </c>
    </row>
    <row r="457" spans="4:17" x14ac:dyDescent="0.2">
      <c r="D457" s="536" t="s">
        <v>3379</v>
      </c>
      <c r="E457" s="535" t="s">
        <v>3378</v>
      </c>
      <c r="F457" s="536"/>
      <c r="G457" s="535"/>
      <c r="H457" s="536"/>
      <c r="I457" s="536"/>
      <c r="J457" s="535" t="str">
        <f t="shared" si="8"/>
        <v/>
      </c>
      <c r="K457" s="546"/>
      <c r="L457" s="547"/>
      <c r="M457" s="548"/>
      <c r="N457" s="536"/>
      <c r="O457" s="536"/>
      <c r="P457" s="536"/>
      <c r="Q457" s="535" t="s">
        <v>1994</v>
      </c>
    </row>
    <row r="458" spans="4:17" x14ac:dyDescent="0.2">
      <c r="D458" s="536" t="s">
        <v>3380</v>
      </c>
      <c r="E458" s="535" t="s">
        <v>3378</v>
      </c>
      <c r="F458" s="536"/>
      <c r="G458" s="535"/>
      <c r="H458" s="536"/>
      <c r="I458" s="536"/>
      <c r="J458" s="535" t="str">
        <f t="shared" si="8"/>
        <v/>
      </c>
      <c r="K458" s="546"/>
      <c r="L458" s="547"/>
      <c r="M458" s="548"/>
      <c r="N458" s="536"/>
      <c r="O458" s="536"/>
      <c r="P458" s="536"/>
      <c r="Q458" s="535" t="s">
        <v>1995</v>
      </c>
    </row>
    <row r="459" spans="4:17" x14ac:dyDescent="0.2">
      <c r="D459" s="536" t="s">
        <v>3381</v>
      </c>
      <c r="E459" s="535" t="s">
        <v>3378</v>
      </c>
      <c r="F459" s="536"/>
      <c r="G459" s="535"/>
      <c r="H459" s="536"/>
      <c r="I459" s="536"/>
      <c r="J459" s="535" t="str">
        <f t="shared" si="8"/>
        <v/>
      </c>
      <c r="K459" s="546"/>
      <c r="L459" s="547"/>
      <c r="M459" s="548"/>
      <c r="N459" s="536"/>
      <c r="O459" s="536"/>
      <c r="P459" s="536"/>
      <c r="Q459" s="535" t="s">
        <v>1996</v>
      </c>
    </row>
    <row r="460" spans="4:17" x14ac:dyDescent="0.2">
      <c r="D460" s="536" t="s">
        <v>3382</v>
      </c>
      <c r="E460" s="535" t="s">
        <v>3378</v>
      </c>
      <c r="F460" s="536"/>
      <c r="G460" s="535"/>
      <c r="H460" s="536"/>
      <c r="I460" s="536"/>
      <c r="J460" s="535" t="str">
        <f t="shared" si="8"/>
        <v/>
      </c>
      <c r="K460" s="546"/>
      <c r="L460" s="547"/>
      <c r="M460" s="548"/>
      <c r="N460" s="536"/>
      <c r="O460" s="536"/>
      <c r="P460" s="536"/>
      <c r="Q460" s="535" t="s">
        <v>1997</v>
      </c>
    </row>
    <row r="461" spans="4:17" x14ac:dyDescent="0.2">
      <c r="D461" s="536" t="s">
        <v>3383</v>
      </c>
      <c r="E461" s="535" t="s">
        <v>3378</v>
      </c>
      <c r="F461" s="536"/>
      <c r="G461" s="535"/>
      <c r="H461" s="536"/>
      <c r="I461" s="536"/>
      <c r="J461" s="535" t="str">
        <f t="shared" si="8"/>
        <v/>
      </c>
      <c r="K461" s="546"/>
      <c r="L461" s="547"/>
      <c r="M461" s="548"/>
      <c r="N461" s="536"/>
      <c r="O461" s="536"/>
      <c r="P461" s="536"/>
      <c r="Q461" s="535" t="s">
        <v>1998</v>
      </c>
    </row>
    <row r="462" spans="4:17" x14ac:dyDescent="0.2">
      <c r="D462" s="536" t="s">
        <v>3384</v>
      </c>
      <c r="E462" s="535" t="s">
        <v>3378</v>
      </c>
      <c r="F462" s="536"/>
      <c r="G462" s="535"/>
      <c r="H462" s="536"/>
      <c r="I462" s="536"/>
      <c r="J462" s="535" t="str">
        <f t="shared" si="8"/>
        <v/>
      </c>
      <c r="K462" s="546"/>
      <c r="L462" s="547"/>
      <c r="M462" s="548"/>
      <c r="N462" s="536"/>
      <c r="O462" s="536"/>
      <c r="P462" s="536"/>
      <c r="Q462" s="535" t="s">
        <v>1999</v>
      </c>
    </row>
    <row r="463" spans="4:17" x14ac:dyDescent="0.2">
      <c r="D463" s="536" t="s">
        <v>3385</v>
      </c>
      <c r="E463" s="535" t="s">
        <v>3378</v>
      </c>
      <c r="F463" s="536"/>
      <c r="G463" s="535"/>
      <c r="H463" s="536"/>
      <c r="I463" s="536"/>
      <c r="J463" s="535" t="str">
        <f t="shared" si="8"/>
        <v/>
      </c>
      <c r="K463" s="546"/>
      <c r="L463" s="547"/>
      <c r="M463" s="548"/>
      <c r="N463" s="536"/>
      <c r="O463" s="536"/>
      <c r="P463" s="536"/>
      <c r="Q463" s="535" t="s">
        <v>2000</v>
      </c>
    </row>
    <row r="464" spans="4:17" x14ac:dyDescent="0.2">
      <c r="D464" s="536" t="s">
        <v>3386</v>
      </c>
      <c r="E464" s="535" t="s">
        <v>3378</v>
      </c>
      <c r="F464" s="536"/>
      <c r="G464" s="535"/>
      <c r="H464" s="536"/>
      <c r="I464" s="536"/>
      <c r="J464" s="535" t="str">
        <f t="shared" si="8"/>
        <v/>
      </c>
      <c r="K464" s="546"/>
      <c r="L464" s="547"/>
      <c r="M464" s="548"/>
      <c r="N464" s="536"/>
      <c r="O464" s="536"/>
      <c r="P464" s="536"/>
      <c r="Q464" s="535" t="s">
        <v>2001</v>
      </c>
    </row>
    <row r="465" spans="4:17" x14ac:dyDescent="0.2">
      <c r="D465" s="536" t="s">
        <v>3387</v>
      </c>
      <c r="E465" s="535" t="s">
        <v>3378</v>
      </c>
      <c r="F465" s="536"/>
      <c r="G465" s="535"/>
      <c r="H465" s="536"/>
      <c r="I465" s="536"/>
      <c r="J465" s="535" t="str">
        <f t="shared" si="8"/>
        <v/>
      </c>
      <c r="K465" s="546"/>
      <c r="L465" s="547"/>
      <c r="M465" s="548"/>
      <c r="N465" s="536"/>
      <c r="O465" s="536"/>
      <c r="P465" s="536"/>
      <c r="Q465" s="535" t="s">
        <v>2002</v>
      </c>
    </row>
    <row r="466" spans="4:17" x14ac:dyDescent="0.2">
      <c r="D466" s="536" t="s">
        <v>3388</v>
      </c>
      <c r="E466" s="535" t="s">
        <v>3389</v>
      </c>
      <c r="F466" s="536"/>
      <c r="G466" s="535"/>
      <c r="H466" s="536"/>
      <c r="I466" s="536"/>
      <c r="J466" s="535" t="str">
        <f t="shared" si="8"/>
        <v/>
      </c>
      <c r="K466" s="546"/>
      <c r="L466" s="547"/>
      <c r="M466" s="548"/>
      <c r="N466" s="536"/>
      <c r="O466" s="536"/>
      <c r="P466" s="536"/>
      <c r="Q466" s="535" t="s">
        <v>1983</v>
      </c>
    </row>
    <row r="467" spans="4:17" x14ac:dyDescent="0.2">
      <c r="D467" s="536" t="s">
        <v>3390</v>
      </c>
      <c r="E467" s="535" t="s">
        <v>3389</v>
      </c>
      <c r="F467" s="536"/>
      <c r="G467" s="535"/>
      <c r="H467" s="536"/>
      <c r="I467" s="536"/>
      <c r="J467" s="535" t="str">
        <f t="shared" si="8"/>
        <v/>
      </c>
      <c r="K467" s="546"/>
      <c r="L467" s="547"/>
      <c r="M467" s="548"/>
      <c r="N467" s="536"/>
      <c r="O467" s="536"/>
      <c r="P467" s="536"/>
      <c r="Q467" s="535" t="s">
        <v>1984</v>
      </c>
    </row>
    <row r="468" spans="4:17" x14ac:dyDescent="0.2">
      <c r="D468" s="536" t="s">
        <v>3391</v>
      </c>
      <c r="E468" s="535" t="s">
        <v>3389</v>
      </c>
      <c r="F468" s="536"/>
      <c r="G468" s="535"/>
      <c r="H468" s="536"/>
      <c r="I468" s="536"/>
      <c r="J468" s="535" t="str">
        <f t="shared" si="8"/>
        <v/>
      </c>
      <c r="K468" s="546"/>
      <c r="L468" s="547"/>
      <c r="M468" s="548"/>
      <c r="N468" s="536"/>
      <c r="O468" s="536"/>
      <c r="P468" s="536"/>
      <c r="Q468" s="535" t="s">
        <v>1985</v>
      </c>
    </row>
    <row r="469" spans="4:17" x14ac:dyDescent="0.2">
      <c r="D469" s="536" t="s">
        <v>3392</v>
      </c>
      <c r="E469" s="535" t="s">
        <v>3389</v>
      </c>
      <c r="F469" s="536"/>
      <c r="G469" s="535"/>
      <c r="H469" s="536"/>
      <c r="I469" s="536"/>
      <c r="J469" s="535" t="str">
        <f t="shared" si="8"/>
        <v/>
      </c>
      <c r="K469" s="546"/>
      <c r="L469" s="547"/>
      <c r="M469" s="548"/>
      <c r="N469" s="536"/>
      <c r="O469" s="536"/>
      <c r="P469" s="536"/>
      <c r="Q469" s="535" t="s">
        <v>1986</v>
      </c>
    </row>
    <row r="470" spans="4:17" x14ac:dyDescent="0.2">
      <c r="D470" s="536" t="s">
        <v>3393</v>
      </c>
      <c r="E470" s="535" t="s">
        <v>3389</v>
      </c>
      <c r="F470" s="536"/>
      <c r="G470" s="535"/>
      <c r="H470" s="536"/>
      <c r="I470" s="536"/>
      <c r="J470" s="535" t="str">
        <f t="shared" si="8"/>
        <v/>
      </c>
      <c r="K470" s="546"/>
      <c r="L470" s="547"/>
      <c r="M470" s="548"/>
      <c r="N470" s="536"/>
      <c r="O470" s="536"/>
      <c r="P470" s="536"/>
      <c r="Q470" s="535" t="s">
        <v>1987</v>
      </c>
    </row>
    <row r="471" spans="4:17" x14ac:dyDescent="0.2">
      <c r="D471" s="536" t="s">
        <v>3394</v>
      </c>
      <c r="E471" s="535" t="s">
        <v>3389</v>
      </c>
      <c r="F471" s="536"/>
      <c r="G471" s="535"/>
      <c r="H471" s="536"/>
      <c r="I471" s="536"/>
      <c r="J471" s="535" t="str">
        <f t="shared" si="8"/>
        <v/>
      </c>
      <c r="K471" s="546"/>
      <c r="L471" s="547"/>
      <c r="M471" s="548"/>
      <c r="N471" s="536"/>
      <c r="O471" s="536"/>
      <c r="P471" s="536"/>
      <c r="Q471" s="535" t="s">
        <v>1988</v>
      </c>
    </row>
    <row r="472" spans="4:17" x14ac:dyDescent="0.2">
      <c r="D472" s="536" t="s">
        <v>3395</v>
      </c>
      <c r="E472" s="535" t="s">
        <v>3389</v>
      </c>
      <c r="F472" s="536"/>
      <c r="G472" s="535"/>
      <c r="H472" s="536"/>
      <c r="I472" s="536"/>
      <c r="J472" s="535" t="str">
        <f t="shared" si="8"/>
        <v/>
      </c>
      <c r="K472" s="546"/>
      <c r="L472" s="547"/>
      <c r="M472" s="548"/>
      <c r="N472" s="536"/>
      <c r="O472" s="536"/>
      <c r="P472" s="536"/>
      <c r="Q472" s="535" t="s">
        <v>1989</v>
      </c>
    </row>
    <row r="473" spans="4:17" x14ac:dyDescent="0.2">
      <c r="D473" s="536" t="s">
        <v>3396</v>
      </c>
      <c r="E473" s="535" t="s">
        <v>3389</v>
      </c>
      <c r="F473" s="536"/>
      <c r="G473" s="535"/>
      <c r="H473" s="536"/>
      <c r="I473" s="536"/>
      <c r="J473" s="535" t="str">
        <f t="shared" si="8"/>
        <v/>
      </c>
      <c r="K473" s="546"/>
      <c r="L473" s="547"/>
      <c r="M473" s="548"/>
      <c r="N473" s="536"/>
      <c r="O473" s="536"/>
      <c r="P473" s="536"/>
      <c r="Q473" s="535" t="s">
        <v>1990</v>
      </c>
    </row>
    <row r="474" spans="4:17" x14ac:dyDescent="0.2">
      <c r="D474" s="536" t="s">
        <v>3397</v>
      </c>
      <c r="E474" s="535" t="s">
        <v>3389</v>
      </c>
      <c r="F474" s="536"/>
      <c r="G474" s="535"/>
      <c r="H474" s="536"/>
      <c r="I474" s="536"/>
      <c r="J474" s="535" t="str">
        <f t="shared" si="8"/>
        <v/>
      </c>
      <c r="K474" s="546"/>
      <c r="L474" s="547"/>
      <c r="M474" s="548"/>
      <c r="N474" s="536"/>
      <c r="O474" s="536"/>
      <c r="P474" s="536"/>
      <c r="Q474" s="535" t="s">
        <v>1991</v>
      </c>
    </row>
    <row r="475" spans="4:17" x14ac:dyDescent="0.2">
      <c r="D475" s="536" t="s">
        <v>3398</v>
      </c>
      <c r="E475" s="535" t="s">
        <v>3389</v>
      </c>
      <c r="F475" s="536"/>
      <c r="G475" s="535"/>
      <c r="H475" s="536"/>
      <c r="I475" s="536"/>
      <c r="J475" s="535" t="str">
        <f t="shared" si="8"/>
        <v/>
      </c>
      <c r="K475" s="546"/>
      <c r="L475" s="547"/>
      <c r="M475" s="548"/>
      <c r="N475" s="536"/>
      <c r="O475" s="536"/>
      <c r="P475" s="536"/>
      <c r="Q475" s="535" t="s">
        <v>1992</v>
      </c>
    </row>
    <row r="476" spans="4:17" x14ac:dyDescent="0.2">
      <c r="D476" s="536" t="s">
        <v>3399</v>
      </c>
      <c r="E476" s="535" t="s">
        <v>3400</v>
      </c>
      <c r="F476" s="536"/>
      <c r="G476" s="535"/>
      <c r="H476" s="536"/>
      <c r="I476" s="536"/>
      <c r="J476" s="535" t="str">
        <f t="shared" si="8"/>
        <v/>
      </c>
      <c r="K476" s="546"/>
      <c r="L476" s="547"/>
      <c r="M476" s="548"/>
      <c r="N476" s="536"/>
      <c r="O476" s="536"/>
      <c r="P476" s="536"/>
      <c r="Q476" s="535" t="s">
        <v>1973</v>
      </c>
    </row>
    <row r="477" spans="4:17" x14ac:dyDescent="0.2">
      <c r="D477" s="536" t="s">
        <v>3401</v>
      </c>
      <c r="E477" s="535" t="s">
        <v>3400</v>
      </c>
      <c r="F477" s="536"/>
      <c r="G477" s="535"/>
      <c r="H477" s="536"/>
      <c r="I477" s="536"/>
      <c r="J477" s="535" t="str">
        <f t="shared" si="8"/>
        <v/>
      </c>
      <c r="K477" s="546"/>
      <c r="L477" s="547"/>
      <c r="M477" s="548"/>
      <c r="N477" s="536"/>
      <c r="O477" s="536"/>
      <c r="P477" s="536"/>
      <c r="Q477" s="535" t="s">
        <v>1974</v>
      </c>
    </row>
    <row r="478" spans="4:17" x14ac:dyDescent="0.2">
      <c r="D478" s="536" t="s">
        <v>3402</v>
      </c>
      <c r="E478" s="535" t="s">
        <v>3400</v>
      </c>
      <c r="F478" s="536"/>
      <c r="G478" s="535"/>
      <c r="H478" s="536"/>
      <c r="I478" s="536"/>
      <c r="J478" s="535" t="str">
        <f t="shared" si="8"/>
        <v/>
      </c>
      <c r="K478" s="546"/>
      <c r="L478" s="547"/>
      <c r="M478" s="548"/>
      <c r="N478" s="536"/>
      <c r="O478" s="536"/>
      <c r="P478" s="536"/>
      <c r="Q478" s="535" t="s">
        <v>1975</v>
      </c>
    </row>
    <row r="479" spans="4:17" x14ac:dyDescent="0.2">
      <c r="D479" s="536" t="s">
        <v>3403</v>
      </c>
      <c r="E479" s="535" t="s">
        <v>3400</v>
      </c>
      <c r="F479" s="536"/>
      <c r="G479" s="535"/>
      <c r="H479" s="536"/>
      <c r="I479" s="536"/>
      <c r="J479" s="535" t="str">
        <f t="shared" si="8"/>
        <v/>
      </c>
      <c r="K479" s="546"/>
      <c r="L479" s="547"/>
      <c r="M479" s="548"/>
      <c r="N479" s="536"/>
      <c r="O479" s="536"/>
      <c r="P479" s="536"/>
      <c r="Q479" s="535" t="s">
        <v>1976</v>
      </c>
    </row>
    <row r="480" spans="4:17" x14ac:dyDescent="0.2">
      <c r="D480" s="536" t="s">
        <v>3404</v>
      </c>
      <c r="E480" s="535" t="s">
        <v>3400</v>
      </c>
      <c r="F480" s="536"/>
      <c r="G480" s="535"/>
      <c r="H480" s="536"/>
      <c r="I480" s="536"/>
      <c r="J480" s="535" t="str">
        <f t="shared" si="8"/>
        <v/>
      </c>
      <c r="K480" s="546"/>
      <c r="L480" s="547"/>
      <c r="M480" s="548"/>
      <c r="N480" s="536"/>
      <c r="O480" s="536"/>
      <c r="P480" s="536"/>
      <c r="Q480" s="535" t="s">
        <v>1977</v>
      </c>
    </row>
    <row r="481" spans="4:17" x14ac:dyDescent="0.2">
      <c r="D481" s="536" t="s">
        <v>3405</v>
      </c>
      <c r="E481" s="535" t="s">
        <v>3400</v>
      </c>
      <c r="F481" s="536"/>
      <c r="G481" s="535"/>
      <c r="H481" s="536"/>
      <c r="I481" s="536"/>
      <c r="J481" s="535" t="str">
        <f t="shared" si="8"/>
        <v/>
      </c>
      <c r="K481" s="546"/>
      <c r="L481" s="547"/>
      <c r="M481" s="548"/>
      <c r="N481" s="536"/>
      <c r="O481" s="536"/>
      <c r="P481" s="536"/>
      <c r="Q481" s="535" t="s">
        <v>1978</v>
      </c>
    </row>
    <row r="482" spans="4:17" x14ac:dyDescent="0.2">
      <c r="D482" s="536" t="s">
        <v>3406</v>
      </c>
      <c r="E482" s="535" t="s">
        <v>3400</v>
      </c>
      <c r="F482" s="536"/>
      <c r="G482" s="535"/>
      <c r="H482" s="536"/>
      <c r="I482" s="536"/>
      <c r="J482" s="535" t="str">
        <f t="shared" si="8"/>
        <v/>
      </c>
      <c r="K482" s="546"/>
      <c r="L482" s="547"/>
      <c r="M482" s="548"/>
      <c r="N482" s="536"/>
      <c r="O482" s="536"/>
      <c r="P482" s="536"/>
      <c r="Q482" s="535" t="s">
        <v>1979</v>
      </c>
    </row>
    <row r="483" spans="4:17" x14ac:dyDescent="0.2">
      <c r="D483" s="536" t="s">
        <v>3407</v>
      </c>
      <c r="E483" s="535" t="s">
        <v>3400</v>
      </c>
      <c r="F483" s="536"/>
      <c r="G483" s="535"/>
      <c r="H483" s="536"/>
      <c r="I483" s="536"/>
      <c r="J483" s="535" t="str">
        <f t="shared" si="8"/>
        <v/>
      </c>
      <c r="K483" s="546"/>
      <c r="L483" s="547"/>
      <c r="M483" s="548"/>
      <c r="N483" s="536"/>
      <c r="O483" s="536"/>
      <c r="P483" s="536"/>
      <c r="Q483" s="535" t="s">
        <v>1980</v>
      </c>
    </row>
    <row r="484" spans="4:17" x14ac:dyDescent="0.2">
      <c r="D484" s="536" t="s">
        <v>3408</v>
      </c>
      <c r="E484" s="535" t="s">
        <v>3400</v>
      </c>
      <c r="F484" s="536"/>
      <c r="G484" s="535"/>
      <c r="H484" s="536"/>
      <c r="I484" s="536"/>
      <c r="J484" s="535" t="str">
        <f t="shared" si="8"/>
        <v/>
      </c>
      <c r="K484" s="546"/>
      <c r="L484" s="547"/>
      <c r="M484" s="548"/>
      <c r="N484" s="536"/>
      <c r="O484" s="536"/>
      <c r="P484" s="536"/>
      <c r="Q484" s="535" t="s">
        <v>1981</v>
      </c>
    </row>
    <row r="485" spans="4:17" x14ac:dyDescent="0.2">
      <c r="D485" s="536" t="s">
        <v>3409</v>
      </c>
      <c r="E485" s="535" t="s">
        <v>3400</v>
      </c>
      <c r="F485" s="536"/>
      <c r="G485" s="535"/>
      <c r="H485" s="536"/>
      <c r="I485" s="536"/>
      <c r="J485" s="535" t="str">
        <f t="shared" si="8"/>
        <v/>
      </c>
      <c r="K485" s="546"/>
      <c r="L485" s="547"/>
      <c r="M485" s="548"/>
      <c r="N485" s="536"/>
      <c r="O485" s="536"/>
      <c r="P485" s="536"/>
      <c r="Q485" s="535" t="s">
        <v>1982</v>
      </c>
    </row>
    <row r="486" spans="4:17" x14ac:dyDescent="0.2">
      <c r="D486" s="536" t="s">
        <v>3410</v>
      </c>
      <c r="E486" s="535" t="s">
        <v>3411</v>
      </c>
      <c r="F486" s="536"/>
      <c r="G486" s="535"/>
      <c r="H486" s="536"/>
      <c r="I486" s="536"/>
      <c r="J486" s="535" t="str">
        <f t="shared" si="8"/>
        <v/>
      </c>
      <c r="K486" s="546"/>
      <c r="L486" s="547"/>
      <c r="M486" s="548"/>
      <c r="N486" s="536"/>
      <c r="O486" s="536"/>
      <c r="P486" s="536"/>
      <c r="Q486" s="535" t="s">
        <v>1963</v>
      </c>
    </row>
    <row r="487" spans="4:17" x14ac:dyDescent="0.2">
      <c r="D487" s="536" t="s">
        <v>3412</v>
      </c>
      <c r="E487" s="535" t="s">
        <v>3411</v>
      </c>
      <c r="F487" s="536"/>
      <c r="G487" s="535"/>
      <c r="H487" s="536"/>
      <c r="I487" s="536"/>
      <c r="J487" s="535" t="str">
        <f t="shared" si="8"/>
        <v/>
      </c>
      <c r="K487" s="546"/>
      <c r="L487" s="547"/>
      <c r="M487" s="548"/>
      <c r="N487" s="536"/>
      <c r="O487" s="536"/>
      <c r="P487" s="536"/>
      <c r="Q487" s="535" t="s">
        <v>1964</v>
      </c>
    </row>
    <row r="488" spans="4:17" x14ac:dyDescent="0.2">
      <c r="D488" s="536" t="s">
        <v>3413</v>
      </c>
      <c r="E488" s="535" t="s">
        <v>3411</v>
      </c>
      <c r="F488" s="536"/>
      <c r="G488" s="535"/>
      <c r="H488" s="536"/>
      <c r="I488" s="536"/>
      <c r="J488" s="535" t="str">
        <f t="shared" si="8"/>
        <v/>
      </c>
      <c r="K488" s="546"/>
      <c r="L488" s="547"/>
      <c r="M488" s="548"/>
      <c r="N488" s="536"/>
      <c r="O488" s="536"/>
      <c r="P488" s="536"/>
      <c r="Q488" s="535" t="s">
        <v>1965</v>
      </c>
    </row>
    <row r="489" spans="4:17" x14ac:dyDescent="0.2">
      <c r="D489" s="536" t="s">
        <v>3414</v>
      </c>
      <c r="E489" s="535" t="s">
        <v>3411</v>
      </c>
      <c r="F489" s="536"/>
      <c r="G489" s="535"/>
      <c r="H489" s="536"/>
      <c r="I489" s="536"/>
      <c r="J489" s="535" t="str">
        <f t="shared" si="8"/>
        <v/>
      </c>
      <c r="K489" s="546"/>
      <c r="L489" s="547"/>
      <c r="M489" s="548"/>
      <c r="N489" s="536"/>
      <c r="O489" s="536"/>
      <c r="P489" s="536"/>
      <c r="Q489" s="535" t="s">
        <v>1966</v>
      </c>
    </row>
    <row r="490" spans="4:17" x14ac:dyDescent="0.2">
      <c r="D490" s="536" t="s">
        <v>3415</v>
      </c>
      <c r="E490" s="535" t="s">
        <v>3411</v>
      </c>
      <c r="F490" s="536"/>
      <c r="G490" s="535"/>
      <c r="H490" s="536"/>
      <c r="I490" s="536"/>
      <c r="J490" s="535" t="str">
        <f t="shared" si="8"/>
        <v/>
      </c>
      <c r="K490" s="546"/>
      <c r="L490" s="547"/>
      <c r="M490" s="548"/>
      <c r="N490" s="536"/>
      <c r="O490" s="536"/>
      <c r="P490" s="536"/>
      <c r="Q490" s="535" t="s">
        <v>1967</v>
      </c>
    </row>
    <row r="491" spans="4:17" x14ac:dyDescent="0.2">
      <c r="D491" s="536" t="s">
        <v>3416</v>
      </c>
      <c r="E491" s="535" t="s">
        <v>3411</v>
      </c>
      <c r="F491" s="536"/>
      <c r="G491" s="535"/>
      <c r="H491" s="536"/>
      <c r="I491" s="536"/>
      <c r="J491" s="535" t="str">
        <f t="shared" si="8"/>
        <v/>
      </c>
      <c r="K491" s="546"/>
      <c r="L491" s="547"/>
      <c r="M491" s="548"/>
      <c r="N491" s="536"/>
      <c r="O491" s="536"/>
      <c r="P491" s="536"/>
      <c r="Q491" s="535" t="s">
        <v>1968</v>
      </c>
    </row>
    <row r="492" spans="4:17" x14ac:dyDescent="0.2">
      <c r="D492" s="536" t="s">
        <v>3417</v>
      </c>
      <c r="E492" s="535" t="s">
        <v>3411</v>
      </c>
      <c r="F492" s="536"/>
      <c r="G492" s="535"/>
      <c r="H492" s="536"/>
      <c r="I492" s="536"/>
      <c r="J492" s="535" t="str">
        <f t="shared" si="8"/>
        <v/>
      </c>
      <c r="K492" s="546"/>
      <c r="L492" s="547"/>
      <c r="M492" s="548"/>
      <c r="N492" s="536"/>
      <c r="O492" s="536"/>
      <c r="P492" s="536"/>
      <c r="Q492" s="535" t="s">
        <v>1969</v>
      </c>
    </row>
    <row r="493" spans="4:17" x14ac:dyDescent="0.2">
      <c r="D493" s="536" t="s">
        <v>3418</v>
      </c>
      <c r="E493" s="535" t="s">
        <v>3411</v>
      </c>
      <c r="F493" s="536"/>
      <c r="G493" s="535"/>
      <c r="H493" s="536"/>
      <c r="I493" s="536"/>
      <c r="J493" s="535" t="str">
        <f t="shared" si="8"/>
        <v/>
      </c>
      <c r="K493" s="546"/>
      <c r="L493" s="547"/>
      <c r="M493" s="548"/>
      <c r="N493" s="536"/>
      <c r="O493" s="536"/>
      <c r="P493" s="536"/>
      <c r="Q493" s="535" t="s">
        <v>1970</v>
      </c>
    </row>
    <row r="494" spans="4:17" x14ac:dyDescent="0.2">
      <c r="D494" s="536" t="s">
        <v>3419</v>
      </c>
      <c r="E494" s="535" t="s">
        <v>3411</v>
      </c>
      <c r="F494" s="536"/>
      <c r="G494" s="535"/>
      <c r="H494" s="536"/>
      <c r="I494" s="536"/>
      <c r="J494" s="535" t="str">
        <f t="shared" si="8"/>
        <v/>
      </c>
      <c r="K494" s="546"/>
      <c r="L494" s="547"/>
      <c r="M494" s="548"/>
      <c r="N494" s="536"/>
      <c r="O494" s="536"/>
      <c r="P494" s="536"/>
      <c r="Q494" s="535" t="s">
        <v>1971</v>
      </c>
    </row>
    <row r="495" spans="4:17" x14ac:dyDescent="0.2">
      <c r="D495" s="536" t="s">
        <v>3420</v>
      </c>
      <c r="E495" s="535" t="s">
        <v>3411</v>
      </c>
      <c r="F495" s="536"/>
      <c r="G495" s="535"/>
      <c r="H495" s="536"/>
      <c r="I495" s="536"/>
      <c r="J495" s="535" t="str">
        <f t="shared" si="8"/>
        <v/>
      </c>
      <c r="K495" s="546"/>
      <c r="L495" s="547"/>
      <c r="M495" s="548"/>
      <c r="N495" s="536"/>
      <c r="O495" s="536"/>
      <c r="P495" s="536"/>
      <c r="Q495" s="535" t="s">
        <v>1972</v>
      </c>
    </row>
    <row r="496" spans="4:17" x14ac:dyDescent="0.2">
      <c r="D496" s="536" t="s">
        <v>3421</v>
      </c>
      <c r="E496" s="535" t="s">
        <v>3422</v>
      </c>
      <c r="F496" s="536"/>
      <c r="G496" s="535"/>
      <c r="H496" s="536"/>
      <c r="I496" s="536"/>
      <c r="J496" s="535" t="str">
        <f t="shared" si="8"/>
        <v/>
      </c>
      <c r="K496" s="546"/>
      <c r="L496" s="547"/>
      <c r="M496" s="548"/>
      <c r="N496" s="536"/>
      <c r="O496" s="536"/>
      <c r="P496" s="536"/>
      <c r="Q496" s="535" t="s">
        <v>1953</v>
      </c>
    </row>
    <row r="497" spans="4:17" x14ac:dyDescent="0.2">
      <c r="D497" s="536" t="s">
        <v>3423</v>
      </c>
      <c r="E497" s="535" t="s">
        <v>3422</v>
      </c>
      <c r="F497" s="536"/>
      <c r="G497" s="535"/>
      <c r="H497" s="536"/>
      <c r="I497" s="536"/>
      <c r="J497" s="535" t="str">
        <f t="shared" si="8"/>
        <v/>
      </c>
      <c r="K497" s="546"/>
      <c r="L497" s="547"/>
      <c r="M497" s="548"/>
      <c r="N497" s="536"/>
      <c r="O497" s="536"/>
      <c r="P497" s="536"/>
      <c r="Q497" s="535" t="s">
        <v>1954</v>
      </c>
    </row>
    <row r="498" spans="4:17" x14ac:dyDescent="0.2">
      <c r="D498" s="536" t="s">
        <v>3424</v>
      </c>
      <c r="E498" s="535" t="s">
        <v>3422</v>
      </c>
      <c r="F498" s="536"/>
      <c r="G498" s="535"/>
      <c r="H498" s="536"/>
      <c r="I498" s="536"/>
      <c r="J498" s="535" t="str">
        <f t="shared" si="8"/>
        <v/>
      </c>
      <c r="K498" s="546"/>
      <c r="L498" s="547"/>
      <c r="M498" s="548"/>
      <c r="N498" s="536"/>
      <c r="O498" s="536"/>
      <c r="P498" s="536"/>
      <c r="Q498" s="535" t="s">
        <v>1955</v>
      </c>
    </row>
    <row r="499" spans="4:17" x14ac:dyDescent="0.2">
      <c r="D499" s="536" t="s">
        <v>3425</v>
      </c>
      <c r="E499" s="535" t="s">
        <v>3422</v>
      </c>
      <c r="F499" s="536"/>
      <c r="G499" s="535"/>
      <c r="H499" s="536"/>
      <c r="I499" s="536"/>
      <c r="J499" s="535" t="str">
        <f t="shared" si="8"/>
        <v/>
      </c>
      <c r="K499" s="546"/>
      <c r="L499" s="547"/>
      <c r="M499" s="548"/>
      <c r="N499" s="536"/>
      <c r="O499" s="536"/>
      <c r="P499" s="536"/>
      <c r="Q499" s="535" t="s">
        <v>1956</v>
      </c>
    </row>
    <row r="500" spans="4:17" x14ac:dyDescent="0.2">
      <c r="D500" s="536" t="s">
        <v>3426</v>
      </c>
      <c r="E500" s="535" t="s">
        <v>3422</v>
      </c>
      <c r="F500" s="536"/>
      <c r="G500" s="535"/>
      <c r="H500" s="536"/>
      <c r="I500" s="536"/>
      <c r="J500" s="535" t="str">
        <f t="shared" si="8"/>
        <v/>
      </c>
      <c r="K500" s="546"/>
      <c r="L500" s="547"/>
      <c r="M500" s="548"/>
      <c r="N500" s="536"/>
      <c r="O500" s="536"/>
      <c r="P500" s="536"/>
      <c r="Q500" s="535" t="s">
        <v>1957</v>
      </c>
    </row>
    <row r="501" spans="4:17" x14ac:dyDescent="0.2">
      <c r="D501" s="536" t="s">
        <v>3427</v>
      </c>
      <c r="E501" s="535" t="s">
        <v>3422</v>
      </c>
      <c r="F501" s="536"/>
      <c r="G501" s="535"/>
      <c r="H501" s="536"/>
      <c r="I501" s="536"/>
      <c r="J501" s="535" t="str">
        <f t="shared" si="8"/>
        <v/>
      </c>
      <c r="K501" s="546"/>
      <c r="L501" s="547"/>
      <c r="M501" s="548"/>
      <c r="N501" s="536"/>
      <c r="O501" s="536"/>
      <c r="P501" s="536"/>
      <c r="Q501" s="535" t="s">
        <v>1958</v>
      </c>
    </row>
    <row r="502" spans="4:17" x14ac:dyDescent="0.2">
      <c r="D502" s="536" t="s">
        <v>3428</v>
      </c>
      <c r="E502" s="535" t="s">
        <v>3422</v>
      </c>
      <c r="F502" s="536"/>
      <c r="G502" s="535"/>
      <c r="H502" s="536"/>
      <c r="I502" s="536"/>
      <c r="J502" s="535" t="str">
        <f t="shared" si="8"/>
        <v/>
      </c>
      <c r="K502" s="546"/>
      <c r="L502" s="547"/>
      <c r="M502" s="548"/>
      <c r="N502" s="536"/>
      <c r="O502" s="536"/>
      <c r="P502" s="536"/>
      <c r="Q502" s="535" t="s">
        <v>1959</v>
      </c>
    </row>
    <row r="503" spans="4:17" x14ac:dyDescent="0.2">
      <c r="D503" s="536" t="s">
        <v>3429</v>
      </c>
      <c r="E503" s="535" t="s">
        <v>3422</v>
      </c>
      <c r="F503" s="536"/>
      <c r="G503" s="535"/>
      <c r="H503" s="536"/>
      <c r="I503" s="536"/>
      <c r="J503" s="535" t="str">
        <f t="shared" si="8"/>
        <v/>
      </c>
      <c r="K503" s="546"/>
      <c r="L503" s="547"/>
      <c r="M503" s="548"/>
      <c r="N503" s="536"/>
      <c r="O503" s="536"/>
      <c r="P503" s="536"/>
      <c r="Q503" s="535" t="s">
        <v>1960</v>
      </c>
    </row>
    <row r="504" spans="4:17" x14ac:dyDescent="0.2">
      <c r="D504" s="536" t="s">
        <v>3430</v>
      </c>
      <c r="E504" s="535" t="s">
        <v>3422</v>
      </c>
      <c r="F504" s="536"/>
      <c r="G504" s="535"/>
      <c r="H504" s="536"/>
      <c r="I504" s="536"/>
      <c r="J504" s="535" t="str">
        <f t="shared" si="8"/>
        <v/>
      </c>
      <c r="K504" s="546"/>
      <c r="L504" s="547"/>
      <c r="M504" s="548"/>
      <c r="N504" s="536"/>
      <c r="O504" s="536"/>
      <c r="P504" s="536"/>
      <c r="Q504" s="535" t="s">
        <v>1961</v>
      </c>
    </row>
    <row r="505" spans="4:17" x14ac:dyDescent="0.2">
      <c r="D505" s="536" t="s">
        <v>3431</v>
      </c>
      <c r="E505" s="535" t="s">
        <v>3422</v>
      </c>
      <c r="F505" s="536"/>
      <c r="G505" s="535"/>
      <c r="H505" s="536"/>
      <c r="I505" s="536"/>
      <c r="J505" s="535" t="str">
        <f t="shared" si="8"/>
        <v/>
      </c>
      <c r="K505" s="546"/>
      <c r="L505" s="547"/>
      <c r="M505" s="548"/>
      <c r="N505" s="536"/>
      <c r="O505" s="536"/>
      <c r="P505" s="536"/>
      <c r="Q505" s="535" t="s">
        <v>1962</v>
      </c>
    </row>
    <row r="506" spans="4:17" x14ac:dyDescent="0.2">
      <c r="D506" s="536" t="s">
        <v>3432</v>
      </c>
      <c r="E506" s="535" t="s">
        <v>3433</v>
      </c>
      <c r="F506" s="536"/>
      <c r="G506" s="535"/>
      <c r="H506" s="536"/>
      <c r="I506" s="536"/>
      <c r="J506" s="535" t="str">
        <f t="shared" si="8"/>
        <v/>
      </c>
      <c r="K506" s="546"/>
      <c r="L506" s="547"/>
      <c r="M506" s="548"/>
      <c r="N506" s="536"/>
      <c r="O506" s="536"/>
      <c r="P506" s="536"/>
      <c r="Q506" s="535" t="s">
        <v>1943</v>
      </c>
    </row>
    <row r="507" spans="4:17" x14ac:dyDescent="0.2">
      <c r="D507" s="536" t="s">
        <v>3434</v>
      </c>
      <c r="E507" s="535" t="s">
        <v>3433</v>
      </c>
      <c r="F507" s="536"/>
      <c r="G507" s="535"/>
      <c r="H507" s="536"/>
      <c r="I507" s="536"/>
      <c r="J507" s="535" t="str">
        <f t="shared" si="8"/>
        <v/>
      </c>
      <c r="K507" s="546"/>
      <c r="L507" s="547"/>
      <c r="M507" s="548"/>
      <c r="N507" s="536"/>
      <c r="O507" s="536"/>
      <c r="P507" s="536"/>
      <c r="Q507" s="535" t="s">
        <v>1944</v>
      </c>
    </row>
    <row r="508" spans="4:17" x14ac:dyDescent="0.2">
      <c r="D508" s="536" t="s">
        <v>3435</v>
      </c>
      <c r="E508" s="535" t="s">
        <v>3433</v>
      </c>
      <c r="F508" s="536"/>
      <c r="G508" s="535"/>
      <c r="H508" s="536"/>
      <c r="I508" s="536"/>
      <c r="J508" s="535" t="str">
        <f t="shared" ref="J508:J571" si="9">F508&amp;H508&amp;I508</f>
        <v/>
      </c>
      <c r="K508" s="546"/>
      <c r="L508" s="547"/>
      <c r="M508" s="548"/>
      <c r="N508" s="536"/>
      <c r="O508" s="536"/>
      <c r="P508" s="536"/>
      <c r="Q508" s="535" t="s">
        <v>1945</v>
      </c>
    </row>
    <row r="509" spans="4:17" x14ac:dyDescent="0.2">
      <c r="D509" s="536" t="s">
        <v>3436</v>
      </c>
      <c r="E509" s="535" t="s">
        <v>3433</v>
      </c>
      <c r="F509" s="536"/>
      <c r="G509" s="535"/>
      <c r="H509" s="536"/>
      <c r="I509" s="536"/>
      <c r="J509" s="535" t="str">
        <f t="shared" si="9"/>
        <v/>
      </c>
      <c r="K509" s="546"/>
      <c r="L509" s="547"/>
      <c r="M509" s="548"/>
      <c r="N509" s="536"/>
      <c r="O509" s="536"/>
      <c r="P509" s="536"/>
      <c r="Q509" s="535" t="s">
        <v>1946</v>
      </c>
    </row>
    <row r="510" spans="4:17" x14ac:dyDescent="0.2">
      <c r="D510" s="536" t="s">
        <v>3437</v>
      </c>
      <c r="E510" s="535" t="s">
        <v>3433</v>
      </c>
      <c r="F510" s="536"/>
      <c r="G510" s="535"/>
      <c r="H510" s="536"/>
      <c r="I510" s="536"/>
      <c r="J510" s="535" t="str">
        <f t="shared" si="9"/>
        <v/>
      </c>
      <c r="K510" s="546"/>
      <c r="L510" s="547"/>
      <c r="M510" s="548"/>
      <c r="N510" s="536"/>
      <c r="O510" s="536"/>
      <c r="P510" s="536"/>
      <c r="Q510" s="535" t="s">
        <v>1947</v>
      </c>
    </row>
    <row r="511" spans="4:17" x14ac:dyDescent="0.2">
      <c r="D511" s="536" t="s">
        <v>3438</v>
      </c>
      <c r="E511" s="535" t="s">
        <v>3433</v>
      </c>
      <c r="F511" s="536"/>
      <c r="G511" s="535"/>
      <c r="H511" s="536"/>
      <c r="I511" s="536"/>
      <c r="J511" s="535" t="str">
        <f t="shared" si="9"/>
        <v/>
      </c>
      <c r="K511" s="546"/>
      <c r="L511" s="547"/>
      <c r="M511" s="548"/>
      <c r="N511" s="536"/>
      <c r="O511" s="536"/>
      <c r="P511" s="536"/>
      <c r="Q511" s="535" t="s">
        <v>1948</v>
      </c>
    </row>
    <row r="512" spans="4:17" x14ac:dyDescent="0.2">
      <c r="D512" s="536" t="s">
        <v>3439</v>
      </c>
      <c r="E512" s="535" t="s">
        <v>3433</v>
      </c>
      <c r="F512" s="536"/>
      <c r="G512" s="535"/>
      <c r="H512" s="536"/>
      <c r="I512" s="536"/>
      <c r="J512" s="535" t="str">
        <f t="shared" si="9"/>
        <v/>
      </c>
      <c r="K512" s="546"/>
      <c r="L512" s="547"/>
      <c r="M512" s="548"/>
      <c r="N512" s="536"/>
      <c r="O512" s="536"/>
      <c r="P512" s="536"/>
      <c r="Q512" s="535" t="s">
        <v>1949</v>
      </c>
    </row>
    <row r="513" spans="4:17" x14ac:dyDescent="0.2">
      <c r="D513" s="536" t="s">
        <v>3440</v>
      </c>
      <c r="E513" s="535" t="s">
        <v>3433</v>
      </c>
      <c r="F513" s="536"/>
      <c r="G513" s="535"/>
      <c r="H513" s="536"/>
      <c r="I513" s="536"/>
      <c r="J513" s="535" t="str">
        <f t="shared" si="9"/>
        <v/>
      </c>
      <c r="K513" s="546"/>
      <c r="L513" s="547"/>
      <c r="M513" s="548"/>
      <c r="N513" s="536"/>
      <c r="O513" s="536"/>
      <c r="P513" s="536"/>
      <c r="Q513" s="535" t="s">
        <v>1950</v>
      </c>
    </row>
    <row r="514" spans="4:17" x14ac:dyDescent="0.2">
      <c r="D514" s="536" t="s">
        <v>3441</v>
      </c>
      <c r="E514" s="535" t="s">
        <v>3433</v>
      </c>
      <c r="F514" s="536"/>
      <c r="G514" s="535"/>
      <c r="H514" s="536"/>
      <c r="I514" s="536"/>
      <c r="J514" s="535" t="str">
        <f t="shared" si="9"/>
        <v/>
      </c>
      <c r="K514" s="546"/>
      <c r="L514" s="547"/>
      <c r="M514" s="548"/>
      <c r="N514" s="536"/>
      <c r="O514" s="536"/>
      <c r="P514" s="536"/>
      <c r="Q514" s="535" t="s">
        <v>1951</v>
      </c>
    </row>
    <row r="515" spans="4:17" x14ac:dyDescent="0.2">
      <c r="D515" s="536" t="s">
        <v>3442</v>
      </c>
      <c r="E515" s="535" t="s">
        <v>3433</v>
      </c>
      <c r="F515" s="536"/>
      <c r="G515" s="535"/>
      <c r="H515" s="536"/>
      <c r="I515" s="536"/>
      <c r="J515" s="535" t="str">
        <f t="shared" si="9"/>
        <v/>
      </c>
      <c r="K515" s="546"/>
      <c r="L515" s="547"/>
      <c r="M515" s="548"/>
      <c r="N515" s="536"/>
      <c r="O515" s="536"/>
      <c r="P515" s="536"/>
      <c r="Q515" s="535" t="s">
        <v>1952</v>
      </c>
    </row>
    <row r="516" spans="4:17" x14ac:dyDescent="0.2">
      <c r="D516" s="536" t="s">
        <v>3443</v>
      </c>
      <c r="E516" s="535" t="s">
        <v>3444</v>
      </c>
      <c r="F516" s="536"/>
      <c r="G516" s="535"/>
      <c r="H516" s="536"/>
      <c r="I516" s="536"/>
      <c r="J516" s="535" t="str">
        <f t="shared" si="9"/>
        <v/>
      </c>
      <c r="K516" s="546"/>
      <c r="L516" s="547"/>
      <c r="M516" s="548"/>
      <c r="N516" s="536"/>
      <c r="O516" s="536"/>
      <c r="P516" s="536"/>
      <c r="Q516" s="535" t="s">
        <v>1933</v>
      </c>
    </row>
    <row r="517" spans="4:17" x14ac:dyDescent="0.2">
      <c r="D517" s="536" t="s">
        <v>3445</v>
      </c>
      <c r="E517" s="535" t="s">
        <v>3444</v>
      </c>
      <c r="F517" s="536"/>
      <c r="G517" s="535"/>
      <c r="H517" s="536"/>
      <c r="I517" s="536"/>
      <c r="J517" s="535" t="str">
        <f t="shared" si="9"/>
        <v/>
      </c>
      <c r="K517" s="546"/>
      <c r="L517" s="547"/>
      <c r="M517" s="548"/>
      <c r="N517" s="536"/>
      <c r="O517" s="536"/>
      <c r="P517" s="536"/>
      <c r="Q517" s="535" t="s">
        <v>1934</v>
      </c>
    </row>
    <row r="518" spans="4:17" x14ac:dyDescent="0.2">
      <c r="D518" s="536" t="s">
        <v>3446</v>
      </c>
      <c r="E518" s="535" t="s">
        <v>3444</v>
      </c>
      <c r="F518" s="536"/>
      <c r="G518" s="535"/>
      <c r="H518" s="536"/>
      <c r="I518" s="536"/>
      <c r="J518" s="535" t="str">
        <f t="shared" si="9"/>
        <v/>
      </c>
      <c r="K518" s="546"/>
      <c r="L518" s="547"/>
      <c r="M518" s="548"/>
      <c r="N518" s="536"/>
      <c r="O518" s="536"/>
      <c r="P518" s="536"/>
      <c r="Q518" s="535" t="s">
        <v>1935</v>
      </c>
    </row>
    <row r="519" spans="4:17" x14ac:dyDescent="0.2">
      <c r="D519" s="536" t="s">
        <v>3447</v>
      </c>
      <c r="E519" s="535" t="s">
        <v>3444</v>
      </c>
      <c r="F519" s="536"/>
      <c r="G519" s="535"/>
      <c r="H519" s="536"/>
      <c r="I519" s="536"/>
      <c r="J519" s="535" t="str">
        <f t="shared" si="9"/>
        <v/>
      </c>
      <c r="K519" s="546"/>
      <c r="L519" s="547"/>
      <c r="M519" s="548"/>
      <c r="N519" s="536"/>
      <c r="O519" s="536"/>
      <c r="P519" s="536"/>
      <c r="Q519" s="535" t="s">
        <v>1936</v>
      </c>
    </row>
    <row r="520" spans="4:17" x14ac:dyDescent="0.2">
      <c r="D520" s="536" t="s">
        <v>3448</v>
      </c>
      <c r="E520" s="535" t="s">
        <v>3444</v>
      </c>
      <c r="F520" s="536"/>
      <c r="G520" s="535"/>
      <c r="H520" s="536"/>
      <c r="I520" s="536"/>
      <c r="J520" s="535" t="str">
        <f t="shared" si="9"/>
        <v/>
      </c>
      <c r="K520" s="546"/>
      <c r="L520" s="547"/>
      <c r="M520" s="548"/>
      <c r="N520" s="536"/>
      <c r="O520" s="536"/>
      <c r="P520" s="536"/>
      <c r="Q520" s="535" t="s">
        <v>1937</v>
      </c>
    </row>
    <row r="521" spans="4:17" x14ac:dyDescent="0.2">
      <c r="D521" s="536" t="s">
        <v>3449</v>
      </c>
      <c r="E521" s="535" t="s">
        <v>3444</v>
      </c>
      <c r="F521" s="536"/>
      <c r="G521" s="535"/>
      <c r="H521" s="536"/>
      <c r="I521" s="536"/>
      <c r="J521" s="535" t="str">
        <f t="shared" si="9"/>
        <v/>
      </c>
      <c r="K521" s="546"/>
      <c r="L521" s="547"/>
      <c r="M521" s="548"/>
      <c r="N521" s="536"/>
      <c r="O521" s="536"/>
      <c r="P521" s="536"/>
      <c r="Q521" s="535" t="s">
        <v>1938</v>
      </c>
    </row>
    <row r="522" spans="4:17" x14ac:dyDescent="0.2">
      <c r="D522" s="536" t="s">
        <v>3450</v>
      </c>
      <c r="E522" s="535" t="s">
        <v>3444</v>
      </c>
      <c r="F522" s="536"/>
      <c r="G522" s="535"/>
      <c r="H522" s="536"/>
      <c r="I522" s="536"/>
      <c r="J522" s="535" t="str">
        <f t="shared" si="9"/>
        <v/>
      </c>
      <c r="K522" s="546"/>
      <c r="L522" s="547"/>
      <c r="M522" s="548"/>
      <c r="N522" s="536"/>
      <c r="O522" s="536"/>
      <c r="P522" s="536"/>
      <c r="Q522" s="535" t="s">
        <v>1939</v>
      </c>
    </row>
    <row r="523" spans="4:17" x14ac:dyDescent="0.2">
      <c r="D523" s="536" t="s">
        <v>3451</v>
      </c>
      <c r="E523" s="535" t="s">
        <v>3444</v>
      </c>
      <c r="F523" s="536"/>
      <c r="G523" s="535"/>
      <c r="H523" s="536"/>
      <c r="I523" s="536"/>
      <c r="J523" s="535" t="str">
        <f t="shared" si="9"/>
        <v/>
      </c>
      <c r="K523" s="546"/>
      <c r="L523" s="547"/>
      <c r="M523" s="548"/>
      <c r="N523" s="536"/>
      <c r="O523" s="536"/>
      <c r="P523" s="536"/>
      <c r="Q523" s="535" t="s">
        <v>1940</v>
      </c>
    </row>
    <row r="524" spans="4:17" x14ac:dyDescent="0.2">
      <c r="D524" s="536" t="s">
        <v>3452</v>
      </c>
      <c r="E524" s="535" t="s">
        <v>3444</v>
      </c>
      <c r="F524" s="536"/>
      <c r="G524" s="535"/>
      <c r="H524" s="536"/>
      <c r="I524" s="536"/>
      <c r="J524" s="535" t="str">
        <f t="shared" si="9"/>
        <v/>
      </c>
      <c r="K524" s="546"/>
      <c r="L524" s="547"/>
      <c r="M524" s="548"/>
      <c r="N524" s="536"/>
      <c r="O524" s="536"/>
      <c r="P524" s="536"/>
      <c r="Q524" s="535" t="s">
        <v>1941</v>
      </c>
    </row>
    <row r="525" spans="4:17" x14ac:dyDescent="0.2">
      <c r="D525" s="536" t="s">
        <v>3453</v>
      </c>
      <c r="E525" s="535" t="s">
        <v>3444</v>
      </c>
      <c r="F525" s="536"/>
      <c r="G525" s="535"/>
      <c r="H525" s="536"/>
      <c r="I525" s="536"/>
      <c r="J525" s="535" t="str">
        <f t="shared" si="9"/>
        <v/>
      </c>
      <c r="K525" s="546"/>
      <c r="L525" s="547"/>
      <c r="M525" s="548"/>
      <c r="N525" s="536"/>
      <c r="O525" s="536"/>
      <c r="P525" s="536"/>
      <c r="Q525" s="535" t="s">
        <v>1942</v>
      </c>
    </row>
    <row r="526" spans="4:17" x14ac:dyDescent="0.2">
      <c r="D526" s="536" t="s">
        <v>3454</v>
      </c>
      <c r="E526" s="535" t="s">
        <v>3455</v>
      </c>
      <c r="F526" s="536"/>
      <c r="G526" s="535"/>
      <c r="H526" s="536"/>
      <c r="I526" s="536"/>
      <c r="J526" s="535" t="str">
        <f t="shared" si="9"/>
        <v/>
      </c>
      <c r="K526" s="546"/>
      <c r="L526" s="547"/>
      <c r="M526" s="548"/>
      <c r="N526" s="536"/>
      <c r="O526" s="536"/>
      <c r="P526" s="536"/>
      <c r="Q526" s="535" t="s">
        <v>1923</v>
      </c>
    </row>
    <row r="527" spans="4:17" x14ac:dyDescent="0.2">
      <c r="D527" s="536" t="s">
        <v>3456</v>
      </c>
      <c r="E527" s="535" t="s">
        <v>3455</v>
      </c>
      <c r="F527" s="536"/>
      <c r="G527" s="535"/>
      <c r="H527" s="536"/>
      <c r="I527" s="536"/>
      <c r="J527" s="535" t="str">
        <f t="shared" si="9"/>
        <v/>
      </c>
      <c r="K527" s="546"/>
      <c r="L527" s="547"/>
      <c r="M527" s="548"/>
      <c r="N527" s="536"/>
      <c r="O527" s="536"/>
      <c r="P527" s="536"/>
      <c r="Q527" s="535" t="s">
        <v>1924</v>
      </c>
    </row>
    <row r="528" spans="4:17" x14ac:dyDescent="0.2">
      <c r="D528" s="536" t="s">
        <v>3457</v>
      </c>
      <c r="E528" s="535" t="s">
        <v>3455</v>
      </c>
      <c r="F528" s="536"/>
      <c r="G528" s="535"/>
      <c r="H528" s="536"/>
      <c r="I528" s="536"/>
      <c r="J528" s="535" t="str">
        <f t="shared" si="9"/>
        <v/>
      </c>
      <c r="K528" s="546"/>
      <c r="L528" s="547"/>
      <c r="M528" s="548"/>
      <c r="N528" s="536"/>
      <c r="O528" s="536"/>
      <c r="P528" s="536"/>
      <c r="Q528" s="535" t="s">
        <v>1925</v>
      </c>
    </row>
    <row r="529" spans="4:17" x14ac:dyDescent="0.2">
      <c r="D529" s="536" t="s">
        <v>3458</v>
      </c>
      <c r="E529" s="535" t="s">
        <v>3455</v>
      </c>
      <c r="F529" s="536"/>
      <c r="G529" s="535"/>
      <c r="H529" s="536"/>
      <c r="I529" s="536"/>
      <c r="J529" s="535" t="str">
        <f t="shared" si="9"/>
        <v/>
      </c>
      <c r="K529" s="546"/>
      <c r="L529" s="547"/>
      <c r="M529" s="548"/>
      <c r="N529" s="536"/>
      <c r="O529" s="536"/>
      <c r="P529" s="536"/>
      <c r="Q529" s="535" t="s">
        <v>1926</v>
      </c>
    </row>
    <row r="530" spans="4:17" x14ac:dyDescent="0.2">
      <c r="D530" s="536" t="s">
        <v>3459</v>
      </c>
      <c r="E530" s="535" t="s">
        <v>3455</v>
      </c>
      <c r="F530" s="536"/>
      <c r="G530" s="535"/>
      <c r="H530" s="536"/>
      <c r="I530" s="536"/>
      <c r="J530" s="535" t="str">
        <f t="shared" si="9"/>
        <v/>
      </c>
      <c r="K530" s="546"/>
      <c r="L530" s="547"/>
      <c r="M530" s="548"/>
      <c r="N530" s="536"/>
      <c r="O530" s="536"/>
      <c r="P530" s="536"/>
      <c r="Q530" s="535" t="s">
        <v>1927</v>
      </c>
    </row>
    <row r="531" spans="4:17" x14ac:dyDescent="0.2">
      <c r="D531" s="536" t="s">
        <v>3460</v>
      </c>
      <c r="E531" s="535" t="s">
        <v>3455</v>
      </c>
      <c r="F531" s="536"/>
      <c r="G531" s="535"/>
      <c r="H531" s="536"/>
      <c r="I531" s="536"/>
      <c r="J531" s="535" t="str">
        <f t="shared" si="9"/>
        <v/>
      </c>
      <c r="K531" s="546"/>
      <c r="L531" s="547"/>
      <c r="M531" s="548"/>
      <c r="N531" s="536"/>
      <c r="O531" s="536"/>
      <c r="P531" s="536"/>
      <c r="Q531" s="535" t="s">
        <v>1928</v>
      </c>
    </row>
    <row r="532" spans="4:17" x14ac:dyDescent="0.2">
      <c r="D532" s="536" t="s">
        <v>3461</v>
      </c>
      <c r="E532" s="535" t="s">
        <v>3455</v>
      </c>
      <c r="F532" s="536"/>
      <c r="G532" s="535"/>
      <c r="H532" s="536"/>
      <c r="I532" s="536"/>
      <c r="J532" s="535" t="str">
        <f t="shared" si="9"/>
        <v/>
      </c>
      <c r="K532" s="546"/>
      <c r="L532" s="547"/>
      <c r="M532" s="548"/>
      <c r="N532" s="536"/>
      <c r="O532" s="536"/>
      <c r="P532" s="536"/>
      <c r="Q532" s="535" t="s">
        <v>1929</v>
      </c>
    </row>
    <row r="533" spans="4:17" x14ac:dyDescent="0.2">
      <c r="D533" s="536" t="s">
        <v>3462</v>
      </c>
      <c r="E533" s="535" t="s">
        <v>3455</v>
      </c>
      <c r="F533" s="536"/>
      <c r="G533" s="535"/>
      <c r="H533" s="536"/>
      <c r="I533" s="536"/>
      <c r="J533" s="535" t="str">
        <f t="shared" si="9"/>
        <v/>
      </c>
      <c r="K533" s="546"/>
      <c r="L533" s="547"/>
      <c r="M533" s="548"/>
      <c r="N533" s="536"/>
      <c r="O533" s="536"/>
      <c r="P533" s="536"/>
      <c r="Q533" s="535" t="s">
        <v>1930</v>
      </c>
    </row>
    <row r="534" spans="4:17" x14ac:dyDescent="0.2">
      <c r="D534" s="536" t="s">
        <v>3463</v>
      </c>
      <c r="E534" s="535" t="s">
        <v>3455</v>
      </c>
      <c r="F534" s="536"/>
      <c r="G534" s="535"/>
      <c r="H534" s="536"/>
      <c r="I534" s="536"/>
      <c r="J534" s="535" t="str">
        <f t="shared" si="9"/>
        <v/>
      </c>
      <c r="K534" s="546"/>
      <c r="L534" s="547"/>
      <c r="M534" s="548"/>
      <c r="N534" s="536"/>
      <c r="O534" s="536"/>
      <c r="P534" s="536"/>
      <c r="Q534" s="535" t="s">
        <v>1931</v>
      </c>
    </row>
    <row r="535" spans="4:17" x14ac:dyDescent="0.2">
      <c r="D535" s="536" t="s">
        <v>3464</v>
      </c>
      <c r="E535" s="535" t="s">
        <v>3455</v>
      </c>
      <c r="F535" s="536"/>
      <c r="G535" s="535"/>
      <c r="H535" s="536"/>
      <c r="I535" s="536"/>
      <c r="J535" s="535" t="str">
        <f t="shared" si="9"/>
        <v/>
      </c>
      <c r="K535" s="546"/>
      <c r="L535" s="547"/>
      <c r="M535" s="548"/>
      <c r="N535" s="536"/>
      <c r="O535" s="536"/>
      <c r="P535" s="536"/>
      <c r="Q535" s="535" t="s">
        <v>1932</v>
      </c>
    </row>
    <row r="536" spans="4:17" x14ac:dyDescent="0.2">
      <c r="D536" s="536" t="s">
        <v>3465</v>
      </c>
      <c r="E536" s="535" t="s">
        <v>3466</v>
      </c>
      <c r="F536" s="536"/>
      <c r="G536" s="535"/>
      <c r="H536" s="536"/>
      <c r="I536" s="536"/>
      <c r="J536" s="535" t="str">
        <f t="shared" si="9"/>
        <v/>
      </c>
      <c r="K536" s="546"/>
      <c r="L536" s="547"/>
      <c r="M536" s="548"/>
      <c r="N536" s="536"/>
      <c r="O536" s="536"/>
      <c r="P536" s="536"/>
      <c r="Q536" s="535" t="s">
        <v>1913</v>
      </c>
    </row>
    <row r="537" spans="4:17" x14ac:dyDescent="0.2">
      <c r="D537" s="536" t="s">
        <v>3467</v>
      </c>
      <c r="E537" s="535" t="s">
        <v>3466</v>
      </c>
      <c r="F537" s="536"/>
      <c r="G537" s="535"/>
      <c r="H537" s="536"/>
      <c r="I537" s="536"/>
      <c r="J537" s="535" t="str">
        <f t="shared" si="9"/>
        <v/>
      </c>
      <c r="K537" s="546"/>
      <c r="L537" s="547"/>
      <c r="M537" s="548"/>
      <c r="N537" s="536"/>
      <c r="O537" s="536"/>
      <c r="P537" s="536"/>
      <c r="Q537" s="535" t="s">
        <v>1914</v>
      </c>
    </row>
    <row r="538" spans="4:17" x14ac:dyDescent="0.2">
      <c r="D538" s="536" t="s">
        <v>3468</v>
      </c>
      <c r="E538" s="535" t="s">
        <v>3466</v>
      </c>
      <c r="F538" s="536"/>
      <c r="G538" s="535"/>
      <c r="H538" s="536"/>
      <c r="I538" s="536"/>
      <c r="J538" s="535" t="str">
        <f t="shared" si="9"/>
        <v/>
      </c>
      <c r="K538" s="546"/>
      <c r="L538" s="547"/>
      <c r="M538" s="548"/>
      <c r="N538" s="536"/>
      <c r="O538" s="536"/>
      <c r="P538" s="536"/>
      <c r="Q538" s="535" t="s">
        <v>1915</v>
      </c>
    </row>
    <row r="539" spans="4:17" x14ac:dyDescent="0.2">
      <c r="D539" s="536" t="s">
        <v>3469</v>
      </c>
      <c r="E539" s="535" t="s">
        <v>3466</v>
      </c>
      <c r="F539" s="536"/>
      <c r="G539" s="535"/>
      <c r="H539" s="536"/>
      <c r="I539" s="536"/>
      <c r="J539" s="535" t="str">
        <f t="shared" si="9"/>
        <v/>
      </c>
      <c r="K539" s="546"/>
      <c r="L539" s="547"/>
      <c r="M539" s="548"/>
      <c r="N539" s="536"/>
      <c r="O539" s="536"/>
      <c r="P539" s="536"/>
      <c r="Q539" s="535" t="s">
        <v>1916</v>
      </c>
    </row>
    <row r="540" spans="4:17" x14ac:dyDescent="0.2">
      <c r="D540" s="536" t="s">
        <v>3470</v>
      </c>
      <c r="E540" s="535" t="s">
        <v>3466</v>
      </c>
      <c r="F540" s="536"/>
      <c r="G540" s="535"/>
      <c r="H540" s="536"/>
      <c r="I540" s="536"/>
      <c r="J540" s="535" t="str">
        <f t="shared" si="9"/>
        <v/>
      </c>
      <c r="K540" s="546"/>
      <c r="L540" s="547"/>
      <c r="M540" s="548"/>
      <c r="N540" s="536"/>
      <c r="O540" s="536"/>
      <c r="P540" s="536"/>
      <c r="Q540" s="535" t="s">
        <v>1917</v>
      </c>
    </row>
    <row r="541" spans="4:17" x14ac:dyDescent="0.2">
      <c r="D541" s="536" t="s">
        <v>3471</v>
      </c>
      <c r="E541" s="535" t="s">
        <v>3466</v>
      </c>
      <c r="F541" s="536"/>
      <c r="G541" s="535"/>
      <c r="H541" s="536"/>
      <c r="I541" s="536"/>
      <c r="J541" s="535" t="str">
        <f t="shared" si="9"/>
        <v/>
      </c>
      <c r="K541" s="546"/>
      <c r="L541" s="547"/>
      <c r="M541" s="548"/>
      <c r="N541" s="536"/>
      <c r="O541" s="536"/>
      <c r="P541" s="536"/>
      <c r="Q541" s="535" t="s">
        <v>1918</v>
      </c>
    </row>
    <row r="542" spans="4:17" x14ac:dyDescent="0.2">
      <c r="D542" s="536" t="s">
        <v>3472</v>
      </c>
      <c r="E542" s="535" t="s">
        <v>3466</v>
      </c>
      <c r="F542" s="536"/>
      <c r="G542" s="535"/>
      <c r="H542" s="536"/>
      <c r="I542" s="536"/>
      <c r="J542" s="535" t="str">
        <f t="shared" si="9"/>
        <v/>
      </c>
      <c r="K542" s="546"/>
      <c r="L542" s="547"/>
      <c r="M542" s="548"/>
      <c r="N542" s="536"/>
      <c r="O542" s="536"/>
      <c r="P542" s="536"/>
      <c r="Q542" s="535" t="s">
        <v>1919</v>
      </c>
    </row>
    <row r="543" spans="4:17" x14ac:dyDescent="0.2">
      <c r="D543" s="536" t="s">
        <v>3473</v>
      </c>
      <c r="E543" s="535" t="s">
        <v>3466</v>
      </c>
      <c r="F543" s="536"/>
      <c r="G543" s="535"/>
      <c r="H543" s="536"/>
      <c r="I543" s="536"/>
      <c r="J543" s="535" t="str">
        <f t="shared" si="9"/>
        <v/>
      </c>
      <c r="K543" s="546"/>
      <c r="L543" s="547"/>
      <c r="M543" s="548"/>
      <c r="N543" s="536"/>
      <c r="O543" s="536"/>
      <c r="P543" s="536"/>
      <c r="Q543" s="535" t="s">
        <v>1920</v>
      </c>
    </row>
    <row r="544" spans="4:17" x14ac:dyDescent="0.2">
      <c r="D544" s="536" t="s">
        <v>3474</v>
      </c>
      <c r="E544" s="535" t="s">
        <v>3466</v>
      </c>
      <c r="F544" s="536"/>
      <c r="G544" s="535"/>
      <c r="H544" s="536"/>
      <c r="I544" s="536"/>
      <c r="J544" s="535" t="str">
        <f t="shared" si="9"/>
        <v/>
      </c>
      <c r="K544" s="546"/>
      <c r="L544" s="547"/>
      <c r="M544" s="548"/>
      <c r="N544" s="536"/>
      <c r="O544" s="536"/>
      <c r="P544" s="536"/>
      <c r="Q544" s="535" t="s">
        <v>1921</v>
      </c>
    </row>
    <row r="545" spans="4:17" x14ac:dyDescent="0.2">
      <c r="D545" s="536" t="s">
        <v>3475</v>
      </c>
      <c r="E545" s="535" t="s">
        <v>3466</v>
      </c>
      <c r="F545" s="536"/>
      <c r="G545" s="535"/>
      <c r="H545" s="536"/>
      <c r="I545" s="536"/>
      <c r="J545" s="535" t="str">
        <f t="shared" si="9"/>
        <v/>
      </c>
      <c r="K545" s="546"/>
      <c r="L545" s="547"/>
      <c r="M545" s="548"/>
      <c r="N545" s="536"/>
      <c r="O545" s="536"/>
      <c r="P545" s="536"/>
      <c r="Q545" s="535" t="s">
        <v>1922</v>
      </c>
    </row>
    <row r="546" spans="4:17" x14ac:dyDescent="0.2">
      <c r="D546" s="536" t="s">
        <v>3476</v>
      </c>
      <c r="E546" s="535" t="s">
        <v>3477</v>
      </c>
      <c r="F546" s="536"/>
      <c r="G546" s="535"/>
      <c r="H546" s="536"/>
      <c r="I546" s="536"/>
      <c r="J546" s="535" t="str">
        <f t="shared" si="9"/>
        <v/>
      </c>
      <c r="K546" s="546"/>
      <c r="L546" s="547"/>
      <c r="M546" s="548"/>
      <c r="N546" s="536"/>
      <c r="O546" s="536"/>
      <c r="P546" s="536"/>
      <c r="Q546" s="535" t="s">
        <v>1903</v>
      </c>
    </row>
    <row r="547" spans="4:17" x14ac:dyDescent="0.2">
      <c r="D547" s="536" t="s">
        <v>3478</v>
      </c>
      <c r="E547" s="535" t="s">
        <v>3477</v>
      </c>
      <c r="F547" s="536"/>
      <c r="G547" s="535"/>
      <c r="H547" s="536"/>
      <c r="I547" s="536"/>
      <c r="J547" s="535" t="str">
        <f t="shared" si="9"/>
        <v/>
      </c>
      <c r="K547" s="546"/>
      <c r="L547" s="547"/>
      <c r="M547" s="548"/>
      <c r="N547" s="536"/>
      <c r="O547" s="536"/>
      <c r="P547" s="536"/>
      <c r="Q547" s="535" t="s">
        <v>1904</v>
      </c>
    </row>
    <row r="548" spans="4:17" x14ac:dyDescent="0.2">
      <c r="D548" s="536" t="s">
        <v>3479</v>
      </c>
      <c r="E548" s="535" t="s">
        <v>3477</v>
      </c>
      <c r="F548" s="536"/>
      <c r="G548" s="535"/>
      <c r="H548" s="536"/>
      <c r="I548" s="536"/>
      <c r="J548" s="535" t="str">
        <f t="shared" si="9"/>
        <v/>
      </c>
      <c r="K548" s="546"/>
      <c r="L548" s="547"/>
      <c r="M548" s="548"/>
      <c r="N548" s="536"/>
      <c r="O548" s="536"/>
      <c r="P548" s="536"/>
      <c r="Q548" s="535" t="s">
        <v>1905</v>
      </c>
    </row>
    <row r="549" spans="4:17" x14ac:dyDescent="0.2">
      <c r="D549" s="536" t="s">
        <v>3480</v>
      </c>
      <c r="E549" s="535" t="s">
        <v>3477</v>
      </c>
      <c r="F549" s="536"/>
      <c r="G549" s="535"/>
      <c r="H549" s="536"/>
      <c r="I549" s="536"/>
      <c r="J549" s="535" t="str">
        <f t="shared" si="9"/>
        <v/>
      </c>
      <c r="K549" s="546"/>
      <c r="L549" s="547"/>
      <c r="M549" s="548"/>
      <c r="N549" s="536"/>
      <c r="O549" s="536"/>
      <c r="P549" s="536"/>
      <c r="Q549" s="535" t="s">
        <v>1906</v>
      </c>
    </row>
    <row r="550" spans="4:17" x14ac:dyDescent="0.2">
      <c r="D550" s="536" t="s">
        <v>3481</v>
      </c>
      <c r="E550" s="535" t="s">
        <v>3477</v>
      </c>
      <c r="F550" s="536"/>
      <c r="G550" s="535"/>
      <c r="H550" s="536"/>
      <c r="I550" s="536"/>
      <c r="J550" s="535" t="str">
        <f t="shared" si="9"/>
        <v/>
      </c>
      <c r="K550" s="546"/>
      <c r="L550" s="547"/>
      <c r="M550" s="548"/>
      <c r="N550" s="536"/>
      <c r="O550" s="536"/>
      <c r="P550" s="536"/>
      <c r="Q550" s="535" t="s">
        <v>1907</v>
      </c>
    </row>
    <row r="551" spans="4:17" x14ac:dyDescent="0.2">
      <c r="D551" s="536" t="s">
        <v>3482</v>
      </c>
      <c r="E551" s="535" t="s">
        <v>3477</v>
      </c>
      <c r="F551" s="536"/>
      <c r="G551" s="535"/>
      <c r="H551" s="536"/>
      <c r="I551" s="536"/>
      <c r="J551" s="535" t="str">
        <f t="shared" si="9"/>
        <v/>
      </c>
      <c r="K551" s="546"/>
      <c r="L551" s="547"/>
      <c r="M551" s="548"/>
      <c r="N551" s="536"/>
      <c r="O551" s="536"/>
      <c r="P551" s="536"/>
      <c r="Q551" s="535" t="s">
        <v>1908</v>
      </c>
    </row>
    <row r="552" spans="4:17" x14ac:dyDescent="0.2">
      <c r="D552" s="536" t="s">
        <v>3483</v>
      </c>
      <c r="E552" s="535" t="s">
        <v>3477</v>
      </c>
      <c r="F552" s="536"/>
      <c r="G552" s="535"/>
      <c r="H552" s="536"/>
      <c r="I552" s="536"/>
      <c r="J552" s="535" t="str">
        <f t="shared" si="9"/>
        <v/>
      </c>
      <c r="K552" s="546"/>
      <c r="L552" s="547"/>
      <c r="M552" s="548"/>
      <c r="N552" s="536"/>
      <c r="O552" s="536"/>
      <c r="P552" s="536"/>
      <c r="Q552" s="535" t="s">
        <v>1909</v>
      </c>
    </row>
    <row r="553" spans="4:17" x14ac:dyDescent="0.2">
      <c r="D553" s="536" t="s">
        <v>3484</v>
      </c>
      <c r="E553" s="535" t="s">
        <v>3477</v>
      </c>
      <c r="F553" s="536"/>
      <c r="G553" s="535"/>
      <c r="H553" s="536"/>
      <c r="I553" s="536"/>
      <c r="J553" s="535" t="str">
        <f t="shared" si="9"/>
        <v/>
      </c>
      <c r="K553" s="546"/>
      <c r="L553" s="547"/>
      <c r="M553" s="548"/>
      <c r="N553" s="536"/>
      <c r="O553" s="536"/>
      <c r="P553" s="536"/>
      <c r="Q553" s="535" t="s">
        <v>1910</v>
      </c>
    </row>
    <row r="554" spans="4:17" x14ac:dyDescent="0.2">
      <c r="D554" s="536" t="s">
        <v>3485</v>
      </c>
      <c r="E554" s="535" t="s">
        <v>3477</v>
      </c>
      <c r="F554" s="536"/>
      <c r="G554" s="535"/>
      <c r="H554" s="536"/>
      <c r="I554" s="536"/>
      <c r="J554" s="535" t="str">
        <f t="shared" si="9"/>
        <v/>
      </c>
      <c r="K554" s="546"/>
      <c r="L554" s="547"/>
      <c r="M554" s="548"/>
      <c r="N554" s="536"/>
      <c r="O554" s="536"/>
      <c r="P554" s="536"/>
      <c r="Q554" s="535" t="s">
        <v>1911</v>
      </c>
    </row>
    <row r="555" spans="4:17" x14ac:dyDescent="0.2">
      <c r="D555" s="536" t="s">
        <v>3486</v>
      </c>
      <c r="E555" s="535" t="s">
        <v>3477</v>
      </c>
      <c r="F555" s="536"/>
      <c r="G555" s="535"/>
      <c r="H555" s="536"/>
      <c r="I555" s="536"/>
      <c r="J555" s="535" t="str">
        <f t="shared" si="9"/>
        <v/>
      </c>
      <c r="K555" s="546"/>
      <c r="L555" s="547"/>
      <c r="M555" s="548"/>
      <c r="N555" s="536"/>
      <c r="O555" s="536"/>
      <c r="P555" s="536"/>
      <c r="Q555" s="535" t="s">
        <v>1912</v>
      </c>
    </row>
    <row r="556" spans="4:17" x14ac:dyDescent="0.2">
      <c r="D556" s="536" t="s">
        <v>3487</v>
      </c>
      <c r="E556" s="535" t="s">
        <v>3488</v>
      </c>
      <c r="F556" s="536"/>
      <c r="G556" s="535"/>
      <c r="H556" s="536"/>
      <c r="I556" s="536"/>
      <c r="J556" s="535" t="str">
        <f t="shared" si="9"/>
        <v/>
      </c>
      <c r="K556" s="546"/>
      <c r="L556" s="547"/>
      <c r="M556" s="548"/>
      <c r="N556" s="536"/>
      <c r="O556" s="536"/>
      <c r="P556" s="536"/>
      <c r="Q556" s="535" t="s">
        <v>1893</v>
      </c>
    </row>
    <row r="557" spans="4:17" x14ac:dyDescent="0.2">
      <c r="D557" s="536" t="s">
        <v>3489</v>
      </c>
      <c r="E557" s="535" t="s">
        <v>3488</v>
      </c>
      <c r="F557" s="536"/>
      <c r="G557" s="535"/>
      <c r="H557" s="536"/>
      <c r="I557" s="536"/>
      <c r="J557" s="535" t="str">
        <f t="shared" si="9"/>
        <v/>
      </c>
      <c r="K557" s="546"/>
      <c r="L557" s="547"/>
      <c r="M557" s="548"/>
      <c r="N557" s="536"/>
      <c r="O557" s="536"/>
      <c r="P557" s="536"/>
      <c r="Q557" s="535" t="s">
        <v>1894</v>
      </c>
    </row>
    <row r="558" spans="4:17" x14ac:dyDescent="0.2">
      <c r="D558" s="536" t="s">
        <v>3490</v>
      </c>
      <c r="E558" s="535" t="s">
        <v>3488</v>
      </c>
      <c r="F558" s="536"/>
      <c r="G558" s="535"/>
      <c r="H558" s="536"/>
      <c r="I558" s="536"/>
      <c r="J558" s="535" t="str">
        <f t="shared" si="9"/>
        <v/>
      </c>
      <c r="K558" s="546"/>
      <c r="L558" s="547"/>
      <c r="M558" s="548"/>
      <c r="N558" s="536"/>
      <c r="O558" s="536"/>
      <c r="P558" s="536"/>
      <c r="Q558" s="535" t="s">
        <v>1895</v>
      </c>
    </row>
    <row r="559" spans="4:17" x14ac:dyDescent="0.2">
      <c r="D559" s="536" t="s">
        <v>3491</v>
      </c>
      <c r="E559" s="535" t="s">
        <v>3488</v>
      </c>
      <c r="F559" s="536"/>
      <c r="G559" s="535"/>
      <c r="H559" s="536"/>
      <c r="I559" s="536"/>
      <c r="J559" s="535" t="str">
        <f t="shared" si="9"/>
        <v/>
      </c>
      <c r="K559" s="546"/>
      <c r="L559" s="547"/>
      <c r="M559" s="548"/>
      <c r="N559" s="536"/>
      <c r="O559" s="536"/>
      <c r="P559" s="536"/>
      <c r="Q559" s="535" t="s">
        <v>1896</v>
      </c>
    </row>
    <row r="560" spans="4:17" x14ac:dyDescent="0.2">
      <c r="D560" s="536" t="s">
        <v>3492</v>
      </c>
      <c r="E560" s="535" t="s">
        <v>3488</v>
      </c>
      <c r="F560" s="536"/>
      <c r="G560" s="535"/>
      <c r="H560" s="536"/>
      <c r="I560" s="536"/>
      <c r="J560" s="535" t="str">
        <f t="shared" si="9"/>
        <v/>
      </c>
      <c r="K560" s="546"/>
      <c r="L560" s="547"/>
      <c r="M560" s="548"/>
      <c r="N560" s="536"/>
      <c r="O560" s="536"/>
      <c r="P560" s="536"/>
      <c r="Q560" s="535" t="s">
        <v>1897</v>
      </c>
    </row>
    <row r="561" spans="4:17" x14ac:dyDescent="0.2">
      <c r="D561" s="536" t="s">
        <v>3493</v>
      </c>
      <c r="E561" s="535" t="s">
        <v>3488</v>
      </c>
      <c r="F561" s="536"/>
      <c r="G561" s="535"/>
      <c r="H561" s="536"/>
      <c r="I561" s="536"/>
      <c r="J561" s="535" t="str">
        <f t="shared" si="9"/>
        <v/>
      </c>
      <c r="K561" s="546"/>
      <c r="L561" s="547"/>
      <c r="M561" s="548"/>
      <c r="N561" s="536"/>
      <c r="O561" s="536"/>
      <c r="P561" s="536"/>
      <c r="Q561" s="535" t="s">
        <v>1898</v>
      </c>
    </row>
    <row r="562" spans="4:17" x14ac:dyDescent="0.2">
      <c r="D562" s="536" t="s">
        <v>3494</v>
      </c>
      <c r="E562" s="535" t="s">
        <v>3488</v>
      </c>
      <c r="F562" s="536"/>
      <c r="G562" s="535"/>
      <c r="H562" s="536"/>
      <c r="I562" s="536"/>
      <c r="J562" s="535" t="str">
        <f t="shared" si="9"/>
        <v/>
      </c>
      <c r="K562" s="546"/>
      <c r="L562" s="547"/>
      <c r="M562" s="548"/>
      <c r="N562" s="536"/>
      <c r="O562" s="536"/>
      <c r="P562" s="536"/>
      <c r="Q562" s="535" t="s">
        <v>1899</v>
      </c>
    </row>
    <row r="563" spans="4:17" x14ac:dyDescent="0.2">
      <c r="D563" s="536" t="s">
        <v>3495</v>
      </c>
      <c r="E563" s="535" t="s">
        <v>3488</v>
      </c>
      <c r="F563" s="536"/>
      <c r="G563" s="535"/>
      <c r="H563" s="536"/>
      <c r="I563" s="536"/>
      <c r="J563" s="535" t="str">
        <f t="shared" si="9"/>
        <v/>
      </c>
      <c r="K563" s="546"/>
      <c r="L563" s="547"/>
      <c r="M563" s="548"/>
      <c r="N563" s="536"/>
      <c r="O563" s="536"/>
      <c r="P563" s="536"/>
      <c r="Q563" s="535" t="s">
        <v>1900</v>
      </c>
    </row>
    <row r="564" spans="4:17" x14ac:dyDescent="0.2">
      <c r="D564" s="536" t="s">
        <v>3496</v>
      </c>
      <c r="E564" s="535" t="s">
        <v>3488</v>
      </c>
      <c r="F564" s="536"/>
      <c r="G564" s="535"/>
      <c r="H564" s="536"/>
      <c r="I564" s="536"/>
      <c r="J564" s="535" t="str">
        <f t="shared" si="9"/>
        <v/>
      </c>
      <c r="K564" s="546"/>
      <c r="L564" s="547"/>
      <c r="M564" s="548"/>
      <c r="N564" s="536"/>
      <c r="O564" s="536"/>
      <c r="P564" s="536"/>
      <c r="Q564" s="535" t="s">
        <v>1901</v>
      </c>
    </row>
    <row r="565" spans="4:17" x14ac:dyDescent="0.2">
      <c r="D565" s="536" t="s">
        <v>3497</v>
      </c>
      <c r="E565" s="535" t="s">
        <v>3488</v>
      </c>
      <c r="F565" s="536"/>
      <c r="G565" s="535"/>
      <c r="H565" s="536"/>
      <c r="I565" s="536"/>
      <c r="J565" s="535" t="str">
        <f t="shared" si="9"/>
        <v/>
      </c>
      <c r="K565" s="546"/>
      <c r="L565" s="547"/>
      <c r="M565" s="548"/>
      <c r="N565" s="536"/>
      <c r="O565" s="536"/>
      <c r="P565" s="536"/>
      <c r="Q565" s="535" t="s">
        <v>1902</v>
      </c>
    </row>
    <row r="566" spans="4:17" x14ac:dyDescent="0.2">
      <c r="D566" s="536" t="s">
        <v>3498</v>
      </c>
      <c r="E566" s="535" t="s">
        <v>3499</v>
      </c>
      <c r="F566" s="536"/>
      <c r="G566" s="535"/>
      <c r="H566" s="536"/>
      <c r="I566" s="536"/>
      <c r="J566" s="535" t="str">
        <f t="shared" si="9"/>
        <v/>
      </c>
      <c r="K566" s="546"/>
      <c r="L566" s="547"/>
      <c r="M566" s="548"/>
      <c r="N566" s="536"/>
      <c r="O566" s="536"/>
      <c r="P566" s="536"/>
      <c r="Q566" s="535" t="s">
        <v>1883</v>
      </c>
    </row>
    <row r="567" spans="4:17" x14ac:dyDescent="0.2">
      <c r="D567" s="536" t="s">
        <v>3500</v>
      </c>
      <c r="E567" s="535" t="s">
        <v>3499</v>
      </c>
      <c r="F567" s="536"/>
      <c r="G567" s="535"/>
      <c r="H567" s="536"/>
      <c r="I567" s="536"/>
      <c r="J567" s="535" t="str">
        <f t="shared" si="9"/>
        <v/>
      </c>
      <c r="K567" s="546"/>
      <c r="L567" s="547"/>
      <c r="M567" s="548"/>
      <c r="N567" s="536"/>
      <c r="O567" s="536"/>
      <c r="P567" s="536"/>
      <c r="Q567" s="535" t="s">
        <v>1884</v>
      </c>
    </row>
    <row r="568" spans="4:17" x14ac:dyDescent="0.2">
      <c r="D568" s="536" t="s">
        <v>3501</v>
      </c>
      <c r="E568" s="535" t="s">
        <v>3499</v>
      </c>
      <c r="F568" s="536"/>
      <c r="G568" s="535"/>
      <c r="H568" s="536"/>
      <c r="I568" s="536"/>
      <c r="J568" s="535" t="str">
        <f t="shared" si="9"/>
        <v/>
      </c>
      <c r="K568" s="546"/>
      <c r="L568" s="547"/>
      <c r="M568" s="548"/>
      <c r="N568" s="536"/>
      <c r="O568" s="536"/>
      <c r="P568" s="536"/>
      <c r="Q568" s="535" t="s">
        <v>1885</v>
      </c>
    </row>
    <row r="569" spans="4:17" x14ac:dyDescent="0.2">
      <c r="D569" s="536" t="s">
        <v>3502</v>
      </c>
      <c r="E569" s="535" t="s">
        <v>3499</v>
      </c>
      <c r="F569" s="536"/>
      <c r="G569" s="535"/>
      <c r="H569" s="536"/>
      <c r="I569" s="536"/>
      <c r="J569" s="535" t="str">
        <f t="shared" si="9"/>
        <v/>
      </c>
      <c r="K569" s="546"/>
      <c r="L569" s="547"/>
      <c r="M569" s="548"/>
      <c r="N569" s="536"/>
      <c r="O569" s="536"/>
      <c r="P569" s="536"/>
      <c r="Q569" s="535" t="s">
        <v>1886</v>
      </c>
    </row>
    <row r="570" spans="4:17" x14ac:dyDescent="0.2">
      <c r="D570" s="536" t="s">
        <v>3503</v>
      </c>
      <c r="E570" s="535" t="s">
        <v>3499</v>
      </c>
      <c r="F570" s="536"/>
      <c r="G570" s="535"/>
      <c r="H570" s="536"/>
      <c r="I570" s="536"/>
      <c r="J570" s="535" t="str">
        <f t="shared" si="9"/>
        <v/>
      </c>
      <c r="K570" s="546"/>
      <c r="L570" s="547"/>
      <c r="M570" s="548"/>
      <c r="N570" s="536"/>
      <c r="O570" s="536"/>
      <c r="P570" s="536"/>
      <c r="Q570" s="535" t="s">
        <v>1887</v>
      </c>
    </row>
    <row r="571" spans="4:17" x14ac:dyDescent="0.2">
      <c r="D571" s="536" t="s">
        <v>3504</v>
      </c>
      <c r="E571" s="535" t="s">
        <v>3499</v>
      </c>
      <c r="F571" s="536"/>
      <c r="G571" s="535"/>
      <c r="H571" s="536"/>
      <c r="I571" s="536"/>
      <c r="J571" s="535" t="str">
        <f t="shared" si="9"/>
        <v/>
      </c>
      <c r="K571" s="546"/>
      <c r="L571" s="547"/>
      <c r="M571" s="548"/>
      <c r="N571" s="536"/>
      <c r="O571" s="536"/>
      <c r="P571" s="536"/>
      <c r="Q571" s="535" t="s">
        <v>1888</v>
      </c>
    </row>
    <row r="572" spans="4:17" x14ac:dyDescent="0.2">
      <c r="D572" s="536" t="s">
        <v>3505</v>
      </c>
      <c r="E572" s="535" t="s">
        <v>3499</v>
      </c>
      <c r="F572" s="536"/>
      <c r="G572" s="535"/>
      <c r="H572" s="536"/>
      <c r="I572" s="536"/>
      <c r="J572" s="535" t="str">
        <f t="shared" ref="J572:J615" si="10">F572&amp;H572&amp;I572</f>
        <v/>
      </c>
      <c r="K572" s="546"/>
      <c r="L572" s="547"/>
      <c r="M572" s="548"/>
      <c r="N572" s="536"/>
      <c r="O572" s="536"/>
      <c r="P572" s="536"/>
      <c r="Q572" s="535" t="s">
        <v>1889</v>
      </c>
    </row>
    <row r="573" spans="4:17" x14ac:dyDescent="0.2">
      <c r="D573" s="536" t="s">
        <v>3506</v>
      </c>
      <c r="E573" s="535" t="s">
        <v>3499</v>
      </c>
      <c r="F573" s="536"/>
      <c r="G573" s="535"/>
      <c r="H573" s="536"/>
      <c r="I573" s="536"/>
      <c r="J573" s="535" t="str">
        <f t="shared" si="10"/>
        <v/>
      </c>
      <c r="K573" s="546"/>
      <c r="L573" s="547"/>
      <c r="M573" s="548"/>
      <c r="N573" s="536"/>
      <c r="O573" s="536"/>
      <c r="P573" s="536"/>
      <c r="Q573" s="535" t="s">
        <v>1890</v>
      </c>
    </row>
    <row r="574" spans="4:17" x14ac:dyDescent="0.2">
      <c r="D574" s="536" t="s">
        <v>3507</v>
      </c>
      <c r="E574" s="535" t="s">
        <v>3499</v>
      </c>
      <c r="F574" s="536"/>
      <c r="G574" s="535"/>
      <c r="H574" s="536"/>
      <c r="I574" s="536"/>
      <c r="J574" s="535" t="str">
        <f t="shared" si="10"/>
        <v/>
      </c>
      <c r="K574" s="546"/>
      <c r="L574" s="547"/>
      <c r="M574" s="548"/>
      <c r="N574" s="536"/>
      <c r="O574" s="536"/>
      <c r="P574" s="536"/>
      <c r="Q574" s="535" t="s">
        <v>1891</v>
      </c>
    </row>
    <row r="575" spans="4:17" x14ac:dyDescent="0.2">
      <c r="D575" s="536" t="s">
        <v>3508</v>
      </c>
      <c r="E575" s="535" t="s">
        <v>3499</v>
      </c>
      <c r="F575" s="536"/>
      <c r="G575" s="535"/>
      <c r="H575" s="536"/>
      <c r="I575" s="536"/>
      <c r="J575" s="535" t="str">
        <f t="shared" si="10"/>
        <v/>
      </c>
      <c r="K575" s="546"/>
      <c r="L575" s="547"/>
      <c r="M575" s="548"/>
      <c r="N575" s="536"/>
      <c r="O575" s="536"/>
      <c r="P575" s="536"/>
      <c r="Q575" s="535" t="s">
        <v>1892</v>
      </c>
    </row>
    <row r="576" spans="4:17" x14ac:dyDescent="0.2">
      <c r="D576" s="536" t="s">
        <v>3509</v>
      </c>
      <c r="E576" s="535" t="s">
        <v>3510</v>
      </c>
      <c r="F576" s="536"/>
      <c r="G576" s="535"/>
      <c r="H576" s="536"/>
      <c r="I576" s="536"/>
      <c r="J576" s="535" t="str">
        <f t="shared" si="10"/>
        <v/>
      </c>
      <c r="K576" s="546"/>
      <c r="L576" s="547"/>
      <c r="M576" s="548"/>
      <c r="N576" s="536"/>
      <c r="O576" s="536"/>
      <c r="P576" s="536"/>
      <c r="Q576" s="535" t="s">
        <v>1873</v>
      </c>
    </row>
    <row r="577" spans="4:17" x14ac:dyDescent="0.2">
      <c r="D577" s="536" t="s">
        <v>3511</v>
      </c>
      <c r="E577" s="535" t="s">
        <v>3510</v>
      </c>
      <c r="F577" s="536"/>
      <c r="G577" s="535"/>
      <c r="H577" s="536"/>
      <c r="I577" s="536"/>
      <c r="J577" s="535" t="str">
        <f t="shared" si="10"/>
        <v/>
      </c>
      <c r="K577" s="546"/>
      <c r="L577" s="547"/>
      <c r="M577" s="548"/>
      <c r="N577" s="536"/>
      <c r="O577" s="536"/>
      <c r="P577" s="536"/>
      <c r="Q577" s="535" t="s">
        <v>1874</v>
      </c>
    </row>
    <row r="578" spans="4:17" x14ac:dyDescent="0.2">
      <c r="D578" s="536" t="s">
        <v>3512</v>
      </c>
      <c r="E578" s="535" t="s">
        <v>3510</v>
      </c>
      <c r="F578" s="536"/>
      <c r="G578" s="535"/>
      <c r="H578" s="536"/>
      <c r="I578" s="536"/>
      <c r="J578" s="535" t="str">
        <f t="shared" si="10"/>
        <v/>
      </c>
      <c r="K578" s="546"/>
      <c r="L578" s="547"/>
      <c r="M578" s="548"/>
      <c r="N578" s="536"/>
      <c r="O578" s="536"/>
      <c r="P578" s="536"/>
      <c r="Q578" s="535" t="s">
        <v>1875</v>
      </c>
    </row>
    <row r="579" spans="4:17" x14ac:dyDescent="0.2">
      <c r="D579" s="536" t="s">
        <v>3513</v>
      </c>
      <c r="E579" s="535" t="s">
        <v>3510</v>
      </c>
      <c r="F579" s="536"/>
      <c r="G579" s="535"/>
      <c r="H579" s="536"/>
      <c r="I579" s="536"/>
      <c r="J579" s="535" t="str">
        <f t="shared" si="10"/>
        <v/>
      </c>
      <c r="K579" s="546"/>
      <c r="L579" s="547"/>
      <c r="M579" s="548"/>
      <c r="N579" s="536"/>
      <c r="O579" s="536"/>
      <c r="P579" s="536"/>
      <c r="Q579" s="535" t="s">
        <v>1876</v>
      </c>
    </row>
    <row r="580" spans="4:17" x14ac:dyDescent="0.2">
      <c r="D580" s="536" t="s">
        <v>3514</v>
      </c>
      <c r="E580" s="535" t="s">
        <v>3510</v>
      </c>
      <c r="F580" s="536"/>
      <c r="G580" s="535"/>
      <c r="H580" s="536"/>
      <c r="I580" s="536"/>
      <c r="J580" s="535" t="str">
        <f t="shared" si="10"/>
        <v/>
      </c>
      <c r="K580" s="546"/>
      <c r="L580" s="547"/>
      <c r="M580" s="548"/>
      <c r="N580" s="536"/>
      <c r="O580" s="536"/>
      <c r="P580" s="536"/>
      <c r="Q580" s="535" t="s">
        <v>1877</v>
      </c>
    </row>
    <row r="581" spans="4:17" x14ac:dyDescent="0.2">
      <c r="D581" s="536" t="s">
        <v>3515</v>
      </c>
      <c r="E581" s="535" t="s">
        <v>3510</v>
      </c>
      <c r="F581" s="536"/>
      <c r="G581" s="535"/>
      <c r="H581" s="536"/>
      <c r="I581" s="536"/>
      <c r="J581" s="535" t="str">
        <f t="shared" si="10"/>
        <v/>
      </c>
      <c r="K581" s="546"/>
      <c r="L581" s="547"/>
      <c r="M581" s="548"/>
      <c r="N581" s="536"/>
      <c r="O581" s="536"/>
      <c r="P581" s="536"/>
      <c r="Q581" s="535" t="s">
        <v>1878</v>
      </c>
    </row>
    <row r="582" spans="4:17" x14ac:dyDescent="0.2">
      <c r="D582" s="536" t="s">
        <v>3516</v>
      </c>
      <c r="E582" s="535" t="s">
        <v>3510</v>
      </c>
      <c r="F582" s="536"/>
      <c r="G582" s="535"/>
      <c r="H582" s="536"/>
      <c r="I582" s="536"/>
      <c r="J582" s="535" t="str">
        <f t="shared" si="10"/>
        <v/>
      </c>
      <c r="K582" s="546"/>
      <c r="L582" s="547"/>
      <c r="M582" s="548"/>
      <c r="N582" s="536"/>
      <c r="O582" s="536"/>
      <c r="P582" s="536"/>
      <c r="Q582" s="535" t="s">
        <v>1879</v>
      </c>
    </row>
    <row r="583" spans="4:17" x14ac:dyDescent="0.2">
      <c r="D583" s="536" t="s">
        <v>3517</v>
      </c>
      <c r="E583" s="535" t="s">
        <v>3510</v>
      </c>
      <c r="F583" s="536"/>
      <c r="G583" s="535"/>
      <c r="H583" s="536"/>
      <c r="I583" s="536"/>
      <c r="J583" s="535" t="str">
        <f t="shared" si="10"/>
        <v/>
      </c>
      <c r="K583" s="546"/>
      <c r="L583" s="547"/>
      <c r="M583" s="548"/>
      <c r="N583" s="536"/>
      <c r="O583" s="536"/>
      <c r="P583" s="536"/>
      <c r="Q583" s="535" t="s">
        <v>1880</v>
      </c>
    </row>
    <row r="584" spans="4:17" x14ac:dyDescent="0.2">
      <c r="D584" s="536" t="s">
        <v>3518</v>
      </c>
      <c r="E584" s="535" t="s">
        <v>3510</v>
      </c>
      <c r="F584" s="536"/>
      <c r="G584" s="535"/>
      <c r="H584" s="536"/>
      <c r="I584" s="536"/>
      <c r="J584" s="535" t="str">
        <f t="shared" si="10"/>
        <v/>
      </c>
      <c r="K584" s="546"/>
      <c r="L584" s="547"/>
      <c r="M584" s="548"/>
      <c r="N584" s="536"/>
      <c r="O584" s="536"/>
      <c r="P584" s="536"/>
      <c r="Q584" s="535" t="s">
        <v>1881</v>
      </c>
    </row>
    <row r="585" spans="4:17" x14ac:dyDescent="0.2">
      <c r="D585" s="536" t="s">
        <v>3519</v>
      </c>
      <c r="E585" s="535" t="s">
        <v>3510</v>
      </c>
      <c r="F585" s="536"/>
      <c r="G585" s="535"/>
      <c r="H585" s="536"/>
      <c r="I585" s="536"/>
      <c r="J585" s="535" t="str">
        <f t="shared" si="10"/>
        <v/>
      </c>
      <c r="K585" s="546"/>
      <c r="L585" s="547"/>
      <c r="M585" s="548"/>
      <c r="N585" s="536"/>
      <c r="O585" s="536"/>
      <c r="P585" s="536"/>
      <c r="Q585" s="535" t="s">
        <v>1882</v>
      </c>
    </row>
    <row r="586" spans="4:17" x14ac:dyDescent="0.2">
      <c r="D586" s="536" t="s">
        <v>3520</v>
      </c>
      <c r="E586" s="535" t="s">
        <v>3521</v>
      </c>
      <c r="F586" s="536"/>
      <c r="G586" s="535"/>
      <c r="H586" s="536"/>
      <c r="I586" s="536"/>
      <c r="J586" s="535" t="str">
        <f t="shared" si="10"/>
        <v/>
      </c>
      <c r="K586" s="546"/>
      <c r="L586" s="547"/>
      <c r="M586" s="548"/>
      <c r="N586" s="536"/>
      <c r="O586" s="536"/>
      <c r="P586" s="536"/>
      <c r="Q586" s="535" t="s">
        <v>1863</v>
      </c>
    </row>
    <row r="587" spans="4:17" x14ac:dyDescent="0.2">
      <c r="D587" s="536" t="s">
        <v>3522</v>
      </c>
      <c r="E587" s="535" t="s">
        <v>3521</v>
      </c>
      <c r="F587" s="536"/>
      <c r="G587" s="535"/>
      <c r="H587" s="536"/>
      <c r="I587" s="536"/>
      <c r="J587" s="535" t="str">
        <f t="shared" si="10"/>
        <v/>
      </c>
      <c r="K587" s="546"/>
      <c r="L587" s="547"/>
      <c r="M587" s="548"/>
      <c r="N587" s="536"/>
      <c r="O587" s="536"/>
      <c r="P587" s="536"/>
      <c r="Q587" s="535" t="s">
        <v>1864</v>
      </c>
    </row>
    <row r="588" spans="4:17" x14ac:dyDescent="0.2">
      <c r="D588" s="536" t="s">
        <v>3523</v>
      </c>
      <c r="E588" s="535" t="s">
        <v>3521</v>
      </c>
      <c r="F588" s="536"/>
      <c r="G588" s="535"/>
      <c r="H588" s="536"/>
      <c r="I588" s="536"/>
      <c r="J588" s="535" t="str">
        <f t="shared" si="10"/>
        <v/>
      </c>
      <c r="K588" s="546"/>
      <c r="L588" s="547"/>
      <c r="M588" s="548"/>
      <c r="N588" s="536"/>
      <c r="O588" s="536"/>
      <c r="P588" s="536"/>
      <c r="Q588" s="535" t="s">
        <v>1865</v>
      </c>
    </row>
    <row r="589" spans="4:17" x14ac:dyDescent="0.2">
      <c r="D589" s="536" t="s">
        <v>3524</v>
      </c>
      <c r="E589" s="535" t="s">
        <v>3521</v>
      </c>
      <c r="F589" s="536"/>
      <c r="G589" s="535"/>
      <c r="H589" s="536"/>
      <c r="I589" s="536"/>
      <c r="J589" s="535" t="str">
        <f t="shared" si="10"/>
        <v/>
      </c>
      <c r="K589" s="546"/>
      <c r="L589" s="547"/>
      <c r="M589" s="548"/>
      <c r="N589" s="536"/>
      <c r="O589" s="536"/>
      <c r="P589" s="536"/>
      <c r="Q589" s="535" t="s">
        <v>1866</v>
      </c>
    </row>
    <row r="590" spans="4:17" x14ac:dyDescent="0.2">
      <c r="D590" s="536" t="s">
        <v>3525</v>
      </c>
      <c r="E590" s="535" t="s">
        <v>3521</v>
      </c>
      <c r="F590" s="536"/>
      <c r="G590" s="535"/>
      <c r="H590" s="536"/>
      <c r="I590" s="536"/>
      <c r="J590" s="535" t="str">
        <f t="shared" si="10"/>
        <v/>
      </c>
      <c r="K590" s="546"/>
      <c r="L590" s="547"/>
      <c r="M590" s="548"/>
      <c r="N590" s="536"/>
      <c r="O590" s="536"/>
      <c r="P590" s="536"/>
      <c r="Q590" s="535" t="s">
        <v>1867</v>
      </c>
    </row>
    <row r="591" spans="4:17" x14ac:dyDescent="0.2">
      <c r="D591" s="536" t="s">
        <v>3526</v>
      </c>
      <c r="E591" s="535" t="s">
        <v>3521</v>
      </c>
      <c r="F591" s="536"/>
      <c r="G591" s="535"/>
      <c r="H591" s="536"/>
      <c r="I591" s="536"/>
      <c r="J591" s="535" t="str">
        <f t="shared" si="10"/>
        <v/>
      </c>
      <c r="K591" s="546"/>
      <c r="L591" s="547"/>
      <c r="M591" s="548"/>
      <c r="N591" s="536"/>
      <c r="O591" s="536"/>
      <c r="P591" s="536"/>
      <c r="Q591" s="535" t="s">
        <v>1868</v>
      </c>
    </row>
    <row r="592" spans="4:17" x14ac:dyDescent="0.2">
      <c r="D592" s="536" t="s">
        <v>3527</v>
      </c>
      <c r="E592" s="535" t="s">
        <v>3521</v>
      </c>
      <c r="F592" s="536"/>
      <c r="G592" s="535"/>
      <c r="H592" s="536"/>
      <c r="I592" s="536"/>
      <c r="J592" s="535" t="str">
        <f t="shared" si="10"/>
        <v/>
      </c>
      <c r="K592" s="546"/>
      <c r="L592" s="547"/>
      <c r="M592" s="548"/>
      <c r="N592" s="536"/>
      <c r="O592" s="536"/>
      <c r="P592" s="536"/>
      <c r="Q592" s="535" t="s">
        <v>1869</v>
      </c>
    </row>
    <row r="593" spans="4:17" x14ac:dyDescent="0.2">
      <c r="D593" s="536" t="s">
        <v>3528</v>
      </c>
      <c r="E593" s="535" t="s">
        <v>3521</v>
      </c>
      <c r="F593" s="536"/>
      <c r="G593" s="535"/>
      <c r="H593" s="536"/>
      <c r="I593" s="536"/>
      <c r="J593" s="535" t="str">
        <f t="shared" si="10"/>
        <v/>
      </c>
      <c r="K593" s="546"/>
      <c r="L593" s="547"/>
      <c r="M593" s="548"/>
      <c r="N593" s="536"/>
      <c r="O593" s="536"/>
      <c r="P593" s="536"/>
      <c r="Q593" s="535" t="s">
        <v>1870</v>
      </c>
    </row>
    <row r="594" spans="4:17" x14ac:dyDescent="0.2">
      <c r="D594" s="536" t="s">
        <v>3529</v>
      </c>
      <c r="E594" s="535" t="s">
        <v>3521</v>
      </c>
      <c r="F594" s="536"/>
      <c r="G594" s="535"/>
      <c r="H594" s="536"/>
      <c r="I594" s="536"/>
      <c r="J594" s="535" t="str">
        <f t="shared" si="10"/>
        <v/>
      </c>
      <c r="K594" s="546"/>
      <c r="L594" s="547"/>
      <c r="M594" s="548"/>
      <c r="N594" s="536"/>
      <c r="O594" s="536"/>
      <c r="P594" s="536"/>
      <c r="Q594" s="535" t="s">
        <v>1871</v>
      </c>
    </row>
    <row r="595" spans="4:17" x14ac:dyDescent="0.2">
      <c r="D595" s="536" t="s">
        <v>3530</v>
      </c>
      <c r="E595" s="535" t="s">
        <v>3521</v>
      </c>
      <c r="F595" s="536"/>
      <c r="G595" s="535"/>
      <c r="H595" s="536"/>
      <c r="I595" s="536"/>
      <c r="J595" s="535" t="str">
        <f t="shared" si="10"/>
        <v/>
      </c>
      <c r="K595" s="546"/>
      <c r="L595" s="547"/>
      <c r="M595" s="548"/>
      <c r="N595" s="536"/>
      <c r="O595" s="536"/>
      <c r="P595" s="536"/>
      <c r="Q595" s="535" t="s">
        <v>1872</v>
      </c>
    </row>
    <row r="596" spans="4:17" x14ac:dyDescent="0.2">
      <c r="D596" s="536" t="s">
        <v>3531</v>
      </c>
      <c r="E596" s="535" t="s">
        <v>3532</v>
      </c>
      <c r="F596" s="536"/>
      <c r="G596" s="535"/>
      <c r="H596" s="536"/>
      <c r="I596" s="536"/>
      <c r="J596" s="535" t="str">
        <f t="shared" si="10"/>
        <v/>
      </c>
      <c r="K596" s="546"/>
      <c r="L596" s="547"/>
      <c r="M596" s="548"/>
      <c r="N596" s="536"/>
      <c r="O596" s="536"/>
      <c r="P596" s="536"/>
      <c r="Q596" s="535" t="s">
        <v>1853</v>
      </c>
    </row>
    <row r="597" spans="4:17" x14ac:dyDescent="0.2">
      <c r="D597" s="536" t="s">
        <v>3533</v>
      </c>
      <c r="E597" s="535" t="s">
        <v>3532</v>
      </c>
      <c r="F597" s="536"/>
      <c r="G597" s="535"/>
      <c r="H597" s="536"/>
      <c r="I597" s="536"/>
      <c r="J597" s="535" t="str">
        <f t="shared" si="10"/>
        <v/>
      </c>
      <c r="K597" s="546"/>
      <c r="L597" s="547"/>
      <c r="M597" s="548"/>
      <c r="N597" s="536"/>
      <c r="O597" s="536"/>
      <c r="P597" s="536"/>
      <c r="Q597" s="535" t="s">
        <v>1854</v>
      </c>
    </row>
    <row r="598" spans="4:17" x14ac:dyDescent="0.2">
      <c r="D598" s="536" t="s">
        <v>3534</v>
      </c>
      <c r="E598" s="535" t="s">
        <v>3532</v>
      </c>
      <c r="F598" s="536"/>
      <c r="G598" s="535"/>
      <c r="H598" s="536"/>
      <c r="I598" s="536"/>
      <c r="J598" s="535" t="str">
        <f t="shared" si="10"/>
        <v/>
      </c>
      <c r="K598" s="546"/>
      <c r="L598" s="547"/>
      <c r="M598" s="548"/>
      <c r="N598" s="536"/>
      <c r="O598" s="536"/>
      <c r="P598" s="536"/>
      <c r="Q598" s="535" t="s">
        <v>1855</v>
      </c>
    </row>
    <row r="599" spans="4:17" x14ac:dyDescent="0.2">
      <c r="D599" s="536" t="s">
        <v>3535</v>
      </c>
      <c r="E599" s="535" t="s">
        <v>3532</v>
      </c>
      <c r="F599" s="536"/>
      <c r="G599" s="535"/>
      <c r="H599" s="536"/>
      <c r="I599" s="536"/>
      <c r="J599" s="535" t="str">
        <f t="shared" si="10"/>
        <v/>
      </c>
      <c r="K599" s="546"/>
      <c r="L599" s="547"/>
      <c r="M599" s="548"/>
      <c r="N599" s="536"/>
      <c r="O599" s="536"/>
      <c r="P599" s="536"/>
      <c r="Q599" s="535" t="s">
        <v>1856</v>
      </c>
    </row>
    <row r="600" spans="4:17" x14ac:dyDescent="0.2">
      <c r="D600" s="536" t="s">
        <v>3536</v>
      </c>
      <c r="E600" s="535" t="s">
        <v>3532</v>
      </c>
      <c r="F600" s="536"/>
      <c r="G600" s="535"/>
      <c r="H600" s="536"/>
      <c r="I600" s="536"/>
      <c r="J600" s="535" t="str">
        <f t="shared" si="10"/>
        <v/>
      </c>
      <c r="K600" s="546"/>
      <c r="L600" s="547"/>
      <c r="M600" s="548"/>
      <c r="N600" s="536"/>
      <c r="O600" s="536"/>
      <c r="P600" s="536"/>
      <c r="Q600" s="535" t="s">
        <v>1857</v>
      </c>
    </row>
    <row r="601" spans="4:17" x14ac:dyDescent="0.2">
      <c r="D601" s="536" t="s">
        <v>3537</v>
      </c>
      <c r="E601" s="535" t="s">
        <v>3532</v>
      </c>
      <c r="F601" s="536"/>
      <c r="G601" s="535"/>
      <c r="H601" s="536"/>
      <c r="I601" s="536"/>
      <c r="J601" s="535" t="str">
        <f t="shared" si="10"/>
        <v/>
      </c>
      <c r="K601" s="546"/>
      <c r="L601" s="547"/>
      <c r="M601" s="548"/>
      <c r="N601" s="536"/>
      <c r="O601" s="536"/>
      <c r="P601" s="536"/>
      <c r="Q601" s="535" t="s">
        <v>1858</v>
      </c>
    </row>
    <row r="602" spans="4:17" x14ac:dyDescent="0.2">
      <c r="D602" s="536" t="s">
        <v>3538</v>
      </c>
      <c r="E602" s="535" t="s">
        <v>3532</v>
      </c>
      <c r="F602" s="536"/>
      <c r="G602" s="535"/>
      <c r="H602" s="536"/>
      <c r="I602" s="536"/>
      <c r="J602" s="535" t="str">
        <f t="shared" si="10"/>
        <v/>
      </c>
      <c r="K602" s="546"/>
      <c r="L602" s="547"/>
      <c r="M602" s="548"/>
      <c r="N602" s="536"/>
      <c r="O602" s="536"/>
      <c r="P602" s="536"/>
      <c r="Q602" s="535" t="s">
        <v>1859</v>
      </c>
    </row>
    <row r="603" spans="4:17" x14ac:dyDescent="0.2">
      <c r="D603" s="536" t="s">
        <v>3539</v>
      </c>
      <c r="E603" s="535" t="s">
        <v>3532</v>
      </c>
      <c r="F603" s="536"/>
      <c r="G603" s="535"/>
      <c r="H603" s="536"/>
      <c r="I603" s="536"/>
      <c r="J603" s="535" t="str">
        <f t="shared" si="10"/>
        <v/>
      </c>
      <c r="K603" s="546"/>
      <c r="L603" s="547"/>
      <c r="M603" s="548"/>
      <c r="N603" s="536"/>
      <c r="O603" s="536"/>
      <c r="P603" s="536"/>
      <c r="Q603" s="535" t="s">
        <v>1860</v>
      </c>
    </row>
    <row r="604" spans="4:17" x14ac:dyDescent="0.2">
      <c r="D604" s="536" t="s">
        <v>3540</v>
      </c>
      <c r="E604" s="535" t="s">
        <v>3532</v>
      </c>
      <c r="F604" s="536"/>
      <c r="G604" s="535"/>
      <c r="H604" s="536"/>
      <c r="I604" s="536"/>
      <c r="J604" s="535" t="str">
        <f t="shared" si="10"/>
        <v/>
      </c>
      <c r="K604" s="546"/>
      <c r="L604" s="547"/>
      <c r="M604" s="548"/>
      <c r="N604" s="536"/>
      <c r="O604" s="536"/>
      <c r="P604" s="536"/>
      <c r="Q604" s="535" t="s">
        <v>1861</v>
      </c>
    </row>
    <row r="605" spans="4:17" x14ac:dyDescent="0.2">
      <c r="D605" s="536" t="s">
        <v>3541</v>
      </c>
      <c r="E605" s="535" t="s">
        <v>3532</v>
      </c>
      <c r="F605" s="536"/>
      <c r="G605" s="535"/>
      <c r="H605" s="536"/>
      <c r="I605" s="536"/>
      <c r="J605" s="535" t="str">
        <f t="shared" si="10"/>
        <v/>
      </c>
      <c r="K605" s="546"/>
      <c r="L605" s="547"/>
      <c r="M605" s="548"/>
      <c r="N605" s="536"/>
      <c r="O605" s="536"/>
      <c r="P605" s="536"/>
      <c r="Q605" s="535" t="s">
        <v>1862</v>
      </c>
    </row>
    <row r="606" spans="4:17" x14ac:dyDescent="0.2">
      <c r="D606" s="536" t="s">
        <v>3542</v>
      </c>
      <c r="E606" s="535" t="s">
        <v>3543</v>
      </c>
      <c r="F606" s="536"/>
      <c r="G606" s="535"/>
      <c r="H606" s="536"/>
      <c r="I606" s="536"/>
      <c r="J606" s="535" t="str">
        <f t="shared" si="10"/>
        <v/>
      </c>
      <c r="K606" s="546"/>
      <c r="L606" s="547"/>
      <c r="M606" s="548"/>
      <c r="N606" s="536"/>
      <c r="O606" s="536"/>
      <c r="P606" s="536"/>
      <c r="Q606" s="535" t="s">
        <v>1843</v>
      </c>
    </row>
    <row r="607" spans="4:17" x14ac:dyDescent="0.2">
      <c r="D607" s="536" t="s">
        <v>3544</v>
      </c>
      <c r="E607" s="535" t="s">
        <v>3543</v>
      </c>
      <c r="F607" s="536"/>
      <c r="G607" s="535"/>
      <c r="H607" s="536"/>
      <c r="I607" s="536"/>
      <c r="J607" s="535" t="str">
        <f t="shared" si="10"/>
        <v/>
      </c>
      <c r="K607" s="546"/>
      <c r="L607" s="547"/>
      <c r="M607" s="548"/>
      <c r="N607" s="536"/>
      <c r="O607" s="536"/>
      <c r="P607" s="536"/>
      <c r="Q607" s="535" t="s">
        <v>1844</v>
      </c>
    </row>
    <row r="608" spans="4:17" x14ac:dyDescent="0.2">
      <c r="D608" s="536" t="s">
        <v>3545</v>
      </c>
      <c r="E608" s="535" t="s">
        <v>3543</v>
      </c>
      <c r="F608" s="536"/>
      <c r="G608" s="535"/>
      <c r="H608" s="536"/>
      <c r="I608" s="536"/>
      <c r="J608" s="535" t="str">
        <f t="shared" si="10"/>
        <v/>
      </c>
      <c r="K608" s="546"/>
      <c r="L608" s="547"/>
      <c r="M608" s="548"/>
      <c r="N608" s="536"/>
      <c r="O608" s="536"/>
      <c r="P608" s="536"/>
      <c r="Q608" s="535" t="s">
        <v>1845</v>
      </c>
    </row>
    <row r="609" spans="4:17" x14ac:dyDescent="0.2">
      <c r="D609" s="536" t="s">
        <v>3546</v>
      </c>
      <c r="E609" s="535" t="s">
        <v>3543</v>
      </c>
      <c r="F609" s="536"/>
      <c r="G609" s="535"/>
      <c r="H609" s="536"/>
      <c r="I609" s="536"/>
      <c r="J609" s="535" t="str">
        <f t="shared" si="10"/>
        <v/>
      </c>
      <c r="K609" s="546"/>
      <c r="L609" s="547"/>
      <c r="M609" s="548"/>
      <c r="N609" s="536"/>
      <c r="O609" s="536"/>
      <c r="P609" s="536"/>
      <c r="Q609" s="535" t="s">
        <v>1846</v>
      </c>
    </row>
    <row r="610" spans="4:17" x14ac:dyDescent="0.2">
      <c r="D610" s="536" t="s">
        <v>3547</v>
      </c>
      <c r="E610" s="535" t="s">
        <v>3543</v>
      </c>
      <c r="F610" s="536"/>
      <c r="G610" s="535"/>
      <c r="H610" s="536"/>
      <c r="I610" s="536"/>
      <c r="J610" s="535" t="str">
        <f t="shared" si="10"/>
        <v/>
      </c>
      <c r="K610" s="546"/>
      <c r="L610" s="547"/>
      <c r="M610" s="548"/>
      <c r="N610" s="536"/>
      <c r="O610" s="536"/>
      <c r="P610" s="536"/>
      <c r="Q610" s="535" t="s">
        <v>1847</v>
      </c>
    </row>
    <row r="611" spans="4:17" x14ac:dyDescent="0.2">
      <c r="D611" s="536" t="s">
        <v>3548</v>
      </c>
      <c r="E611" s="535" t="s">
        <v>3543</v>
      </c>
      <c r="F611" s="536"/>
      <c r="G611" s="535"/>
      <c r="H611" s="536"/>
      <c r="I611" s="536"/>
      <c r="J611" s="535" t="str">
        <f t="shared" si="10"/>
        <v/>
      </c>
      <c r="K611" s="546"/>
      <c r="L611" s="547"/>
      <c r="M611" s="548"/>
      <c r="N611" s="536"/>
      <c r="O611" s="536"/>
      <c r="P611" s="536"/>
      <c r="Q611" s="535" t="s">
        <v>1848</v>
      </c>
    </row>
    <row r="612" spans="4:17" x14ac:dyDescent="0.2">
      <c r="D612" s="536" t="s">
        <v>3549</v>
      </c>
      <c r="E612" s="535" t="s">
        <v>3543</v>
      </c>
      <c r="F612" s="536"/>
      <c r="G612" s="535"/>
      <c r="H612" s="536"/>
      <c r="I612" s="536"/>
      <c r="J612" s="535" t="str">
        <f t="shared" si="10"/>
        <v/>
      </c>
      <c r="K612" s="546"/>
      <c r="L612" s="547"/>
      <c r="M612" s="548"/>
      <c r="N612" s="536"/>
      <c r="O612" s="536"/>
      <c r="P612" s="536"/>
      <c r="Q612" s="535" t="s">
        <v>1849</v>
      </c>
    </row>
    <row r="613" spans="4:17" x14ac:dyDescent="0.2">
      <c r="D613" s="536" t="s">
        <v>3550</v>
      </c>
      <c r="E613" s="535" t="s">
        <v>3543</v>
      </c>
      <c r="F613" s="536"/>
      <c r="G613" s="535"/>
      <c r="H613" s="536"/>
      <c r="I613" s="536"/>
      <c r="J613" s="535" t="str">
        <f t="shared" si="10"/>
        <v/>
      </c>
      <c r="K613" s="546"/>
      <c r="L613" s="547"/>
      <c r="M613" s="548"/>
      <c r="N613" s="536"/>
      <c r="O613" s="536"/>
      <c r="P613" s="536"/>
      <c r="Q613" s="535" t="s">
        <v>1850</v>
      </c>
    </row>
    <row r="614" spans="4:17" x14ac:dyDescent="0.2">
      <c r="D614" s="536" t="s">
        <v>3551</v>
      </c>
      <c r="E614" s="535" t="s">
        <v>3543</v>
      </c>
      <c r="F614" s="536"/>
      <c r="G614" s="535"/>
      <c r="H614" s="536"/>
      <c r="I614" s="536"/>
      <c r="J614" s="535" t="str">
        <f t="shared" si="10"/>
        <v/>
      </c>
      <c r="K614" s="546"/>
      <c r="L614" s="547"/>
      <c r="M614" s="548"/>
      <c r="N614" s="536"/>
      <c r="O614" s="536"/>
      <c r="P614" s="536"/>
      <c r="Q614" s="535" t="s">
        <v>1851</v>
      </c>
    </row>
    <row r="615" spans="4:17" x14ac:dyDescent="0.2">
      <c r="D615" s="536" t="s">
        <v>3552</v>
      </c>
      <c r="E615" s="535" t="s">
        <v>3543</v>
      </c>
      <c r="F615" s="536"/>
      <c r="G615" s="535"/>
      <c r="H615" s="536"/>
      <c r="I615" s="536"/>
      <c r="J615" s="535" t="str">
        <f t="shared" si="10"/>
        <v/>
      </c>
      <c r="K615" s="546"/>
      <c r="L615" s="547"/>
      <c r="M615" s="548"/>
      <c r="N615" s="536"/>
      <c r="O615" s="536"/>
      <c r="P615" s="536"/>
      <c r="Q615" s="535" t="s">
        <v>1852</v>
      </c>
    </row>
  </sheetData>
  <dataValidations count="7">
    <dataValidation type="list" allowBlank="1" showInputMessage="1" showErrorMessage="1" errorTitle="X-Author for Excel" error="Please select a value from the drop-down." promptTitle="X-Author for Excel" sqref="L3:L153" xr:uid="{E9C149C0-537F-4A41-AD1D-6A614554A91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153 O159:O309 Q315:Q615" xr:uid="{A10EB444-7F53-4A7B-8032-77CCB2F73967}">
      <formula1>""</formula1>
    </dataValidation>
    <dataValidation type="list" allowBlank="1" showInputMessage="1" showErrorMessage="1" errorTitle="X-Author for Excel" error="Please select a value from the drop-down." promptTitle="X-Author for Excel" sqref="L159:L309" xr:uid="{D277D2DF-5281-4D3F-8759-064CEBD19FC5}">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E+16 to 1E+16." promptTitle="X-Author for Excel" sqref="K315:K615" xr:uid="{683794B3-7EA9-48C6-8289-7770BEA9CF07}">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615" xr:uid="{57941B1F-7049-4D7D-AC2C-FC0A1970FBEC}">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615" xr:uid="{353126B1-4C48-4EAA-B1FD-5CC88A718BBA}">
      <formula1>-999.9</formula1>
      <formula2>999.9</formula2>
    </dataValidation>
    <dataValidation type="list" allowBlank="1" showInputMessage="1" showErrorMessage="1" errorTitle="X-Author for Excel" error="Please select a value from the drop-down." promptTitle="X-Author for Excel" sqref="N315:N615" xr:uid="{5960492E-B356-40C8-B8B1-DC5CE5CED6D9}">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D1046"/>
  <sheetViews>
    <sheetView workbookViewId="0">
      <selection activeCell="E26" sqref="E26"/>
    </sheetView>
  </sheetViews>
  <sheetFormatPr baseColWidth="10" defaultColWidth="8.625" defaultRowHeight="12.75" x14ac:dyDescent="0.2"/>
  <cols>
    <col min="1" max="1" width="13.625" style="1" bestFit="1" customWidth="1"/>
    <col min="2" max="2" width="24.125" style="1" customWidth="1"/>
    <col min="3" max="3" width="12.625" style="11" customWidth="1"/>
    <col min="4" max="4" width="13.625" style="1" bestFit="1" customWidth="1"/>
    <col min="5" max="5" width="11.625" style="1" bestFit="1" customWidth="1"/>
    <col min="6" max="16384" width="8.625" style="1"/>
  </cols>
  <sheetData>
    <row r="1" spans="1:4" x14ac:dyDescent="0.2">
      <c r="A1" s="727" t="s">
        <v>160</v>
      </c>
      <c r="B1" s="727"/>
      <c r="C1" s="727"/>
      <c r="D1" s="727"/>
    </row>
    <row r="2" spans="1:4" x14ac:dyDescent="0.2">
      <c r="A2" s="535" t="s">
        <v>66</v>
      </c>
      <c r="B2" s="545" t="s">
        <v>64</v>
      </c>
      <c r="C2" s="539"/>
      <c r="D2" s="535" t="s">
        <v>108</v>
      </c>
    </row>
    <row r="3" spans="1:4" hidden="1" x14ac:dyDescent="0.2">
      <c r="A3" s="536" t="s">
        <v>65</v>
      </c>
      <c r="B3" s="535" t="s">
        <v>161</v>
      </c>
      <c r="C3" s="535" t="str">
        <f t="array" ref="C3">IFERROR(INDEX($B$3:$B$13, MATCH(0, COUNTIF($C$2:C2, $B$3:$B$13&amp;"") + IF($B$3:$B$13="",1,0), 0)), "")</f>
        <v>[Account (Name)]</v>
      </c>
      <c r="D3" s="535" t="s">
        <v>107</v>
      </c>
    </row>
    <row r="4" spans="1:4" s="11" customFormat="1" x14ac:dyDescent="0.2">
      <c r="A4" s="536" t="s">
        <v>2879</v>
      </c>
      <c r="B4" s="535" t="s">
        <v>527</v>
      </c>
      <c r="C4" s="535" t="str">
        <f t="array" ref="C4">IFERROR(INDEX($B$3:$B$13, MATCH(0, COUNTIF($C$2:C3, $B$3:$B$13&amp;"") + IF($B$3:$B$13="",1,0), 0)), "")</f>
        <v>United Nations Development Programme</v>
      </c>
      <c r="D4" s="535" t="s">
        <v>2880</v>
      </c>
    </row>
    <row r="5" spans="1:4" s="11" customFormat="1" x14ac:dyDescent="0.2">
      <c r="A5" s="536" t="s">
        <v>2881</v>
      </c>
      <c r="B5" s="535" t="s">
        <v>527</v>
      </c>
      <c r="C5" s="535" t="str">
        <f t="array" ref="C5">IFERROR(INDEX($B$3:$B$13, MATCH(0, COUNTIF($C$2:C4, $B$3:$B$13&amp;"") + IF($B$3:$B$13="",1,0), 0)), "")</f>
        <v>Humanist Institute for Co-operation with Developing Countries</v>
      </c>
      <c r="D5" s="535" t="s">
        <v>2880</v>
      </c>
    </row>
    <row r="6" spans="1:4" s="11" customFormat="1" x14ac:dyDescent="0.2">
      <c r="A6" s="536" t="s">
        <v>2882</v>
      </c>
      <c r="B6" s="535" t="s">
        <v>527</v>
      </c>
      <c r="C6" s="535" t="str">
        <f t="array" ref="C6">IFERROR(INDEX($B$3:$B$13, MATCH(0, COUNTIF($C$2:C5, $B$3:$B$13&amp;"") + IF($B$3:$B$13="",1,0), 0)), "")</f>
        <v>Asociación Protección a la Salud</v>
      </c>
      <c r="D6" s="535" t="s">
        <v>2880</v>
      </c>
    </row>
    <row r="7" spans="1:4" s="11" customFormat="1" x14ac:dyDescent="0.2">
      <c r="A7" s="536" t="s">
        <v>2883</v>
      </c>
      <c r="B7" s="535" t="s">
        <v>2884</v>
      </c>
      <c r="C7" s="535" t="str">
        <f t="array" ref="C7">IFERROR(INDEX($B$3:$B$13, MATCH(0, COUNTIF($C$2:C6, $B$3:$B$13&amp;"") + IF($B$3:$B$13="",1,0), 0)), "")</f>
        <v/>
      </c>
      <c r="D7" s="535" t="s">
        <v>2885</v>
      </c>
    </row>
    <row r="8" spans="1:4" s="11" customFormat="1" x14ac:dyDescent="0.2">
      <c r="A8" s="536" t="s">
        <v>2886</v>
      </c>
      <c r="B8" s="535" t="s">
        <v>2887</v>
      </c>
      <c r="C8" s="535" t="str">
        <f t="array" ref="C8">IFERROR(INDEX($B$3:$B$13, MATCH(0, COUNTIF($C$2:C7, $B$3:$B$13&amp;"") + IF($B$3:$B$13="",1,0), 0)), "")</f>
        <v/>
      </c>
      <c r="D8" s="535" t="s">
        <v>2888</v>
      </c>
    </row>
    <row r="9" spans="1:4" s="11" customFormat="1" x14ac:dyDescent="0.2">
      <c r="A9" s="536" t="s">
        <v>2889</v>
      </c>
      <c r="B9" s="535" t="s">
        <v>2884</v>
      </c>
      <c r="C9" s="535" t="str">
        <f t="array" ref="C9">IFERROR(INDEX($B$3:$B$13, MATCH(0, COUNTIF($C$2:C8, $B$3:$B$13&amp;"") + IF($B$3:$B$13="",1,0), 0)), "")</f>
        <v/>
      </c>
      <c r="D9" s="535" t="s">
        <v>2885</v>
      </c>
    </row>
    <row r="10" spans="1:4" s="11" customFormat="1" x14ac:dyDescent="0.2">
      <c r="A10" s="536" t="s">
        <v>2890</v>
      </c>
      <c r="B10" s="535" t="s">
        <v>527</v>
      </c>
      <c r="C10" s="535" t="str">
        <f t="array" ref="C10">IFERROR(INDEX($B$3:$B$13, MATCH(0, COUNTIF($C$2:C9, $B$3:$B$13&amp;"") + IF($B$3:$B$13="",1,0), 0)), "")</f>
        <v/>
      </c>
      <c r="D10" s="535" t="s">
        <v>2880</v>
      </c>
    </row>
    <row r="11" spans="1:4" s="11" customFormat="1" x14ac:dyDescent="0.2">
      <c r="A11" s="536" t="s">
        <v>2891</v>
      </c>
      <c r="B11" s="535" t="s">
        <v>527</v>
      </c>
      <c r="C11" s="535" t="str">
        <f t="array" ref="C11">IFERROR(INDEX($B$3:$B$13, MATCH(0, COUNTIF($C$2:C10, $B$3:$B$13&amp;"") + IF($B$3:$B$13="",1,0), 0)), "")</f>
        <v/>
      </c>
      <c r="D11" s="535" t="s">
        <v>2880</v>
      </c>
    </row>
    <row r="12" spans="1:4" s="11" customFormat="1" x14ac:dyDescent="0.2">
      <c r="A12" s="536" t="s">
        <v>2892</v>
      </c>
      <c r="B12" s="535" t="s">
        <v>2884</v>
      </c>
      <c r="C12" s="535" t="str">
        <f t="array" ref="C12">IFERROR(INDEX($B$3:$B$13, MATCH(0, COUNTIF($C$2:C11, $B$3:$B$13&amp;"") + IF($B$3:$B$13="",1,0), 0)), "")</f>
        <v/>
      </c>
      <c r="D12" s="535" t="s">
        <v>2885</v>
      </c>
    </row>
    <row r="13" spans="1:4" s="11" customFormat="1" x14ac:dyDescent="0.2"/>
    <row r="14" spans="1:4" s="11" customFormat="1" hidden="1" x14ac:dyDescent="0.2"/>
    <row r="15" spans="1:4" s="11" customFormat="1" hidden="1" x14ac:dyDescent="0.2"/>
    <row r="16" spans="1:4" s="11" customFormat="1" hidden="1" x14ac:dyDescent="0.2"/>
    <row r="17" spans="1:4" s="11" customFormat="1" hidden="1" x14ac:dyDescent="0.2"/>
    <row r="19" spans="1:4" x14ac:dyDescent="0.2">
      <c r="A19" s="727" t="s">
        <v>159</v>
      </c>
      <c r="B19" s="727"/>
      <c r="C19" s="727"/>
      <c r="D19" s="727"/>
    </row>
    <row r="20" spans="1:4" x14ac:dyDescent="0.2">
      <c r="A20" s="535" t="s">
        <v>66</v>
      </c>
      <c r="B20" s="535" t="s">
        <v>64</v>
      </c>
      <c r="C20" s="535"/>
      <c r="D20" s="535" t="s">
        <v>108</v>
      </c>
    </row>
    <row r="21" spans="1:4" hidden="1" x14ac:dyDescent="0.2">
      <c r="A21" s="536" t="s">
        <v>65</v>
      </c>
      <c r="B21" s="535" t="s">
        <v>161</v>
      </c>
      <c r="C21" s="535" t="str">
        <f t="array" ref="C21">IFERROR(INDEX($B$21:$B$230, MATCH(0, COUNTIF($C$20:C20, $B$21:$B$230&amp;"") + IF($B$21:$B$230="",1,0), 0)), "")</f>
        <v>[Account (Name)]</v>
      </c>
      <c r="D21" s="535" t="s">
        <v>107</v>
      </c>
    </row>
    <row r="22" spans="1:4" s="11" customFormat="1" x14ac:dyDescent="0.2">
      <c r="A22" s="536" t="s">
        <v>3604</v>
      </c>
      <c r="B22" s="535" t="s">
        <v>3605</v>
      </c>
      <c r="C22" s="535" t="str">
        <f t="array" ref="C22">IFERROR(INDEX($B$21:$B$230, MATCH(0, COUNTIF($C$20:C21, $B$21:$B$230&amp;"") + IF($B$21:$B$230="",1,0), 0)), "")</f>
        <v>Project HOPE  - the People to People Health Foundation</v>
      </c>
      <c r="D22" s="535" t="s">
        <v>3606</v>
      </c>
    </row>
    <row r="23" spans="1:4" s="11" customFormat="1" x14ac:dyDescent="0.2">
      <c r="A23" s="536" t="s">
        <v>3607</v>
      </c>
      <c r="B23" s="535" t="s">
        <v>3608</v>
      </c>
      <c r="C23" s="535" t="str">
        <f t="array" ref="C23">IFERROR(INDEX($B$21:$B$230, MATCH(0, COUNTIF($C$20:C22, $B$21:$B$230&amp;"") + IF($B$21:$B$230="",1,0), 0)), "")</f>
        <v>RSE on REU “National Scientific Center of Phthisiopulmonology of the Republic of  Kazakhstan” of the Ministry of Health of the Republic of  Kazakhstan</v>
      </c>
      <c r="D23" s="535" t="s">
        <v>3609</v>
      </c>
    </row>
    <row r="24" spans="1:4" s="11" customFormat="1" x14ac:dyDescent="0.2">
      <c r="A24" s="536" t="s">
        <v>3610</v>
      </c>
      <c r="B24" s="535" t="s">
        <v>3611</v>
      </c>
      <c r="C24" s="535" t="str">
        <f t="array" ref="C24">IFERROR(INDEX($B$21:$B$230, MATCH(0, COUNTIF($C$20:C23, $B$21:$B$230&amp;"") + IF($B$21:$B$230="",1,0), 0)), "")</f>
        <v>Kazakh scientific center of dermatology and infectious diseases of the Ministry of Health of the Republic of Kazakhstan</v>
      </c>
      <c r="D24" s="535" t="s">
        <v>3612</v>
      </c>
    </row>
    <row r="25" spans="1:4" s="11" customFormat="1" x14ac:dyDescent="0.2">
      <c r="A25" s="536" t="s">
        <v>3613</v>
      </c>
      <c r="B25" s="535" t="s">
        <v>3608</v>
      </c>
      <c r="C25" s="535" t="str">
        <f t="array" ref="C25">IFERROR(INDEX($B$21:$B$230, MATCH(0, COUNTIF($C$20:C24, $B$21:$B$230&amp;"") + IF($B$21:$B$230="",1,0), 0)), "")</f>
        <v>United Nations Development Programme</v>
      </c>
      <c r="D25" s="535" t="s">
        <v>3609</v>
      </c>
    </row>
    <row r="26" spans="1:4" s="11" customFormat="1" x14ac:dyDescent="0.2">
      <c r="A26" s="536" t="s">
        <v>3614</v>
      </c>
      <c r="B26" s="535" t="s">
        <v>3611</v>
      </c>
      <c r="C26" s="535" t="str">
        <f t="array" ref="C26">IFERROR(INDEX($B$21:$B$230, MATCH(0, COUNTIF($C$20:C25, $B$21:$B$230&amp;"") + IF($B$21:$B$230="",1,0), 0)), "")</f>
        <v>Republican Center of Tuberculosis Control - Tajikistan</v>
      </c>
      <c r="D26" s="535" t="s">
        <v>3612</v>
      </c>
    </row>
    <row r="27" spans="1:4" s="11" customFormat="1" x14ac:dyDescent="0.2">
      <c r="A27" s="536" t="s">
        <v>3615</v>
      </c>
      <c r="B27" s="535" t="s">
        <v>3608</v>
      </c>
      <c r="C27" s="535" t="str">
        <f t="array" ref="C27">IFERROR(INDEX($B$21:$B$230, MATCH(0, COUNTIF($C$20:C26, $B$21:$B$230&amp;"") + IF($B$21:$B$230="",1,0), 0)), "")</f>
        <v>Republican Specialized Scientific-Practical Medical Center of Phthisiology and Pulmonology</v>
      </c>
      <c r="D27" s="535" t="s">
        <v>3609</v>
      </c>
    </row>
    <row r="28" spans="1:4" s="11" customFormat="1" x14ac:dyDescent="0.2">
      <c r="A28" s="536" t="s">
        <v>3616</v>
      </c>
      <c r="B28" s="535" t="s">
        <v>527</v>
      </c>
      <c r="C28" s="535" t="str">
        <f t="array" ref="C28">IFERROR(INDEX($B$21:$B$230, MATCH(0, COUNTIF($C$20:C27, $B$21:$B$230&amp;"") + IF($B$21:$B$230="",1,0), 0)), "")</f>
        <v>Republican Center of State Sanitary-Epidemiological Surveillance of the Republic of Uzbekistan</v>
      </c>
      <c r="D28" s="535" t="s">
        <v>3617</v>
      </c>
    </row>
    <row r="29" spans="1:4" s="11" customFormat="1" x14ac:dyDescent="0.2">
      <c r="A29" s="536" t="s">
        <v>3618</v>
      </c>
      <c r="B29" s="535" t="s">
        <v>527</v>
      </c>
      <c r="C29" s="535" t="str">
        <f t="array" ref="C29">IFERROR(INDEX($B$21:$B$230, MATCH(0, COUNTIF($C$20:C28, $B$21:$B$230&amp;"") + IF($B$21:$B$230="",1,0), 0)), "")</f>
        <v>Republican DOTS Centre  Ministry of Health of the Republic of Uzbekistan</v>
      </c>
      <c r="D29" s="535" t="s">
        <v>3617</v>
      </c>
    </row>
    <row r="30" spans="1:4" s="11" customFormat="1" x14ac:dyDescent="0.2">
      <c r="A30" s="536" t="s">
        <v>3619</v>
      </c>
      <c r="B30" s="535" t="s">
        <v>527</v>
      </c>
      <c r="C30" s="535" t="str">
        <f t="array" ref="C30">IFERROR(INDEX($B$21:$B$230, MATCH(0, COUNTIF($C$20:C29, $B$21:$B$230&amp;"") + IF($B$21:$B$230="",1,0), 0)), "")</f>
        <v>Republican Center to Fight AIDS</v>
      </c>
      <c r="D30" s="535" t="s">
        <v>3617</v>
      </c>
    </row>
    <row r="31" spans="1:4" s="11" customFormat="1" x14ac:dyDescent="0.2">
      <c r="A31" s="536" t="s">
        <v>3620</v>
      </c>
      <c r="B31" s="535" t="s">
        <v>3605</v>
      </c>
      <c r="C31" s="535" t="str">
        <f t="array" ref="C31">IFERROR(INDEX($B$21:$B$230, MATCH(0, COUNTIF($C$20:C30, $B$21:$B$230&amp;"") + IF($B$21:$B$230="",1,0), 0)), "")</f>
        <v>Ministry of Health of Mongolia</v>
      </c>
      <c r="D31" s="535" t="s">
        <v>3621</v>
      </c>
    </row>
    <row r="32" spans="1:4" s="11" customFormat="1" x14ac:dyDescent="0.2">
      <c r="A32" s="536" t="s">
        <v>3622</v>
      </c>
      <c r="B32" s="535" t="s">
        <v>527</v>
      </c>
      <c r="C32" s="535" t="str">
        <f t="array" ref="C32">IFERROR(INDEX($B$21:$B$230, MATCH(0, COUNTIF($C$20:C31, $B$21:$B$230&amp;"") + IF($B$21:$B$230="",1,0), 0)), "")</f>
        <v>Ministry of Health of the Lao People's Democratic Republic</v>
      </c>
      <c r="D32" s="535" t="s">
        <v>3617</v>
      </c>
    </row>
    <row r="33" spans="1:4" s="11" customFormat="1" x14ac:dyDescent="0.2">
      <c r="A33" s="536" t="s">
        <v>3623</v>
      </c>
      <c r="B33" s="535" t="s">
        <v>3605</v>
      </c>
      <c r="C33" s="535" t="str">
        <f t="array" ref="C33">IFERROR(INDEX($B$21:$B$230, MATCH(0, COUNTIF($C$20:C32, $B$21:$B$230&amp;"") + IF($B$21:$B$230="",1,0), 0)), "")</f>
        <v>Malaysian AIDS Council</v>
      </c>
      <c r="D33" s="535" t="s">
        <v>3621</v>
      </c>
    </row>
    <row r="34" spans="1:4" s="11" customFormat="1" x14ac:dyDescent="0.2">
      <c r="A34" s="536" t="s">
        <v>3624</v>
      </c>
      <c r="B34" s="535" t="s">
        <v>3625</v>
      </c>
      <c r="C34" s="535" t="str">
        <f t="array" ref="C34">IFERROR(INDEX($B$21:$B$230, MATCH(0, COUNTIF($C$20:C33, $B$21:$B$230&amp;"") + IF($B$21:$B$230="",1,0), 0)), "")</f>
        <v>Ministry of Health of the Democratic Republic of Timor-Leste</v>
      </c>
      <c r="D34" s="535" t="s">
        <v>3626</v>
      </c>
    </row>
    <row r="35" spans="1:4" s="11" customFormat="1" x14ac:dyDescent="0.2">
      <c r="A35" s="536" t="s">
        <v>3627</v>
      </c>
      <c r="B35" s="535" t="s">
        <v>527</v>
      </c>
      <c r="C35" s="535" t="str">
        <f t="array" ref="C35">IFERROR(INDEX($B$21:$B$230, MATCH(0, COUNTIF($C$20:C34, $B$21:$B$230&amp;"") + IF($B$21:$B$230="",1,0), 0)), "")</f>
        <v>Ministry of Health of the Royal Government of Bhutan</v>
      </c>
      <c r="D35" s="535" t="s">
        <v>3628</v>
      </c>
    </row>
    <row r="36" spans="1:4" s="11" customFormat="1" x14ac:dyDescent="0.2">
      <c r="A36" s="536" t="s">
        <v>3629</v>
      </c>
      <c r="B36" s="535" t="s">
        <v>527</v>
      </c>
      <c r="C36" s="535" t="str">
        <f t="array" ref="C36">IFERROR(INDEX($B$21:$B$230, MATCH(0, COUNTIF($C$20:C35, $B$21:$B$230&amp;"") + IF($B$21:$B$230="",1,0), 0)), "")</f>
        <v>Ministry of Health of the Republic of Armenia</v>
      </c>
      <c r="D36" s="535" t="s">
        <v>3628</v>
      </c>
    </row>
    <row r="37" spans="1:4" s="11" customFormat="1" x14ac:dyDescent="0.2">
      <c r="A37" s="536" t="s">
        <v>3630</v>
      </c>
      <c r="B37" s="535" t="s">
        <v>3605</v>
      </c>
      <c r="C37" s="535" t="str">
        <f t="array" ref="C37">IFERROR(INDEX($B$21:$B$230, MATCH(0, COUNTIF($C$20:C36, $B$21:$B$230&amp;"") + IF($B$21:$B$230="",1,0), 0)), "")</f>
        <v>Mission East</v>
      </c>
      <c r="D37" s="535" t="s">
        <v>3621</v>
      </c>
    </row>
    <row r="38" spans="1:4" s="11" customFormat="1" x14ac:dyDescent="0.2">
      <c r="A38" s="536" t="s">
        <v>3631</v>
      </c>
      <c r="B38" s="535" t="s">
        <v>527</v>
      </c>
      <c r="C38" s="535" t="str">
        <f t="array" ref="C38">IFERROR(INDEX($B$21:$B$230, MATCH(0, COUNTIF($C$20:C37, $B$21:$B$230&amp;"") + IF($B$21:$B$230="",1,0), 0)), "")</f>
        <v>Ministry of Health of the Republic of Azerbaijan</v>
      </c>
      <c r="D38" s="535" t="s">
        <v>3628</v>
      </c>
    </row>
    <row r="39" spans="1:4" s="11" customFormat="1" x14ac:dyDescent="0.2">
      <c r="A39" s="536" t="s">
        <v>3632</v>
      </c>
      <c r="B39" s="535" t="s">
        <v>527</v>
      </c>
      <c r="C39" s="535" t="str">
        <f t="array" ref="C39">IFERROR(INDEX($B$21:$B$230, MATCH(0, COUNTIF($C$20:C38, $B$21:$B$230&amp;"") + IF($B$21:$B$230="",1,0), 0)), "")</f>
        <v>Main Medical Department of the Ministry of Justice of the Republic of Azerbaijan</v>
      </c>
      <c r="D39" s="535" t="s">
        <v>3628</v>
      </c>
    </row>
    <row r="40" spans="1:4" s="11" customFormat="1" x14ac:dyDescent="0.2">
      <c r="A40" s="536" t="s">
        <v>3633</v>
      </c>
      <c r="B40" s="535" t="s">
        <v>527</v>
      </c>
      <c r="C40" s="535" t="str">
        <f t="array" ref="C40">IFERROR(INDEX($B$21:$B$230, MATCH(0, COUNTIF($C$20:C39, $B$21:$B$230&amp;"") + IF($B$21:$B$230="",1,0), 0)), "")</f>
        <v>National Center For Disease Control and Public Health</v>
      </c>
      <c r="D40" s="535" t="s">
        <v>3634</v>
      </c>
    </row>
    <row r="41" spans="1:4" s="11" customFormat="1" x14ac:dyDescent="0.2">
      <c r="A41" s="536" t="s">
        <v>3635</v>
      </c>
      <c r="B41" s="535" t="s">
        <v>527</v>
      </c>
      <c r="C41" s="535" t="str">
        <f t="array" ref="C41">IFERROR(INDEX($B$21:$B$230, MATCH(0, COUNTIF($C$20:C40, $B$21:$B$230&amp;"") + IF($B$21:$B$230="",1,0), 0)), "")</f>
        <v>Republican Scientific and Practical Center for Medical Technologies, Informatization, Administration and Management of Health</v>
      </c>
      <c r="D41" s="535" t="s">
        <v>3634</v>
      </c>
    </row>
    <row r="42" spans="1:4" s="11" customFormat="1" x14ac:dyDescent="0.2">
      <c r="A42" s="536" t="s">
        <v>3636</v>
      </c>
      <c r="B42" s="535" t="s">
        <v>3637</v>
      </c>
      <c r="C42" s="535" t="str">
        <f t="array" ref="C42">IFERROR(INDEX($B$21:$B$230, MATCH(0, COUNTIF($C$20:C41, $B$21:$B$230&amp;"") + IF($B$21:$B$230="",1,0), 0)), "")</f>
        <v>Public Institution - Coordination, Implementation and Monitoring Unit of the Health  System Projects</v>
      </c>
      <c r="D42" s="535" t="s">
        <v>3638</v>
      </c>
    </row>
    <row r="43" spans="1:4" s="11" customFormat="1" x14ac:dyDescent="0.2">
      <c r="A43" s="536" t="s">
        <v>3639</v>
      </c>
      <c r="B43" s="535" t="s">
        <v>3640</v>
      </c>
      <c r="C43" s="535" t="str">
        <f t="array" ref="C43">IFERROR(INDEX($B$21:$B$230, MATCH(0, COUNTIF($C$20:C42, $B$21:$B$230&amp;"") + IF($B$21:$B$230="",1,0), 0)), "")</f>
        <v>Center for Health Policies and Studies</v>
      </c>
      <c r="D43" s="535" t="s">
        <v>3641</v>
      </c>
    </row>
    <row r="44" spans="1:4" s="11" customFormat="1" x14ac:dyDescent="0.2">
      <c r="A44" s="536" t="s">
        <v>3642</v>
      </c>
      <c r="B44" s="535" t="s">
        <v>3643</v>
      </c>
      <c r="C44" s="535" t="str">
        <f t="array" ref="C44">IFERROR(INDEX($B$21:$B$230, MATCH(0, COUNTIF($C$20:C43, $B$21:$B$230&amp;"") + IF($B$21:$B$230="",1,0), 0)), "")</f>
        <v>United Nations Children's Fund</v>
      </c>
      <c r="D44" s="535" t="s">
        <v>3644</v>
      </c>
    </row>
    <row r="45" spans="1:4" s="11" customFormat="1" x14ac:dyDescent="0.2">
      <c r="A45" s="536" t="s">
        <v>3645</v>
      </c>
      <c r="B45" s="535" t="s">
        <v>3640</v>
      </c>
      <c r="C45" s="535" t="str">
        <f t="array" ref="C45">IFERROR(INDEX($B$21:$B$230, MATCH(0, COUNTIF($C$20:C44, $B$21:$B$230&amp;"") + IF($B$21:$B$230="",1,0), 0)), "")</f>
        <v>International Charitable Foundation “Alliance for Public Health”</v>
      </c>
      <c r="D45" s="535" t="s">
        <v>3641</v>
      </c>
    </row>
    <row r="46" spans="1:4" s="11" customFormat="1" x14ac:dyDescent="0.2">
      <c r="A46" s="536" t="s">
        <v>3646</v>
      </c>
      <c r="B46" s="535" t="s">
        <v>527</v>
      </c>
      <c r="C46" s="535" t="str">
        <f t="array" ref="C46">IFERROR(INDEX($B$21:$B$230, MATCH(0, COUNTIF($C$20:C45, $B$21:$B$230&amp;"") + IF($B$21:$B$230="",1,0), 0)), "")</f>
        <v>Charitable Organization "All-Ukrainian Network of People Living with HIV/AIDS"</v>
      </c>
      <c r="D46" s="535" t="s">
        <v>3647</v>
      </c>
    </row>
    <row r="47" spans="1:4" s="11" customFormat="1" x14ac:dyDescent="0.2">
      <c r="A47" s="536" t="s">
        <v>3648</v>
      </c>
      <c r="B47" s="535" t="s">
        <v>3649</v>
      </c>
      <c r="C47" s="535" t="str">
        <f t="array" ref="C47">IFERROR(INDEX($B$21:$B$230, MATCH(0, COUNTIF($C$20:C46, $B$21:$B$230&amp;"") + IF($B$21:$B$230="",1,0), 0)), "")</f>
        <v>State Institution "Public Health Center of the Ministry of Health of Ukraine"</v>
      </c>
      <c r="D47" s="535" t="s">
        <v>3650</v>
      </c>
    </row>
    <row r="48" spans="1:4" s="11" customFormat="1" x14ac:dyDescent="0.2">
      <c r="A48" s="536" t="s">
        <v>3651</v>
      </c>
      <c r="B48" s="535" t="s">
        <v>3643</v>
      </c>
      <c r="C48" s="535" t="str">
        <f t="array" ref="C48">IFERROR(INDEX($B$21:$B$230, MATCH(0, COUNTIF($C$20:C47, $B$21:$B$230&amp;"") + IF($B$21:$B$230="",1,0), 0)), "")</f>
        <v>Oil Search Foundation</v>
      </c>
      <c r="D48" s="535" t="s">
        <v>3644</v>
      </c>
    </row>
    <row r="49" spans="1:4" s="11" customFormat="1" x14ac:dyDescent="0.2">
      <c r="A49" s="536" t="s">
        <v>3652</v>
      </c>
      <c r="B49" s="535" t="s">
        <v>3653</v>
      </c>
      <c r="C49" s="535" t="str">
        <f t="array" ref="C49">IFERROR(INDEX($B$21:$B$230, MATCH(0, COUNTIF($C$20:C48, $B$21:$B$230&amp;"") + IF($B$21:$B$230="",1,0), 0)), "")</f>
        <v>Population Services International</v>
      </c>
      <c r="D49" s="535" t="s">
        <v>3654</v>
      </c>
    </row>
    <row r="50" spans="1:4" s="11" customFormat="1" x14ac:dyDescent="0.2">
      <c r="A50" s="536" t="s">
        <v>3655</v>
      </c>
      <c r="B50" s="535" t="s">
        <v>3653</v>
      </c>
      <c r="C50" s="535" t="str">
        <f t="array" ref="C50">IFERROR(INDEX($B$21:$B$230, MATCH(0, COUNTIF($C$20:C49, $B$21:$B$230&amp;"") + IF($B$21:$B$230="",1,0), 0)), "")</f>
        <v>The Rotary Club of Port Moresby Inc.</v>
      </c>
      <c r="D50" s="535" t="s">
        <v>3654</v>
      </c>
    </row>
    <row r="51" spans="1:4" s="11" customFormat="1" x14ac:dyDescent="0.2">
      <c r="A51" s="536" t="s">
        <v>3656</v>
      </c>
      <c r="B51" s="535" t="s">
        <v>3657</v>
      </c>
      <c r="C51" s="535" t="str">
        <f t="array" ref="C51">IFERROR(INDEX($B$21:$B$230, MATCH(0, COUNTIF($C$20:C50, $B$21:$B$230&amp;"") + IF($B$21:$B$230="",1,0), 0)), "")</f>
        <v>World Vision (PNG) Trust</v>
      </c>
      <c r="D51" s="535" t="s">
        <v>3658</v>
      </c>
    </row>
    <row r="52" spans="1:4" s="11" customFormat="1" x14ac:dyDescent="0.2">
      <c r="A52" s="536" t="s">
        <v>3659</v>
      </c>
      <c r="B52" s="535" t="s">
        <v>3657</v>
      </c>
      <c r="C52" s="535" t="str">
        <f t="array" ref="C52">IFERROR(INDEX($B$21:$B$230, MATCH(0, COUNTIF($C$20:C51, $B$21:$B$230&amp;"") + IF($B$21:$B$230="",1,0), 0)), "")</f>
        <v>UNICEF Ethiopia</v>
      </c>
      <c r="D52" s="535" t="s">
        <v>3658</v>
      </c>
    </row>
    <row r="53" spans="1:4" s="11" customFormat="1" x14ac:dyDescent="0.2">
      <c r="A53" s="536" t="s">
        <v>3660</v>
      </c>
      <c r="B53" s="535" t="s">
        <v>3657</v>
      </c>
      <c r="C53" s="535" t="str">
        <f t="array" ref="C53">IFERROR(INDEX($B$21:$B$230, MATCH(0, COUNTIF($C$20:C52, $B$21:$B$230&amp;"") + IF($B$21:$B$230="",1,0), 0)), "")</f>
        <v>Federal Ministry of Health of the Federal Democratic Republic of Ethiopia</v>
      </c>
      <c r="D53" s="535" t="s">
        <v>3658</v>
      </c>
    </row>
    <row r="54" spans="1:4" s="11" customFormat="1" x14ac:dyDescent="0.2">
      <c r="A54" s="536" t="s">
        <v>3661</v>
      </c>
      <c r="B54" s="535" t="s">
        <v>3657</v>
      </c>
      <c r="C54" s="535" t="str">
        <f t="array" ref="C54">IFERROR(INDEX($B$21:$B$230, MATCH(0, COUNTIF($C$20:C53, $B$21:$B$230&amp;"") + IF($B$21:$B$230="",1,0), 0)), "")</f>
        <v>HIV/AIDS Prevention and Control Office</v>
      </c>
      <c r="D54" s="535" t="s">
        <v>3658</v>
      </c>
    </row>
    <row r="55" spans="1:4" s="11" customFormat="1" x14ac:dyDescent="0.2">
      <c r="A55" s="536" t="s">
        <v>3662</v>
      </c>
      <c r="B55" s="535" t="s">
        <v>3657</v>
      </c>
      <c r="C55" s="535" t="str">
        <f t="array" ref="C55">IFERROR(INDEX($B$21:$B$230, MATCH(0, COUNTIF($C$20:C54, $B$21:$B$230&amp;"") + IF($B$21:$B$230="",1,0), 0)), "")</f>
        <v>Amref Health Africa in Kenya</v>
      </c>
      <c r="D55" s="535" t="s">
        <v>3658</v>
      </c>
    </row>
    <row r="56" spans="1:4" s="11" customFormat="1" x14ac:dyDescent="0.2">
      <c r="A56" s="536" t="s">
        <v>3663</v>
      </c>
      <c r="B56" s="535" t="s">
        <v>3664</v>
      </c>
      <c r="C56" s="535" t="str">
        <f t="array" ref="C56">IFERROR(INDEX($B$21:$B$230, MATCH(0, COUNTIF($C$20:C55, $B$21:$B$230&amp;"") + IF($B$21:$B$230="",1,0), 0)), "")</f>
        <v>National Treasury of the Republic of Kenya</v>
      </c>
      <c r="D56" s="535" t="s">
        <v>3665</v>
      </c>
    </row>
    <row r="57" spans="1:4" s="11" customFormat="1" x14ac:dyDescent="0.2">
      <c r="A57" s="536" t="s">
        <v>3666</v>
      </c>
      <c r="B57" s="535" t="s">
        <v>3664</v>
      </c>
      <c r="C57" s="535" t="str">
        <f t="array" ref="C57">IFERROR(INDEX($B$21:$B$230, MATCH(0, COUNTIF($C$20:C56, $B$21:$B$230&amp;"") + IF($B$21:$B$230="",1,0), 0)), "")</f>
        <v>Kenya Red Cross Society</v>
      </c>
      <c r="D57" s="535" t="s">
        <v>3665</v>
      </c>
    </row>
    <row r="58" spans="1:4" s="11" customFormat="1" x14ac:dyDescent="0.2">
      <c r="A58" s="536" t="s">
        <v>3667</v>
      </c>
      <c r="B58" s="535" t="s">
        <v>3664</v>
      </c>
      <c r="C58" s="535" t="str">
        <f t="array" ref="C58">IFERROR(INDEX($B$21:$B$230, MATCH(0, COUNTIF($C$20:C57, $B$21:$B$230&amp;"") + IF($B$21:$B$230="",1,0), 0)), "")</f>
        <v>World Vision Somalia</v>
      </c>
      <c r="D58" s="535" t="s">
        <v>3665</v>
      </c>
    </row>
    <row r="59" spans="1:4" s="11" customFormat="1" x14ac:dyDescent="0.2">
      <c r="A59" s="536" t="s">
        <v>3668</v>
      </c>
      <c r="B59" s="535" t="s">
        <v>3669</v>
      </c>
      <c r="C59" s="535" t="str">
        <f t="array" ref="C59">IFERROR(INDEX($B$21:$B$230, MATCH(0, COUNTIF($C$20:C58, $B$21:$B$230&amp;"") + IF($B$21:$B$230="",1,0), 0)), "")</f>
        <v>Ministry of Finance, Planning and Economic Development of the Republic of Uganda</v>
      </c>
      <c r="D59" s="535" t="s">
        <v>3670</v>
      </c>
    </row>
    <row r="60" spans="1:4" s="11" customFormat="1" x14ac:dyDescent="0.2">
      <c r="A60" s="536" t="s">
        <v>3671</v>
      </c>
      <c r="B60" s="535" t="s">
        <v>3669</v>
      </c>
      <c r="C60" s="535" t="str">
        <f t="array" ref="C60">IFERROR(INDEX($B$21:$B$230, MATCH(0, COUNTIF($C$20:C59, $B$21:$B$230&amp;"") + IF($B$21:$B$230="",1,0), 0)), "")</f>
        <v>The AIDS Support Organisation (Uganda) Limited</v>
      </c>
      <c r="D60" s="535" t="s">
        <v>3670</v>
      </c>
    </row>
    <row r="61" spans="1:4" s="11" customFormat="1" x14ac:dyDescent="0.2">
      <c r="A61" s="536" t="s">
        <v>3672</v>
      </c>
      <c r="B61" s="535" t="s">
        <v>3669</v>
      </c>
      <c r="C61" s="535" t="str">
        <f t="array" ref="C61">IFERROR(INDEX($B$21:$B$230, MATCH(0, COUNTIF($C$20:C60, $B$21:$B$230&amp;"") + IF($B$21:$B$230="",1,0), 0)), "")</f>
        <v>Federal Ministry of Health of the Republic of Sudan</v>
      </c>
      <c r="D61" s="535" t="s">
        <v>3670</v>
      </c>
    </row>
    <row r="62" spans="1:4" s="11" customFormat="1" x14ac:dyDescent="0.2">
      <c r="A62" s="536" t="s">
        <v>3673</v>
      </c>
      <c r="B62" s="535" t="s">
        <v>3669</v>
      </c>
      <c r="C62" s="535" t="str">
        <f t="array" ref="C62">IFERROR(INDEX($B$21:$B$230, MATCH(0, COUNTIF($C$20:C61, $B$21:$B$230&amp;"") + IF($B$21:$B$230="",1,0), 0)), "")</f>
        <v>Conseil National de Lutte contre le VIH/SIDA, la Tuberculose, le Paludisme, les Hépatites, les Infections sexuellement transmissibles et les Epidémies</v>
      </c>
      <c r="D62" s="535" t="s">
        <v>3670</v>
      </c>
    </row>
    <row r="63" spans="1:4" s="11" customFormat="1" x14ac:dyDescent="0.2">
      <c r="A63" s="536" t="s">
        <v>3674</v>
      </c>
      <c r="B63" s="535" t="s">
        <v>3675</v>
      </c>
      <c r="C63" s="535" t="str">
        <f t="array" ref="C63">IFERROR(INDEX($B$21:$B$230, MATCH(0, COUNTIF($C$20:C62, $B$21:$B$230&amp;"") + IF($B$21:$B$230="",1,0), 0)), "")</f>
        <v>Programme santé de lutte contre le Sida</v>
      </c>
      <c r="D63" s="535" t="s">
        <v>3676</v>
      </c>
    </row>
    <row r="64" spans="1:4" s="11" customFormat="1" x14ac:dyDescent="0.2">
      <c r="A64" s="536" t="s">
        <v>3677</v>
      </c>
      <c r="B64" s="535" t="s">
        <v>3675</v>
      </c>
      <c r="C64" s="535" t="str">
        <f t="array" ref="C64">IFERROR(INDEX($B$21:$B$230, MATCH(0, COUNTIF($C$20:C63, $B$21:$B$230&amp;"") + IF($B$21:$B$230="",1,0), 0)), "")</f>
        <v>Africare</v>
      </c>
      <c r="D64" s="535" t="s">
        <v>3676</v>
      </c>
    </row>
    <row r="65" spans="1:4" s="11" customFormat="1" x14ac:dyDescent="0.2">
      <c r="A65" s="536" t="s">
        <v>3678</v>
      </c>
      <c r="B65" s="535" t="s">
        <v>3675</v>
      </c>
      <c r="C65" s="535" t="str">
        <f t="array" ref="C65">IFERROR(INDEX($B$21:$B$230, MATCH(0, COUNTIF($C$20:C64, $B$21:$B$230&amp;"") + IF($B$21:$B$230="",1,0), 0)), "")</f>
        <v>Catholic Relief Services - United States Conference of Catholic Bishops</v>
      </c>
      <c r="D65" s="535" t="s">
        <v>3676</v>
      </c>
    </row>
    <row r="66" spans="1:4" s="11" customFormat="1" x14ac:dyDescent="0.2">
      <c r="A66" s="536" t="s">
        <v>3679</v>
      </c>
      <c r="B66" s="535" t="s">
        <v>3675</v>
      </c>
      <c r="C66" s="535" t="str">
        <f t="array" ref="C66">IFERROR(INDEX($B$21:$B$230, MATCH(0, COUNTIF($C$20:C65, $B$21:$B$230&amp;"") + IF($B$21:$B$230="",1,0), 0)), "")</f>
        <v>Programme National contre la Tuberculose de la République du Bénin</v>
      </c>
      <c r="D66" s="535" t="s">
        <v>3676</v>
      </c>
    </row>
    <row r="67" spans="1:4" s="11" customFormat="1" x14ac:dyDescent="0.2">
      <c r="A67" s="536" t="s">
        <v>3680</v>
      </c>
      <c r="B67" s="535" t="s">
        <v>3675</v>
      </c>
      <c r="C67" s="535" t="str">
        <f t="array" ref="C67">IFERROR(INDEX($B$21:$B$230, MATCH(0, COUNTIF($C$20:C66, $B$21:$B$230&amp;"") + IF($B$21:$B$230="",1,0), 0)), "")</f>
        <v>Plan International, Inc.</v>
      </c>
      <c r="D67" s="535" t="s">
        <v>3676</v>
      </c>
    </row>
    <row r="68" spans="1:4" s="11" customFormat="1" x14ac:dyDescent="0.2">
      <c r="A68" s="536" t="s">
        <v>3681</v>
      </c>
      <c r="B68" s="535" t="s">
        <v>3675</v>
      </c>
      <c r="C68" s="535" t="str">
        <f t="array" ref="C68">IFERROR(INDEX($B$21:$B$230, MATCH(0, COUNTIF($C$20:C67, $B$21:$B$230&amp;"") + IF($B$21:$B$230="",1,0), 0)), "")</f>
        <v>Health System Performance Program</v>
      </c>
      <c r="D68" s="535" t="s">
        <v>3676</v>
      </c>
    </row>
    <row r="69" spans="1:4" s="11" customFormat="1" x14ac:dyDescent="0.2">
      <c r="A69" s="536" t="s">
        <v>3682</v>
      </c>
      <c r="B69" s="535" t="s">
        <v>3683</v>
      </c>
      <c r="C69" s="535" t="str">
        <f t="array" ref="C69">IFERROR(INDEX($B$21:$B$230, MATCH(0, COUNTIF($C$20:C68, $B$21:$B$230&amp;"") + IF($B$21:$B$230="",1,0), 0)), "")</f>
        <v>Programme National de Lutte contre le Paludisme de la République du Bénin</v>
      </c>
      <c r="D69" s="535" t="s">
        <v>3684</v>
      </c>
    </row>
    <row r="70" spans="1:4" s="11" customFormat="1" x14ac:dyDescent="0.2">
      <c r="A70" s="536" t="s">
        <v>3685</v>
      </c>
      <c r="B70" s="535" t="s">
        <v>3686</v>
      </c>
      <c r="C70" s="535" t="str">
        <f t="array" ref="C70">IFERROR(INDEX($B$21:$B$230, MATCH(0, COUNTIF($C$20:C69, $B$21:$B$230&amp;"") + IF($B$21:$B$230="",1,0), 0)), "")</f>
        <v/>
      </c>
      <c r="D70" s="535" t="s">
        <v>3687</v>
      </c>
    </row>
    <row r="71" spans="1:4" s="11" customFormat="1" x14ac:dyDescent="0.2">
      <c r="A71" s="536" t="s">
        <v>3688</v>
      </c>
      <c r="B71" s="535" t="s">
        <v>3683</v>
      </c>
      <c r="C71" s="535" t="str">
        <f t="array" ref="C71">IFERROR(INDEX($B$21:$B$230, MATCH(0, COUNTIF($C$20:C70, $B$21:$B$230&amp;"") + IF($B$21:$B$230="",1,0), 0)), "")</f>
        <v/>
      </c>
      <c r="D71" s="535" t="s">
        <v>3684</v>
      </c>
    </row>
    <row r="72" spans="1:4" s="11" customFormat="1" x14ac:dyDescent="0.2">
      <c r="A72" s="536" t="s">
        <v>3689</v>
      </c>
      <c r="B72" s="535" t="s">
        <v>3683</v>
      </c>
      <c r="C72" s="535" t="str">
        <f t="array" ref="C72">IFERROR(INDEX($B$21:$B$230, MATCH(0, COUNTIF($C$20:C71, $B$21:$B$230&amp;"") + IF($B$21:$B$230="",1,0), 0)), "")</f>
        <v/>
      </c>
      <c r="D72" s="535" t="s">
        <v>3684</v>
      </c>
    </row>
    <row r="73" spans="1:4" s="11" customFormat="1" x14ac:dyDescent="0.2">
      <c r="A73" s="536" t="s">
        <v>3690</v>
      </c>
      <c r="B73" s="535" t="s">
        <v>3683</v>
      </c>
      <c r="C73" s="535" t="str">
        <f t="array" ref="C73">IFERROR(INDEX($B$21:$B$230, MATCH(0, COUNTIF($C$20:C72, $B$21:$B$230&amp;"") + IF($B$21:$B$230="",1,0), 0)), "")</f>
        <v/>
      </c>
      <c r="D73" s="535" t="s">
        <v>3684</v>
      </c>
    </row>
    <row r="74" spans="1:4" s="11" customFormat="1" x14ac:dyDescent="0.2">
      <c r="A74" s="536" t="s">
        <v>3691</v>
      </c>
      <c r="B74" s="535" t="s">
        <v>3683</v>
      </c>
      <c r="C74" s="535" t="str">
        <f t="array" ref="C74">IFERROR(INDEX($B$21:$B$230, MATCH(0, COUNTIF($C$20:C73, $B$21:$B$230&amp;"") + IF($B$21:$B$230="",1,0), 0)), "")</f>
        <v/>
      </c>
      <c r="D74" s="535" t="s">
        <v>3684</v>
      </c>
    </row>
    <row r="75" spans="1:4" s="11" customFormat="1" x14ac:dyDescent="0.2">
      <c r="A75" s="536" t="s">
        <v>3692</v>
      </c>
      <c r="B75" s="535" t="s">
        <v>3693</v>
      </c>
      <c r="C75" s="535" t="str">
        <f t="array" ref="C75">IFERROR(INDEX($B$21:$B$230, MATCH(0, COUNTIF($C$20:C74, $B$21:$B$230&amp;"") + IF($B$21:$B$230="",1,0), 0)), "")</f>
        <v/>
      </c>
      <c r="D75" s="535" t="s">
        <v>3694</v>
      </c>
    </row>
    <row r="76" spans="1:4" s="11" customFormat="1" x14ac:dyDescent="0.2">
      <c r="A76" s="536" t="s">
        <v>3695</v>
      </c>
      <c r="B76" s="535" t="s">
        <v>3693</v>
      </c>
      <c r="C76" s="535" t="str">
        <f t="array" ref="C76">IFERROR(INDEX($B$21:$B$230, MATCH(0, COUNTIF($C$20:C75, $B$21:$B$230&amp;"") + IF($B$21:$B$230="",1,0), 0)), "")</f>
        <v/>
      </c>
      <c r="D76" s="535" t="s">
        <v>3694</v>
      </c>
    </row>
    <row r="77" spans="1:4" s="11" customFormat="1" x14ac:dyDescent="0.2">
      <c r="A77" s="536" t="s">
        <v>3696</v>
      </c>
      <c r="B77" s="535" t="s">
        <v>3693</v>
      </c>
      <c r="C77" s="535" t="str">
        <f t="array" ref="C77">IFERROR(INDEX($B$21:$B$230, MATCH(0, COUNTIF($C$20:C76, $B$21:$B$230&amp;"") + IF($B$21:$B$230="",1,0), 0)), "")</f>
        <v/>
      </c>
      <c r="D77" s="535" t="s">
        <v>3694</v>
      </c>
    </row>
    <row r="78" spans="1:4" s="11" customFormat="1" x14ac:dyDescent="0.2">
      <c r="A78" s="536" t="s">
        <v>3697</v>
      </c>
      <c r="B78" s="535" t="s">
        <v>3698</v>
      </c>
      <c r="C78" s="535" t="str">
        <f t="array" ref="C78">IFERROR(INDEX($B$21:$B$230, MATCH(0, COUNTIF($C$20:C77, $B$21:$B$230&amp;"") + IF($B$21:$B$230="",1,0), 0)), "")</f>
        <v/>
      </c>
      <c r="D78" s="535" t="s">
        <v>3699</v>
      </c>
    </row>
    <row r="79" spans="1:4" s="11" customFormat="1" x14ac:dyDescent="0.2">
      <c r="A79" s="536" t="s">
        <v>3700</v>
      </c>
      <c r="B79" s="535" t="s">
        <v>3693</v>
      </c>
      <c r="C79" s="535" t="str">
        <f t="array" ref="C79">IFERROR(INDEX($B$21:$B$230, MATCH(0, COUNTIF($C$20:C78, $B$21:$B$230&amp;"") + IF($B$21:$B$230="",1,0), 0)), "")</f>
        <v/>
      </c>
      <c r="D79" s="535" t="s">
        <v>3694</v>
      </c>
    </row>
    <row r="80" spans="1:4" s="11" customFormat="1" x14ac:dyDescent="0.2">
      <c r="A80" s="536" t="s">
        <v>3701</v>
      </c>
      <c r="B80" s="535" t="s">
        <v>3702</v>
      </c>
      <c r="C80" s="535" t="str">
        <f t="array" ref="C80">IFERROR(INDEX($B$21:$B$230, MATCH(0, COUNTIF($C$20:C79, $B$21:$B$230&amp;"") + IF($B$21:$B$230="",1,0), 0)), "")</f>
        <v/>
      </c>
      <c r="D80" s="535" t="s">
        <v>3703</v>
      </c>
    </row>
    <row r="81" spans="1:4" s="11" customFormat="1" x14ac:dyDescent="0.2">
      <c r="A81" s="536" t="s">
        <v>3704</v>
      </c>
      <c r="B81" s="535" t="s">
        <v>3702</v>
      </c>
      <c r="C81" s="535" t="str">
        <f t="array" ref="C81">IFERROR(INDEX($B$21:$B$230, MATCH(0, COUNTIF($C$20:C80, $B$21:$B$230&amp;"") + IF($B$21:$B$230="",1,0), 0)), "")</f>
        <v/>
      </c>
      <c r="D81" s="535" t="s">
        <v>3703</v>
      </c>
    </row>
    <row r="82" spans="1:4" s="11" customFormat="1" x14ac:dyDescent="0.2">
      <c r="A82" s="536" t="s">
        <v>3705</v>
      </c>
      <c r="B82" s="535" t="s">
        <v>3702</v>
      </c>
      <c r="C82" s="535" t="str">
        <f t="array" ref="C82">IFERROR(INDEX($B$21:$B$230, MATCH(0, COUNTIF($C$20:C81, $B$21:$B$230&amp;"") + IF($B$21:$B$230="",1,0), 0)), "")</f>
        <v/>
      </c>
      <c r="D82" s="535" t="s">
        <v>3703</v>
      </c>
    </row>
    <row r="83" spans="1:4" s="11" customFormat="1" x14ac:dyDescent="0.2">
      <c r="A83" s="536" t="s">
        <v>3706</v>
      </c>
      <c r="B83" s="535" t="s">
        <v>3702</v>
      </c>
      <c r="C83" s="535" t="str">
        <f t="array" ref="C83">IFERROR(INDEX($B$21:$B$230, MATCH(0, COUNTIF($C$20:C82, $B$21:$B$230&amp;"") + IF($B$21:$B$230="",1,0), 0)), "")</f>
        <v/>
      </c>
      <c r="D83" s="535" t="s">
        <v>3703</v>
      </c>
    </row>
    <row r="84" spans="1:4" s="11" customFormat="1" x14ac:dyDescent="0.2">
      <c r="A84" s="536" t="s">
        <v>3707</v>
      </c>
      <c r="B84" s="535" t="s">
        <v>3708</v>
      </c>
      <c r="C84" s="535" t="str">
        <f t="array" ref="C84">IFERROR(INDEX($B$21:$B$230, MATCH(0, COUNTIF($C$20:C83, $B$21:$B$230&amp;"") + IF($B$21:$B$230="",1,0), 0)), "")</f>
        <v/>
      </c>
      <c r="D84" s="535" t="s">
        <v>3709</v>
      </c>
    </row>
    <row r="85" spans="1:4" s="11" customFormat="1" x14ac:dyDescent="0.2">
      <c r="A85" s="536" t="s">
        <v>3710</v>
      </c>
      <c r="B85" s="535" t="s">
        <v>3708</v>
      </c>
      <c r="C85" s="535" t="str">
        <f t="array" ref="C85">IFERROR(INDEX($B$21:$B$230, MATCH(0, COUNTIF($C$20:C84, $B$21:$B$230&amp;"") + IF($B$21:$B$230="",1,0), 0)), "")</f>
        <v/>
      </c>
      <c r="D85" s="535" t="s">
        <v>3709</v>
      </c>
    </row>
    <row r="86" spans="1:4" s="11" customFormat="1" x14ac:dyDescent="0.2">
      <c r="A86" s="536" t="s">
        <v>3711</v>
      </c>
      <c r="B86" s="535" t="s">
        <v>527</v>
      </c>
      <c r="C86" s="535" t="str">
        <f t="array" ref="C86">IFERROR(INDEX($B$21:$B$230, MATCH(0, COUNTIF($C$20:C85, $B$21:$B$230&amp;"") + IF($B$21:$B$230="",1,0), 0)), "")</f>
        <v/>
      </c>
      <c r="D86" s="535" t="s">
        <v>3712</v>
      </c>
    </row>
    <row r="87" spans="1:4" s="11" customFormat="1" x14ac:dyDescent="0.2">
      <c r="A87" s="536" t="s">
        <v>3713</v>
      </c>
      <c r="B87" s="535" t="s">
        <v>527</v>
      </c>
      <c r="C87" s="535" t="str">
        <f t="array" ref="C87">IFERROR(INDEX($B$21:$B$230, MATCH(0, COUNTIF($C$20:C86, $B$21:$B$230&amp;"") + IF($B$21:$B$230="",1,0), 0)), "")</f>
        <v/>
      </c>
      <c r="D87" s="535" t="s">
        <v>3712</v>
      </c>
    </row>
    <row r="88" spans="1:4" s="11" customFormat="1" x14ac:dyDescent="0.2">
      <c r="A88" s="536" t="s">
        <v>3714</v>
      </c>
      <c r="B88" s="535" t="s">
        <v>3708</v>
      </c>
      <c r="C88" s="535" t="str">
        <f t="array" ref="C88">IFERROR(INDEX($B$21:$B$230, MATCH(0, COUNTIF($C$20:C87, $B$21:$B$230&amp;"") + IF($B$21:$B$230="",1,0), 0)), "")</f>
        <v/>
      </c>
      <c r="D88" s="535" t="s">
        <v>3709</v>
      </c>
    </row>
    <row r="89" spans="1:4" s="11" customFormat="1" x14ac:dyDescent="0.2">
      <c r="A89" s="536" t="s">
        <v>3715</v>
      </c>
      <c r="B89" s="535" t="s">
        <v>3708</v>
      </c>
      <c r="C89" s="535" t="str">
        <f t="array" ref="C89">IFERROR(INDEX($B$21:$B$230, MATCH(0, COUNTIF($C$20:C88, $B$21:$B$230&amp;"") + IF($B$21:$B$230="",1,0), 0)), "")</f>
        <v/>
      </c>
      <c r="D89" s="535" t="s">
        <v>3709</v>
      </c>
    </row>
    <row r="90" spans="1:4" s="11" customFormat="1" x14ac:dyDescent="0.2">
      <c r="A90" s="536" t="s">
        <v>3716</v>
      </c>
      <c r="B90" s="535" t="s">
        <v>3717</v>
      </c>
      <c r="C90" s="535" t="str">
        <f t="array" ref="C90">IFERROR(INDEX($B$21:$B$230, MATCH(0, COUNTIF($C$20:C89, $B$21:$B$230&amp;"") + IF($B$21:$B$230="",1,0), 0)), "")</f>
        <v/>
      </c>
      <c r="D90" s="535" t="s">
        <v>3718</v>
      </c>
    </row>
    <row r="91" spans="1:4" s="11" customFormat="1" x14ac:dyDescent="0.2">
      <c r="A91" s="536" t="s">
        <v>3719</v>
      </c>
      <c r="B91" s="535" t="s">
        <v>3717</v>
      </c>
      <c r="C91" s="535" t="str">
        <f t="array" ref="C91">IFERROR(INDEX($B$21:$B$230, MATCH(0, COUNTIF($C$20:C90, $B$21:$B$230&amp;"") + IF($B$21:$B$230="",1,0), 0)), "")</f>
        <v/>
      </c>
      <c r="D91" s="535" t="s">
        <v>3718</v>
      </c>
    </row>
    <row r="92" spans="1:4" s="11" customFormat="1" x14ac:dyDescent="0.2">
      <c r="A92" s="536" t="s">
        <v>3720</v>
      </c>
      <c r="B92" s="535" t="s">
        <v>3721</v>
      </c>
      <c r="C92" s="535" t="str">
        <f t="array" ref="C92">IFERROR(INDEX($B$21:$B$230, MATCH(0, COUNTIF($C$20:C91, $B$21:$B$230&amp;"") + IF($B$21:$B$230="",1,0), 0)), "")</f>
        <v/>
      </c>
      <c r="D92" s="535" t="s">
        <v>3722</v>
      </c>
    </row>
    <row r="93" spans="1:4" s="11" customFormat="1" x14ac:dyDescent="0.2">
      <c r="A93" s="536" t="s">
        <v>3723</v>
      </c>
      <c r="B93" s="535" t="s">
        <v>3721</v>
      </c>
      <c r="C93" s="535" t="str">
        <f t="array" ref="C93">IFERROR(INDEX($B$21:$B$230, MATCH(0, COUNTIF($C$20:C92, $B$21:$B$230&amp;"") + IF($B$21:$B$230="",1,0), 0)), "")</f>
        <v/>
      </c>
      <c r="D93" s="535" t="s">
        <v>3722</v>
      </c>
    </row>
    <row r="94" spans="1:4" s="11" customFormat="1" x14ac:dyDescent="0.2">
      <c r="A94" s="536" t="s">
        <v>3724</v>
      </c>
      <c r="B94" s="535" t="s">
        <v>3721</v>
      </c>
      <c r="C94" s="535" t="str">
        <f t="array" ref="C94">IFERROR(INDEX($B$21:$B$230, MATCH(0, COUNTIF($C$20:C93, $B$21:$B$230&amp;"") + IF($B$21:$B$230="",1,0), 0)), "")</f>
        <v/>
      </c>
      <c r="D94" s="535" t="s">
        <v>3722</v>
      </c>
    </row>
    <row r="95" spans="1:4" s="11" customFormat="1" x14ac:dyDescent="0.2">
      <c r="A95" s="536" t="s">
        <v>3725</v>
      </c>
      <c r="B95" s="535" t="s">
        <v>3721</v>
      </c>
      <c r="C95" s="535" t="str">
        <f t="array" ref="C95">IFERROR(INDEX($B$21:$B$230, MATCH(0, COUNTIF($C$20:C94, $B$21:$B$230&amp;"") + IF($B$21:$B$230="",1,0), 0)), "")</f>
        <v/>
      </c>
      <c r="D95" s="535" t="s">
        <v>3722</v>
      </c>
    </row>
    <row r="96" spans="1:4" s="11" customFormat="1" x14ac:dyDescent="0.2">
      <c r="A96" s="536" t="s">
        <v>3726</v>
      </c>
      <c r="B96" s="535" t="s">
        <v>3717</v>
      </c>
      <c r="C96" s="535" t="str">
        <f t="array" ref="C96">IFERROR(INDEX($B$21:$B$230, MATCH(0, COUNTIF($C$20:C95, $B$21:$B$230&amp;"") + IF($B$21:$B$230="",1,0), 0)), "")</f>
        <v/>
      </c>
      <c r="D96" s="535" t="s">
        <v>3718</v>
      </c>
    </row>
    <row r="97" spans="1:4" s="11" customFormat="1" x14ac:dyDescent="0.2">
      <c r="A97" s="536" t="s">
        <v>3727</v>
      </c>
      <c r="B97" s="535" t="s">
        <v>527</v>
      </c>
      <c r="C97" s="535" t="str">
        <f t="array" ref="C97">IFERROR(INDEX($B$21:$B$230, MATCH(0, COUNTIF($C$20:C96, $B$21:$B$230&amp;"") + IF($B$21:$B$230="",1,0), 0)), "")</f>
        <v/>
      </c>
      <c r="D97" s="535" t="s">
        <v>3617</v>
      </c>
    </row>
    <row r="98" spans="1:4" s="11" customFormat="1" x14ac:dyDescent="0.2">
      <c r="A98" s="536" t="s">
        <v>3728</v>
      </c>
      <c r="B98" s="535" t="s">
        <v>3693</v>
      </c>
      <c r="C98" s="535" t="str">
        <f t="array" ref="C98">IFERROR(INDEX($B$21:$B$230, MATCH(0, COUNTIF($C$20:C97, $B$21:$B$230&amp;"") + IF($B$21:$B$230="",1,0), 0)), "")</f>
        <v/>
      </c>
      <c r="D98" s="535" t="s">
        <v>3694</v>
      </c>
    </row>
    <row r="99" spans="1:4" s="11" customFormat="1" x14ac:dyDescent="0.2">
      <c r="A99" s="536" t="s">
        <v>3729</v>
      </c>
      <c r="B99" s="535" t="s">
        <v>527</v>
      </c>
      <c r="C99" s="535" t="str">
        <f t="array" ref="C99">IFERROR(INDEX($B$21:$B$230, MATCH(0, COUNTIF($C$20:C98, $B$21:$B$230&amp;"") + IF($B$21:$B$230="",1,0), 0)), "")</f>
        <v/>
      </c>
      <c r="D99" s="535" t="s">
        <v>3628</v>
      </c>
    </row>
    <row r="100" spans="1:4" s="11" customFormat="1" x14ac:dyDescent="0.2">
      <c r="A100" s="536" t="s">
        <v>3730</v>
      </c>
      <c r="B100" s="535" t="s">
        <v>3669</v>
      </c>
      <c r="C100" s="535" t="str">
        <f t="array" ref="C100">IFERROR(INDEX($B$21:$B$230, MATCH(0, COUNTIF($C$20:C99, $B$21:$B$230&amp;"") + IF($B$21:$B$230="",1,0), 0)), "")</f>
        <v/>
      </c>
      <c r="D100" s="535" t="s">
        <v>3670</v>
      </c>
    </row>
    <row r="101" spans="1:4" s="11" customFormat="1" x14ac:dyDescent="0.2">
      <c r="A101" s="536" t="s">
        <v>3731</v>
      </c>
      <c r="B101" s="535" t="s">
        <v>3625</v>
      </c>
      <c r="C101" s="535" t="str">
        <f t="array" ref="C101">IFERROR(INDEX($B$21:$B$230, MATCH(0, COUNTIF($C$20:C100, $B$21:$B$230&amp;"") + IF($B$21:$B$230="",1,0), 0)), "")</f>
        <v/>
      </c>
      <c r="D101" s="535" t="s">
        <v>3626</v>
      </c>
    </row>
    <row r="102" spans="1:4" s="11" customFormat="1" x14ac:dyDescent="0.2">
      <c r="A102" s="536" t="s">
        <v>3732</v>
      </c>
      <c r="B102" s="535" t="s">
        <v>3605</v>
      </c>
      <c r="C102" s="535" t="str">
        <f t="array" ref="C102">IFERROR(INDEX($B$21:$B$230, MATCH(0, COUNTIF($C$20:C101, $B$21:$B$230&amp;"") + IF($B$21:$B$230="",1,0), 0)), "")</f>
        <v/>
      </c>
      <c r="D102" s="535" t="s">
        <v>3621</v>
      </c>
    </row>
    <row r="103" spans="1:4" s="11" customFormat="1" x14ac:dyDescent="0.2">
      <c r="A103" s="536" t="s">
        <v>3733</v>
      </c>
      <c r="B103" s="535" t="s">
        <v>3653</v>
      </c>
      <c r="C103" s="535" t="str">
        <f t="array" ref="C103">IFERROR(INDEX($B$21:$B$230, MATCH(0, COUNTIF($C$20:C102, $B$21:$B$230&amp;"") + IF($B$21:$B$230="",1,0), 0)), "")</f>
        <v/>
      </c>
      <c r="D103" s="535" t="s">
        <v>3654</v>
      </c>
    </row>
    <row r="104" spans="1:4" s="11" customFormat="1" x14ac:dyDescent="0.2">
      <c r="A104" s="536" t="s">
        <v>3734</v>
      </c>
      <c r="B104" s="535" t="s">
        <v>527</v>
      </c>
      <c r="C104" s="535" t="str">
        <f t="array" ref="C104">IFERROR(INDEX($B$21:$B$230, MATCH(0, COUNTIF($C$20:C103, $B$21:$B$230&amp;"") + IF($B$21:$B$230="",1,0), 0)), "")</f>
        <v/>
      </c>
      <c r="D104" s="535" t="s">
        <v>3634</v>
      </c>
    </row>
    <row r="105" spans="1:4" s="11" customFormat="1" x14ac:dyDescent="0.2">
      <c r="A105" s="536" t="s">
        <v>3735</v>
      </c>
      <c r="B105" s="535" t="s">
        <v>3643</v>
      </c>
      <c r="C105" s="535" t="str">
        <f t="array" ref="C105">IFERROR(INDEX($B$21:$B$230, MATCH(0, COUNTIF($C$20:C104, $B$21:$B$230&amp;"") + IF($B$21:$B$230="",1,0), 0)), "")</f>
        <v/>
      </c>
      <c r="D105" s="535" t="s">
        <v>3644</v>
      </c>
    </row>
    <row r="106" spans="1:4" s="11" customFormat="1" x14ac:dyDescent="0.2">
      <c r="A106" s="536" t="s">
        <v>3736</v>
      </c>
      <c r="B106" s="535" t="s">
        <v>3649</v>
      </c>
      <c r="C106" s="535" t="str">
        <f t="array" ref="C106">IFERROR(INDEX($B$21:$B$230, MATCH(0, COUNTIF($C$20:C105, $B$21:$B$230&amp;"") + IF($B$21:$B$230="",1,0), 0)), "")</f>
        <v/>
      </c>
      <c r="D106" s="535" t="s">
        <v>3650</v>
      </c>
    </row>
    <row r="107" spans="1:4" s="11" customFormat="1" x14ac:dyDescent="0.2">
      <c r="A107" s="536" t="s">
        <v>3737</v>
      </c>
      <c r="B107" s="535" t="s">
        <v>3637</v>
      </c>
      <c r="C107" s="535" t="str">
        <f t="array" ref="C107">IFERROR(INDEX($B$21:$B$230, MATCH(0, COUNTIF($C$20:C106, $B$21:$B$230&amp;"") + IF($B$21:$B$230="",1,0), 0)), "")</f>
        <v/>
      </c>
      <c r="D107" s="535" t="s">
        <v>3638</v>
      </c>
    </row>
    <row r="108" spans="1:4" s="11" customFormat="1" x14ac:dyDescent="0.2">
      <c r="A108" s="536" t="s">
        <v>3738</v>
      </c>
      <c r="B108" s="535" t="s">
        <v>3643</v>
      </c>
      <c r="C108" s="535" t="str">
        <f t="array" ref="C108">IFERROR(INDEX($B$21:$B$230, MATCH(0, COUNTIF($C$20:C107, $B$21:$B$230&amp;"") + IF($B$21:$B$230="",1,0), 0)), "")</f>
        <v/>
      </c>
      <c r="D108" s="535" t="s">
        <v>3644</v>
      </c>
    </row>
    <row r="109" spans="1:4" s="11" customFormat="1" x14ac:dyDescent="0.2">
      <c r="A109" s="536" t="s">
        <v>3739</v>
      </c>
      <c r="B109" s="535" t="s">
        <v>3653</v>
      </c>
      <c r="C109" s="535" t="str">
        <f t="array" ref="C109">IFERROR(INDEX($B$21:$B$230, MATCH(0, COUNTIF($C$20:C108, $B$21:$B$230&amp;"") + IF($B$21:$B$230="",1,0), 0)), "")</f>
        <v/>
      </c>
      <c r="D109" s="535" t="s">
        <v>3654</v>
      </c>
    </row>
    <row r="110" spans="1:4" s="11" customFormat="1" x14ac:dyDescent="0.2">
      <c r="A110" s="536" t="s">
        <v>3740</v>
      </c>
      <c r="B110" s="535" t="s">
        <v>3693</v>
      </c>
      <c r="C110" s="535" t="str">
        <f t="array" ref="C110">IFERROR(INDEX($B$21:$B$230, MATCH(0, COUNTIF($C$20:C109, $B$21:$B$230&amp;"") + IF($B$21:$B$230="",1,0), 0)), "")</f>
        <v/>
      </c>
      <c r="D110" s="535" t="s">
        <v>3694</v>
      </c>
    </row>
    <row r="111" spans="1:4" s="11" customFormat="1" x14ac:dyDescent="0.2">
      <c r="A111" s="536" t="s">
        <v>3741</v>
      </c>
      <c r="B111" s="535" t="s">
        <v>3657</v>
      </c>
      <c r="C111" s="535" t="str">
        <f t="array" ref="C111">IFERROR(INDEX($B$21:$B$230, MATCH(0, COUNTIF($C$20:C110, $B$21:$B$230&amp;"") + IF($B$21:$B$230="",1,0), 0)), "")</f>
        <v/>
      </c>
      <c r="D111" s="535" t="s">
        <v>3658</v>
      </c>
    </row>
    <row r="112" spans="1:4" s="11" customFormat="1" x14ac:dyDescent="0.2">
      <c r="A112" s="536" t="s">
        <v>3742</v>
      </c>
      <c r="B112" s="535" t="s">
        <v>3657</v>
      </c>
      <c r="C112" s="535" t="str">
        <f t="array" ref="C112">IFERROR(INDEX($B$21:$B$230, MATCH(0, COUNTIF($C$20:C111, $B$21:$B$230&amp;"") + IF($B$21:$B$230="",1,0), 0)), "")</f>
        <v/>
      </c>
      <c r="D112" s="535" t="s">
        <v>3658</v>
      </c>
    </row>
    <row r="113" spans="1:4" s="11" customFormat="1" x14ac:dyDescent="0.2">
      <c r="A113" s="536" t="s">
        <v>3743</v>
      </c>
      <c r="B113" s="535" t="s">
        <v>3683</v>
      </c>
      <c r="C113" s="535" t="str">
        <f t="array" ref="C113">IFERROR(INDEX($B$21:$B$230, MATCH(0, COUNTIF($C$20:C112, $B$21:$B$230&amp;"") + IF($B$21:$B$230="",1,0), 0)), "")</f>
        <v/>
      </c>
      <c r="D113" s="535" t="s">
        <v>3684</v>
      </c>
    </row>
    <row r="114" spans="1:4" s="11" customFormat="1" x14ac:dyDescent="0.2">
      <c r="A114" s="536" t="s">
        <v>3744</v>
      </c>
      <c r="B114" s="535" t="s">
        <v>3683</v>
      </c>
      <c r="C114" s="535" t="str">
        <f t="array" ref="C114">IFERROR(INDEX($B$21:$B$230, MATCH(0, COUNTIF($C$20:C113, $B$21:$B$230&amp;"") + IF($B$21:$B$230="",1,0), 0)), "")</f>
        <v/>
      </c>
      <c r="D114" s="535" t="s">
        <v>3684</v>
      </c>
    </row>
    <row r="115" spans="1:4" s="11" customFormat="1" x14ac:dyDescent="0.2">
      <c r="A115" s="536" t="s">
        <v>3745</v>
      </c>
      <c r="B115" s="535" t="s">
        <v>3708</v>
      </c>
      <c r="C115" s="535" t="str">
        <f t="array" ref="C115">IFERROR(INDEX($B$21:$B$230, MATCH(0, COUNTIF($C$20:C114, $B$21:$B$230&amp;"") + IF($B$21:$B$230="",1,0), 0)), "")</f>
        <v/>
      </c>
      <c r="D115" s="535" t="s">
        <v>3709</v>
      </c>
    </row>
    <row r="116" spans="1:4" s="11" customFormat="1" x14ac:dyDescent="0.2">
      <c r="A116" s="536" t="s">
        <v>3746</v>
      </c>
      <c r="B116" s="535" t="s">
        <v>3708</v>
      </c>
      <c r="C116" s="535" t="str">
        <f t="array" ref="C116">IFERROR(INDEX($B$21:$B$230, MATCH(0, COUNTIF($C$20:C115, $B$21:$B$230&amp;"") + IF($B$21:$B$230="",1,0), 0)), "")</f>
        <v/>
      </c>
      <c r="D116" s="535" t="s">
        <v>3709</v>
      </c>
    </row>
    <row r="117" spans="1:4" s="11" customFormat="1" x14ac:dyDescent="0.2">
      <c r="A117" s="536" t="s">
        <v>3747</v>
      </c>
      <c r="B117" s="535" t="s">
        <v>3721</v>
      </c>
      <c r="C117" s="535" t="str">
        <f t="array" ref="C117">IFERROR(INDEX($B$21:$B$230, MATCH(0, COUNTIF($C$20:C116, $B$21:$B$230&amp;"") + IF($B$21:$B$230="",1,0), 0)), "")</f>
        <v/>
      </c>
      <c r="D117" s="535" t="s">
        <v>3722</v>
      </c>
    </row>
    <row r="118" spans="1:4" s="11" customFormat="1" x14ac:dyDescent="0.2">
      <c r="A118" s="536" t="s">
        <v>3748</v>
      </c>
      <c r="B118" s="535" t="s">
        <v>3717</v>
      </c>
      <c r="C118" s="535" t="str">
        <f t="array" ref="C118">IFERROR(INDEX($B$21:$B$230, MATCH(0, COUNTIF($C$20:C117, $B$21:$B$230&amp;"") + IF($B$21:$B$230="",1,0), 0)), "")</f>
        <v/>
      </c>
      <c r="D118" s="535" t="s">
        <v>3718</v>
      </c>
    </row>
    <row r="119" spans="1:4" s="11" customFormat="1" x14ac:dyDescent="0.2">
      <c r="A119" s="536" t="s">
        <v>3749</v>
      </c>
      <c r="B119" s="535" t="s">
        <v>3717</v>
      </c>
      <c r="C119" s="535" t="str">
        <f t="array" ref="C119">IFERROR(INDEX($B$21:$B$230, MATCH(0, COUNTIF($C$20:C118, $B$21:$B$230&amp;"") + IF($B$21:$B$230="",1,0), 0)), "")</f>
        <v/>
      </c>
      <c r="D119" s="535" t="s">
        <v>3718</v>
      </c>
    </row>
    <row r="120" spans="1:4" s="11" customFormat="1" x14ac:dyDescent="0.2">
      <c r="A120" s="536" t="s">
        <v>3750</v>
      </c>
      <c r="B120" s="535" t="s">
        <v>3751</v>
      </c>
      <c r="C120" s="535" t="str">
        <f t="array" ref="C120">IFERROR(INDEX($B$21:$B$230, MATCH(0, COUNTIF($C$20:C119, $B$21:$B$230&amp;"") + IF($B$21:$B$230="",1,0), 0)), "")</f>
        <v/>
      </c>
      <c r="D120" s="535" t="s">
        <v>3752</v>
      </c>
    </row>
    <row r="121" spans="1:4" s="11" customFormat="1" x14ac:dyDescent="0.2">
      <c r="A121" s="536" t="s">
        <v>3753</v>
      </c>
      <c r="B121" s="535" t="s">
        <v>3754</v>
      </c>
      <c r="C121" s="535" t="str">
        <f t="array" ref="C121">IFERROR(INDEX($B$21:$B$230, MATCH(0, COUNTIF($C$20:C120, $B$21:$B$230&amp;"") + IF($B$21:$B$230="",1,0), 0)), "")</f>
        <v/>
      </c>
      <c r="D121" s="535" t="s">
        <v>3755</v>
      </c>
    </row>
    <row r="122" spans="1:4" s="11" customFormat="1" x14ac:dyDescent="0.2">
      <c r="A122" s="536" t="s">
        <v>3756</v>
      </c>
      <c r="B122" s="535" t="s">
        <v>3757</v>
      </c>
      <c r="C122" s="535" t="str">
        <f t="array" ref="C122">IFERROR(INDEX($B$21:$B$230, MATCH(0, COUNTIF($C$20:C121, $B$21:$B$230&amp;"") + IF($B$21:$B$230="",1,0), 0)), "")</f>
        <v/>
      </c>
      <c r="D122" s="535" t="s">
        <v>3758</v>
      </c>
    </row>
    <row r="123" spans="1:4" s="11" customFormat="1" x14ac:dyDescent="0.2">
      <c r="A123" s="536" t="s">
        <v>3759</v>
      </c>
      <c r="B123" s="535" t="s">
        <v>3760</v>
      </c>
      <c r="C123" s="535" t="str">
        <f t="array" ref="C123">IFERROR(INDEX($B$21:$B$230, MATCH(0, COUNTIF($C$20:C122, $B$21:$B$230&amp;"") + IF($B$21:$B$230="",1,0), 0)), "")</f>
        <v/>
      </c>
      <c r="D123" s="535" t="s">
        <v>3761</v>
      </c>
    </row>
    <row r="124" spans="1:4" s="11" customFormat="1" x14ac:dyDescent="0.2">
      <c r="A124" s="536" t="s">
        <v>3762</v>
      </c>
      <c r="B124" s="535" t="s">
        <v>3760</v>
      </c>
      <c r="C124" s="535" t="str">
        <f t="array" ref="C124">IFERROR(INDEX($B$21:$B$230, MATCH(0, COUNTIF($C$20:C123, $B$21:$B$230&amp;"") + IF($B$21:$B$230="",1,0), 0)), "")</f>
        <v/>
      </c>
      <c r="D124" s="535" t="s">
        <v>3761</v>
      </c>
    </row>
    <row r="125" spans="1:4" s="11" customFormat="1" x14ac:dyDescent="0.2">
      <c r="A125" s="536" t="s">
        <v>3763</v>
      </c>
      <c r="B125" s="535" t="s">
        <v>3754</v>
      </c>
      <c r="C125" s="535" t="str">
        <f t="array" ref="C125">IFERROR(INDEX($B$21:$B$230, MATCH(0, COUNTIF($C$20:C124, $B$21:$B$230&amp;"") + IF($B$21:$B$230="",1,0), 0)), "")</f>
        <v/>
      </c>
      <c r="D125" s="535" t="s">
        <v>3755</v>
      </c>
    </row>
    <row r="126" spans="1:4" s="11" customFormat="1" x14ac:dyDescent="0.2">
      <c r="A126" s="536" t="s">
        <v>3764</v>
      </c>
      <c r="B126" s="535" t="s">
        <v>3757</v>
      </c>
      <c r="C126" s="535" t="str">
        <f t="array" ref="C126">IFERROR(INDEX($B$21:$B$230, MATCH(0, COUNTIF($C$20:C125, $B$21:$B$230&amp;"") + IF($B$21:$B$230="",1,0), 0)), "")</f>
        <v/>
      </c>
      <c r="D126" s="535" t="s">
        <v>3758</v>
      </c>
    </row>
    <row r="127" spans="1:4" s="11" customFormat="1" x14ac:dyDescent="0.2">
      <c r="A127" s="536" t="s">
        <v>3765</v>
      </c>
      <c r="B127" s="535" t="s">
        <v>3760</v>
      </c>
      <c r="C127" s="535" t="str">
        <f t="array" ref="C127">IFERROR(INDEX($B$21:$B$230, MATCH(0, COUNTIF($C$20:C126, $B$21:$B$230&amp;"") + IF($B$21:$B$230="",1,0), 0)), "")</f>
        <v/>
      </c>
      <c r="D127" s="535" t="s">
        <v>3761</v>
      </c>
    </row>
    <row r="128" spans="1:4" s="11" customFormat="1" x14ac:dyDescent="0.2">
      <c r="A128" s="536" t="s">
        <v>3766</v>
      </c>
      <c r="B128" s="535" t="s">
        <v>3767</v>
      </c>
      <c r="C128" s="535" t="str">
        <f t="array" ref="C128">IFERROR(INDEX($B$21:$B$230, MATCH(0, COUNTIF($C$20:C127, $B$21:$B$230&amp;"") + IF($B$21:$B$230="",1,0), 0)), "")</f>
        <v/>
      </c>
      <c r="D128" s="535" t="s">
        <v>3768</v>
      </c>
    </row>
    <row r="129" spans="1:4" s="11" customFormat="1" x14ac:dyDescent="0.2">
      <c r="A129" s="536" t="s">
        <v>3769</v>
      </c>
      <c r="B129" s="535" t="s">
        <v>3770</v>
      </c>
      <c r="C129" s="535" t="str">
        <f t="array" ref="C129">IFERROR(INDEX($B$21:$B$230, MATCH(0, COUNTIF($C$20:C128, $B$21:$B$230&amp;"") + IF($B$21:$B$230="",1,0), 0)), "")</f>
        <v/>
      </c>
      <c r="D129" s="535" t="s">
        <v>3771</v>
      </c>
    </row>
    <row r="130" spans="1:4" s="11" customFormat="1" x14ac:dyDescent="0.2">
      <c r="A130" s="536" t="s">
        <v>3772</v>
      </c>
      <c r="B130" s="535" t="s">
        <v>3773</v>
      </c>
      <c r="C130" s="535" t="str">
        <f t="array" ref="C130">IFERROR(INDEX($B$21:$B$230, MATCH(0, COUNTIF($C$20:C129, $B$21:$B$230&amp;"") + IF($B$21:$B$230="",1,0), 0)), "")</f>
        <v/>
      </c>
      <c r="D130" s="535" t="s">
        <v>3774</v>
      </c>
    </row>
    <row r="131" spans="1:4" s="11" customFormat="1" x14ac:dyDescent="0.2">
      <c r="A131" s="536" t="s">
        <v>3775</v>
      </c>
      <c r="B131" s="535" t="s">
        <v>3776</v>
      </c>
      <c r="C131" s="535" t="str">
        <f t="array" ref="C131">IFERROR(INDEX($B$21:$B$230, MATCH(0, COUNTIF($C$20:C130, $B$21:$B$230&amp;"") + IF($B$21:$B$230="",1,0), 0)), "")</f>
        <v/>
      </c>
      <c r="D131" s="535" t="s">
        <v>3777</v>
      </c>
    </row>
    <row r="132" spans="1:4" s="11" customFormat="1" x14ac:dyDescent="0.2">
      <c r="A132" s="536" t="s">
        <v>3778</v>
      </c>
      <c r="B132" s="535" t="s">
        <v>3770</v>
      </c>
      <c r="C132" s="535" t="str">
        <f t="array" ref="C132">IFERROR(INDEX($B$21:$B$230, MATCH(0, COUNTIF($C$20:C131, $B$21:$B$230&amp;"") + IF($B$21:$B$230="",1,0), 0)), "")</f>
        <v/>
      </c>
      <c r="D132" s="535" t="s">
        <v>3771</v>
      </c>
    </row>
    <row r="133" spans="1:4" s="11" customFormat="1" x14ac:dyDescent="0.2">
      <c r="A133" s="536" t="s">
        <v>3779</v>
      </c>
      <c r="B133" s="535" t="s">
        <v>3776</v>
      </c>
      <c r="C133" s="535" t="str">
        <f t="array" ref="C133">IFERROR(INDEX($B$21:$B$230, MATCH(0, COUNTIF($C$20:C132, $B$21:$B$230&amp;"") + IF($B$21:$B$230="",1,0), 0)), "")</f>
        <v/>
      </c>
      <c r="D133" s="535" t="s">
        <v>3777</v>
      </c>
    </row>
    <row r="134" spans="1:4" s="11" customFormat="1" x14ac:dyDescent="0.2">
      <c r="A134" s="536" t="s">
        <v>3780</v>
      </c>
      <c r="B134" s="535" t="s">
        <v>3767</v>
      </c>
      <c r="C134" s="535" t="str">
        <f t="array" ref="C134">IFERROR(INDEX($B$21:$B$230, MATCH(0, COUNTIF($C$20:C133, $B$21:$B$230&amp;"") + IF($B$21:$B$230="",1,0), 0)), "")</f>
        <v/>
      </c>
      <c r="D134" s="535" t="s">
        <v>3768</v>
      </c>
    </row>
    <row r="135" spans="1:4" s="11" customFormat="1" x14ac:dyDescent="0.2">
      <c r="A135" s="536" t="s">
        <v>3781</v>
      </c>
      <c r="B135" s="535" t="s">
        <v>3773</v>
      </c>
      <c r="C135" s="535" t="str">
        <f t="array" ref="C135">IFERROR(INDEX($B$21:$B$230, MATCH(0, COUNTIF($C$20:C134, $B$21:$B$230&amp;"") + IF($B$21:$B$230="",1,0), 0)), "")</f>
        <v/>
      </c>
      <c r="D135" s="535" t="s">
        <v>3774</v>
      </c>
    </row>
    <row r="136" spans="1:4" s="11" customFormat="1" x14ac:dyDescent="0.2">
      <c r="A136" s="536" t="s">
        <v>3782</v>
      </c>
      <c r="B136" s="535" t="s">
        <v>3776</v>
      </c>
      <c r="C136" s="535" t="str">
        <f t="array" ref="C136">IFERROR(INDEX($B$21:$B$230, MATCH(0, COUNTIF($C$20:C135, $B$21:$B$230&amp;"") + IF($B$21:$B$230="",1,0), 0)), "")</f>
        <v/>
      </c>
      <c r="D136" s="535" t="s">
        <v>3777</v>
      </c>
    </row>
    <row r="137" spans="1:4" s="11" customFormat="1" x14ac:dyDescent="0.2">
      <c r="A137" s="536" t="s">
        <v>3783</v>
      </c>
      <c r="B137" s="535" t="s">
        <v>527</v>
      </c>
      <c r="C137" s="535" t="str">
        <f t="array" ref="C137">IFERROR(INDEX($B$21:$B$230, MATCH(0, COUNTIF($C$20:C136, $B$21:$B$230&amp;"") + IF($B$21:$B$230="",1,0), 0)), "")</f>
        <v/>
      </c>
      <c r="D137" s="535" t="s">
        <v>3784</v>
      </c>
    </row>
    <row r="138" spans="1:4" s="11" customFormat="1" x14ac:dyDescent="0.2">
      <c r="A138" s="536" t="s">
        <v>3785</v>
      </c>
      <c r="B138" s="535" t="s">
        <v>527</v>
      </c>
      <c r="C138" s="535" t="str">
        <f t="array" ref="C138">IFERROR(INDEX($B$21:$B$230, MATCH(0, COUNTIF($C$20:C137, $B$21:$B$230&amp;"") + IF($B$21:$B$230="",1,0), 0)), "")</f>
        <v/>
      </c>
      <c r="D138" s="535" t="s">
        <v>3784</v>
      </c>
    </row>
    <row r="139" spans="1:4" s="11" customFormat="1" x14ac:dyDescent="0.2">
      <c r="A139" s="536" t="s">
        <v>3786</v>
      </c>
      <c r="B139" s="535" t="s">
        <v>3770</v>
      </c>
      <c r="C139" s="535" t="str">
        <f t="array" ref="C139">IFERROR(INDEX($B$21:$B$230, MATCH(0, COUNTIF($C$20:C138, $B$21:$B$230&amp;"") + IF($B$21:$B$230="",1,0), 0)), "")</f>
        <v/>
      </c>
      <c r="D139" s="535" t="s">
        <v>3771</v>
      </c>
    </row>
    <row r="140" spans="1:4" s="11" customFormat="1" x14ac:dyDescent="0.2">
      <c r="A140" s="536" t="s">
        <v>3787</v>
      </c>
      <c r="B140" s="535" t="s">
        <v>527</v>
      </c>
      <c r="C140" s="535" t="str">
        <f t="array" ref="C140">IFERROR(INDEX($B$21:$B$230, MATCH(0, COUNTIF($C$20:C139, $B$21:$B$230&amp;"") + IF($B$21:$B$230="",1,0), 0)), "")</f>
        <v/>
      </c>
      <c r="D140" s="535" t="s">
        <v>3784</v>
      </c>
    </row>
    <row r="141" spans="1:4" s="11" customFormat="1" x14ac:dyDescent="0.2">
      <c r="A141" s="536" t="s">
        <v>3788</v>
      </c>
      <c r="B141" s="535" t="s">
        <v>527</v>
      </c>
      <c r="C141" s="535" t="str">
        <f t="array" ref="C141">IFERROR(INDEX($B$21:$B$230, MATCH(0, COUNTIF($C$20:C140, $B$21:$B$230&amp;"") + IF($B$21:$B$230="",1,0), 0)), "")</f>
        <v/>
      </c>
      <c r="D141" s="535" t="s">
        <v>3784</v>
      </c>
    </row>
    <row r="142" spans="1:4" s="11" customFormat="1" x14ac:dyDescent="0.2">
      <c r="A142" s="536" t="s">
        <v>3789</v>
      </c>
      <c r="B142" s="535" t="s">
        <v>527</v>
      </c>
      <c r="C142" s="535" t="str">
        <f t="array" ref="C142">IFERROR(INDEX($B$21:$B$230, MATCH(0, COUNTIF($C$20:C141, $B$21:$B$230&amp;"") + IF($B$21:$B$230="",1,0), 0)), "")</f>
        <v/>
      </c>
      <c r="D142" s="535" t="s">
        <v>3784</v>
      </c>
    </row>
    <row r="143" spans="1:4" s="11" customFormat="1" x14ac:dyDescent="0.2">
      <c r="A143" s="536" t="s">
        <v>3790</v>
      </c>
      <c r="B143" s="535" t="s">
        <v>527</v>
      </c>
      <c r="C143" s="535" t="str">
        <f t="array" ref="C143">IFERROR(INDEX($B$21:$B$230, MATCH(0, COUNTIF($C$20:C142, $B$21:$B$230&amp;"") + IF($B$21:$B$230="",1,0), 0)), "")</f>
        <v/>
      </c>
      <c r="D143" s="535" t="s">
        <v>3784</v>
      </c>
    </row>
    <row r="144" spans="1:4" s="11" customFormat="1" x14ac:dyDescent="0.2">
      <c r="A144" s="536" t="s">
        <v>3791</v>
      </c>
      <c r="B144" s="535" t="s">
        <v>527</v>
      </c>
      <c r="C144" s="535" t="str">
        <f t="array" ref="C144">IFERROR(INDEX($B$21:$B$230, MATCH(0, COUNTIF($C$20:C143, $B$21:$B$230&amp;"") + IF($B$21:$B$230="",1,0), 0)), "")</f>
        <v/>
      </c>
      <c r="D144" s="535" t="s">
        <v>3784</v>
      </c>
    </row>
    <row r="145" spans="1:4" s="11" customFormat="1" x14ac:dyDescent="0.2">
      <c r="A145" s="536" t="s">
        <v>3792</v>
      </c>
      <c r="B145" s="535" t="s">
        <v>3770</v>
      </c>
      <c r="C145" s="535" t="str">
        <f t="array" ref="C145">IFERROR(INDEX($B$21:$B$230, MATCH(0, COUNTIF($C$20:C144, $B$21:$B$230&amp;"") + IF($B$21:$B$230="",1,0), 0)), "")</f>
        <v/>
      </c>
      <c r="D145" s="535" t="s">
        <v>3771</v>
      </c>
    </row>
    <row r="146" spans="1:4" s="11" customFormat="1" x14ac:dyDescent="0.2">
      <c r="A146" s="536" t="s">
        <v>3793</v>
      </c>
      <c r="B146" s="535" t="s">
        <v>3770</v>
      </c>
      <c r="C146" s="535" t="str">
        <f t="array" ref="C146">IFERROR(INDEX($B$21:$B$230, MATCH(0, COUNTIF($C$20:C145, $B$21:$B$230&amp;"") + IF($B$21:$B$230="",1,0), 0)), "")</f>
        <v/>
      </c>
      <c r="D146" s="535" t="s">
        <v>3771</v>
      </c>
    </row>
    <row r="147" spans="1:4" s="11" customFormat="1" x14ac:dyDescent="0.2">
      <c r="A147" s="536" t="s">
        <v>3794</v>
      </c>
      <c r="B147" s="535" t="s">
        <v>527</v>
      </c>
      <c r="C147" s="535" t="str">
        <f t="array" ref="C147">IFERROR(INDEX($B$21:$B$230, MATCH(0, COUNTIF($C$20:C146, $B$21:$B$230&amp;"") + IF($B$21:$B$230="",1,0), 0)), "")</f>
        <v/>
      </c>
      <c r="D147" s="535" t="s">
        <v>3784</v>
      </c>
    </row>
    <row r="148" spans="1:4" s="11" customFormat="1" x14ac:dyDescent="0.2">
      <c r="A148" s="536" t="s">
        <v>3795</v>
      </c>
      <c r="B148" s="535" t="s">
        <v>527</v>
      </c>
      <c r="C148" s="535" t="str">
        <f t="array" ref="C148">IFERROR(INDEX($B$21:$B$230, MATCH(0, COUNTIF($C$20:C147, $B$21:$B$230&amp;"") + IF($B$21:$B$230="",1,0), 0)), "")</f>
        <v/>
      </c>
      <c r="D148" s="535" t="s">
        <v>3796</v>
      </c>
    </row>
    <row r="149" spans="1:4" s="11" customFormat="1" x14ac:dyDescent="0.2">
      <c r="A149" s="536" t="s">
        <v>3797</v>
      </c>
      <c r="B149" s="535" t="s">
        <v>527</v>
      </c>
      <c r="C149" s="535" t="str">
        <f t="array" ref="C149">IFERROR(INDEX($B$21:$B$230, MATCH(0, COUNTIF($C$20:C148, $B$21:$B$230&amp;"") + IF($B$21:$B$230="",1,0), 0)), "")</f>
        <v/>
      </c>
      <c r="D149" s="535" t="s">
        <v>3796</v>
      </c>
    </row>
    <row r="150" spans="1:4" s="11" customFormat="1" x14ac:dyDescent="0.2">
      <c r="A150" s="536" t="s">
        <v>3798</v>
      </c>
      <c r="B150" s="535" t="s">
        <v>527</v>
      </c>
      <c r="C150" s="535" t="str">
        <f t="array" ref="C150">IFERROR(INDEX($B$21:$B$230, MATCH(0, COUNTIF($C$20:C149, $B$21:$B$230&amp;"") + IF($B$21:$B$230="",1,0), 0)), "")</f>
        <v/>
      </c>
      <c r="D150" s="535" t="s">
        <v>3796</v>
      </c>
    </row>
    <row r="151" spans="1:4" s="11" customFormat="1" x14ac:dyDescent="0.2">
      <c r="A151" s="536" t="s">
        <v>3799</v>
      </c>
      <c r="B151" s="535" t="s">
        <v>527</v>
      </c>
      <c r="C151" s="535" t="str">
        <f t="array" ref="C151">IFERROR(INDEX($B$21:$B$230, MATCH(0, COUNTIF($C$20:C150, $B$21:$B$230&amp;"") + IF($B$21:$B$230="",1,0), 0)), "")</f>
        <v/>
      </c>
      <c r="D151" s="535" t="s">
        <v>3796</v>
      </c>
    </row>
    <row r="152" spans="1:4" s="11" customFormat="1" x14ac:dyDescent="0.2">
      <c r="A152" s="536" t="s">
        <v>3800</v>
      </c>
      <c r="B152" s="535" t="s">
        <v>3801</v>
      </c>
      <c r="C152" s="535" t="str">
        <f t="array" ref="C152">IFERROR(INDEX($B$21:$B$230, MATCH(0, COUNTIF($C$20:C151, $B$21:$B$230&amp;"") + IF($B$21:$B$230="",1,0), 0)), "")</f>
        <v/>
      </c>
      <c r="D152" s="535" t="s">
        <v>3802</v>
      </c>
    </row>
    <row r="153" spans="1:4" s="11" customFormat="1" x14ac:dyDescent="0.2">
      <c r="A153" s="536" t="s">
        <v>3803</v>
      </c>
      <c r="B153" s="535" t="s">
        <v>3801</v>
      </c>
      <c r="C153" s="535" t="str">
        <f t="array" ref="C153">IFERROR(INDEX($B$21:$B$230, MATCH(0, COUNTIF($C$20:C152, $B$21:$B$230&amp;"") + IF($B$21:$B$230="",1,0), 0)), "")</f>
        <v/>
      </c>
      <c r="D153" s="535" t="s">
        <v>3802</v>
      </c>
    </row>
    <row r="154" spans="1:4" s="11" customFormat="1" x14ac:dyDescent="0.2">
      <c r="A154" s="536" t="s">
        <v>3804</v>
      </c>
      <c r="B154" s="535" t="s">
        <v>3805</v>
      </c>
      <c r="C154" s="535" t="str">
        <f t="array" ref="C154">IFERROR(INDEX($B$21:$B$230, MATCH(0, COUNTIF($C$20:C153, $B$21:$B$230&amp;"") + IF($B$21:$B$230="",1,0), 0)), "")</f>
        <v/>
      </c>
      <c r="D154" s="535" t="s">
        <v>3806</v>
      </c>
    </row>
    <row r="155" spans="1:4" s="11" customFormat="1" x14ac:dyDescent="0.2">
      <c r="A155" s="536" t="s">
        <v>3807</v>
      </c>
      <c r="B155" s="535" t="s">
        <v>3805</v>
      </c>
      <c r="C155" s="535" t="str">
        <f t="array" ref="C155">IFERROR(INDEX($B$21:$B$230, MATCH(0, COUNTIF($C$20:C154, $B$21:$B$230&amp;"") + IF($B$21:$B$230="",1,0), 0)), "")</f>
        <v/>
      </c>
      <c r="D155" s="535" t="s">
        <v>3806</v>
      </c>
    </row>
    <row r="156" spans="1:4" s="11" customFormat="1" x14ac:dyDescent="0.2">
      <c r="A156" s="536" t="s">
        <v>3808</v>
      </c>
      <c r="B156" s="535" t="s">
        <v>3805</v>
      </c>
      <c r="C156" s="535" t="str">
        <f t="array" ref="C156">IFERROR(INDEX($B$21:$B$230, MATCH(0, COUNTIF($C$20:C155, $B$21:$B$230&amp;"") + IF($B$21:$B$230="",1,0), 0)), "")</f>
        <v/>
      </c>
      <c r="D156" s="535" t="s">
        <v>3806</v>
      </c>
    </row>
    <row r="157" spans="1:4" s="11" customFormat="1" x14ac:dyDescent="0.2">
      <c r="A157" s="536" t="s">
        <v>3809</v>
      </c>
      <c r="B157" s="535" t="s">
        <v>3810</v>
      </c>
      <c r="C157" s="535" t="str">
        <f t="array" ref="C157">IFERROR(INDEX($B$21:$B$230, MATCH(0, COUNTIF($C$20:C156, $B$21:$B$230&amp;"") + IF($B$21:$B$230="",1,0), 0)), "")</f>
        <v/>
      </c>
      <c r="D157" s="535" t="s">
        <v>3811</v>
      </c>
    </row>
    <row r="158" spans="1:4" s="11" customFormat="1" x14ac:dyDescent="0.2">
      <c r="A158" s="536" t="s">
        <v>3812</v>
      </c>
      <c r="B158" s="535" t="s">
        <v>3810</v>
      </c>
      <c r="C158" s="535" t="str">
        <f t="array" ref="C158">IFERROR(INDEX($B$21:$B$230, MATCH(0, COUNTIF($C$20:C157, $B$21:$B$230&amp;"") + IF($B$21:$B$230="",1,0), 0)), "")</f>
        <v/>
      </c>
      <c r="D158" s="535" t="s">
        <v>3811</v>
      </c>
    </row>
    <row r="159" spans="1:4" s="11" customFormat="1" x14ac:dyDescent="0.2">
      <c r="A159" s="536" t="s">
        <v>3813</v>
      </c>
      <c r="B159" s="535" t="s">
        <v>3805</v>
      </c>
      <c r="C159" s="535" t="str">
        <f t="array" ref="C159">IFERROR(INDEX($B$21:$B$230, MATCH(0, COUNTIF($C$20:C158, $B$21:$B$230&amp;"") + IF($B$21:$B$230="",1,0), 0)), "")</f>
        <v/>
      </c>
      <c r="D159" s="535" t="s">
        <v>3806</v>
      </c>
    </row>
    <row r="160" spans="1:4" s="11" customFormat="1" x14ac:dyDescent="0.2">
      <c r="A160" s="536" t="s">
        <v>3814</v>
      </c>
      <c r="B160" s="535" t="s">
        <v>3805</v>
      </c>
      <c r="C160" s="535" t="str">
        <f t="array" ref="C160">IFERROR(INDEX($B$21:$B$230, MATCH(0, COUNTIF($C$20:C159, $B$21:$B$230&amp;"") + IF($B$21:$B$230="",1,0), 0)), "")</f>
        <v/>
      </c>
      <c r="D160" s="535" t="s">
        <v>3806</v>
      </c>
    </row>
    <row r="161" spans="1:4" s="11" customFormat="1" x14ac:dyDescent="0.2">
      <c r="A161" s="536" t="s">
        <v>3815</v>
      </c>
      <c r="B161" s="535" t="s">
        <v>3760</v>
      </c>
      <c r="C161" s="535" t="str">
        <f t="array" ref="C161">IFERROR(INDEX($B$21:$B$230, MATCH(0, COUNTIF($C$20:C160, $B$21:$B$230&amp;"") + IF($B$21:$B$230="",1,0), 0)), "")</f>
        <v/>
      </c>
      <c r="D161" s="535" t="s">
        <v>3761</v>
      </c>
    </row>
    <row r="162" spans="1:4" s="11" customFormat="1" x14ac:dyDescent="0.2">
      <c r="A162" s="536" t="s">
        <v>3816</v>
      </c>
      <c r="B162" s="535" t="s">
        <v>3754</v>
      </c>
      <c r="C162" s="535" t="str">
        <f t="array" ref="C162">IFERROR(INDEX($B$21:$B$230, MATCH(0, COUNTIF($C$20:C161, $B$21:$B$230&amp;"") + IF($B$21:$B$230="",1,0), 0)), "")</f>
        <v/>
      </c>
      <c r="D162" s="535" t="s">
        <v>3755</v>
      </c>
    </row>
    <row r="163" spans="1:4" s="11" customFormat="1" x14ac:dyDescent="0.2">
      <c r="A163" s="536" t="s">
        <v>3817</v>
      </c>
      <c r="B163" s="535" t="s">
        <v>3757</v>
      </c>
      <c r="C163" s="535" t="str">
        <f t="array" ref="C163">IFERROR(INDEX($B$21:$B$230, MATCH(0, COUNTIF($C$20:C162, $B$21:$B$230&amp;"") + IF($B$21:$B$230="",1,0), 0)), "")</f>
        <v/>
      </c>
      <c r="D163" s="535" t="s">
        <v>3758</v>
      </c>
    </row>
    <row r="164" spans="1:4" s="11" customFormat="1" x14ac:dyDescent="0.2">
      <c r="A164" s="536" t="s">
        <v>3818</v>
      </c>
      <c r="B164" s="535" t="s">
        <v>3805</v>
      </c>
      <c r="C164" s="535" t="str">
        <f t="array" ref="C164">IFERROR(INDEX($B$21:$B$230, MATCH(0, COUNTIF($C$20:C163, $B$21:$B$230&amp;"") + IF($B$21:$B$230="",1,0), 0)), "")</f>
        <v/>
      </c>
      <c r="D164" s="535" t="s">
        <v>3806</v>
      </c>
    </row>
    <row r="165" spans="1:4" s="11" customFormat="1" x14ac:dyDescent="0.2">
      <c r="A165" s="536" t="s">
        <v>3819</v>
      </c>
      <c r="B165" s="535" t="s">
        <v>527</v>
      </c>
      <c r="C165" s="535" t="str">
        <f t="array" ref="C165">IFERROR(INDEX($B$21:$B$230, MATCH(0, COUNTIF($C$20:C164, $B$21:$B$230&amp;"") + IF($B$21:$B$230="",1,0), 0)), "")</f>
        <v/>
      </c>
      <c r="D165" s="535" t="s">
        <v>3796</v>
      </c>
    </row>
    <row r="166" spans="1:4" s="11" customFormat="1" x14ac:dyDescent="0.2">
      <c r="A166" s="536" t="s">
        <v>3820</v>
      </c>
      <c r="B166" s="535" t="s">
        <v>527</v>
      </c>
      <c r="C166" s="535" t="str">
        <f t="array" ref="C166">IFERROR(INDEX($B$21:$B$230, MATCH(0, COUNTIF($C$20:C165, $B$21:$B$230&amp;"") + IF($B$21:$B$230="",1,0), 0)), "")</f>
        <v/>
      </c>
      <c r="D166" s="535" t="s">
        <v>3796</v>
      </c>
    </row>
    <row r="167" spans="1:4" s="11" customFormat="1" x14ac:dyDescent="0.2">
      <c r="A167" s="536" t="s">
        <v>3821</v>
      </c>
      <c r="B167" s="535" t="s">
        <v>527</v>
      </c>
      <c r="C167" s="535" t="str">
        <f t="array" ref="C167">IFERROR(INDEX($B$21:$B$230, MATCH(0, COUNTIF($C$20:C166, $B$21:$B$230&amp;"") + IF($B$21:$B$230="",1,0), 0)), "")</f>
        <v/>
      </c>
      <c r="D167" s="535" t="s">
        <v>3796</v>
      </c>
    </row>
    <row r="168" spans="1:4" s="11" customFormat="1" x14ac:dyDescent="0.2">
      <c r="A168" s="536" t="s">
        <v>3822</v>
      </c>
      <c r="B168" s="535" t="s">
        <v>527</v>
      </c>
      <c r="C168" s="535" t="str">
        <f t="array" ref="C168">IFERROR(INDEX($B$21:$B$230, MATCH(0, COUNTIF($C$20:C167, $B$21:$B$230&amp;"") + IF($B$21:$B$230="",1,0), 0)), "")</f>
        <v/>
      </c>
      <c r="D168" s="535" t="s">
        <v>3796</v>
      </c>
    </row>
    <row r="169" spans="1:4" s="11" customFormat="1" x14ac:dyDescent="0.2">
      <c r="A169" s="536" t="s">
        <v>3823</v>
      </c>
      <c r="B169" s="535" t="s">
        <v>3805</v>
      </c>
      <c r="C169" s="535" t="str">
        <f t="array" ref="C169">IFERROR(INDEX($B$21:$B$230, MATCH(0, COUNTIF($C$20:C168, $B$21:$B$230&amp;"") + IF($B$21:$B$230="",1,0), 0)), "")</f>
        <v/>
      </c>
      <c r="D169" s="535" t="s">
        <v>3806</v>
      </c>
    </row>
    <row r="170" spans="1:4" s="11" customFormat="1" x14ac:dyDescent="0.2">
      <c r="A170" s="536" t="s">
        <v>3824</v>
      </c>
      <c r="B170" s="535" t="s">
        <v>3810</v>
      </c>
      <c r="C170" s="535" t="str">
        <f t="array" ref="C170">IFERROR(INDEX($B$21:$B$230, MATCH(0, COUNTIF($C$20:C169, $B$21:$B$230&amp;"") + IF($B$21:$B$230="",1,0), 0)), "")</f>
        <v/>
      </c>
      <c r="D170" s="535" t="s">
        <v>3811</v>
      </c>
    </row>
    <row r="171" spans="1:4" s="11" customFormat="1" x14ac:dyDescent="0.2">
      <c r="A171" s="536" t="s">
        <v>3825</v>
      </c>
      <c r="B171" s="535" t="s">
        <v>3805</v>
      </c>
      <c r="C171" s="535" t="str">
        <f t="array" ref="C171">IFERROR(INDEX($B$21:$B$230, MATCH(0, COUNTIF($C$20:C170, $B$21:$B$230&amp;"") + IF($B$21:$B$230="",1,0), 0)), "")</f>
        <v/>
      </c>
      <c r="D171" s="535" t="s">
        <v>3806</v>
      </c>
    </row>
    <row r="172" spans="1:4" s="11" customFormat="1" x14ac:dyDescent="0.2">
      <c r="A172" s="536" t="s">
        <v>3826</v>
      </c>
      <c r="B172" s="535" t="s">
        <v>3827</v>
      </c>
      <c r="C172" s="535" t="str">
        <f t="array" ref="C172">IFERROR(INDEX($B$21:$B$230, MATCH(0, COUNTIF($C$20:C171, $B$21:$B$230&amp;"") + IF($B$21:$B$230="",1,0), 0)), "")</f>
        <v/>
      </c>
      <c r="D172" s="535" t="s">
        <v>3828</v>
      </c>
    </row>
    <row r="173" spans="1:4" s="11" customFormat="1" x14ac:dyDescent="0.2">
      <c r="A173" s="536" t="s">
        <v>3829</v>
      </c>
      <c r="B173" s="535" t="s">
        <v>3830</v>
      </c>
      <c r="C173" s="535" t="str">
        <f t="array" ref="C173">IFERROR(INDEX($B$21:$B$230, MATCH(0, COUNTIF($C$20:C172, $B$21:$B$230&amp;"") + IF($B$21:$B$230="",1,0), 0)), "")</f>
        <v/>
      </c>
      <c r="D173" s="535" t="s">
        <v>3831</v>
      </c>
    </row>
    <row r="174" spans="1:4" s="11" customFormat="1" x14ac:dyDescent="0.2">
      <c r="A174" s="536" t="s">
        <v>3832</v>
      </c>
      <c r="B174" s="535" t="s">
        <v>3833</v>
      </c>
      <c r="C174" s="535" t="str">
        <f t="array" ref="C174">IFERROR(INDEX($B$21:$B$230, MATCH(0, COUNTIF($C$20:C173, $B$21:$B$230&amp;"") + IF($B$21:$B$230="",1,0), 0)), "")</f>
        <v/>
      </c>
      <c r="D174" s="535" t="s">
        <v>3834</v>
      </c>
    </row>
    <row r="175" spans="1:4" s="11" customFormat="1" x14ac:dyDescent="0.2">
      <c r="A175" s="536" t="s">
        <v>3835</v>
      </c>
      <c r="B175" s="535" t="s">
        <v>3830</v>
      </c>
      <c r="C175" s="535" t="str">
        <f t="array" ref="C175">IFERROR(INDEX($B$21:$B$230, MATCH(0, COUNTIF($C$20:C174, $B$21:$B$230&amp;"") + IF($B$21:$B$230="",1,0), 0)), "")</f>
        <v/>
      </c>
      <c r="D175" s="535" t="s">
        <v>3831</v>
      </c>
    </row>
    <row r="176" spans="1:4" s="11" customFormat="1" x14ac:dyDescent="0.2">
      <c r="A176" s="536" t="s">
        <v>3836</v>
      </c>
      <c r="B176" s="535" t="s">
        <v>3827</v>
      </c>
      <c r="C176" s="535" t="str">
        <f t="array" ref="C176">IFERROR(INDEX($B$21:$B$230, MATCH(0, COUNTIF($C$20:C175, $B$21:$B$230&amp;"") + IF($B$21:$B$230="",1,0), 0)), "")</f>
        <v/>
      </c>
      <c r="D176" s="535" t="s">
        <v>3828</v>
      </c>
    </row>
    <row r="177" spans="1:4" s="11" customFormat="1" x14ac:dyDescent="0.2">
      <c r="A177" s="536" t="s">
        <v>3837</v>
      </c>
      <c r="B177" s="535" t="s">
        <v>3830</v>
      </c>
      <c r="C177" s="535" t="str">
        <f t="array" ref="C177">IFERROR(INDEX($B$21:$B$230, MATCH(0, COUNTIF($C$20:C176, $B$21:$B$230&amp;"") + IF($B$21:$B$230="",1,0), 0)), "")</f>
        <v/>
      </c>
      <c r="D177" s="535" t="s">
        <v>3831</v>
      </c>
    </row>
    <row r="178" spans="1:4" s="11" customFormat="1" x14ac:dyDescent="0.2">
      <c r="A178" s="536" t="s">
        <v>3838</v>
      </c>
      <c r="B178" s="535" t="s">
        <v>3830</v>
      </c>
      <c r="C178" s="535" t="str">
        <f t="array" ref="C178">IFERROR(INDEX($B$21:$B$230, MATCH(0, COUNTIF($C$20:C177, $B$21:$B$230&amp;"") + IF($B$21:$B$230="",1,0), 0)), "")</f>
        <v/>
      </c>
      <c r="D178" s="535" t="s">
        <v>3831</v>
      </c>
    </row>
    <row r="179" spans="1:4" s="11" customFormat="1" x14ac:dyDescent="0.2">
      <c r="A179" s="536" t="s">
        <v>3839</v>
      </c>
      <c r="B179" s="535" t="s">
        <v>3827</v>
      </c>
      <c r="C179" s="535" t="str">
        <f t="array" ref="C179">IFERROR(INDEX($B$21:$B$230, MATCH(0, COUNTIF($C$20:C178, $B$21:$B$230&amp;"") + IF($B$21:$B$230="",1,0), 0)), "")</f>
        <v/>
      </c>
      <c r="D179" s="535" t="s">
        <v>3828</v>
      </c>
    </row>
    <row r="180" spans="1:4" s="11" customFormat="1" x14ac:dyDescent="0.2">
      <c r="A180" s="536" t="s">
        <v>3840</v>
      </c>
      <c r="B180" s="535" t="s">
        <v>3830</v>
      </c>
      <c r="C180" s="535" t="str">
        <f t="array" ref="C180">IFERROR(INDEX($B$21:$B$230, MATCH(0, COUNTIF($C$20:C179, $B$21:$B$230&amp;"") + IF($B$21:$B$230="",1,0), 0)), "")</f>
        <v/>
      </c>
      <c r="D180" s="535" t="s">
        <v>3831</v>
      </c>
    </row>
    <row r="181" spans="1:4" s="11" customFormat="1" x14ac:dyDescent="0.2">
      <c r="A181" s="536" t="s">
        <v>3841</v>
      </c>
      <c r="B181" s="535" t="s">
        <v>3833</v>
      </c>
      <c r="C181" s="535" t="str">
        <f t="array" ref="C181">IFERROR(INDEX($B$21:$B$230, MATCH(0, COUNTIF($C$20:C180, $B$21:$B$230&amp;"") + IF($B$21:$B$230="",1,0), 0)), "")</f>
        <v/>
      </c>
      <c r="D181" s="535" t="s">
        <v>3834</v>
      </c>
    </row>
    <row r="182" spans="1:4" s="11" customFormat="1" x14ac:dyDescent="0.2">
      <c r="A182" s="536" t="s">
        <v>3842</v>
      </c>
      <c r="B182" s="535" t="s">
        <v>3827</v>
      </c>
      <c r="C182" s="535" t="str">
        <f t="array" ref="C182">IFERROR(INDEX($B$21:$B$230, MATCH(0, COUNTIF($C$20:C181, $B$21:$B$230&amp;"") + IF($B$21:$B$230="",1,0), 0)), "")</f>
        <v/>
      </c>
      <c r="D182" s="535" t="s">
        <v>3828</v>
      </c>
    </row>
    <row r="183" spans="1:4" s="11" customFormat="1" x14ac:dyDescent="0.2">
      <c r="A183" s="536" t="s">
        <v>3843</v>
      </c>
      <c r="B183" s="535" t="s">
        <v>3751</v>
      </c>
      <c r="C183" s="535" t="str">
        <f t="array" ref="C183">IFERROR(INDEX($B$21:$B$230, MATCH(0, COUNTIF($C$20:C182, $B$21:$B$230&amp;"") + IF($B$21:$B$230="",1,0), 0)), "")</f>
        <v/>
      </c>
      <c r="D183" s="535" t="s">
        <v>3752</v>
      </c>
    </row>
    <row r="184" spans="1:4" s="11" customFormat="1" x14ac:dyDescent="0.2">
      <c r="A184" s="536" t="s">
        <v>3844</v>
      </c>
      <c r="B184" s="535" t="s">
        <v>3751</v>
      </c>
      <c r="C184" s="535" t="str">
        <f t="array" ref="C184">IFERROR(INDEX($B$21:$B$230, MATCH(0, COUNTIF($C$20:C183, $B$21:$B$230&amp;"") + IF($B$21:$B$230="",1,0), 0)), "")</f>
        <v/>
      </c>
      <c r="D184" s="535" t="s">
        <v>3752</v>
      </c>
    </row>
    <row r="185" spans="1:4" s="11" customFormat="1" x14ac:dyDescent="0.2">
      <c r="A185" s="536" t="s">
        <v>3845</v>
      </c>
      <c r="B185" s="535" t="s">
        <v>3846</v>
      </c>
      <c r="C185" s="535" t="str">
        <f t="array" ref="C185">IFERROR(INDEX($B$21:$B$230, MATCH(0, COUNTIF($C$20:C184, $B$21:$B$230&amp;"") + IF($B$21:$B$230="",1,0), 0)), "")</f>
        <v/>
      </c>
      <c r="D185" s="535" t="s">
        <v>3847</v>
      </c>
    </row>
    <row r="186" spans="1:4" s="11" customFormat="1" x14ac:dyDescent="0.2">
      <c r="A186" s="536" t="s">
        <v>3848</v>
      </c>
      <c r="B186" s="535" t="s">
        <v>3751</v>
      </c>
      <c r="C186" s="535" t="str">
        <f t="array" ref="C186">IFERROR(INDEX($B$21:$B$230, MATCH(0, COUNTIF($C$20:C185, $B$21:$B$230&amp;"") + IF($B$21:$B$230="",1,0), 0)), "")</f>
        <v/>
      </c>
      <c r="D186" s="535" t="s">
        <v>3752</v>
      </c>
    </row>
    <row r="187" spans="1:4" s="11" customFormat="1" x14ac:dyDescent="0.2">
      <c r="A187" s="536" t="s">
        <v>3849</v>
      </c>
      <c r="B187" s="535" t="s">
        <v>3751</v>
      </c>
      <c r="C187" s="535" t="str">
        <f t="array" ref="C187">IFERROR(INDEX($B$21:$B$230, MATCH(0, COUNTIF($C$20:C186, $B$21:$B$230&amp;"") + IF($B$21:$B$230="",1,0), 0)), "")</f>
        <v/>
      </c>
      <c r="D187" s="535" t="s">
        <v>3752</v>
      </c>
    </row>
    <row r="188" spans="1:4" s="11" customFormat="1" x14ac:dyDescent="0.2">
      <c r="A188" s="536" t="s">
        <v>3850</v>
      </c>
      <c r="B188" s="535" t="s">
        <v>3846</v>
      </c>
      <c r="C188" s="535" t="str">
        <f t="array" ref="C188">IFERROR(INDEX($B$21:$B$230, MATCH(0, COUNTIF($C$20:C187, $B$21:$B$230&amp;"") + IF($B$21:$B$230="",1,0), 0)), "")</f>
        <v/>
      </c>
      <c r="D188" s="535" t="s">
        <v>3847</v>
      </c>
    </row>
    <row r="189" spans="1:4" s="11" customFormat="1" x14ac:dyDescent="0.2">
      <c r="A189" s="536" t="s">
        <v>3851</v>
      </c>
      <c r="B189" s="535" t="s">
        <v>3751</v>
      </c>
      <c r="C189" s="535" t="str">
        <f t="array" ref="C189">IFERROR(INDEX($B$21:$B$230, MATCH(0, COUNTIF($C$20:C188, $B$21:$B$230&amp;"") + IF($B$21:$B$230="",1,0), 0)), "")</f>
        <v/>
      </c>
      <c r="D189" s="535" t="s">
        <v>3752</v>
      </c>
    </row>
    <row r="190" spans="1:4" s="11" customFormat="1" x14ac:dyDescent="0.2">
      <c r="A190" s="536" t="s">
        <v>3852</v>
      </c>
      <c r="B190" s="535" t="s">
        <v>3751</v>
      </c>
      <c r="C190" s="535" t="str">
        <f t="array" ref="C190">IFERROR(INDEX($B$21:$B$230, MATCH(0, COUNTIF($C$20:C189, $B$21:$B$230&amp;"") + IF($B$21:$B$230="",1,0), 0)), "")</f>
        <v/>
      </c>
      <c r="D190" s="535" t="s">
        <v>3752</v>
      </c>
    </row>
    <row r="191" spans="1:4" s="11" customFormat="1" x14ac:dyDescent="0.2">
      <c r="A191" s="536" t="s">
        <v>3853</v>
      </c>
      <c r="B191" s="535" t="s">
        <v>3854</v>
      </c>
      <c r="C191" s="535" t="str">
        <f t="array" ref="C191">IFERROR(INDEX($B$21:$B$230, MATCH(0, COUNTIF($C$20:C190, $B$21:$B$230&amp;"") + IF($B$21:$B$230="",1,0), 0)), "")</f>
        <v/>
      </c>
      <c r="D191" s="535" t="s">
        <v>3855</v>
      </c>
    </row>
    <row r="192" spans="1:4" s="11" customFormat="1" x14ac:dyDescent="0.2">
      <c r="A192" s="536" t="s">
        <v>3856</v>
      </c>
      <c r="B192" s="535" t="s">
        <v>3854</v>
      </c>
      <c r="C192" s="535" t="str">
        <f t="array" ref="C192">IFERROR(INDEX($B$21:$B$230, MATCH(0, COUNTIF($C$20:C191, $B$21:$B$230&amp;"") + IF($B$21:$B$230="",1,0), 0)), "")</f>
        <v/>
      </c>
      <c r="D192" s="535" t="s">
        <v>3855</v>
      </c>
    </row>
    <row r="193" spans="1:4" s="11" customFormat="1" x14ac:dyDescent="0.2">
      <c r="A193" s="536" t="s">
        <v>3857</v>
      </c>
      <c r="B193" s="535" t="s">
        <v>3854</v>
      </c>
      <c r="C193" s="535" t="str">
        <f t="array" ref="C193">IFERROR(INDEX($B$21:$B$230, MATCH(0, COUNTIF($C$20:C192, $B$21:$B$230&amp;"") + IF($B$21:$B$230="",1,0), 0)), "")</f>
        <v/>
      </c>
      <c r="D193" s="535" t="s">
        <v>3855</v>
      </c>
    </row>
    <row r="194" spans="1:4" s="11" customFormat="1" x14ac:dyDescent="0.2">
      <c r="A194" s="536" t="s">
        <v>3858</v>
      </c>
      <c r="B194" s="535" t="s">
        <v>3859</v>
      </c>
      <c r="C194" s="535" t="str">
        <f t="array" ref="C194">IFERROR(INDEX($B$21:$B$230, MATCH(0, COUNTIF($C$20:C193, $B$21:$B$230&amp;"") + IF($B$21:$B$230="",1,0), 0)), "")</f>
        <v/>
      </c>
      <c r="D194" s="535" t="s">
        <v>3860</v>
      </c>
    </row>
    <row r="195" spans="1:4" s="11" customFormat="1" x14ac:dyDescent="0.2">
      <c r="A195" s="536" t="s">
        <v>3861</v>
      </c>
      <c r="B195" s="535" t="s">
        <v>3854</v>
      </c>
      <c r="C195" s="535" t="str">
        <f t="array" ref="C195">IFERROR(INDEX($B$21:$B$230, MATCH(0, COUNTIF($C$20:C194, $B$21:$B$230&amp;"") + IF($B$21:$B$230="",1,0), 0)), "")</f>
        <v/>
      </c>
      <c r="D195" s="535" t="s">
        <v>3855</v>
      </c>
    </row>
    <row r="196" spans="1:4" s="11" customFormat="1" x14ac:dyDescent="0.2">
      <c r="A196" s="536" t="s">
        <v>3862</v>
      </c>
      <c r="B196" s="535" t="s">
        <v>3859</v>
      </c>
      <c r="C196" s="535" t="str">
        <f t="array" ref="C196">IFERROR(INDEX($B$21:$B$230, MATCH(0, COUNTIF($C$20:C195, $B$21:$B$230&amp;"") + IF($B$21:$B$230="",1,0), 0)), "")</f>
        <v/>
      </c>
      <c r="D196" s="535" t="s">
        <v>3860</v>
      </c>
    </row>
    <row r="197" spans="1:4" s="11" customFormat="1" x14ac:dyDescent="0.2">
      <c r="A197" s="536" t="s">
        <v>3863</v>
      </c>
      <c r="B197" s="535" t="s">
        <v>3854</v>
      </c>
      <c r="C197" s="535" t="str">
        <f t="array" ref="C197">IFERROR(INDEX($B$21:$B$230, MATCH(0, COUNTIF($C$20:C196, $B$21:$B$230&amp;"") + IF($B$21:$B$230="",1,0), 0)), "")</f>
        <v/>
      </c>
      <c r="D197" s="535" t="s">
        <v>3855</v>
      </c>
    </row>
    <row r="198" spans="1:4" s="11" customFormat="1" x14ac:dyDescent="0.2">
      <c r="A198" s="536" t="s">
        <v>3864</v>
      </c>
      <c r="B198" s="535" t="s">
        <v>3859</v>
      </c>
      <c r="C198" s="535" t="str">
        <f t="array" ref="C198">IFERROR(INDEX($B$21:$B$230, MATCH(0, COUNTIF($C$20:C197, $B$21:$B$230&amp;"") + IF($B$21:$B$230="",1,0), 0)), "")</f>
        <v/>
      </c>
      <c r="D198" s="535" t="s">
        <v>3860</v>
      </c>
    </row>
    <row r="199" spans="1:4" s="11" customFormat="1" x14ac:dyDescent="0.2">
      <c r="A199" s="536" t="s">
        <v>3865</v>
      </c>
      <c r="B199" s="535" t="s">
        <v>3854</v>
      </c>
      <c r="C199" s="535" t="str">
        <f t="array" ref="C199">IFERROR(INDEX($B$21:$B$230, MATCH(0, COUNTIF($C$20:C198, $B$21:$B$230&amp;"") + IF($B$21:$B$230="",1,0), 0)), "")</f>
        <v/>
      </c>
      <c r="D199" s="535" t="s">
        <v>3855</v>
      </c>
    </row>
    <row r="200" spans="1:4" s="11" customFormat="1" x14ac:dyDescent="0.2">
      <c r="A200" s="536" t="s">
        <v>3866</v>
      </c>
      <c r="B200" s="535" t="s">
        <v>3854</v>
      </c>
      <c r="C200" s="535" t="str">
        <f t="array" ref="C200">IFERROR(INDEX($B$21:$B$230, MATCH(0, COUNTIF($C$20:C199, $B$21:$B$230&amp;"") + IF($B$21:$B$230="",1,0), 0)), "")</f>
        <v/>
      </c>
      <c r="D200" s="535" t="s">
        <v>3855</v>
      </c>
    </row>
    <row r="201" spans="1:4" s="11" customFormat="1" x14ac:dyDescent="0.2">
      <c r="A201" s="536" t="s">
        <v>3867</v>
      </c>
      <c r="B201" s="535" t="s">
        <v>3854</v>
      </c>
      <c r="C201" s="535" t="str">
        <f t="array" ref="C201">IFERROR(INDEX($B$21:$B$230, MATCH(0, COUNTIF($C$20:C200, $B$21:$B$230&amp;"") + IF($B$21:$B$230="",1,0), 0)), "")</f>
        <v/>
      </c>
      <c r="D201" s="535" t="s">
        <v>3855</v>
      </c>
    </row>
    <row r="202" spans="1:4" s="11" customFormat="1" x14ac:dyDescent="0.2">
      <c r="A202" s="536" t="s">
        <v>3868</v>
      </c>
      <c r="B202" s="535" t="s">
        <v>3859</v>
      </c>
      <c r="C202" s="535" t="str">
        <f t="array" ref="C202">IFERROR(INDEX($B$21:$B$230, MATCH(0, COUNTIF($C$20:C201, $B$21:$B$230&amp;"") + IF($B$21:$B$230="",1,0), 0)), "")</f>
        <v/>
      </c>
      <c r="D202" s="535" t="s">
        <v>3860</v>
      </c>
    </row>
    <row r="203" spans="1:4" s="11" customFormat="1" x14ac:dyDescent="0.2">
      <c r="A203" s="536" t="s">
        <v>3869</v>
      </c>
      <c r="B203" s="535" t="s">
        <v>3854</v>
      </c>
      <c r="C203" s="535" t="str">
        <f t="array" ref="C203">IFERROR(INDEX($B$21:$B$230, MATCH(0, COUNTIF($C$20:C202, $B$21:$B$230&amp;"") + IF($B$21:$B$230="",1,0), 0)), "")</f>
        <v/>
      </c>
      <c r="D203" s="535" t="s">
        <v>3855</v>
      </c>
    </row>
    <row r="204" spans="1:4" s="11" customFormat="1" x14ac:dyDescent="0.2">
      <c r="A204" s="536" t="s">
        <v>3870</v>
      </c>
      <c r="B204" s="535" t="s">
        <v>3859</v>
      </c>
      <c r="C204" s="535" t="str">
        <f t="array" ref="C204">IFERROR(INDEX($B$21:$B$230, MATCH(0, COUNTIF($C$20:C203, $B$21:$B$230&amp;"") + IF($B$21:$B$230="",1,0), 0)), "")</f>
        <v/>
      </c>
      <c r="D204" s="535" t="s">
        <v>3860</v>
      </c>
    </row>
    <row r="205" spans="1:4" s="11" customFormat="1" x14ac:dyDescent="0.2">
      <c r="A205" s="536" t="s">
        <v>3871</v>
      </c>
      <c r="B205" s="535" t="s">
        <v>527</v>
      </c>
      <c r="C205" s="535" t="str">
        <f t="array" ref="C205">IFERROR(INDEX($B$21:$B$230, MATCH(0, COUNTIF($C$20:C204, $B$21:$B$230&amp;"") + IF($B$21:$B$230="",1,0), 0)), "")</f>
        <v/>
      </c>
      <c r="D205" s="535" t="s">
        <v>3872</v>
      </c>
    </row>
    <row r="206" spans="1:4" s="11" customFormat="1" x14ac:dyDescent="0.2">
      <c r="A206" s="536" t="s">
        <v>3873</v>
      </c>
      <c r="B206" s="535" t="s">
        <v>527</v>
      </c>
      <c r="C206" s="535" t="str">
        <f t="array" ref="C206">IFERROR(INDEX($B$21:$B$230, MATCH(0, COUNTIF($C$20:C205, $B$21:$B$230&amp;"") + IF($B$21:$B$230="",1,0), 0)), "")</f>
        <v/>
      </c>
      <c r="D206" s="535" t="s">
        <v>3872</v>
      </c>
    </row>
    <row r="207" spans="1:4" s="11" customFormat="1" x14ac:dyDescent="0.2">
      <c r="A207" s="536" t="s">
        <v>3874</v>
      </c>
      <c r="B207" s="535" t="s">
        <v>527</v>
      </c>
      <c r="C207" s="535" t="str">
        <f t="array" ref="C207">IFERROR(INDEX($B$21:$B$230, MATCH(0, COUNTIF($C$20:C206, $B$21:$B$230&amp;"") + IF($B$21:$B$230="",1,0), 0)), "")</f>
        <v/>
      </c>
      <c r="D207" s="535" t="s">
        <v>3872</v>
      </c>
    </row>
    <row r="208" spans="1:4" s="11" customFormat="1" x14ac:dyDescent="0.2">
      <c r="A208" s="536" t="s">
        <v>3875</v>
      </c>
      <c r="B208" s="535" t="s">
        <v>527</v>
      </c>
      <c r="C208" s="535" t="str">
        <f t="array" ref="C208">IFERROR(INDEX($B$21:$B$230, MATCH(0, COUNTIF($C$20:C207, $B$21:$B$230&amp;"") + IF($B$21:$B$230="",1,0), 0)), "")</f>
        <v/>
      </c>
      <c r="D208" s="535" t="s">
        <v>3872</v>
      </c>
    </row>
    <row r="209" spans="1:4" s="11" customFormat="1" x14ac:dyDescent="0.2">
      <c r="A209" s="536" t="s">
        <v>3876</v>
      </c>
      <c r="B209" s="535" t="s">
        <v>3877</v>
      </c>
      <c r="C209" s="535" t="str">
        <f t="array" ref="C209">IFERROR(INDEX($B$21:$B$230, MATCH(0, COUNTIF($C$20:C208, $B$21:$B$230&amp;"") + IF($B$21:$B$230="",1,0), 0)), "")</f>
        <v/>
      </c>
      <c r="D209" s="535" t="s">
        <v>3878</v>
      </c>
    </row>
    <row r="210" spans="1:4" s="11" customFormat="1" x14ac:dyDescent="0.2">
      <c r="A210" s="536" t="s">
        <v>3879</v>
      </c>
      <c r="B210" s="535" t="s">
        <v>527</v>
      </c>
      <c r="C210" s="535" t="str">
        <f t="array" ref="C210">IFERROR(INDEX($B$21:$B$230, MATCH(0, COUNTIF($C$20:C209, $B$21:$B$230&amp;"") + IF($B$21:$B$230="",1,0), 0)), "")</f>
        <v/>
      </c>
      <c r="D210" s="535" t="s">
        <v>3872</v>
      </c>
    </row>
    <row r="211" spans="1:4" s="11" customFormat="1" x14ac:dyDescent="0.2">
      <c r="A211" s="536" t="s">
        <v>3880</v>
      </c>
      <c r="B211" s="535" t="s">
        <v>527</v>
      </c>
      <c r="C211" s="535" t="str">
        <f t="array" ref="C211">IFERROR(INDEX($B$21:$B$230, MATCH(0, COUNTIF($C$20:C210, $B$21:$B$230&amp;"") + IF($B$21:$B$230="",1,0), 0)), "")</f>
        <v/>
      </c>
      <c r="D211" s="535" t="s">
        <v>3872</v>
      </c>
    </row>
    <row r="212" spans="1:4" s="11" customFormat="1" x14ac:dyDescent="0.2">
      <c r="A212" s="536" t="s">
        <v>3881</v>
      </c>
      <c r="B212" s="535" t="s">
        <v>527</v>
      </c>
      <c r="C212" s="535" t="str">
        <f t="array" ref="C212">IFERROR(INDEX($B$21:$B$230, MATCH(0, COUNTIF($C$20:C211, $B$21:$B$230&amp;"") + IF($B$21:$B$230="",1,0), 0)), "")</f>
        <v/>
      </c>
      <c r="D212" s="535" t="s">
        <v>3872</v>
      </c>
    </row>
    <row r="213" spans="1:4" s="11" customFormat="1" x14ac:dyDescent="0.2">
      <c r="A213" s="536" t="s">
        <v>3882</v>
      </c>
      <c r="B213" s="535" t="s">
        <v>527</v>
      </c>
      <c r="C213" s="535" t="str">
        <f t="array" ref="C213">IFERROR(INDEX($B$21:$B$230, MATCH(0, COUNTIF($C$20:C212, $B$21:$B$230&amp;"") + IF($B$21:$B$230="",1,0), 0)), "")</f>
        <v/>
      </c>
      <c r="D213" s="535" t="s">
        <v>3872</v>
      </c>
    </row>
    <row r="214" spans="1:4" s="11" customFormat="1" x14ac:dyDescent="0.2">
      <c r="A214" s="536" t="s">
        <v>3883</v>
      </c>
      <c r="B214" s="535" t="s">
        <v>3877</v>
      </c>
      <c r="C214" s="535" t="str">
        <f t="array" ref="C214">IFERROR(INDEX($B$21:$B$230, MATCH(0, COUNTIF($C$20:C213, $B$21:$B$230&amp;"") + IF($B$21:$B$230="",1,0), 0)), "")</f>
        <v/>
      </c>
      <c r="D214" s="535" t="s">
        <v>3878</v>
      </c>
    </row>
    <row r="215" spans="1:4" s="11" customFormat="1" x14ac:dyDescent="0.2">
      <c r="A215" s="536" t="s">
        <v>3884</v>
      </c>
      <c r="B215" s="535" t="s">
        <v>3877</v>
      </c>
      <c r="C215" s="535" t="str">
        <f t="array" ref="C215">IFERROR(INDEX($B$21:$B$230, MATCH(0, COUNTIF($C$20:C214, $B$21:$B$230&amp;"") + IF($B$21:$B$230="",1,0), 0)), "")</f>
        <v/>
      </c>
      <c r="D215" s="535" t="s">
        <v>3878</v>
      </c>
    </row>
    <row r="216" spans="1:4" s="11" customFormat="1" x14ac:dyDescent="0.2">
      <c r="A216" s="536" t="s">
        <v>3885</v>
      </c>
      <c r="B216" s="535" t="s">
        <v>3886</v>
      </c>
      <c r="C216" s="535" t="str">
        <f t="array" ref="C216">IFERROR(INDEX($B$21:$B$230, MATCH(0, COUNTIF($C$20:C215, $B$21:$B$230&amp;"") + IF($B$21:$B$230="",1,0), 0)), "")</f>
        <v/>
      </c>
      <c r="D216" s="535" t="s">
        <v>3887</v>
      </c>
    </row>
    <row r="217" spans="1:4" s="11" customFormat="1" x14ac:dyDescent="0.2">
      <c r="A217" s="536" t="s">
        <v>3888</v>
      </c>
      <c r="B217" s="535" t="s">
        <v>3889</v>
      </c>
      <c r="C217" s="535" t="str">
        <f t="array" ref="C217">IFERROR(INDEX($B$21:$B$230, MATCH(0, COUNTIF($C$20:C216, $B$21:$B$230&amp;"") + IF($B$21:$B$230="",1,0), 0)), "")</f>
        <v/>
      </c>
      <c r="D217" s="535" t="s">
        <v>3890</v>
      </c>
    </row>
    <row r="218" spans="1:4" s="11" customFormat="1" x14ac:dyDescent="0.2">
      <c r="A218" s="536" t="s">
        <v>3891</v>
      </c>
      <c r="B218" s="535" t="s">
        <v>3892</v>
      </c>
      <c r="C218" s="535" t="str">
        <f t="array" ref="C218">IFERROR(INDEX($B$21:$B$230, MATCH(0, COUNTIF($C$20:C217, $B$21:$B$230&amp;"") + IF($B$21:$B$230="",1,0), 0)), "")</f>
        <v/>
      </c>
      <c r="D218" s="535" t="s">
        <v>3893</v>
      </c>
    </row>
    <row r="219" spans="1:4" s="11" customFormat="1" x14ac:dyDescent="0.2">
      <c r="A219" s="536" t="s">
        <v>3894</v>
      </c>
      <c r="B219" s="535" t="s">
        <v>3895</v>
      </c>
      <c r="C219" s="535" t="str">
        <f t="array" ref="C219">IFERROR(INDEX($B$21:$B$230, MATCH(0, COUNTIF($C$20:C218, $B$21:$B$230&amp;"") + IF($B$21:$B$230="",1,0), 0)), "")</f>
        <v/>
      </c>
      <c r="D219" s="535" t="s">
        <v>3896</v>
      </c>
    </row>
    <row r="220" spans="1:4" s="11" customFormat="1" x14ac:dyDescent="0.2">
      <c r="A220" s="536" t="s">
        <v>3897</v>
      </c>
      <c r="B220" s="535" t="s">
        <v>3898</v>
      </c>
      <c r="C220" s="535" t="str">
        <f t="array" ref="C220">IFERROR(INDEX($B$21:$B$230, MATCH(0, COUNTIF($C$20:C219, $B$21:$B$230&amp;"") + IF($B$21:$B$230="",1,0), 0)), "")</f>
        <v/>
      </c>
      <c r="D220" s="535" t="s">
        <v>3899</v>
      </c>
    </row>
    <row r="221" spans="1:4" s="11" customFormat="1" x14ac:dyDescent="0.2">
      <c r="A221" s="536" t="s">
        <v>3900</v>
      </c>
      <c r="B221" s="535" t="s">
        <v>3901</v>
      </c>
      <c r="C221" s="535" t="str">
        <f t="array" ref="C221">IFERROR(INDEX($B$21:$B$230, MATCH(0, COUNTIF($C$20:C220, $B$21:$B$230&amp;"") + IF($B$21:$B$230="",1,0), 0)), "")</f>
        <v/>
      </c>
      <c r="D221" s="535" t="s">
        <v>3902</v>
      </c>
    </row>
    <row r="222" spans="1:4" s="11" customFormat="1" x14ac:dyDescent="0.2">
      <c r="A222" s="536" t="s">
        <v>3903</v>
      </c>
      <c r="B222" s="535" t="s">
        <v>3904</v>
      </c>
      <c r="C222" s="535" t="str">
        <f t="array" ref="C222">IFERROR(INDEX($B$21:$B$230, MATCH(0, COUNTIF($C$20:C221, $B$21:$B$230&amp;"") + IF($B$21:$B$230="",1,0), 0)), "")</f>
        <v/>
      </c>
      <c r="D222" s="535" t="s">
        <v>3905</v>
      </c>
    </row>
    <row r="223" spans="1:4" s="11" customFormat="1" x14ac:dyDescent="0.2">
      <c r="A223" s="536" t="s">
        <v>3906</v>
      </c>
      <c r="B223" s="535" t="s">
        <v>3907</v>
      </c>
      <c r="C223" s="535" t="str">
        <f t="array" ref="C223">IFERROR(INDEX($B$21:$B$230, MATCH(0, COUNTIF($C$20:C222, $B$21:$B$230&amp;"") + IF($B$21:$B$230="",1,0), 0)), "")</f>
        <v/>
      </c>
      <c r="D223" s="535" t="s">
        <v>3908</v>
      </c>
    </row>
    <row r="224" spans="1:4" s="11" customFormat="1" x14ac:dyDescent="0.2">
      <c r="A224" s="536" t="s">
        <v>3909</v>
      </c>
      <c r="B224" s="535" t="s">
        <v>3889</v>
      </c>
      <c r="C224" s="535" t="str">
        <f t="array" ref="C224">IFERROR(INDEX($B$21:$B$230, MATCH(0, COUNTIF($C$20:C223, $B$21:$B$230&amp;"") + IF($B$21:$B$230="",1,0), 0)), "")</f>
        <v/>
      </c>
      <c r="D224" s="535" t="s">
        <v>3890</v>
      </c>
    </row>
    <row r="225" spans="1:4" s="11" customFormat="1" x14ac:dyDescent="0.2">
      <c r="A225" s="536" t="s">
        <v>3910</v>
      </c>
      <c r="B225" s="535" t="s">
        <v>3901</v>
      </c>
      <c r="C225" s="535" t="str">
        <f t="array" ref="C225">IFERROR(INDEX($B$21:$B$230, MATCH(0, COUNTIF($C$20:C224, $B$21:$B$230&amp;"") + IF($B$21:$B$230="",1,0), 0)), "")</f>
        <v/>
      </c>
      <c r="D225" s="535" t="s">
        <v>3902</v>
      </c>
    </row>
    <row r="226" spans="1:4" s="11" customFormat="1" x14ac:dyDescent="0.2">
      <c r="A226" s="536" t="s">
        <v>3911</v>
      </c>
      <c r="B226" s="535" t="s">
        <v>3898</v>
      </c>
      <c r="C226" s="535" t="str">
        <f t="array" ref="C226">IFERROR(INDEX($B$21:$B$230, MATCH(0, COUNTIF($C$20:C225, $B$21:$B$230&amp;"") + IF($B$21:$B$230="",1,0), 0)), "")</f>
        <v/>
      </c>
      <c r="D226" s="535" t="s">
        <v>3899</v>
      </c>
    </row>
    <row r="227" spans="1:4" s="11" customFormat="1" x14ac:dyDescent="0.2">
      <c r="A227" s="536" t="s">
        <v>3912</v>
      </c>
      <c r="B227" s="535" t="s">
        <v>3907</v>
      </c>
      <c r="C227" s="535" t="str">
        <f t="array" ref="C227">IFERROR(INDEX($B$21:$B$230, MATCH(0, COUNTIF($C$20:C226, $B$21:$B$230&amp;"") + IF($B$21:$B$230="",1,0), 0)), "")</f>
        <v/>
      </c>
      <c r="D227" s="535" t="s">
        <v>3908</v>
      </c>
    </row>
    <row r="228" spans="1:4" s="11" customFormat="1" x14ac:dyDescent="0.2">
      <c r="A228" s="536" t="s">
        <v>3913</v>
      </c>
      <c r="B228" s="535" t="s">
        <v>3886</v>
      </c>
      <c r="C228" s="535" t="str">
        <f t="array" ref="C228">IFERROR(INDEX($B$21:$B$230, MATCH(0, COUNTIF($C$20:C227, $B$21:$B$230&amp;"") + IF($B$21:$B$230="",1,0), 0)), "")</f>
        <v/>
      </c>
      <c r="D228" s="535" t="s">
        <v>3887</v>
      </c>
    </row>
    <row r="229" spans="1:4" s="11" customFormat="1" x14ac:dyDescent="0.2">
      <c r="A229" s="536" t="s">
        <v>3914</v>
      </c>
      <c r="B229" s="535" t="s">
        <v>3886</v>
      </c>
      <c r="C229" s="535" t="str">
        <f t="array" ref="C229">IFERROR(INDEX($B$21:$B$230, MATCH(0, COUNTIF($C$20:C228, $B$21:$B$230&amp;"") + IF($B$21:$B$230="",1,0), 0)), "")</f>
        <v/>
      </c>
      <c r="D229" s="535" t="s">
        <v>3887</v>
      </c>
    </row>
    <row r="233" spans="1:4" x14ac:dyDescent="0.2">
      <c r="B233" s="10"/>
    </row>
    <row r="234" spans="1:4" x14ac:dyDescent="0.2">
      <c r="A234" s="11"/>
      <c r="B234" s="10"/>
    </row>
    <row r="235" spans="1:4" x14ac:dyDescent="0.2">
      <c r="A235" s="11"/>
      <c r="B235" s="10"/>
    </row>
    <row r="236" spans="1:4" x14ac:dyDescent="0.2">
      <c r="A236" s="11"/>
      <c r="B236" s="10"/>
    </row>
    <row r="237" spans="1:4" x14ac:dyDescent="0.2">
      <c r="A237" s="11"/>
      <c r="B237" s="10"/>
    </row>
    <row r="238" spans="1:4" x14ac:dyDescent="0.2">
      <c r="A238" s="11"/>
      <c r="B238" s="10"/>
    </row>
    <row r="239" spans="1:4" x14ac:dyDescent="0.2">
      <c r="A239" s="11"/>
      <c r="B239" s="10"/>
    </row>
    <row r="240" spans="1:4" x14ac:dyDescent="0.2">
      <c r="A240" s="11"/>
      <c r="B240" s="10"/>
    </row>
    <row r="241" spans="1:2" x14ac:dyDescent="0.2">
      <c r="A241" s="11"/>
      <c r="B241" s="10"/>
    </row>
    <row r="242" spans="1:2" x14ac:dyDescent="0.2">
      <c r="A242" s="11"/>
      <c r="B242" s="10"/>
    </row>
    <row r="243" spans="1:2" x14ac:dyDescent="0.2">
      <c r="A243" s="11"/>
      <c r="B243" s="10"/>
    </row>
    <row r="244" spans="1:2" x14ac:dyDescent="0.2">
      <c r="A244" s="11"/>
      <c r="B244" s="10"/>
    </row>
    <row r="245" spans="1:2" x14ac:dyDescent="0.2">
      <c r="A245" s="11"/>
      <c r="B245" s="10"/>
    </row>
    <row r="246" spans="1:2" x14ac:dyDescent="0.2">
      <c r="A246" s="11"/>
      <c r="B246" s="10"/>
    </row>
    <row r="247" spans="1:2" x14ac:dyDescent="0.2">
      <c r="A247" s="11"/>
      <c r="B247" s="10"/>
    </row>
    <row r="248" spans="1:2" x14ac:dyDescent="0.2">
      <c r="A248" s="11"/>
      <c r="B248" s="10"/>
    </row>
    <row r="249" spans="1:2" x14ac:dyDescent="0.2">
      <c r="A249" s="11"/>
      <c r="B249" s="10"/>
    </row>
    <row r="250" spans="1:2" x14ac:dyDescent="0.2">
      <c r="A250" s="11"/>
      <c r="B250" s="10"/>
    </row>
    <row r="251" spans="1:2" x14ac:dyDescent="0.2">
      <c r="A251" s="11"/>
      <c r="B251" s="10"/>
    </row>
    <row r="252" spans="1:2" x14ac:dyDescent="0.2">
      <c r="A252" s="11"/>
      <c r="B252" s="10"/>
    </row>
    <row r="253" spans="1:2" x14ac:dyDescent="0.2">
      <c r="A253" s="11"/>
      <c r="B253" s="10"/>
    </row>
    <row r="254" spans="1:2" x14ac:dyDescent="0.2">
      <c r="A254" s="11"/>
      <c r="B254" s="10"/>
    </row>
    <row r="255" spans="1:2" x14ac:dyDescent="0.2">
      <c r="A255" s="11"/>
      <c r="B255" s="10"/>
    </row>
    <row r="256" spans="1:2" x14ac:dyDescent="0.2">
      <c r="A256" s="11"/>
      <c r="B256" s="10"/>
    </row>
    <row r="257" spans="1:2" x14ac:dyDescent="0.2">
      <c r="A257" s="11"/>
      <c r="B257" s="10"/>
    </row>
    <row r="258" spans="1:2" x14ac:dyDescent="0.2">
      <c r="A258" s="11"/>
      <c r="B258" s="10"/>
    </row>
    <row r="259" spans="1:2" x14ac:dyDescent="0.2">
      <c r="A259" s="11"/>
      <c r="B259" s="10"/>
    </row>
    <row r="260" spans="1:2" x14ac:dyDescent="0.2">
      <c r="A260" s="11"/>
      <c r="B260" s="10"/>
    </row>
    <row r="261" spans="1:2" x14ac:dyDescent="0.2">
      <c r="A261" s="11"/>
      <c r="B261" s="10"/>
    </row>
    <row r="262" spans="1:2" x14ac:dyDescent="0.2">
      <c r="A262" s="11"/>
      <c r="B262" s="10"/>
    </row>
    <row r="263" spans="1:2" x14ac:dyDescent="0.2">
      <c r="A263" s="11"/>
      <c r="B263" s="10"/>
    </row>
    <row r="264" spans="1:2" x14ac:dyDescent="0.2">
      <c r="A264" s="11"/>
      <c r="B264" s="10"/>
    </row>
    <row r="265" spans="1:2" x14ac:dyDescent="0.2">
      <c r="A265" s="11"/>
      <c r="B265" s="10"/>
    </row>
    <row r="266" spans="1:2" x14ac:dyDescent="0.2">
      <c r="A266" s="11"/>
      <c r="B266" s="10"/>
    </row>
    <row r="267" spans="1:2" x14ac:dyDescent="0.2">
      <c r="A267" s="11"/>
      <c r="B267" s="10"/>
    </row>
    <row r="268" spans="1:2" x14ac:dyDescent="0.2">
      <c r="A268" s="11"/>
      <c r="B268" s="10"/>
    </row>
    <row r="269" spans="1:2" x14ac:dyDescent="0.2">
      <c r="A269" s="11"/>
      <c r="B269" s="10"/>
    </row>
    <row r="270" spans="1:2" x14ac:dyDescent="0.2">
      <c r="A270" s="11"/>
      <c r="B270" s="10"/>
    </row>
    <row r="271" spans="1:2" x14ac:dyDescent="0.2">
      <c r="A271" s="11"/>
      <c r="B271" s="10"/>
    </row>
    <row r="272" spans="1:2" x14ac:dyDescent="0.2">
      <c r="A272" s="11"/>
      <c r="B272" s="10"/>
    </row>
    <row r="273" spans="1:2" x14ac:dyDescent="0.2">
      <c r="A273" s="11"/>
      <c r="B273" s="10"/>
    </row>
    <row r="274" spans="1:2" x14ac:dyDescent="0.2">
      <c r="A274" s="11"/>
      <c r="B274" s="10"/>
    </row>
    <row r="275" spans="1:2" x14ac:dyDescent="0.2">
      <c r="A275" s="11"/>
      <c r="B275" s="10"/>
    </row>
    <row r="276" spans="1:2" x14ac:dyDescent="0.2">
      <c r="A276" s="11"/>
      <c r="B276" s="10"/>
    </row>
    <row r="277" spans="1:2" x14ac:dyDescent="0.2">
      <c r="A277" s="11"/>
      <c r="B277" s="10"/>
    </row>
    <row r="278" spans="1:2" x14ac:dyDescent="0.2">
      <c r="A278" s="11"/>
      <c r="B278" s="10"/>
    </row>
    <row r="279" spans="1:2" x14ac:dyDescent="0.2">
      <c r="A279" s="11"/>
      <c r="B279" s="10"/>
    </row>
    <row r="280" spans="1:2" x14ac:dyDescent="0.2">
      <c r="A280" s="11"/>
      <c r="B280" s="10"/>
    </row>
    <row r="281" spans="1:2" x14ac:dyDescent="0.2">
      <c r="A281" s="11"/>
      <c r="B281" s="10"/>
    </row>
    <row r="282" spans="1:2" x14ac:dyDescent="0.2">
      <c r="A282" s="11"/>
      <c r="B282" s="10"/>
    </row>
    <row r="283" spans="1:2" x14ac:dyDescent="0.2">
      <c r="A283" s="11"/>
      <c r="B283" s="10"/>
    </row>
    <row r="284" spans="1:2" x14ac:dyDescent="0.2">
      <c r="A284" s="11"/>
      <c r="B284" s="10"/>
    </row>
    <row r="285" spans="1:2" x14ac:dyDescent="0.2">
      <c r="A285" s="11"/>
      <c r="B285" s="10"/>
    </row>
    <row r="286" spans="1:2" x14ac:dyDescent="0.2">
      <c r="A286" s="11"/>
      <c r="B286" s="10"/>
    </row>
    <row r="287" spans="1:2" x14ac:dyDescent="0.2">
      <c r="A287" s="11"/>
      <c r="B287" s="10"/>
    </row>
    <row r="288" spans="1:2" x14ac:dyDescent="0.2">
      <c r="A288" s="11"/>
      <c r="B288" s="10"/>
    </row>
    <row r="289" spans="1:2" x14ac:dyDescent="0.2">
      <c r="A289" s="11"/>
      <c r="B289" s="10"/>
    </row>
    <row r="290" spans="1:2" x14ac:dyDescent="0.2">
      <c r="A290" s="11"/>
      <c r="B290" s="10"/>
    </row>
    <row r="291" spans="1:2" x14ac:dyDescent="0.2">
      <c r="A291" s="11"/>
      <c r="B291" s="10"/>
    </row>
    <row r="292" spans="1:2" x14ac:dyDescent="0.2">
      <c r="A292" s="11"/>
      <c r="B292" s="10"/>
    </row>
    <row r="293" spans="1:2" x14ac:dyDescent="0.2">
      <c r="A293" s="11"/>
      <c r="B293" s="10"/>
    </row>
    <row r="294" spans="1:2" x14ac:dyDescent="0.2">
      <c r="A294" s="11"/>
      <c r="B294" s="10"/>
    </row>
    <row r="295" spans="1:2" x14ac:dyDescent="0.2">
      <c r="A295" s="11"/>
      <c r="B295" s="10"/>
    </row>
    <row r="296" spans="1:2" x14ac:dyDescent="0.2">
      <c r="A296" s="11"/>
      <c r="B296" s="10"/>
    </row>
    <row r="297" spans="1:2" x14ac:dyDescent="0.2">
      <c r="A297" s="11"/>
      <c r="B297" s="10"/>
    </row>
    <row r="298" spans="1:2" x14ac:dyDescent="0.2">
      <c r="A298" s="11"/>
      <c r="B298" s="10"/>
    </row>
    <row r="299" spans="1:2" x14ac:dyDescent="0.2">
      <c r="A299" s="11"/>
      <c r="B299" s="10"/>
    </row>
    <row r="300" spans="1:2" x14ac:dyDescent="0.2">
      <c r="A300" s="11"/>
      <c r="B300" s="10"/>
    </row>
    <row r="301" spans="1:2" x14ac:dyDescent="0.2">
      <c r="A301" s="11"/>
      <c r="B301" s="10"/>
    </row>
    <row r="302" spans="1:2" x14ac:dyDescent="0.2">
      <c r="A302" s="11"/>
      <c r="B302" s="10"/>
    </row>
    <row r="303" spans="1:2" x14ac:dyDescent="0.2">
      <c r="A303" s="11"/>
      <c r="B303" s="10"/>
    </row>
    <row r="304" spans="1:2" x14ac:dyDescent="0.2">
      <c r="A304" s="11"/>
      <c r="B304" s="10"/>
    </row>
    <row r="305" spans="1:2" x14ac:dyDescent="0.2">
      <c r="A305" s="11"/>
      <c r="B305" s="10"/>
    </row>
    <row r="306" spans="1:2" x14ac:dyDescent="0.2">
      <c r="A306" s="11"/>
      <c r="B306" s="10"/>
    </row>
    <row r="307" spans="1:2" x14ac:dyDescent="0.2">
      <c r="A307" s="11"/>
      <c r="B307" s="10"/>
    </row>
    <row r="308" spans="1:2" x14ac:dyDescent="0.2">
      <c r="A308" s="11"/>
      <c r="B308" s="10"/>
    </row>
    <row r="309" spans="1:2" x14ac:dyDescent="0.2">
      <c r="A309" s="11"/>
      <c r="B309" s="10"/>
    </row>
    <row r="310" spans="1:2" x14ac:dyDescent="0.2">
      <c r="A310" s="11"/>
      <c r="B310" s="10"/>
    </row>
    <row r="311" spans="1:2" x14ac:dyDescent="0.2">
      <c r="A311" s="11"/>
      <c r="B311" s="10"/>
    </row>
    <row r="312" spans="1:2" x14ac:dyDescent="0.2">
      <c r="A312" s="11"/>
      <c r="B312" s="10"/>
    </row>
    <row r="313" spans="1:2" x14ac:dyDescent="0.2">
      <c r="A313" s="11"/>
      <c r="B313" s="10"/>
    </row>
    <row r="314" spans="1:2" x14ac:dyDescent="0.2">
      <c r="A314" s="11"/>
      <c r="B314" s="10"/>
    </row>
    <row r="315" spans="1:2" x14ac:dyDescent="0.2">
      <c r="A315" s="11"/>
      <c r="B315" s="10"/>
    </row>
    <row r="316" spans="1:2" x14ac:dyDescent="0.2">
      <c r="A316" s="11"/>
      <c r="B316" s="10"/>
    </row>
    <row r="317" spans="1:2" x14ac:dyDescent="0.2">
      <c r="A317" s="11"/>
      <c r="B317" s="10"/>
    </row>
    <row r="318" spans="1:2" x14ac:dyDescent="0.2">
      <c r="A318" s="11"/>
      <c r="B318" s="10"/>
    </row>
    <row r="319" spans="1:2" x14ac:dyDescent="0.2">
      <c r="A319" s="11"/>
      <c r="B319" s="10"/>
    </row>
    <row r="320" spans="1:2" x14ac:dyDescent="0.2">
      <c r="A320" s="11"/>
      <c r="B320" s="10"/>
    </row>
    <row r="321" spans="1:2" x14ac:dyDescent="0.2">
      <c r="A321" s="11"/>
      <c r="B321" s="10"/>
    </row>
    <row r="322" spans="1:2" x14ac:dyDescent="0.2">
      <c r="A322" s="11"/>
      <c r="B322" s="10"/>
    </row>
    <row r="323" spans="1:2" x14ac:dyDescent="0.2">
      <c r="A323" s="11"/>
      <c r="B323" s="10"/>
    </row>
    <row r="324" spans="1:2" x14ac:dyDescent="0.2">
      <c r="A324" s="11"/>
      <c r="B324" s="10"/>
    </row>
    <row r="325" spans="1:2" x14ac:dyDescent="0.2">
      <c r="A325" s="11"/>
      <c r="B325" s="10"/>
    </row>
    <row r="326" spans="1:2" x14ac:dyDescent="0.2">
      <c r="A326" s="11"/>
      <c r="B326" s="10"/>
    </row>
    <row r="327" spans="1:2" x14ac:dyDescent="0.2">
      <c r="A327" s="11"/>
      <c r="B327" s="10"/>
    </row>
    <row r="328" spans="1:2" x14ac:dyDescent="0.2">
      <c r="A328" s="11"/>
      <c r="B328" s="10"/>
    </row>
    <row r="329" spans="1:2" x14ac:dyDescent="0.2">
      <c r="A329" s="11"/>
      <c r="B329" s="10"/>
    </row>
    <row r="330" spans="1:2" x14ac:dyDescent="0.2">
      <c r="A330" s="11"/>
      <c r="B330" s="10"/>
    </row>
    <row r="331" spans="1:2" x14ac:dyDescent="0.2">
      <c r="A331" s="11"/>
      <c r="B331" s="10"/>
    </row>
    <row r="332" spans="1:2" x14ac:dyDescent="0.2">
      <c r="A332" s="11"/>
      <c r="B332" s="10"/>
    </row>
    <row r="333" spans="1:2" x14ac:dyDescent="0.2">
      <c r="A333" s="11"/>
      <c r="B333" s="10"/>
    </row>
    <row r="334" spans="1:2" x14ac:dyDescent="0.2">
      <c r="A334" s="11"/>
      <c r="B334" s="10"/>
    </row>
    <row r="335" spans="1:2" x14ac:dyDescent="0.2">
      <c r="A335" s="11"/>
      <c r="B335" s="10"/>
    </row>
    <row r="336" spans="1:2" x14ac:dyDescent="0.2">
      <c r="A336" s="11"/>
      <c r="B336" s="10"/>
    </row>
    <row r="337" spans="1:2" x14ac:dyDescent="0.2">
      <c r="A337" s="11"/>
      <c r="B337" s="10"/>
    </row>
    <row r="338" spans="1:2" x14ac:dyDescent="0.2">
      <c r="A338" s="11"/>
      <c r="B338" s="10"/>
    </row>
    <row r="339" spans="1:2" x14ac:dyDescent="0.2">
      <c r="A339" s="11"/>
      <c r="B339" s="10"/>
    </row>
    <row r="340" spans="1:2" x14ac:dyDescent="0.2">
      <c r="A340" s="11"/>
      <c r="B340" s="10"/>
    </row>
    <row r="341" spans="1:2" x14ac:dyDescent="0.2">
      <c r="A341" s="11"/>
      <c r="B341" s="10"/>
    </row>
    <row r="342" spans="1:2" x14ac:dyDescent="0.2">
      <c r="A342" s="11"/>
      <c r="B342" s="10"/>
    </row>
    <row r="343" spans="1:2" x14ac:dyDescent="0.2">
      <c r="A343" s="11"/>
      <c r="B343" s="10"/>
    </row>
    <row r="344" spans="1:2" x14ac:dyDescent="0.2">
      <c r="A344" s="11"/>
      <c r="B344" s="10"/>
    </row>
    <row r="345" spans="1:2" x14ac:dyDescent="0.2">
      <c r="A345" s="11"/>
      <c r="B345" s="10"/>
    </row>
    <row r="346" spans="1:2" x14ac:dyDescent="0.2">
      <c r="A346" s="11"/>
      <c r="B346" s="10"/>
    </row>
    <row r="347" spans="1:2" x14ac:dyDescent="0.2">
      <c r="A347" s="11"/>
      <c r="B347" s="10"/>
    </row>
    <row r="348" spans="1:2" x14ac:dyDescent="0.2">
      <c r="A348" s="11"/>
      <c r="B348" s="10"/>
    </row>
    <row r="349" spans="1:2" x14ac:dyDescent="0.2">
      <c r="A349" s="11"/>
      <c r="B349" s="10"/>
    </row>
    <row r="350" spans="1:2" x14ac:dyDescent="0.2">
      <c r="A350" s="11"/>
      <c r="B350" s="10"/>
    </row>
    <row r="351" spans="1:2" x14ac:dyDescent="0.2">
      <c r="A351" s="11"/>
      <c r="B351" s="10"/>
    </row>
    <row r="352" spans="1:2" x14ac:dyDescent="0.2">
      <c r="A352" s="11"/>
      <c r="B352" s="10"/>
    </row>
    <row r="353" spans="1:2" x14ac:dyDescent="0.2">
      <c r="A353" s="11"/>
      <c r="B353" s="10"/>
    </row>
    <row r="354" spans="1:2" x14ac:dyDescent="0.2">
      <c r="A354" s="11"/>
      <c r="B354" s="10"/>
    </row>
    <row r="355" spans="1:2" x14ac:dyDescent="0.2">
      <c r="A355" s="11"/>
      <c r="B355" s="10"/>
    </row>
    <row r="356" spans="1:2" x14ac:dyDescent="0.2">
      <c r="A356" s="11"/>
      <c r="B356" s="10"/>
    </row>
    <row r="357" spans="1:2" x14ac:dyDescent="0.2">
      <c r="A357" s="11"/>
      <c r="B357" s="10"/>
    </row>
    <row r="358" spans="1:2" x14ac:dyDescent="0.2">
      <c r="A358" s="11"/>
      <c r="B358" s="10"/>
    </row>
    <row r="359" spans="1:2" x14ac:dyDescent="0.2">
      <c r="A359" s="11"/>
      <c r="B359" s="10"/>
    </row>
    <row r="360" spans="1:2" x14ac:dyDescent="0.2">
      <c r="A360" s="11"/>
      <c r="B360" s="10"/>
    </row>
    <row r="361" spans="1:2" x14ac:dyDescent="0.2">
      <c r="A361" s="11"/>
      <c r="B361" s="10"/>
    </row>
    <row r="362" spans="1:2" x14ac:dyDescent="0.2">
      <c r="A362" s="11"/>
      <c r="B362" s="10"/>
    </row>
    <row r="363" spans="1:2" x14ac:dyDescent="0.2">
      <c r="A363" s="11"/>
      <c r="B363" s="10"/>
    </row>
    <row r="364" spans="1:2" x14ac:dyDescent="0.2">
      <c r="A364" s="11"/>
      <c r="B364" s="10"/>
    </row>
    <row r="365" spans="1:2" x14ac:dyDescent="0.2">
      <c r="A365" s="11"/>
      <c r="B365" s="10"/>
    </row>
    <row r="366" spans="1:2" x14ac:dyDescent="0.2">
      <c r="A366" s="11"/>
      <c r="B366" s="10"/>
    </row>
    <row r="367" spans="1:2" x14ac:dyDescent="0.2">
      <c r="A367" s="11"/>
      <c r="B367" s="10"/>
    </row>
    <row r="368" spans="1:2" x14ac:dyDescent="0.2">
      <c r="A368" s="11"/>
      <c r="B368" s="10"/>
    </row>
    <row r="369" spans="1:2" x14ac:dyDescent="0.2">
      <c r="A369" s="11"/>
      <c r="B369" s="10"/>
    </row>
    <row r="370" spans="1:2" x14ac:dyDescent="0.2">
      <c r="A370" s="11"/>
      <c r="B370" s="10"/>
    </row>
    <row r="371" spans="1:2" x14ac:dyDescent="0.2">
      <c r="A371" s="11"/>
      <c r="B371" s="10"/>
    </row>
    <row r="372" spans="1:2" x14ac:dyDescent="0.2">
      <c r="A372" s="11"/>
      <c r="B372" s="10"/>
    </row>
    <row r="373" spans="1:2" x14ac:dyDescent="0.2">
      <c r="A373" s="11"/>
      <c r="B373" s="10"/>
    </row>
    <row r="374" spans="1:2" x14ac:dyDescent="0.2">
      <c r="A374" s="11"/>
      <c r="B374" s="10"/>
    </row>
    <row r="375" spans="1:2" x14ac:dyDescent="0.2">
      <c r="A375" s="11"/>
      <c r="B375" s="10"/>
    </row>
    <row r="376" spans="1:2" x14ac:dyDescent="0.2">
      <c r="A376" s="11"/>
      <c r="B376" s="10"/>
    </row>
    <row r="377" spans="1:2" x14ac:dyDescent="0.2">
      <c r="A377" s="11"/>
      <c r="B377" s="10"/>
    </row>
    <row r="378" spans="1:2" x14ac:dyDescent="0.2">
      <c r="A378" s="11"/>
      <c r="B378" s="10"/>
    </row>
    <row r="379" spans="1:2" x14ac:dyDescent="0.2">
      <c r="A379" s="11"/>
      <c r="B379" s="10"/>
    </row>
    <row r="380" spans="1:2" x14ac:dyDescent="0.2">
      <c r="A380" s="11"/>
      <c r="B380" s="10"/>
    </row>
    <row r="381" spans="1:2" x14ac:dyDescent="0.2">
      <c r="A381" s="11"/>
      <c r="B381" s="10"/>
    </row>
    <row r="382" spans="1:2" x14ac:dyDescent="0.2">
      <c r="A382" s="11"/>
      <c r="B382" s="10"/>
    </row>
    <row r="383" spans="1:2" x14ac:dyDescent="0.2">
      <c r="A383" s="11"/>
      <c r="B383" s="10"/>
    </row>
    <row r="384" spans="1:2" x14ac:dyDescent="0.2">
      <c r="A384" s="11"/>
      <c r="B384" s="10"/>
    </row>
    <row r="385" spans="1:2" x14ac:dyDescent="0.2">
      <c r="A385" s="11"/>
      <c r="B385" s="10"/>
    </row>
    <row r="386" spans="1:2" x14ac:dyDescent="0.2">
      <c r="A386" s="11"/>
      <c r="B386" s="10"/>
    </row>
    <row r="387" spans="1:2" x14ac:dyDescent="0.2">
      <c r="A387" s="11"/>
      <c r="B387" s="10"/>
    </row>
    <row r="388" spans="1:2" x14ac:dyDescent="0.2">
      <c r="A388" s="11"/>
      <c r="B388" s="10"/>
    </row>
    <row r="389" spans="1:2" x14ac:dyDescent="0.2">
      <c r="A389" s="11"/>
      <c r="B389" s="10"/>
    </row>
    <row r="390" spans="1:2" x14ac:dyDescent="0.2">
      <c r="A390" s="11"/>
      <c r="B390" s="10"/>
    </row>
    <row r="391" spans="1:2" x14ac:dyDescent="0.2">
      <c r="A391" s="11"/>
      <c r="B391" s="10"/>
    </row>
    <row r="392" spans="1:2" x14ac:dyDescent="0.2">
      <c r="A392" s="11"/>
      <c r="B392" s="10"/>
    </row>
    <row r="393" spans="1:2" x14ac:dyDescent="0.2">
      <c r="A393" s="11"/>
      <c r="B393" s="10"/>
    </row>
    <row r="394" spans="1:2" x14ac:dyDescent="0.2">
      <c r="A394" s="11"/>
      <c r="B394" s="10"/>
    </row>
    <row r="395" spans="1:2" x14ac:dyDescent="0.2">
      <c r="A395" s="11"/>
      <c r="B395" s="10"/>
    </row>
    <row r="396" spans="1:2" x14ac:dyDescent="0.2">
      <c r="A396" s="11"/>
      <c r="B396" s="10"/>
    </row>
    <row r="397" spans="1:2" x14ac:dyDescent="0.2">
      <c r="A397" s="11"/>
      <c r="B397" s="10"/>
    </row>
    <row r="398" spans="1:2" x14ac:dyDescent="0.2">
      <c r="A398" s="11"/>
      <c r="B398" s="10"/>
    </row>
    <row r="399" spans="1:2" x14ac:dyDescent="0.2">
      <c r="A399" s="11"/>
      <c r="B399" s="10"/>
    </row>
    <row r="400" spans="1:2" x14ac:dyDescent="0.2">
      <c r="A400" s="11"/>
      <c r="B400" s="10"/>
    </row>
    <row r="401" spans="1:2" x14ac:dyDescent="0.2">
      <c r="A401" s="11"/>
      <c r="B401" s="10"/>
    </row>
    <row r="402" spans="1:2" x14ac:dyDescent="0.2">
      <c r="A402" s="11"/>
      <c r="B402" s="10"/>
    </row>
    <row r="403" spans="1:2" x14ac:dyDescent="0.2">
      <c r="A403" s="11"/>
      <c r="B403" s="10"/>
    </row>
    <row r="404" spans="1:2" x14ac:dyDescent="0.2">
      <c r="A404" s="11"/>
      <c r="B404" s="10"/>
    </row>
    <row r="405" spans="1:2" x14ac:dyDescent="0.2">
      <c r="A405" s="11"/>
      <c r="B405" s="10"/>
    </row>
    <row r="406" spans="1:2" x14ac:dyDescent="0.2">
      <c r="A406" s="11"/>
      <c r="B406" s="10"/>
    </row>
    <row r="407" spans="1:2" x14ac:dyDescent="0.2">
      <c r="A407" s="11"/>
      <c r="B407" s="10"/>
    </row>
    <row r="408" spans="1:2" x14ac:dyDescent="0.2">
      <c r="A408" s="11"/>
      <c r="B408" s="10"/>
    </row>
    <row r="409" spans="1:2" x14ac:dyDescent="0.2">
      <c r="A409" s="11"/>
      <c r="B409" s="10"/>
    </row>
    <row r="410" spans="1:2" x14ac:dyDescent="0.2">
      <c r="A410" s="11"/>
      <c r="B410" s="10"/>
    </row>
    <row r="411" spans="1:2" x14ac:dyDescent="0.2">
      <c r="A411" s="11"/>
      <c r="B411" s="10"/>
    </row>
    <row r="412" spans="1:2" x14ac:dyDescent="0.2">
      <c r="A412" s="11"/>
      <c r="B412" s="10"/>
    </row>
    <row r="413" spans="1:2" x14ac:dyDescent="0.2">
      <c r="A413" s="11"/>
      <c r="B413" s="10"/>
    </row>
    <row r="414" spans="1:2" x14ac:dyDescent="0.2">
      <c r="A414" s="11"/>
      <c r="B414" s="10"/>
    </row>
    <row r="415" spans="1:2" x14ac:dyDescent="0.2">
      <c r="A415" s="11"/>
      <c r="B415" s="10"/>
    </row>
    <row r="416" spans="1:2" x14ac:dyDescent="0.2">
      <c r="A416" s="11"/>
      <c r="B416" s="10"/>
    </row>
    <row r="417" spans="1:2" x14ac:dyDescent="0.2">
      <c r="A417" s="11"/>
      <c r="B417" s="10"/>
    </row>
    <row r="418" spans="1:2" x14ac:dyDescent="0.2">
      <c r="A418" s="11"/>
      <c r="B418" s="10"/>
    </row>
    <row r="419" spans="1:2" x14ac:dyDescent="0.2">
      <c r="A419" s="11"/>
      <c r="B419" s="10"/>
    </row>
    <row r="420" spans="1:2" x14ac:dyDescent="0.2">
      <c r="A420" s="11"/>
      <c r="B420" s="10"/>
    </row>
    <row r="421" spans="1:2" x14ac:dyDescent="0.2">
      <c r="A421" s="11"/>
      <c r="B421" s="10"/>
    </row>
    <row r="422" spans="1:2" x14ac:dyDescent="0.2">
      <c r="A422" s="11"/>
      <c r="B422" s="10"/>
    </row>
    <row r="423" spans="1:2" x14ac:dyDescent="0.2">
      <c r="A423" s="11"/>
      <c r="B423" s="10"/>
    </row>
    <row r="424" spans="1:2" x14ac:dyDescent="0.2">
      <c r="A424" s="11"/>
      <c r="B424" s="10"/>
    </row>
    <row r="425" spans="1:2" x14ac:dyDescent="0.2">
      <c r="A425" s="11"/>
      <c r="B425" s="10"/>
    </row>
    <row r="426" spans="1:2" x14ac:dyDescent="0.2">
      <c r="A426" s="11"/>
      <c r="B426" s="10"/>
    </row>
    <row r="427" spans="1:2" x14ac:dyDescent="0.2">
      <c r="A427" s="11"/>
      <c r="B427" s="10"/>
    </row>
    <row r="428" spans="1:2" x14ac:dyDescent="0.2">
      <c r="A428" s="11"/>
      <c r="B428" s="10"/>
    </row>
    <row r="429" spans="1:2" x14ac:dyDescent="0.2">
      <c r="A429" s="11"/>
      <c r="B429" s="10"/>
    </row>
    <row r="430" spans="1:2" x14ac:dyDescent="0.2">
      <c r="A430" s="11"/>
      <c r="B430" s="10"/>
    </row>
    <row r="431" spans="1:2" x14ac:dyDescent="0.2">
      <c r="A431" s="11"/>
      <c r="B431" s="10"/>
    </row>
    <row r="432" spans="1:2" x14ac:dyDescent="0.2">
      <c r="A432" s="11"/>
      <c r="B432" s="10"/>
    </row>
    <row r="433" spans="1:2" x14ac:dyDescent="0.2">
      <c r="A433" s="11"/>
      <c r="B433" s="10"/>
    </row>
    <row r="434" spans="1:2" x14ac:dyDescent="0.2">
      <c r="A434" s="11"/>
      <c r="B434" s="10"/>
    </row>
    <row r="435" spans="1:2" x14ac:dyDescent="0.2">
      <c r="A435" s="11"/>
      <c r="B435" s="10"/>
    </row>
    <row r="436" spans="1:2" x14ac:dyDescent="0.2">
      <c r="A436" s="11"/>
      <c r="B436" s="10"/>
    </row>
    <row r="437" spans="1:2" x14ac:dyDescent="0.2">
      <c r="A437" s="11"/>
      <c r="B437" s="10"/>
    </row>
    <row r="438" spans="1:2" x14ac:dyDescent="0.2">
      <c r="A438" s="11"/>
      <c r="B438" s="10"/>
    </row>
    <row r="439" spans="1:2" x14ac:dyDescent="0.2">
      <c r="A439" s="11"/>
      <c r="B439" s="10"/>
    </row>
    <row r="440" spans="1:2" x14ac:dyDescent="0.2">
      <c r="A440" s="11"/>
      <c r="B440" s="10"/>
    </row>
    <row r="441" spans="1:2" x14ac:dyDescent="0.2">
      <c r="A441" s="11"/>
      <c r="B441" s="10"/>
    </row>
    <row r="442" spans="1:2" x14ac:dyDescent="0.2">
      <c r="A442" s="11"/>
      <c r="B442" s="10"/>
    </row>
    <row r="443" spans="1:2" x14ac:dyDescent="0.2">
      <c r="A443" s="11"/>
      <c r="B443" s="10"/>
    </row>
    <row r="444" spans="1:2" x14ac:dyDescent="0.2">
      <c r="A444" s="11"/>
      <c r="B444" s="10"/>
    </row>
    <row r="445" spans="1:2" x14ac:dyDescent="0.2">
      <c r="A445" s="11"/>
      <c r="B445" s="10"/>
    </row>
    <row r="446" spans="1:2" x14ac:dyDescent="0.2">
      <c r="A446" s="11"/>
      <c r="B446" s="10"/>
    </row>
    <row r="447" spans="1:2" x14ac:dyDescent="0.2">
      <c r="A447" s="11"/>
      <c r="B447" s="10"/>
    </row>
    <row r="448" spans="1:2" x14ac:dyDescent="0.2">
      <c r="A448" s="11"/>
      <c r="B448" s="10"/>
    </row>
    <row r="449" spans="1:2" x14ac:dyDescent="0.2">
      <c r="A449" s="11"/>
      <c r="B449" s="10"/>
    </row>
    <row r="450" spans="1:2" x14ac:dyDescent="0.2">
      <c r="A450" s="11"/>
      <c r="B450" s="10"/>
    </row>
    <row r="451" spans="1:2" x14ac:dyDescent="0.2">
      <c r="A451" s="11"/>
      <c r="B451" s="10"/>
    </row>
    <row r="452" spans="1:2" x14ac:dyDescent="0.2">
      <c r="A452" s="11"/>
      <c r="B452" s="10"/>
    </row>
    <row r="453" spans="1:2" x14ac:dyDescent="0.2">
      <c r="A453" s="11"/>
      <c r="B453" s="10"/>
    </row>
    <row r="454" spans="1:2" x14ac:dyDescent="0.2">
      <c r="A454" s="11"/>
      <c r="B454" s="10"/>
    </row>
    <row r="455" spans="1:2" x14ac:dyDescent="0.2">
      <c r="A455" s="11"/>
      <c r="B455" s="10"/>
    </row>
    <row r="456" spans="1:2" x14ac:dyDescent="0.2">
      <c r="A456" s="11"/>
      <c r="B456" s="10"/>
    </row>
    <row r="457" spans="1:2" x14ac:dyDescent="0.2">
      <c r="A457" s="11"/>
      <c r="B457" s="10"/>
    </row>
    <row r="458" spans="1:2" x14ac:dyDescent="0.2">
      <c r="A458" s="11"/>
      <c r="B458" s="10"/>
    </row>
    <row r="459" spans="1:2" x14ac:dyDescent="0.2">
      <c r="A459" s="11"/>
      <c r="B459" s="10"/>
    </row>
    <row r="460" spans="1:2" x14ac:dyDescent="0.2">
      <c r="A460" s="11"/>
      <c r="B460" s="10"/>
    </row>
    <row r="461" spans="1:2" x14ac:dyDescent="0.2">
      <c r="A461" s="11"/>
      <c r="B461" s="10"/>
    </row>
    <row r="462" spans="1:2" x14ac:dyDescent="0.2">
      <c r="A462" s="11"/>
      <c r="B462" s="10"/>
    </row>
    <row r="463" spans="1:2" x14ac:dyDescent="0.2">
      <c r="A463" s="11"/>
      <c r="B463" s="10"/>
    </row>
    <row r="464" spans="1:2" x14ac:dyDescent="0.2">
      <c r="A464" s="11"/>
      <c r="B464" s="10"/>
    </row>
    <row r="465" spans="1:2" x14ac:dyDescent="0.2">
      <c r="A465" s="11"/>
      <c r="B465" s="10"/>
    </row>
    <row r="466" spans="1:2" x14ac:dyDescent="0.2">
      <c r="A466" s="11"/>
      <c r="B466" s="10"/>
    </row>
    <row r="467" spans="1:2" x14ac:dyDescent="0.2">
      <c r="A467" s="11"/>
      <c r="B467" s="10"/>
    </row>
    <row r="468" spans="1:2" x14ac:dyDescent="0.2">
      <c r="A468" s="11"/>
      <c r="B468" s="10"/>
    </row>
    <row r="469" spans="1:2" x14ac:dyDescent="0.2">
      <c r="A469" s="11"/>
      <c r="B469" s="10"/>
    </row>
    <row r="470" spans="1:2" x14ac:dyDescent="0.2">
      <c r="A470" s="11"/>
      <c r="B470" s="10"/>
    </row>
    <row r="471" spans="1:2" x14ac:dyDescent="0.2">
      <c r="A471" s="11"/>
      <c r="B471" s="10"/>
    </row>
    <row r="472" spans="1:2" x14ac:dyDescent="0.2">
      <c r="A472" s="11"/>
      <c r="B472" s="10"/>
    </row>
    <row r="473" spans="1:2" x14ac:dyDescent="0.2">
      <c r="A473" s="11"/>
      <c r="B473" s="10"/>
    </row>
    <row r="474" spans="1:2" x14ac:dyDescent="0.2">
      <c r="A474" s="11"/>
      <c r="B474" s="10"/>
    </row>
    <row r="475" spans="1:2" x14ac:dyDescent="0.2">
      <c r="A475" s="11"/>
      <c r="B475" s="10"/>
    </row>
    <row r="476" spans="1:2" x14ac:dyDescent="0.2">
      <c r="A476" s="11"/>
      <c r="B476" s="10"/>
    </row>
    <row r="477" spans="1:2" x14ac:dyDescent="0.2">
      <c r="A477" s="11"/>
      <c r="B477" s="10"/>
    </row>
    <row r="478" spans="1:2" x14ac:dyDescent="0.2">
      <c r="A478" s="11"/>
      <c r="B478" s="10"/>
    </row>
    <row r="479" spans="1:2" x14ac:dyDescent="0.2">
      <c r="A479" s="11"/>
      <c r="B479" s="10"/>
    </row>
    <row r="480" spans="1:2" x14ac:dyDescent="0.2">
      <c r="A480" s="11"/>
      <c r="B480" s="10"/>
    </row>
    <row r="481" spans="1:2" x14ac:dyDescent="0.2">
      <c r="A481" s="11"/>
      <c r="B481" s="10"/>
    </row>
    <row r="482" spans="1:2" x14ac:dyDescent="0.2">
      <c r="A482" s="11"/>
      <c r="B482" s="10"/>
    </row>
    <row r="483" spans="1:2" x14ac:dyDescent="0.2">
      <c r="A483" s="11"/>
      <c r="B483" s="10"/>
    </row>
    <row r="484" spans="1:2" x14ac:dyDescent="0.2">
      <c r="A484" s="11"/>
      <c r="B484" s="10"/>
    </row>
    <row r="485" spans="1:2" x14ac:dyDescent="0.2">
      <c r="A485" s="11"/>
      <c r="B485" s="10"/>
    </row>
    <row r="486" spans="1:2" x14ac:dyDescent="0.2">
      <c r="A486" s="11"/>
      <c r="B486" s="10"/>
    </row>
    <row r="487" spans="1:2" x14ac:dyDescent="0.2">
      <c r="A487" s="11"/>
      <c r="B487" s="10"/>
    </row>
    <row r="488" spans="1:2" x14ac:dyDescent="0.2">
      <c r="A488" s="11"/>
      <c r="B488" s="10"/>
    </row>
    <row r="489" spans="1:2" x14ac:dyDescent="0.2">
      <c r="A489" s="11"/>
      <c r="B489" s="10"/>
    </row>
    <row r="490" spans="1:2" x14ac:dyDescent="0.2">
      <c r="A490" s="11"/>
      <c r="B490" s="10"/>
    </row>
    <row r="491" spans="1:2" x14ac:dyDescent="0.2">
      <c r="A491" s="11"/>
      <c r="B491" s="10"/>
    </row>
    <row r="492" spans="1:2" x14ac:dyDescent="0.2">
      <c r="A492" s="11"/>
      <c r="B492" s="10"/>
    </row>
    <row r="493" spans="1:2" x14ac:dyDescent="0.2">
      <c r="A493" s="11"/>
      <c r="B493" s="10"/>
    </row>
    <row r="494" spans="1:2" x14ac:dyDescent="0.2">
      <c r="A494" s="11"/>
      <c r="B494" s="10"/>
    </row>
    <row r="495" spans="1:2" x14ac:dyDescent="0.2">
      <c r="A495" s="11"/>
      <c r="B495" s="10"/>
    </row>
    <row r="496" spans="1:2" x14ac:dyDescent="0.2">
      <c r="A496" s="11"/>
      <c r="B496" s="10"/>
    </row>
    <row r="497" spans="1:2" x14ac:dyDescent="0.2">
      <c r="A497" s="11"/>
      <c r="B497" s="10"/>
    </row>
    <row r="498" spans="1:2" x14ac:dyDescent="0.2">
      <c r="A498" s="11"/>
      <c r="B498" s="10"/>
    </row>
    <row r="499" spans="1:2" x14ac:dyDescent="0.2">
      <c r="A499" s="11"/>
      <c r="B499" s="10"/>
    </row>
    <row r="500" spans="1:2" x14ac:dyDescent="0.2">
      <c r="A500" s="11"/>
      <c r="B500" s="10"/>
    </row>
    <row r="501" spans="1:2" x14ac:dyDescent="0.2">
      <c r="A501" s="11"/>
      <c r="B501" s="10"/>
    </row>
    <row r="502" spans="1:2" x14ac:dyDescent="0.2">
      <c r="A502" s="11"/>
      <c r="B502" s="10"/>
    </row>
    <row r="503" spans="1:2" x14ac:dyDescent="0.2">
      <c r="A503" s="11"/>
      <c r="B503" s="10"/>
    </row>
    <row r="504" spans="1:2" x14ac:dyDescent="0.2">
      <c r="A504" s="11"/>
      <c r="B504" s="10"/>
    </row>
    <row r="505" spans="1:2" x14ac:dyDescent="0.2">
      <c r="A505" s="11"/>
      <c r="B505" s="10"/>
    </row>
    <row r="506" spans="1:2" x14ac:dyDescent="0.2">
      <c r="A506" s="11"/>
      <c r="B506" s="10"/>
    </row>
    <row r="507" spans="1:2" x14ac:dyDescent="0.2">
      <c r="A507" s="11"/>
      <c r="B507" s="10"/>
    </row>
    <row r="508" spans="1:2" x14ac:dyDescent="0.2">
      <c r="A508" s="11"/>
      <c r="B508" s="10"/>
    </row>
    <row r="509" spans="1:2" x14ac:dyDescent="0.2">
      <c r="A509" s="11"/>
      <c r="B509" s="10"/>
    </row>
    <row r="510" spans="1:2" x14ac:dyDescent="0.2">
      <c r="A510" s="11"/>
      <c r="B510" s="10"/>
    </row>
    <row r="511" spans="1:2" x14ac:dyDescent="0.2">
      <c r="A511" s="11"/>
      <c r="B511" s="10"/>
    </row>
    <row r="512" spans="1:2" x14ac:dyDescent="0.2">
      <c r="A512" s="11"/>
      <c r="B512" s="10"/>
    </row>
    <row r="513" spans="1:2" x14ac:dyDescent="0.2">
      <c r="A513" s="11"/>
      <c r="B513" s="10"/>
    </row>
    <row r="514" spans="1:2" x14ac:dyDescent="0.2">
      <c r="A514" s="11"/>
      <c r="B514" s="10"/>
    </row>
    <row r="515" spans="1:2" x14ac:dyDescent="0.2">
      <c r="A515" s="11"/>
      <c r="B515" s="10"/>
    </row>
    <row r="516" spans="1:2" x14ac:dyDescent="0.2">
      <c r="A516" s="11"/>
      <c r="B516" s="10"/>
    </row>
    <row r="517" spans="1:2" x14ac:dyDescent="0.2">
      <c r="A517" s="11"/>
      <c r="B517" s="10"/>
    </row>
    <row r="518" spans="1:2" x14ac:dyDescent="0.2">
      <c r="A518" s="11"/>
      <c r="B518" s="10"/>
    </row>
    <row r="519" spans="1:2" x14ac:dyDescent="0.2">
      <c r="A519" s="11"/>
      <c r="B519" s="10"/>
    </row>
    <row r="520" spans="1:2" x14ac:dyDescent="0.2">
      <c r="A520" s="11"/>
      <c r="B520" s="10"/>
    </row>
    <row r="521" spans="1:2" x14ac:dyDescent="0.2">
      <c r="A521" s="11"/>
      <c r="B521" s="10"/>
    </row>
    <row r="522" spans="1:2" x14ac:dyDescent="0.2">
      <c r="A522" s="11"/>
      <c r="B522" s="10"/>
    </row>
    <row r="523" spans="1:2" x14ac:dyDescent="0.2">
      <c r="A523" s="11"/>
      <c r="B523" s="10"/>
    </row>
    <row r="524" spans="1:2" x14ac:dyDescent="0.2">
      <c r="A524" s="11"/>
      <c r="B524" s="10"/>
    </row>
    <row r="525" spans="1:2" x14ac:dyDescent="0.2">
      <c r="A525" s="11"/>
      <c r="B525" s="10"/>
    </row>
    <row r="526" spans="1:2" x14ac:dyDescent="0.2">
      <c r="A526" s="11"/>
      <c r="B526" s="10"/>
    </row>
    <row r="527" spans="1:2" x14ac:dyDescent="0.2">
      <c r="A527" s="11"/>
      <c r="B527" s="10"/>
    </row>
    <row r="528" spans="1:2" x14ac:dyDescent="0.2">
      <c r="A528" s="11"/>
      <c r="B528" s="10"/>
    </row>
    <row r="529" spans="1:2" x14ac:dyDescent="0.2">
      <c r="A529" s="11"/>
      <c r="B529" s="10"/>
    </row>
    <row r="530" spans="1:2" x14ac:dyDescent="0.2">
      <c r="A530" s="11"/>
      <c r="B530" s="10"/>
    </row>
    <row r="531" spans="1:2" x14ac:dyDescent="0.2">
      <c r="A531" s="11"/>
      <c r="B531" s="10"/>
    </row>
    <row r="532" spans="1:2" x14ac:dyDescent="0.2">
      <c r="A532" s="11"/>
      <c r="B532" s="10"/>
    </row>
    <row r="533" spans="1:2" x14ac:dyDescent="0.2">
      <c r="A533" s="11"/>
      <c r="B533" s="10"/>
    </row>
    <row r="534" spans="1:2" x14ac:dyDescent="0.2">
      <c r="A534" s="11"/>
      <c r="B534" s="10"/>
    </row>
    <row r="535" spans="1:2" x14ac:dyDescent="0.2">
      <c r="A535" s="11"/>
      <c r="B535" s="10"/>
    </row>
    <row r="536" spans="1:2" x14ac:dyDescent="0.2">
      <c r="A536" s="11"/>
      <c r="B536" s="10"/>
    </row>
    <row r="537" spans="1:2" x14ac:dyDescent="0.2">
      <c r="A537" s="11"/>
      <c r="B537" s="10"/>
    </row>
    <row r="538" spans="1:2" x14ac:dyDescent="0.2">
      <c r="A538" s="11"/>
      <c r="B538" s="10"/>
    </row>
    <row r="539" spans="1:2" x14ac:dyDescent="0.2">
      <c r="A539" s="11"/>
      <c r="B539" s="10"/>
    </row>
    <row r="540" spans="1:2" x14ac:dyDescent="0.2">
      <c r="A540" s="11"/>
      <c r="B540" s="10"/>
    </row>
    <row r="541" spans="1:2" x14ac:dyDescent="0.2">
      <c r="A541" s="11"/>
      <c r="B541" s="10"/>
    </row>
    <row r="542" spans="1:2" x14ac:dyDescent="0.2">
      <c r="A542" s="11"/>
      <c r="B542" s="10"/>
    </row>
    <row r="543" spans="1:2" x14ac:dyDescent="0.2">
      <c r="A543" s="11"/>
      <c r="B543" s="10"/>
    </row>
    <row r="544" spans="1:2" x14ac:dyDescent="0.2">
      <c r="A544" s="11"/>
      <c r="B544" s="10"/>
    </row>
    <row r="545" spans="1:2" x14ac:dyDescent="0.2">
      <c r="A545" s="11"/>
      <c r="B545" s="10"/>
    </row>
    <row r="546" spans="1:2" x14ac:dyDescent="0.2">
      <c r="A546" s="11"/>
      <c r="B546" s="10"/>
    </row>
    <row r="547" spans="1:2" x14ac:dyDescent="0.2">
      <c r="A547" s="11"/>
      <c r="B547" s="10"/>
    </row>
    <row r="548" spans="1:2" x14ac:dyDescent="0.2">
      <c r="A548" s="11"/>
      <c r="B548" s="10"/>
    </row>
    <row r="549" spans="1:2" x14ac:dyDescent="0.2">
      <c r="A549" s="11"/>
      <c r="B549" s="10"/>
    </row>
    <row r="550" spans="1:2" x14ac:dyDescent="0.2">
      <c r="A550" s="11"/>
      <c r="B550" s="10"/>
    </row>
    <row r="551" spans="1:2" x14ac:dyDescent="0.2">
      <c r="A551" s="11"/>
      <c r="B551" s="10"/>
    </row>
    <row r="552" spans="1:2" x14ac:dyDescent="0.2">
      <c r="A552" s="11"/>
      <c r="B552" s="10"/>
    </row>
    <row r="553" spans="1:2" x14ac:dyDescent="0.2">
      <c r="A553" s="11"/>
      <c r="B553" s="10"/>
    </row>
    <row r="554" spans="1:2" x14ac:dyDescent="0.2">
      <c r="A554" s="11"/>
      <c r="B554" s="10"/>
    </row>
    <row r="555" spans="1:2" x14ac:dyDescent="0.2">
      <c r="A555" s="11"/>
      <c r="B555" s="10"/>
    </row>
    <row r="556" spans="1:2" x14ac:dyDescent="0.2">
      <c r="A556" s="11"/>
      <c r="B556" s="10"/>
    </row>
    <row r="557" spans="1:2" x14ac:dyDescent="0.2">
      <c r="A557" s="11"/>
      <c r="B557" s="10"/>
    </row>
    <row r="558" spans="1:2" x14ac:dyDescent="0.2">
      <c r="A558" s="11"/>
      <c r="B558" s="10"/>
    </row>
    <row r="559" spans="1:2" x14ac:dyDescent="0.2">
      <c r="A559" s="11"/>
      <c r="B559" s="10"/>
    </row>
    <row r="560" spans="1:2" x14ac:dyDescent="0.2">
      <c r="A560" s="11"/>
      <c r="B560" s="10"/>
    </row>
    <row r="561" spans="1:2" x14ac:dyDescent="0.2">
      <c r="A561" s="11"/>
      <c r="B561" s="10"/>
    </row>
    <row r="562" spans="1:2" x14ac:dyDescent="0.2">
      <c r="A562" s="11"/>
      <c r="B562" s="10"/>
    </row>
    <row r="563" spans="1:2" x14ac:dyDescent="0.2">
      <c r="A563" s="11"/>
      <c r="B563" s="10"/>
    </row>
    <row r="564" spans="1:2" x14ac:dyDescent="0.2">
      <c r="A564" s="11"/>
      <c r="B564" s="10"/>
    </row>
    <row r="565" spans="1:2" x14ac:dyDescent="0.2">
      <c r="A565" s="11"/>
      <c r="B565" s="10"/>
    </row>
    <row r="566" spans="1:2" x14ac:dyDescent="0.2">
      <c r="A566" s="11"/>
      <c r="B566" s="10"/>
    </row>
    <row r="567" spans="1:2" x14ac:dyDescent="0.2">
      <c r="A567" s="11"/>
      <c r="B567" s="10"/>
    </row>
    <row r="568" spans="1:2" x14ac:dyDescent="0.2">
      <c r="A568" s="11"/>
      <c r="B568" s="10"/>
    </row>
    <row r="569" spans="1:2" x14ac:dyDescent="0.2">
      <c r="A569" s="11"/>
      <c r="B569" s="10"/>
    </row>
    <row r="570" spans="1:2" x14ac:dyDescent="0.2">
      <c r="A570" s="11"/>
      <c r="B570" s="10"/>
    </row>
    <row r="571" spans="1:2" x14ac:dyDescent="0.2">
      <c r="A571" s="11"/>
      <c r="B571" s="10"/>
    </row>
    <row r="572" spans="1:2" x14ac:dyDescent="0.2">
      <c r="A572" s="11"/>
      <c r="B572" s="10"/>
    </row>
    <row r="573" spans="1:2" x14ac:dyDescent="0.2">
      <c r="A573" s="11"/>
      <c r="B573" s="10"/>
    </row>
    <row r="574" spans="1:2" x14ac:dyDescent="0.2">
      <c r="A574" s="11"/>
      <c r="B574" s="10"/>
    </row>
    <row r="575" spans="1:2" x14ac:dyDescent="0.2">
      <c r="A575" s="11"/>
      <c r="B575" s="10"/>
    </row>
    <row r="576" spans="1:2" x14ac:dyDescent="0.2">
      <c r="A576" s="11"/>
      <c r="B576" s="10"/>
    </row>
    <row r="577" spans="1:2" x14ac:dyDescent="0.2">
      <c r="A577" s="11"/>
      <c r="B577" s="10"/>
    </row>
    <row r="578" spans="1:2" x14ac:dyDescent="0.2">
      <c r="A578" s="11"/>
      <c r="B578" s="10"/>
    </row>
    <row r="579" spans="1:2" x14ac:dyDescent="0.2">
      <c r="A579" s="11"/>
      <c r="B579" s="10"/>
    </row>
    <row r="580" spans="1:2" x14ac:dyDescent="0.2">
      <c r="A580" s="11"/>
      <c r="B580" s="10"/>
    </row>
    <row r="581" spans="1:2" x14ac:dyDescent="0.2">
      <c r="A581" s="11"/>
      <c r="B581" s="10"/>
    </row>
    <row r="582" spans="1:2" x14ac:dyDescent="0.2">
      <c r="A582" s="11"/>
      <c r="B582" s="10"/>
    </row>
    <row r="583" spans="1:2" x14ac:dyDescent="0.2">
      <c r="A583" s="11"/>
      <c r="B583" s="10"/>
    </row>
    <row r="584" spans="1:2" x14ac:dyDescent="0.2">
      <c r="A584" s="11"/>
      <c r="B584" s="10"/>
    </row>
    <row r="585" spans="1:2" x14ac:dyDescent="0.2">
      <c r="A585" s="11"/>
      <c r="B585" s="10"/>
    </row>
    <row r="586" spans="1:2" x14ac:dyDescent="0.2">
      <c r="A586" s="11"/>
      <c r="B586" s="10"/>
    </row>
    <row r="587" spans="1:2" x14ac:dyDescent="0.2">
      <c r="A587" s="11"/>
      <c r="B587" s="10"/>
    </row>
    <row r="588" spans="1:2" x14ac:dyDescent="0.2">
      <c r="A588" s="11"/>
      <c r="B588" s="10"/>
    </row>
    <row r="589" spans="1:2" x14ac:dyDescent="0.2">
      <c r="A589" s="11"/>
      <c r="B589" s="10"/>
    </row>
    <row r="590" spans="1:2" x14ac:dyDescent="0.2">
      <c r="A590" s="11"/>
      <c r="B590" s="10"/>
    </row>
    <row r="591" spans="1:2" x14ac:dyDescent="0.2">
      <c r="A591" s="11"/>
      <c r="B591" s="10"/>
    </row>
    <row r="592" spans="1:2" x14ac:dyDescent="0.2">
      <c r="A592" s="11"/>
      <c r="B592" s="10"/>
    </row>
    <row r="593" spans="1:2" x14ac:dyDescent="0.2">
      <c r="A593" s="11"/>
      <c r="B593" s="10"/>
    </row>
    <row r="594" spans="1:2" x14ac:dyDescent="0.2">
      <c r="A594" s="11"/>
      <c r="B594" s="10"/>
    </row>
    <row r="595" spans="1:2" x14ac:dyDescent="0.2">
      <c r="A595" s="11"/>
      <c r="B595" s="10"/>
    </row>
    <row r="596" spans="1:2" x14ac:dyDescent="0.2">
      <c r="A596" s="11"/>
      <c r="B596" s="10"/>
    </row>
    <row r="597" spans="1:2" x14ac:dyDescent="0.2">
      <c r="A597" s="11"/>
      <c r="B597" s="10"/>
    </row>
    <row r="598" spans="1:2" x14ac:dyDescent="0.2">
      <c r="A598" s="11"/>
      <c r="B598" s="10"/>
    </row>
    <row r="599" spans="1:2" x14ac:dyDescent="0.2">
      <c r="A599" s="11"/>
      <c r="B599" s="10"/>
    </row>
    <row r="600" spans="1:2" x14ac:dyDescent="0.2">
      <c r="A600" s="11"/>
      <c r="B600" s="10"/>
    </row>
    <row r="601" spans="1:2" x14ac:dyDescent="0.2">
      <c r="A601" s="11"/>
      <c r="B601" s="10"/>
    </row>
    <row r="602" spans="1:2" x14ac:dyDescent="0.2">
      <c r="A602" s="11"/>
      <c r="B602" s="10"/>
    </row>
    <row r="603" spans="1:2" x14ac:dyDescent="0.2">
      <c r="A603" s="11"/>
      <c r="B603" s="10"/>
    </row>
    <row r="604" spans="1:2" x14ac:dyDescent="0.2">
      <c r="A604" s="11"/>
      <c r="B604" s="10"/>
    </row>
    <row r="605" spans="1:2" x14ac:dyDescent="0.2">
      <c r="A605" s="11"/>
      <c r="B605" s="10"/>
    </row>
    <row r="606" spans="1:2" x14ac:dyDescent="0.2">
      <c r="A606" s="11"/>
      <c r="B606" s="10"/>
    </row>
    <row r="607" spans="1:2" x14ac:dyDescent="0.2">
      <c r="A607" s="11"/>
      <c r="B607" s="10"/>
    </row>
    <row r="608" spans="1:2" x14ac:dyDescent="0.2">
      <c r="A608" s="11"/>
      <c r="B608" s="10"/>
    </row>
    <row r="609" spans="1:2" x14ac:dyDescent="0.2">
      <c r="A609" s="11"/>
      <c r="B609" s="10"/>
    </row>
    <row r="610" spans="1:2" x14ac:dyDescent="0.2">
      <c r="A610" s="11"/>
      <c r="B610" s="10"/>
    </row>
    <row r="611" spans="1:2" x14ac:dyDescent="0.2">
      <c r="A611" s="11"/>
      <c r="B611" s="10"/>
    </row>
    <row r="612" spans="1:2" x14ac:dyDescent="0.2">
      <c r="A612" s="11"/>
      <c r="B612" s="10"/>
    </row>
    <row r="613" spans="1:2" x14ac:dyDescent="0.2">
      <c r="A613" s="11"/>
      <c r="B613" s="10"/>
    </row>
    <row r="614" spans="1:2" x14ac:dyDescent="0.2">
      <c r="A614" s="11"/>
      <c r="B614" s="10"/>
    </row>
    <row r="615" spans="1:2" x14ac:dyDescent="0.2">
      <c r="A615" s="11"/>
      <c r="B615" s="10"/>
    </row>
    <row r="616" spans="1:2" x14ac:dyDescent="0.2">
      <c r="A616" s="11"/>
      <c r="B616" s="10"/>
    </row>
    <row r="617" spans="1:2" x14ac:dyDescent="0.2">
      <c r="A617" s="11"/>
      <c r="B617" s="10"/>
    </row>
    <row r="618" spans="1:2" x14ac:dyDescent="0.2">
      <c r="A618" s="11"/>
      <c r="B618" s="10"/>
    </row>
    <row r="619" spans="1:2" x14ac:dyDescent="0.2">
      <c r="A619" s="11"/>
      <c r="B619" s="10"/>
    </row>
    <row r="620" spans="1:2" x14ac:dyDescent="0.2">
      <c r="A620" s="11"/>
      <c r="B620" s="10"/>
    </row>
    <row r="621" spans="1:2" x14ac:dyDescent="0.2">
      <c r="A621" s="11"/>
      <c r="B621" s="10"/>
    </row>
    <row r="622" spans="1:2" x14ac:dyDescent="0.2">
      <c r="A622" s="11"/>
      <c r="B622" s="10"/>
    </row>
    <row r="623" spans="1:2" x14ac:dyDescent="0.2">
      <c r="A623" s="11"/>
      <c r="B623" s="10"/>
    </row>
    <row r="624" spans="1:2" x14ac:dyDescent="0.2">
      <c r="A624" s="11"/>
      <c r="B624" s="10"/>
    </row>
    <row r="625" spans="1:2" x14ac:dyDescent="0.2">
      <c r="A625" s="11"/>
      <c r="B625" s="10"/>
    </row>
    <row r="626" spans="1:2" x14ac:dyDescent="0.2">
      <c r="A626" s="11"/>
      <c r="B626" s="10"/>
    </row>
    <row r="627" spans="1:2" x14ac:dyDescent="0.2">
      <c r="A627" s="11"/>
      <c r="B627" s="10"/>
    </row>
    <row r="628" spans="1:2" x14ac:dyDescent="0.2">
      <c r="A628" s="11"/>
      <c r="B628" s="10"/>
    </row>
    <row r="629" spans="1:2" x14ac:dyDescent="0.2">
      <c r="A629" s="11"/>
      <c r="B629" s="10"/>
    </row>
    <row r="630" spans="1:2" x14ac:dyDescent="0.2">
      <c r="A630" s="11"/>
      <c r="B630" s="10"/>
    </row>
    <row r="631" spans="1:2" x14ac:dyDescent="0.2">
      <c r="A631" s="11"/>
      <c r="B631" s="10"/>
    </row>
    <row r="632" spans="1:2" x14ac:dyDescent="0.2">
      <c r="A632" s="11"/>
      <c r="B632" s="10"/>
    </row>
    <row r="633" spans="1:2" x14ac:dyDescent="0.2">
      <c r="A633" s="11"/>
      <c r="B633" s="10"/>
    </row>
    <row r="634" spans="1:2" x14ac:dyDescent="0.2">
      <c r="A634" s="11"/>
      <c r="B634" s="10"/>
    </row>
    <row r="635" spans="1:2" x14ac:dyDescent="0.2">
      <c r="A635" s="11"/>
      <c r="B635" s="10"/>
    </row>
    <row r="636" spans="1:2" x14ac:dyDescent="0.2">
      <c r="A636" s="11"/>
      <c r="B636" s="10"/>
    </row>
    <row r="637" spans="1:2" x14ac:dyDescent="0.2">
      <c r="A637" s="11"/>
      <c r="B637" s="10"/>
    </row>
    <row r="638" spans="1:2" x14ac:dyDescent="0.2">
      <c r="A638" s="11"/>
      <c r="B638" s="10"/>
    </row>
    <row r="639" spans="1:2" x14ac:dyDescent="0.2">
      <c r="A639" s="11"/>
      <c r="B639" s="10"/>
    </row>
    <row r="640" spans="1:2" x14ac:dyDescent="0.2">
      <c r="A640" s="11"/>
      <c r="B640" s="10"/>
    </row>
    <row r="641" spans="1:2" x14ac:dyDescent="0.2">
      <c r="A641" s="11"/>
      <c r="B641" s="10"/>
    </row>
    <row r="642" spans="1:2" x14ac:dyDescent="0.2">
      <c r="A642" s="11"/>
      <c r="B642" s="10"/>
    </row>
    <row r="643" spans="1:2" x14ac:dyDescent="0.2">
      <c r="A643" s="11"/>
      <c r="B643" s="10"/>
    </row>
    <row r="644" spans="1:2" x14ac:dyDescent="0.2">
      <c r="A644" s="11"/>
      <c r="B644" s="10"/>
    </row>
    <row r="645" spans="1:2" x14ac:dyDescent="0.2">
      <c r="A645" s="11"/>
      <c r="B645" s="10"/>
    </row>
    <row r="646" spans="1:2" x14ac:dyDescent="0.2">
      <c r="A646" s="11"/>
      <c r="B646" s="10"/>
    </row>
    <row r="647" spans="1:2" x14ac:dyDescent="0.2">
      <c r="A647" s="11"/>
      <c r="B647" s="10"/>
    </row>
    <row r="648" spans="1:2" x14ac:dyDescent="0.2">
      <c r="A648" s="11"/>
      <c r="B648" s="10"/>
    </row>
    <row r="649" spans="1:2" x14ac:dyDescent="0.2">
      <c r="A649" s="11"/>
      <c r="B649" s="10"/>
    </row>
    <row r="650" spans="1:2" x14ac:dyDescent="0.2">
      <c r="A650" s="11"/>
      <c r="B650" s="10"/>
    </row>
    <row r="651" spans="1:2" x14ac:dyDescent="0.2">
      <c r="A651" s="11"/>
      <c r="B651" s="10"/>
    </row>
    <row r="652" spans="1:2" x14ac:dyDescent="0.2">
      <c r="A652" s="11"/>
      <c r="B652" s="10"/>
    </row>
    <row r="653" spans="1:2" x14ac:dyDescent="0.2">
      <c r="A653" s="11"/>
      <c r="B653" s="10"/>
    </row>
    <row r="654" spans="1:2" x14ac:dyDescent="0.2">
      <c r="A654" s="11"/>
      <c r="B654" s="10"/>
    </row>
    <row r="655" spans="1:2" x14ac:dyDescent="0.2">
      <c r="A655" s="11"/>
      <c r="B655" s="10"/>
    </row>
    <row r="656" spans="1:2" x14ac:dyDescent="0.2">
      <c r="A656" s="11"/>
      <c r="B656" s="10"/>
    </row>
    <row r="657" spans="1:2" x14ac:dyDescent="0.2">
      <c r="A657" s="11"/>
      <c r="B657" s="10"/>
    </row>
    <row r="658" spans="1:2" x14ac:dyDescent="0.2">
      <c r="A658" s="11"/>
      <c r="B658" s="10"/>
    </row>
    <row r="659" spans="1:2" x14ac:dyDescent="0.2">
      <c r="A659" s="11"/>
      <c r="B659" s="10"/>
    </row>
    <row r="660" spans="1:2" x14ac:dyDescent="0.2">
      <c r="A660" s="11"/>
      <c r="B660" s="10"/>
    </row>
    <row r="661" spans="1:2" x14ac:dyDescent="0.2">
      <c r="A661" s="11"/>
      <c r="B661" s="10"/>
    </row>
    <row r="662" spans="1:2" x14ac:dyDescent="0.2">
      <c r="A662" s="11"/>
      <c r="B662" s="10"/>
    </row>
    <row r="663" spans="1:2" x14ac:dyDescent="0.2">
      <c r="A663" s="11"/>
      <c r="B663" s="10"/>
    </row>
    <row r="664" spans="1:2" x14ac:dyDescent="0.2">
      <c r="A664" s="11"/>
      <c r="B664" s="10"/>
    </row>
    <row r="665" spans="1:2" x14ac:dyDescent="0.2">
      <c r="A665" s="11"/>
      <c r="B665" s="10"/>
    </row>
    <row r="666" spans="1:2" x14ac:dyDescent="0.2">
      <c r="A666" s="11"/>
      <c r="B666" s="10"/>
    </row>
    <row r="667" spans="1:2" x14ac:dyDescent="0.2">
      <c r="A667" s="11"/>
      <c r="B667" s="10"/>
    </row>
    <row r="668" spans="1:2" x14ac:dyDescent="0.2">
      <c r="A668" s="11"/>
      <c r="B668" s="10"/>
    </row>
    <row r="669" spans="1:2" x14ac:dyDescent="0.2">
      <c r="A669" s="11"/>
      <c r="B669" s="10"/>
    </row>
    <row r="670" spans="1:2" x14ac:dyDescent="0.2">
      <c r="A670" s="11"/>
      <c r="B670" s="10"/>
    </row>
    <row r="671" spans="1:2" x14ac:dyDescent="0.2">
      <c r="A671" s="11"/>
      <c r="B671" s="10"/>
    </row>
    <row r="672" spans="1:2" x14ac:dyDescent="0.2">
      <c r="A672" s="11"/>
      <c r="B672" s="10"/>
    </row>
    <row r="673" spans="1:2" x14ac:dyDescent="0.2">
      <c r="A673" s="11"/>
      <c r="B673" s="10"/>
    </row>
    <row r="674" spans="1:2" x14ac:dyDescent="0.2">
      <c r="A674" s="11"/>
      <c r="B674" s="10"/>
    </row>
    <row r="675" spans="1:2" x14ac:dyDescent="0.2">
      <c r="A675" s="11"/>
      <c r="B675" s="10"/>
    </row>
    <row r="676" spans="1:2" x14ac:dyDescent="0.2">
      <c r="A676" s="11"/>
      <c r="B676" s="10"/>
    </row>
    <row r="677" spans="1:2" x14ac:dyDescent="0.2">
      <c r="A677" s="11"/>
      <c r="B677" s="10"/>
    </row>
    <row r="678" spans="1:2" x14ac:dyDescent="0.2">
      <c r="A678" s="11"/>
      <c r="B678" s="10"/>
    </row>
    <row r="679" spans="1:2" x14ac:dyDescent="0.2">
      <c r="A679" s="11"/>
      <c r="B679" s="10"/>
    </row>
    <row r="680" spans="1:2" x14ac:dyDescent="0.2">
      <c r="A680" s="11"/>
      <c r="B680" s="10"/>
    </row>
    <row r="681" spans="1:2" x14ac:dyDescent="0.2">
      <c r="A681" s="11"/>
      <c r="B681" s="10"/>
    </row>
    <row r="682" spans="1:2" x14ac:dyDescent="0.2">
      <c r="A682" s="11"/>
      <c r="B682" s="10"/>
    </row>
    <row r="683" spans="1:2" x14ac:dyDescent="0.2">
      <c r="A683" s="11"/>
      <c r="B683" s="10"/>
    </row>
    <row r="684" spans="1:2" x14ac:dyDescent="0.2">
      <c r="A684" s="11"/>
      <c r="B684" s="10"/>
    </row>
    <row r="685" spans="1:2" x14ac:dyDescent="0.2">
      <c r="A685" s="11"/>
      <c r="B685" s="10"/>
    </row>
    <row r="686" spans="1:2" x14ac:dyDescent="0.2">
      <c r="A686" s="11"/>
      <c r="B686" s="10"/>
    </row>
    <row r="687" spans="1:2" x14ac:dyDescent="0.2">
      <c r="A687" s="11"/>
      <c r="B687" s="10"/>
    </row>
    <row r="688" spans="1:2" x14ac:dyDescent="0.2">
      <c r="A688" s="11"/>
      <c r="B688" s="10"/>
    </row>
    <row r="689" spans="1:2" x14ac:dyDescent="0.2">
      <c r="A689" s="11"/>
      <c r="B689" s="10"/>
    </row>
    <row r="690" spans="1:2" x14ac:dyDescent="0.2">
      <c r="A690" s="11"/>
      <c r="B690" s="10"/>
    </row>
    <row r="691" spans="1:2" x14ac:dyDescent="0.2">
      <c r="A691" s="11"/>
      <c r="B691" s="10"/>
    </row>
    <row r="692" spans="1:2" x14ac:dyDescent="0.2">
      <c r="A692" s="11"/>
      <c r="B692" s="10"/>
    </row>
    <row r="693" spans="1:2" x14ac:dyDescent="0.2">
      <c r="A693" s="11"/>
      <c r="B693" s="10"/>
    </row>
    <row r="694" spans="1:2" x14ac:dyDescent="0.2">
      <c r="A694" s="11"/>
      <c r="B694" s="10"/>
    </row>
    <row r="695" spans="1:2" x14ac:dyDescent="0.2">
      <c r="A695" s="11"/>
      <c r="B695" s="10"/>
    </row>
    <row r="696" spans="1:2" x14ac:dyDescent="0.2">
      <c r="A696" s="11"/>
      <c r="B696" s="10"/>
    </row>
    <row r="697" spans="1:2" x14ac:dyDescent="0.2">
      <c r="A697" s="11"/>
      <c r="B697" s="10"/>
    </row>
    <row r="698" spans="1:2" x14ac:dyDescent="0.2">
      <c r="A698" s="11"/>
      <c r="B698" s="10"/>
    </row>
    <row r="699" spans="1:2" x14ac:dyDescent="0.2">
      <c r="A699" s="11"/>
      <c r="B699" s="10"/>
    </row>
    <row r="700" spans="1:2" x14ac:dyDescent="0.2">
      <c r="A700" s="11"/>
      <c r="B700" s="10"/>
    </row>
    <row r="701" spans="1:2" x14ac:dyDescent="0.2">
      <c r="A701" s="11"/>
      <c r="B701" s="10"/>
    </row>
    <row r="702" spans="1:2" x14ac:dyDescent="0.2">
      <c r="A702" s="11"/>
      <c r="B702" s="10"/>
    </row>
    <row r="703" spans="1:2" x14ac:dyDescent="0.2">
      <c r="A703" s="11"/>
      <c r="B703" s="10"/>
    </row>
    <row r="704" spans="1:2" x14ac:dyDescent="0.2">
      <c r="A704" s="11"/>
      <c r="B704" s="10"/>
    </row>
    <row r="705" spans="1:2" x14ac:dyDescent="0.2">
      <c r="A705" s="11"/>
      <c r="B705" s="10"/>
    </row>
    <row r="706" spans="1:2" x14ac:dyDescent="0.2">
      <c r="A706" s="11"/>
      <c r="B706" s="10"/>
    </row>
    <row r="707" spans="1:2" x14ac:dyDescent="0.2">
      <c r="A707" s="11"/>
      <c r="B707" s="10"/>
    </row>
    <row r="708" spans="1:2" x14ac:dyDescent="0.2">
      <c r="A708" s="11"/>
      <c r="B708" s="10"/>
    </row>
    <row r="709" spans="1:2" x14ac:dyDescent="0.2">
      <c r="A709" s="11"/>
      <c r="B709" s="10"/>
    </row>
    <row r="710" spans="1:2" x14ac:dyDescent="0.2">
      <c r="A710" s="11"/>
      <c r="B710" s="10"/>
    </row>
    <row r="711" spans="1:2" x14ac:dyDescent="0.2">
      <c r="A711" s="11"/>
      <c r="B711" s="10"/>
    </row>
    <row r="712" spans="1:2" x14ac:dyDescent="0.2">
      <c r="A712" s="11"/>
      <c r="B712" s="10"/>
    </row>
    <row r="713" spans="1:2" x14ac:dyDescent="0.2">
      <c r="A713" s="11"/>
      <c r="B713" s="10"/>
    </row>
    <row r="714" spans="1:2" x14ac:dyDescent="0.2">
      <c r="A714" s="11"/>
      <c r="B714" s="10"/>
    </row>
    <row r="715" spans="1:2" x14ac:dyDescent="0.2">
      <c r="A715" s="11"/>
      <c r="B715" s="10"/>
    </row>
    <row r="716" spans="1:2" x14ac:dyDescent="0.2">
      <c r="A716" s="11"/>
      <c r="B716" s="10"/>
    </row>
    <row r="717" spans="1:2" x14ac:dyDescent="0.2">
      <c r="A717" s="11"/>
      <c r="B717" s="10"/>
    </row>
    <row r="718" spans="1:2" x14ac:dyDescent="0.2">
      <c r="A718" s="11"/>
      <c r="B718" s="10"/>
    </row>
    <row r="719" spans="1:2" x14ac:dyDescent="0.2">
      <c r="A719" s="11"/>
      <c r="B719" s="10"/>
    </row>
    <row r="720" spans="1:2" x14ac:dyDescent="0.2">
      <c r="A720" s="11"/>
      <c r="B720" s="10"/>
    </row>
    <row r="721" spans="1:2" x14ac:dyDescent="0.2">
      <c r="A721" s="11"/>
      <c r="B721" s="10"/>
    </row>
    <row r="722" spans="1:2" x14ac:dyDescent="0.2">
      <c r="A722" s="11"/>
      <c r="B722" s="10"/>
    </row>
    <row r="723" spans="1:2" x14ac:dyDescent="0.2">
      <c r="A723" s="11"/>
      <c r="B723" s="10"/>
    </row>
    <row r="724" spans="1:2" x14ac:dyDescent="0.2">
      <c r="A724" s="11"/>
      <c r="B724" s="10"/>
    </row>
    <row r="725" spans="1:2" x14ac:dyDescent="0.2">
      <c r="A725" s="11"/>
      <c r="B725" s="10"/>
    </row>
    <row r="726" spans="1:2" x14ac:dyDescent="0.2">
      <c r="A726" s="11"/>
      <c r="B726" s="10"/>
    </row>
    <row r="727" spans="1:2" x14ac:dyDescent="0.2">
      <c r="A727" s="11"/>
      <c r="B727" s="10"/>
    </row>
    <row r="728" spans="1:2" x14ac:dyDescent="0.2">
      <c r="A728" s="11"/>
      <c r="B728" s="10"/>
    </row>
    <row r="729" spans="1:2" x14ac:dyDescent="0.2">
      <c r="A729" s="11"/>
      <c r="B729" s="10"/>
    </row>
    <row r="730" spans="1:2" x14ac:dyDescent="0.2">
      <c r="A730" s="11"/>
      <c r="B730" s="10"/>
    </row>
    <row r="731" spans="1:2" x14ac:dyDescent="0.2">
      <c r="A731" s="11"/>
      <c r="B731" s="10"/>
    </row>
    <row r="732" spans="1:2" x14ac:dyDescent="0.2">
      <c r="A732" s="11"/>
      <c r="B732" s="10"/>
    </row>
    <row r="733" spans="1:2" x14ac:dyDescent="0.2">
      <c r="A733" s="11"/>
      <c r="B733" s="10"/>
    </row>
    <row r="734" spans="1:2" x14ac:dyDescent="0.2">
      <c r="A734" s="11"/>
      <c r="B734" s="10"/>
    </row>
    <row r="735" spans="1:2" x14ac:dyDescent="0.2">
      <c r="A735" s="11"/>
      <c r="B735" s="10"/>
    </row>
    <row r="736" spans="1:2" x14ac:dyDescent="0.2">
      <c r="A736" s="11"/>
      <c r="B736" s="10"/>
    </row>
    <row r="737" spans="1:2" x14ac:dyDescent="0.2">
      <c r="A737" s="11"/>
      <c r="B737" s="10"/>
    </row>
    <row r="738" spans="1:2" x14ac:dyDescent="0.2">
      <c r="A738" s="11"/>
      <c r="B738" s="10"/>
    </row>
    <row r="739" spans="1:2" x14ac:dyDescent="0.2">
      <c r="A739" s="11"/>
      <c r="B739" s="10"/>
    </row>
    <row r="740" spans="1:2" x14ac:dyDescent="0.2">
      <c r="A740" s="11"/>
      <c r="B740" s="10"/>
    </row>
    <row r="741" spans="1:2" x14ac:dyDescent="0.2">
      <c r="A741" s="11"/>
      <c r="B741" s="10"/>
    </row>
    <row r="742" spans="1:2" x14ac:dyDescent="0.2">
      <c r="A742" s="11"/>
      <c r="B742" s="10"/>
    </row>
    <row r="743" spans="1:2" x14ac:dyDescent="0.2">
      <c r="A743" s="11"/>
      <c r="B743" s="10"/>
    </row>
    <row r="744" spans="1:2" x14ac:dyDescent="0.2">
      <c r="A744" s="11"/>
      <c r="B744" s="10"/>
    </row>
    <row r="745" spans="1:2" x14ac:dyDescent="0.2">
      <c r="A745" s="11"/>
      <c r="B745" s="10"/>
    </row>
    <row r="746" spans="1:2" x14ac:dyDescent="0.2">
      <c r="A746" s="11"/>
      <c r="B746" s="10"/>
    </row>
    <row r="747" spans="1:2" x14ac:dyDescent="0.2">
      <c r="A747" s="11"/>
      <c r="B747" s="10"/>
    </row>
    <row r="748" spans="1:2" x14ac:dyDescent="0.2">
      <c r="A748" s="11"/>
      <c r="B748" s="10"/>
    </row>
    <row r="749" spans="1:2" x14ac:dyDescent="0.2">
      <c r="A749" s="11"/>
      <c r="B749" s="10"/>
    </row>
    <row r="750" spans="1:2" x14ac:dyDescent="0.2">
      <c r="A750" s="11"/>
      <c r="B750" s="10"/>
    </row>
    <row r="751" spans="1:2" x14ac:dyDescent="0.2">
      <c r="A751" s="11"/>
      <c r="B751" s="10"/>
    </row>
    <row r="752" spans="1:2" x14ac:dyDescent="0.2">
      <c r="A752" s="11"/>
      <c r="B752" s="10"/>
    </row>
    <row r="753" spans="1:2" x14ac:dyDescent="0.2">
      <c r="A753" s="11"/>
      <c r="B753" s="10"/>
    </row>
    <row r="754" spans="1:2" x14ac:dyDescent="0.2">
      <c r="A754" s="11"/>
      <c r="B754" s="10"/>
    </row>
    <row r="755" spans="1:2" x14ac:dyDescent="0.2">
      <c r="A755" s="11"/>
      <c r="B755" s="10"/>
    </row>
    <row r="756" spans="1:2" x14ac:dyDescent="0.2">
      <c r="A756" s="11"/>
      <c r="B756" s="10"/>
    </row>
    <row r="757" spans="1:2" x14ac:dyDescent="0.2">
      <c r="A757" s="11"/>
      <c r="B757" s="10"/>
    </row>
    <row r="758" spans="1:2" x14ac:dyDescent="0.2">
      <c r="A758" s="11"/>
      <c r="B758" s="10"/>
    </row>
    <row r="759" spans="1:2" x14ac:dyDescent="0.2">
      <c r="A759" s="11"/>
      <c r="B759" s="10"/>
    </row>
    <row r="760" spans="1:2" x14ac:dyDescent="0.2">
      <c r="A760" s="11"/>
      <c r="B760" s="10"/>
    </row>
    <row r="761" spans="1:2" x14ac:dyDescent="0.2">
      <c r="A761" s="11"/>
      <c r="B761" s="10"/>
    </row>
    <row r="762" spans="1:2" x14ac:dyDescent="0.2">
      <c r="A762" s="11"/>
      <c r="B762" s="10"/>
    </row>
    <row r="763" spans="1:2" x14ac:dyDescent="0.2">
      <c r="A763" s="11"/>
      <c r="B763" s="10"/>
    </row>
    <row r="764" spans="1:2" x14ac:dyDescent="0.2">
      <c r="A764" s="11"/>
      <c r="B764" s="10"/>
    </row>
    <row r="765" spans="1:2" x14ac:dyDescent="0.2">
      <c r="A765" s="11"/>
      <c r="B765" s="10"/>
    </row>
    <row r="766" spans="1:2" x14ac:dyDescent="0.2">
      <c r="A766" s="11"/>
      <c r="B766" s="10"/>
    </row>
    <row r="767" spans="1:2" x14ac:dyDescent="0.2">
      <c r="A767" s="11"/>
      <c r="B767" s="10"/>
    </row>
    <row r="768" spans="1:2" x14ac:dyDescent="0.2">
      <c r="A768" s="11"/>
      <c r="B768" s="10"/>
    </row>
    <row r="769" spans="1:2" x14ac:dyDescent="0.2">
      <c r="A769" s="11"/>
      <c r="B769" s="10"/>
    </row>
    <row r="770" spans="1:2" x14ac:dyDescent="0.2">
      <c r="A770" s="11"/>
      <c r="B770" s="10"/>
    </row>
    <row r="771" spans="1:2" x14ac:dyDescent="0.2">
      <c r="A771" s="11"/>
      <c r="B771" s="10"/>
    </row>
    <row r="772" spans="1:2" x14ac:dyDescent="0.2">
      <c r="A772" s="11"/>
      <c r="B772" s="10"/>
    </row>
    <row r="773" spans="1:2" x14ac:dyDescent="0.2">
      <c r="A773" s="11"/>
      <c r="B773" s="10"/>
    </row>
    <row r="774" spans="1:2" x14ac:dyDescent="0.2">
      <c r="A774" s="11"/>
      <c r="B774" s="10"/>
    </row>
    <row r="775" spans="1:2" x14ac:dyDescent="0.2">
      <c r="A775" s="11"/>
      <c r="B775" s="10"/>
    </row>
    <row r="776" spans="1:2" x14ac:dyDescent="0.2">
      <c r="A776" s="11"/>
      <c r="B776" s="10"/>
    </row>
    <row r="777" spans="1:2" x14ac:dyDescent="0.2">
      <c r="A777" s="11"/>
      <c r="B777" s="10"/>
    </row>
    <row r="778" spans="1:2" x14ac:dyDescent="0.2">
      <c r="A778" s="11"/>
      <c r="B778" s="10"/>
    </row>
    <row r="779" spans="1:2" x14ac:dyDescent="0.2">
      <c r="A779" s="11"/>
      <c r="B779" s="10"/>
    </row>
    <row r="780" spans="1:2" x14ac:dyDescent="0.2">
      <c r="A780" s="11"/>
      <c r="B780" s="10"/>
    </row>
    <row r="781" spans="1:2" x14ac:dyDescent="0.2">
      <c r="A781" s="11"/>
      <c r="B781" s="10"/>
    </row>
    <row r="782" spans="1:2" x14ac:dyDescent="0.2">
      <c r="A782" s="11"/>
      <c r="B782" s="10"/>
    </row>
    <row r="783" spans="1:2" x14ac:dyDescent="0.2">
      <c r="A783" s="11"/>
      <c r="B783" s="10"/>
    </row>
    <row r="784" spans="1:2" x14ac:dyDescent="0.2">
      <c r="A784" s="11"/>
      <c r="B784" s="10"/>
    </row>
    <row r="785" spans="1:2" x14ac:dyDescent="0.2">
      <c r="A785" s="11"/>
      <c r="B785" s="10"/>
    </row>
    <row r="786" spans="1:2" x14ac:dyDescent="0.2">
      <c r="A786" s="11"/>
      <c r="B786" s="10"/>
    </row>
    <row r="787" spans="1:2" x14ac:dyDescent="0.2">
      <c r="A787" s="11"/>
      <c r="B787" s="10"/>
    </row>
    <row r="788" spans="1:2" x14ac:dyDescent="0.2">
      <c r="A788" s="11"/>
      <c r="B788" s="10"/>
    </row>
    <row r="789" spans="1:2" x14ac:dyDescent="0.2">
      <c r="A789" s="11"/>
      <c r="B789" s="10"/>
    </row>
    <row r="790" spans="1:2" x14ac:dyDescent="0.2">
      <c r="A790" s="11"/>
      <c r="B790" s="10"/>
    </row>
    <row r="791" spans="1:2" x14ac:dyDescent="0.2">
      <c r="A791" s="11"/>
      <c r="B791" s="10"/>
    </row>
    <row r="792" spans="1:2" x14ac:dyDescent="0.2">
      <c r="A792" s="11"/>
      <c r="B792" s="10"/>
    </row>
    <row r="793" spans="1:2" x14ac:dyDescent="0.2">
      <c r="A793" s="11"/>
      <c r="B793" s="10"/>
    </row>
    <row r="794" spans="1:2" x14ac:dyDescent="0.2">
      <c r="A794" s="11"/>
      <c r="B794" s="10"/>
    </row>
    <row r="795" spans="1:2" x14ac:dyDescent="0.2">
      <c r="A795" s="11"/>
      <c r="B795" s="10"/>
    </row>
    <row r="796" spans="1:2" x14ac:dyDescent="0.2">
      <c r="A796" s="11"/>
      <c r="B796" s="10"/>
    </row>
    <row r="797" spans="1:2" x14ac:dyDescent="0.2">
      <c r="A797" s="11"/>
      <c r="B797" s="10"/>
    </row>
    <row r="798" spans="1:2" x14ac:dyDescent="0.2">
      <c r="A798" s="11"/>
      <c r="B798" s="10"/>
    </row>
    <row r="799" spans="1:2" x14ac:dyDescent="0.2">
      <c r="A799" s="11"/>
      <c r="B799" s="10"/>
    </row>
    <row r="800" spans="1:2" x14ac:dyDescent="0.2">
      <c r="A800" s="11"/>
      <c r="B800" s="10"/>
    </row>
    <row r="801" spans="1:2" x14ac:dyDescent="0.2">
      <c r="A801" s="11"/>
      <c r="B801" s="10"/>
    </row>
    <row r="802" spans="1:2" x14ac:dyDescent="0.2">
      <c r="A802" s="11"/>
      <c r="B802" s="10"/>
    </row>
    <row r="803" spans="1:2" x14ac:dyDescent="0.2">
      <c r="A803" s="11"/>
      <c r="B803" s="10"/>
    </row>
    <row r="804" spans="1:2" x14ac:dyDescent="0.2">
      <c r="A804" s="11"/>
      <c r="B804" s="10"/>
    </row>
    <row r="805" spans="1:2" x14ac:dyDescent="0.2">
      <c r="A805" s="11"/>
      <c r="B805" s="10"/>
    </row>
    <row r="806" spans="1:2" x14ac:dyDescent="0.2">
      <c r="A806" s="11"/>
      <c r="B806" s="10"/>
    </row>
    <row r="807" spans="1:2" x14ac:dyDescent="0.2">
      <c r="A807" s="11"/>
      <c r="B807" s="10"/>
    </row>
    <row r="808" spans="1:2" x14ac:dyDescent="0.2">
      <c r="A808" s="11"/>
      <c r="B808" s="10"/>
    </row>
    <row r="809" spans="1:2" x14ac:dyDescent="0.2">
      <c r="A809" s="11"/>
      <c r="B809" s="10"/>
    </row>
    <row r="810" spans="1:2" x14ac:dyDescent="0.2">
      <c r="A810" s="11"/>
      <c r="B810" s="10"/>
    </row>
    <row r="811" spans="1:2" x14ac:dyDescent="0.2">
      <c r="A811" s="11"/>
      <c r="B811" s="10"/>
    </row>
    <row r="812" spans="1:2" x14ac:dyDescent="0.2">
      <c r="A812" s="11"/>
      <c r="B812" s="10"/>
    </row>
    <row r="813" spans="1:2" x14ac:dyDescent="0.2">
      <c r="A813" s="11"/>
      <c r="B813" s="10"/>
    </row>
    <row r="814" spans="1:2" x14ac:dyDescent="0.2">
      <c r="A814" s="11"/>
      <c r="B814" s="10"/>
    </row>
    <row r="815" spans="1:2" x14ac:dyDescent="0.2">
      <c r="A815" s="11"/>
      <c r="B815" s="10"/>
    </row>
    <row r="816" spans="1:2" x14ac:dyDescent="0.2">
      <c r="A816" s="11"/>
      <c r="B816" s="10"/>
    </row>
    <row r="817" spans="1:2" x14ac:dyDescent="0.2">
      <c r="A817" s="11"/>
      <c r="B817" s="10"/>
    </row>
    <row r="818" spans="1:2" x14ac:dyDescent="0.2">
      <c r="A818" s="11"/>
      <c r="B818" s="10"/>
    </row>
    <row r="819" spans="1:2" x14ac:dyDescent="0.2">
      <c r="A819" s="11"/>
      <c r="B819" s="10"/>
    </row>
    <row r="820" spans="1:2" x14ac:dyDescent="0.2">
      <c r="A820" s="11"/>
      <c r="B820" s="10"/>
    </row>
    <row r="821" spans="1:2" x14ac:dyDescent="0.2">
      <c r="A821" s="11"/>
      <c r="B821" s="10"/>
    </row>
    <row r="822" spans="1:2" x14ac:dyDescent="0.2">
      <c r="A822" s="11"/>
      <c r="B822" s="10"/>
    </row>
    <row r="823" spans="1:2" x14ac:dyDescent="0.2">
      <c r="A823" s="11"/>
      <c r="B823" s="10"/>
    </row>
    <row r="824" spans="1:2" x14ac:dyDescent="0.2">
      <c r="A824" s="11"/>
      <c r="B824" s="10"/>
    </row>
    <row r="825" spans="1:2" x14ac:dyDescent="0.2">
      <c r="A825" s="11"/>
      <c r="B825" s="10"/>
    </row>
    <row r="826" spans="1:2" x14ac:dyDescent="0.2">
      <c r="A826" s="11"/>
      <c r="B826" s="10"/>
    </row>
    <row r="827" spans="1:2" x14ac:dyDescent="0.2">
      <c r="A827" s="11"/>
      <c r="B827" s="10"/>
    </row>
    <row r="828" spans="1:2" x14ac:dyDescent="0.2">
      <c r="A828" s="11"/>
      <c r="B828" s="10"/>
    </row>
    <row r="829" spans="1:2" x14ac:dyDescent="0.2">
      <c r="A829" s="11"/>
      <c r="B829" s="10"/>
    </row>
    <row r="830" spans="1:2" x14ac:dyDescent="0.2">
      <c r="A830" s="11"/>
      <c r="B830" s="10"/>
    </row>
    <row r="831" spans="1:2" x14ac:dyDescent="0.2">
      <c r="A831" s="11"/>
      <c r="B831" s="10"/>
    </row>
    <row r="832" spans="1:2" x14ac:dyDescent="0.2">
      <c r="A832" s="11"/>
      <c r="B832" s="10"/>
    </row>
    <row r="833" spans="1:2" x14ac:dyDescent="0.2">
      <c r="A833" s="11"/>
      <c r="B833" s="10"/>
    </row>
    <row r="834" spans="1:2" x14ac:dyDescent="0.2">
      <c r="A834" s="11"/>
      <c r="B834" s="10"/>
    </row>
    <row r="835" spans="1:2" x14ac:dyDescent="0.2">
      <c r="A835" s="11"/>
      <c r="B835" s="10"/>
    </row>
    <row r="836" spans="1:2" x14ac:dyDescent="0.2">
      <c r="A836" s="11"/>
      <c r="B836" s="10"/>
    </row>
    <row r="837" spans="1:2" x14ac:dyDescent="0.2">
      <c r="A837" s="11"/>
      <c r="B837" s="10"/>
    </row>
    <row r="838" spans="1:2" x14ac:dyDescent="0.2">
      <c r="A838" s="11"/>
      <c r="B838" s="10"/>
    </row>
    <row r="839" spans="1:2" x14ac:dyDescent="0.2">
      <c r="A839" s="11"/>
      <c r="B839" s="10"/>
    </row>
    <row r="840" spans="1:2" x14ac:dyDescent="0.2">
      <c r="A840" s="11"/>
      <c r="B840" s="10"/>
    </row>
    <row r="841" spans="1:2" x14ac:dyDescent="0.2">
      <c r="A841" s="11"/>
      <c r="B841" s="10"/>
    </row>
    <row r="842" spans="1:2" x14ac:dyDescent="0.2">
      <c r="A842" s="11"/>
      <c r="B842" s="10"/>
    </row>
    <row r="843" spans="1:2" x14ac:dyDescent="0.2">
      <c r="A843" s="11"/>
      <c r="B843" s="10"/>
    </row>
    <row r="844" spans="1:2" x14ac:dyDescent="0.2">
      <c r="A844" s="11"/>
      <c r="B844" s="10"/>
    </row>
    <row r="845" spans="1:2" x14ac:dyDescent="0.2">
      <c r="A845" s="11"/>
      <c r="B845" s="10"/>
    </row>
    <row r="846" spans="1:2" x14ac:dyDescent="0.2">
      <c r="A846" s="11"/>
      <c r="B846" s="10"/>
    </row>
    <row r="847" spans="1:2" x14ac:dyDescent="0.2">
      <c r="A847" s="11"/>
      <c r="B847" s="10"/>
    </row>
    <row r="848" spans="1:2" x14ac:dyDescent="0.2">
      <c r="A848" s="11"/>
      <c r="B848" s="10"/>
    </row>
    <row r="849" spans="1:2" x14ac:dyDescent="0.2">
      <c r="A849" s="11"/>
      <c r="B849" s="10"/>
    </row>
    <row r="850" spans="1:2" x14ac:dyDescent="0.2">
      <c r="A850" s="11"/>
      <c r="B850" s="10"/>
    </row>
    <row r="851" spans="1:2" x14ac:dyDescent="0.2">
      <c r="A851" s="11"/>
      <c r="B851" s="10"/>
    </row>
    <row r="852" spans="1:2" x14ac:dyDescent="0.2">
      <c r="A852" s="11"/>
      <c r="B852" s="10"/>
    </row>
    <row r="853" spans="1:2" x14ac:dyDescent="0.2">
      <c r="A853" s="11"/>
      <c r="B853" s="10"/>
    </row>
    <row r="854" spans="1:2" x14ac:dyDescent="0.2">
      <c r="A854" s="11"/>
      <c r="B854" s="10"/>
    </row>
    <row r="855" spans="1:2" x14ac:dyDescent="0.2">
      <c r="A855" s="11"/>
      <c r="B855" s="10"/>
    </row>
    <row r="856" spans="1:2" x14ac:dyDescent="0.2">
      <c r="A856" s="11"/>
      <c r="B856" s="10"/>
    </row>
    <row r="857" spans="1:2" x14ac:dyDescent="0.2">
      <c r="A857" s="11"/>
      <c r="B857" s="10"/>
    </row>
    <row r="858" spans="1:2" x14ac:dyDescent="0.2">
      <c r="A858" s="11"/>
      <c r="B858" s="10"/>
    </row>
    <row r="859" spans="1:2" x14ac:dyDescent="0.2">
      <c r="A859" s="11"/>
      <c r="B859" s="10"/>
    </row>
    <row r="860" spans="1:2" x14ac:dyDescent="0.2">
      <c r="A860" s="11"/>
      <c r="B860" s="10"/>
    </row>
    <row r="861" spans="1:2" x14ac:dyDescent="0.2">
      <c r="A861" s="11"/>
      <c r="B861" s="10"/>
    </row>
    <row r="862" spans="1:2" x14ac:dyDescent="0.2">
      <c r="A862" s="11"/>
      <c r="B862" s="10"/>
    </row>
    <row r="863" spans="1:2" x14ac:dyDescent="0.2">
      <c r="A863" s="11"/>
      <c r="B863" s="10"/>
    </row>
    <row r="864" spans="1:2" x14ac:dyDescent="0.2">
      <c r="A864" s="11"/>
      <c r="B864" s="10"/>
    </row>
    <row r="865" spans="1:2" x14ac:dyDescent="0.2">
      <c r="A865" s="11"/>
      <c r="B865" s="10"/>
    </row>
    <row r="866" spans="1:2" x14ac:dyDescent="0.2">
      <c r="A866" s="11"/>
      <c r="B866" s="10"/>
    </row>
    <row r="867" spans="1:2" x14ac:dyDescent="0.2">
      <c r="A867" s="11"/>
      <c r="B867" s="10"/>
    </row>
    <row r="868" spans="1:2" x14ac:dyDescent="0.2">
      <c r="A868" s="11"/>
      <c r="B868" s="10"/>
    </row>
    <row r="869" spans="1:2" x14ac:dyDescent="0.2">
      <c r="A869" s="11"/>
      <c r="B869" s="10"/>
    </row>
    <row r="870" spans="1:2" x14ac:dyDescent="0.2">
      <c r="A870" s="11"/>
      <c r="B870" s="10"/>
    </row>
    <row r="871" spans="1:2" x14ac:dyDescent="0.2">
      <c r="A871" s="11"/>
      <c r="B871" s="10"/>
    </row>
    <row r="872" spans="1:2" x14ac:dyDescent="0.2">
      <c r="A872" s="11"/>
      <c r="B872" s="10"/>
    </row>
    <row r="873" spans="1:2" x14ac:dyDescent="0.2">
      <c r="A873" s="11"/>
      <c r="B873" s="10"/>
    </row>
    <row r="874" spans="1:2" x14ac:dyDescent="0.2">
      <c r="A874" s="11"/>
      <c r="B874" s="10"/>
    </row>
    <row r="875" spans="1:2" x14ac:dyDescent="0.2">
      <c r="A875" s="11"/>
      <c r="B875" s="10"/>
    </row>
    <row r="876" spans="1:2" x14ac:dyDescent="0.2">
      <c r="A876" s="11"/>
      <c r="B876" s="10"/>
    </row>
    <row r="877" spans="1:2" x14ac:dyDescent="0.2">
      <c r="A877" s="11"/>
      <c r="B877" s="10"/>
    </row>
    <row r="878" spans="1:2" x14ac:dyDescent="0.2">
      <c r="A878" s="11"/>
      <c r="B878" s="10"/>
    </row>
    <row r="879" spans="1:2" x14ac:dyDescent="0.2">
      <c r="A879" s="11"/>
      <c r="B879" s="10"/>
    </row>
    <row r="880" spans="1:2" x14ac:dyDescent="0.2">
      <c r="A880" s="11"/>
      <c r="B880" s="10"/>
    </row>
    <row r="881" spans="1:2" x14ac:dyDescent="0.2">
      <c r="A881" s="11"/>
      <c r="B881" s="10"/>
    </row>
    <row r="882" spans="1:2" x14ac:dyDescent="0.2">
      <c r="A882" s="11"/>
      <c r="B882" s="10"/>
    </row>
    <row r="883" spans="1:2" x14ac:dyDescent="0.2">
      <c r="A883" s="11"/>
      <c r="B883" s="10"/>
    </row>
    <row r="884" spans="1:2" x14ac:dyDescent="0.2">
      <c r="A884" s="11"/>
      <c r="B884" s="10"/>
    </row>
    <row r="885" spans="1:2" x14ac:dyDescent="0.2">
      <c r="A885" s="11"/>
      <c r="B885" s="10"/>
    </row>
    <row r="886" spans="1:2" x14ac:dyDescent="0.2">
      <c r="A886" s="11"/>
      <c r="B886" s="10"/>
    </row>
    <row r="887" spans="1:2" x14ac:dyDescent="0.2">
      <c r="A887" s="11"/>
      <c r="B887" s="10"/>
    </row>
    <row r="888" spans="1:2" x14ac:dyDescent="0.2">
      <c r="A888" s="11"/>
      <c r="B888" s="10"/>
    </row>
    <row r="889" spans="1:2" x14ac:dyDescent="0.2">
      <c r="A889" s="11"/>
      <c r="B889" s="10"/>
    </row>
    <row r="890" spans="1:2" x14ac:dyDescent="0.2">
      <c r="A890" s="11"/>
      <c r="B890" s="10"/>
    </row>
    <row r="891" spans="1:2" x14ac:dyDescent="0.2">
      <c r="A891" s="11"/>
      <c r="B891" s="10"/>
    </row>
    <row r="892" spans="1:2" x14ac:dyDescent="0.2">
      <c r="A892" s="11"/>
      <c r="B892" s="10"/>
    </row>
    <row r="893" spans="1:2" x14ac:dyDescent="0.2">
      <c r="A893" s="11"/>
      <c r="B893" s="10"/>
    </row>
    <row r="894" spans="1:2" x14ac:dyDescent="0.2">
      <c r="A894" s="11"/>
      <c r="B894" s="10"/>
    </row>
    <row r="895" spans="1:2" x14ac:dyDescent="0.2">
      <c r="A895" s="11"/>
      <c r="B895" s="10"/>
    </row>
    <row r="896" spans="1:2" x14ac:dyDescent="0.2">
      <c r="A896" s="11"/>
      <c r="B896" s="10"/>
    </row>
    <row r="897" spans="1:2" x14ac:dyDescent="0.2">
      <c r="A897" s="11"/>
      <c r="B897" s="10"/>
    </row>
    <row r="898" spans="1:2" x14ac:dyDescent="0.2">
      <c r="A898" s="11"/>
      <c r="B898" s="10"/>
    </row>
    <row r="899" spans="1:2" x14ac:dyDescent="0.2">
      <c r="A899" s="11"/>
      <c r="B899" s="10"/>
    </row>
    <row r="900" spans="1:2" x14ac:dyDescent="0.2">
      <c r="A900" s="11"/>
      <c r="B900" s="10"/>
    </row>
    <row r="901" spans="1:2" x14ac:dyDescent="0.2">
      <c r="A901" s="11"/>
      <c r="B901" s="10"/>
    </row>
    <row r="902" spans="1:2" x14ac:dyDescent="0.2">
      <c r="A902" s="11"/>
      <c r="B902" s="10"/>
    </row>
    <row r="903" spans="1:2" x14ac:dyDescent="0.2">
      <c r="A903" s="11"/>
      <c r="B903" s="10"/>
    </row>
    <row r="904" spans="1:2" x14ac:dyDescent="0.2">
      <c r="A904" s="11"/>
      <c r="B904" s="10"/>
    </row>
    <row r="905" spans="1:2" x14ac:dyDescent="0.2">
      <c r="A905" s="11"/>
      <c r="B905" s="10"/>
    </row>
    <row r="906" spans="1:2" x14ac:dyDescent="0.2">
      <c r="A906" s="11"/>
      <c r="B906" s="10"/>
    </row>
    <row r="907" spans="1:2" x14ac:dyDescent="0.2">
      <c r="A907" s="11"/>
      <c r="B907" s="10"/>
    </row>
    <row r="908" spans="1:2" x14ac:dyDescent="0.2">
      <c r="A908" s="11"/>
      <c r="B908" s="10"/>
    </row>
    <row r="909" spans="1:2" x14ac:dyDescent="0.2">
      <c r="A909" s="11"/>
      <c r="B909" s="10"/>
    </row>
    <row r="910" spans="1:2" x14ac:dyDescent="0.2">
      <c r="A910" s="11"/>
      <c r="B910" s="10"/>
    </row>
    <row r="911" spans="1:2" x14ac:dyDescent="0.2">
      <c r="A911" s="11"/>
      <c r="B911" s="10"/>
    </row>
    <row r="912" spans="1:2" x14ac:dyDescent="0.2">
      <c r="A912" s="11"/>
      <c r="B912" s="10"/>
    </row>
    <row r="913" spans="1:2" x14ac:dyDescent="0.2">
      <c r="A913" s="11"/>
      <c r="B913" s="10"/>
    </row>
    <row r="914" spans="1:2" x14ac:dyDescent="0.2">
      <c r="A914" s="11"/>
      <c r="B914" s="10"/>
    </row>
    <row r="915" spans="1:2" x14ac:dyDescent="0.2">
      <c r="A915" s="11"/>
      <c r="B915" s="10"/>
    </row>
    <row r="916" spans="1:2" x14ac:dyDescent="0.2">
      <c r="A916" s="11"/>
      <c r="B916" s="10"/>
    </row>
    <row r="917" spans="1:2" x14ac:dyDescent="0.2">
      <c r="A917" s="11"/>
      <c r="B917" s="10"/>
    </row>
    <row r="918" spans="1:2" x14ac:dyDescent="0.2">
      <c r="A918" s="11"/>
      <c r="B918" s="10"/>
    </row>
    <row r="919" spans="1:2" x14ac:dyDescent="0.2">
      <c r="A919" s="11"/>
      <c r="B919" s="10"/>
    </row>
    <row r="920" spans="1:2" x14ac:dyDescent="0.2">
      <c r="A920" s="11"/>
      <c r="B920" s="10"/>
    </row>
    <row r="921" spans="1:2" x14ac:dyDescent="0.2">
      <c r="A921" s="11"/>
      <c r="B921" s="10"/>
    </row>
    <row r="922" spans="1:2" x14ac:dyDescent="0.2">
      <c r="A922" s="11"/>
      <c r="B922" s="10"/>
    </row>
    <row r="923" spans="1:2" x14ac:dyDescent="0.2">
      <c r="A923" s="11"/>
      <c r="B923" s="10"/>
    </row>
    <row r="924" spans="1:2" x14ac:dyDescent="0.2">
      <c r="A924" s="11"/>
      <c r="B924" s="10"/>
    </row>
    <row r="925" spans="1:2" x14ac:dyDescent="0.2">
      <c r="A925" s="11"/>
      <c r="B925" s="10"/>
    </row>
    <row r="926" spans="1:2" x14ac:dyDescent="0.2">
      <c r="A926" s="11"/>
      <c r="B926" s="10"/>
    </row>
    <row r="927" spans="1:2" x14ac:dyDescent="0.2">
      <c r="A927" s="11"/>
      <c r="B927" s="10"/>
    </row>
    <row r="928" spans="1:2" x14ac:dyDescent="0.2">
      <c r="A928" s="11"/>
      <c r="B928" s="10"/>
    </row>
    <row r="929" spans="1:2" x14ac:dyDescent="0.2">
      <c r="A929" s="11"/>
      <c r="B929" s="10"/>
    </row>
    <row r="930" spans="1:2" x14ac:dyDescent="0.2">
      <c r="A930" s="11"/>
      <c r="B930" s="10"/>
    </row>
    <row r="931" spans="1:2" x14ac:dyDescent="0.2">
      <c r="A931" s="11"/>
      <c r="B931" s="10"/>
    </row>
    <row r="932" spans="1:2" x14ac:dyDescent="0.2">
      <c r="A932" s="11"/>
      <c r="B932" s="10"/>
    </row>
    <row r="933" spans="1:2" x14ac:dyDescent="0.2">
      <c r="A933" s="11"/>
      <c r="B933" s="10"/>
    </row>
    <row r="934" spans="1:2" x14ac:dyDescent="0.2">
      <c r="A934" s="11"/>
      <c r="B934" s="10"/>
    </row>
    <row r="935" spans="1:2" x14ac:dyDescent="0.2">
      <c r="A935" s="11"/>
      <c r="B935" s="10"/>
    </row>
    <row r="936" spans="1:2" x14ac:dyDescent="0.2">
      <c r="A936" s="11"/>
      <c r="B936" s="10"/>
    </row>
    <row r="937" spans="1:2" x14ac:dyDescent="0.2">
      <c r="A937" s="11"/>
      <c r="B937" s="10"/>
    </row>
    <row r="938" spans="1:2" x14ac:dyDescent="0.2">
      <c r="A938" s="11"/>
      <c r="B938" s="10"/>
    </row>
    <row r="939" spans="1:2" x14ac:dyDescent="0.2">
      <c r="A939" s="11"/>
      <c r="B939" s="10"/>
    </row>
    <row r="940" spans="1:2" x14ac:dyDescent="0.2">
      <c r="A940" s="11"/>
      <c r="B940" s="10"/>
    </row>
    <row r="941" spans="1:2" x14ac:dyDescent="0.2">
      <c r="A941" s="11"/>
      <c r="B941" s="10"/>
    </row>
    <row r="942" spans="1:2" x14ac:dyDescent="0.2">
      <c r="A942" s="11"/>
      <c r="B942" s="10"/>
    </row>
    <row r="943" spans="1:2" x14ac:dyDescent="0.2">
      <c r="A943" s="11"/>
      <c r="B943" s="10"/>
    </row>
    <row r="944" spans="1:2" x14ac:dyDescent="0.2">
      <c r="A944" s="11"/>
      <c r="B944" s="10"/>
    </row>
    <row r="945" spans="1:2" x14ac:dyDescent="0.2">
      <c r="A945" s="11"/>
      <c r="B945" s="10"/>
    </row>
    <row r="946" spans="1:2" x14ac:dyDescent="0.2">
      <c r="A946" s="11"/>
      <c r="B946" s="10"/>
    </row>
    <row r="947" spans="1:2" x14ac:dyDescent="0.2">
      <c r="A947" s="11"/>
      <c r="B947" s="10"/>
    </row>
    <row r="948" spans="1:2" x14ac:dyDescent="0.2">
      <c r="A948" s="11"/>
      <c r="B948" s="10"/>
    </row>
    <row r="949" spans="1:2" x14ac:dyDescent="0.2">
      <c r="A949" s="11"/>
      <c r="B949" s="10"/>
    </row>
    <row r="950" spans="1:2" x14ac:dyDescent="0.2">
      <c r="A950" s="11"/>
      <c r="B950" s="10"/>
    </row>
    <row r="951" spans="1:2" x14ac:dyDescent="0.2">
      <c r="A951" s="11"/>
      <c r="B951" s="10"/>
    </row>
    <row r="952" spans="1:2" x14ac:dyDescent="0.2">
      <c r="A952" s="11"/>
      <c r="B952" s="10"/>
    </row>
    <row r="953" spans="1:2" x14ac:dyDescent="0.2">
      <c r="A953" s="11"/>
      <c r="B953" s="10"/>
    </row>
    <row r="954" spans="1:2" x14ac:dyDescent="0.2">
      <c r="A954" s="11"/>
      <c r="B954" s="10"/>
    </row>
    <row r="955" spans="1:2" x14ac:dyDescent="0.2">
      <c r="A955" s="11"/>
      <c r="B955" s="10"/>
    </row>
    <row r="956" spans="1:2" x14ac:dyDescent="0.2">
      <c r="A956" s="11"/>
      <c r="B956" s="10"/>
    </row>
    <row r="957" spans="1:2" x14ac:dyDescent="0.2">
      <c r="A957" s="11"/>
      <c r="B957" s="10"/>
    </row>
    <row r="958" spans="1:2" x14ac:dyDescent="0.2">
      <c r="A958" s="11"/>
      <c r="B958" s="10"/>
    </row>
    <row r="959" spans="1:2" x14ac:dyDescent="0.2">
      <c r="A959" s="11"/>
      <c r="B959" s="10"/>
    </row>
    <row r="960" spans="1:2" x14ac:dyDescent="0.2">
      <c r="A960" s="11"/>
      <c r="B960" s="10"/>
    </row>
    <row r="961" spans="1:2" x14ac:dyDescent="0.2">
      <c r="A961" s="11"/>
      <c r="B961" s="10"/>
    </row>
    <row r="962" spans="1:2" x14ac:dyDescent="0.2">
      <c r="A962" s="11"/>
      <c r="B962" s="10"/>
    </row>
    <row r="963" spans="1:2" x14ac:dyDescent="0.2">
      <c r="A963" s="11"/>
      <c r="B963" s="10"/>
    </row>
    <row r="964" spans="1:2" x14ac:dyDescent="0.2">
      <c r="A964" s="11"/>
      <c r="B964" s="10"/>
    </row>
    <row r="965" spans="1:2" x14ac:dyDescent="0.2">
      <c r="A965" s="11"/>
      <c r="B965" s="10"/>
    </row>
    <row r="966" spans="1:2" x14ac:dyDescent="0.2">
      <c r="A966" s="11"/>
      <c r="B966" s="10"/>
    </row>
    <row r="967" spans="1:2" x14ac:dyDescent="0.2">
      <c r="A967" s="11"/>
      <c r="B967" s="10"/>
    </row>
    <row r="968" spans="1:2" x14ac:dyDescent="0.2">
      <c r="A968" s="11"/>
      <c r="B968" s="10"/>
    </row>
    <row r="969" spans="1:2" x14ac:dyDescent="0.2">
      <c r="A969" s="11"/>
      <c r="B969" s="10"/>
    </row>
    <row r="970" spans="1:2" x14ac:dyDescent="0.2">
      <c r="A970" s="11"/>
      <c r="B970" s="10"/>
    </row>
    <row r="971" spans="1:2" x14ac:dyDescent="0.2">
      <c r="A971" s="11"/>
      <c r="B971" s="10"/>
    </row>
    <row r="972" spans="1:2" x14ac:dyDescent="0.2">
      <c r="A972" s="11"/>
      <c r="B972" s="10"/>
    </row>
    <row r="973" spans="1:2" x14ac:dyDescent="0.2">
      <c r="A973" s="11"/>
      <c r="B973" s="10"/>
    </row>
    <row r="974" spans="1:2" x14ac:dyDescent="0.2">
      <c r="A974" s="11"/>
      <c r="B974" s="10"/>
    </row>
    <row r="975" spans="1:2" x14ac:dyDescent="0.2">
      <c r="A975" s="11"/>
      <c r="B975" s="10"/>
    </row>
    <row r="976" spans="1:2" x14ac:dyDescent="0.2">
      <c r="A976" s="11"/>
      <c r="B976" s="10"/>
    </row>
    <row r="977" spans="1:2" x14ac:dyDescent="0.2">
      <c r="A977" s="11"/>
      <c r="B977" s="10"/>
    </row>
    <row r="978" spans="1:2" x14ac:dyDescent="0.2">
      <c r="A978" s="11"/>
      <c r="B978" s="10"/>
    </row>
    <row r="979" spans="1:2" x14ac:dyDescent="0.2">
      <c r="A979" s="11"/>
      <c r="B979" s="10"/>
    </row>
    <row r="980" spans="1:2" x14ac:dyDescent="0.2">
      <c r="A980" s="11"/>
      <c r="B980" s="10"/>
    </row>
    <row r="981" spans="1:2" x14ac:dyDescent="0.2">
      <c r="A981" s="11"/>
      <c r="B981" s="10"/>
    </row>
    <row r="982" spans="1:2" x14ac:dyDescent="0.2">
      <c r="A982" s="11"/>
      <c r="B982" s="10"/>
    </row>
    <row r="983" spans="1:2" x14ac:dyDescent="0.2">
      <c r="A983" s="11"/>
      <c r="B983" s="10"/>
    </row>
    <row r="984" spans="1:2" x14ac:dyDescent="0.2">
      <c r="A984" s="11"/>
      <c r="B984" s="10"/>
    </row>
    <row r="985" spans="1:2" x14ac:dyDescent="0.2">
      <c r="A985" s="11"/>
      <c r="B985" s="10"/>
    </row>
    <row r="986" spans="1:2" x14ac:dyDescent="0.2">
      <c r="A986" s="11"/>
      <c r="B986" s="10"/>
    </row>
    <row r="987" spans="1:2" x14ac:dyDescent="0.2">
      <c r="A987" s="11"/>
      <c r="B987" s="10"/>
    </row>
    <row r="988" spans="1:2" x14ac:dyDescent="0.2">
      <c r="A988" s="11"/>
      <c r="B988" s="10"/>
    </row>
    <row r="989" spans="1:2" x14ac:dyDescent="0.2">
      <c r="A989" s="11"/>
      <c r="B989" s="10"/>
    </row>
    <row r="990" spans="1:2" x14ac:dyDescent="0.2">
      <c r="A990" s="11"/>
      <c r="B990" s="10"/>
    </row>
    <row r="991" spans="1:2" x14ac:dyDescent="0.2">
      <c r="A991" s="11"/>
      <c r="B991" s="10"/>
    </row>
    <row r="992" spans="1:2" x14ac:dyDescent="0.2">
      <c r="A992" s="11"/>
      <c r="B992" s="10"/>
    </row>
    <row r="993" spans="1:2" x14ac:dyDescent="0.2">
      <c r="A993" s="11"/>
      <c r="B993" s="10"/>
    </row>
    <row r="994" spans="1:2" x14ac:dyDescent="0.2">
      <c r="A994" s="11"/>
      <c r="B994" s="10"/>
    </row>
    <row r="995" spans="1:2" x14ac:dyDescent="0.2">
      <c r="A995" s="11"/>
      <c r="B995" s="10"/>
    </row>
    <row r="996" spans="1:2" x14ac:dyDescent="0.2">
      <c r="A996" s="11"/>
      <c r="B996" s="10"/>
    </row>
    <row r="997" spans="1:2" x14ac:dyDescent="0.2">
      <c r="A997" s="11"/>
      <c r="B997" s="10"/>
    </row>
    <row r="998" spans="1:2" x14ac:dyDescent="0.2">
      <c r="A998" s="11"/>
      <c r="B998" s="10"/>
    </row>
    <row r="999" spans="1:2" x14ac:dyDescent="0.2">
      <c r="A999" s="11"/>
      <c r="B999" s="10"/>
    </row>
    <row r="1000" spans="1:2" x14ac:dyDescent="0.2">
      <c r="A1000" s="11"/>
      <c r="B1000" s="10"/>
    </row>
    <row r="1001" spans="1:2" x14ac:dyDescent="0.2">
      <c r="A1001" s="11"/>
      <c r="B1001" s="10"/>
    </row>
    <row r="1002" spans="1:2" x14ac:dyDescent="0.2">
      <c r="A1002" s="11"/>
      <c r="B1002" s="10"/>
    </row>
    <row r="1003" spans="1:2" x14ac:dyDescent="0.2">
      <c r="A1003" s="11"/>
      <c r="B1003" s="10"/>
    </row>
    <row r="1004" spans="1:2" x14ac:dyDescent="0.2">
      <c r="A1004" s="11"/>
      <c r="B1004" s="10"/>
    </row>
    <row r="1005" spans="1:2" x14ac:dyDescent="0.2">
      <c r="A1005" s="11"/>
      <c r="B1005" s="10"/>
    </row>
    <row r="1006" spans="1:2" x14ac:dyDescent="0.2">
      <c r="A1006" s="11"/>
      <c r="B1006" s="10"/>
    </row>
    <row r="1007" spans="1:2" x14ac:dyDescent="0.2">
      <c r="A1007" s="11"/>
      <c r="B1007" s="10"/>
    </row>
    <row r="1008" spans="1:2" x14ac:dyDescent="0.2">
      <c r="A1008" s="11"/>
      <c r="B1008" s="10"/>
    </row>
    <row r="1009" spans="1:2" x14ac:dyDescent="0.2">
      <c r="A1009" s="11"/>
      <c r="B1009" s="10"/>
    </row>
    <row r="1010" spans="1:2" x14ac:dyDescent="0.2">
      <c r="A1010" s="11"/>
      <c r="B1010" s="10"/>
    </row>
    <row r="1011" spans="1:2" x14ac:dyDescent="0.2">
      <c r="A1011" s="11"/>
      <c r="B1011" s="10"/>
    </row>
    <row r="1012" spans="1:2" x14ac:dyDescent="0.2">
      <c r="A1012" s="11"/>
      <c r="B1012" s="10"/>
    </row>
    <row r="1013" spans="1:2" x14ac:dyDescent="0.2">
      <c r="A1013" s="11"/>
      <c r="B1013" s="10"/>
    </row>
    <row r="1014" spans="1:2" x14ac:dyDescent="0.2">
      <c r="A1014" s="11"/>
      <c r="B1014" s="10"/>
    </row>
    <row r="1015" spans="1:2" x14ac:dyDescent="0.2">
      <c r="A1015" s="11"/>
      <c r="B1015" s="10"/>
    </row>
    <row r="1016" spans="1:2" x14ac:dyDescent="0.2">
      <c r="A1016" s="11"/>
      <c r="B1016" s="10"/>
    </row>
    <row r="1017" spans="1:2" x14ac:dyDescent="0.2">
      <c r="A1017" s="11"/>
      <c r="B1017" s="10"/>
    </row>
    <row r="1018" spans="1:2" x14ac:dyDescent="0.2">
      <c r="A1018" s="11"/>
      <c r="B1018" s="10"/>
    </row>
    <row r="1019" spans="1:2" x14ac:dyDescent="0.2">
      <c r="A1019" s="11"/>
      <c r="B1019" s="10"/>
    </row>
    <row r="1020" spans="1:2" x14ac:dyDescent="0.2">
      <c r="A1020" s="11"/>
      <c r="B1020" s="10"/>
    </row>
    <row r="1021" spans="1:2" x14ac:dyDescent="0.2">
      <c r="A1021" s="11"/>
      <c r="B1021" s="10"/>
    </row>
    <row r="1022" spans="1:2" x14ac:dyDescent="0.2">
      <c r="A1022" s="11"/>
      <c r="B1022" s="10"/>
    </row>
    <row r="1023" spans="1:2" x14ac:dyDescent="0.2">
      <c r="A1023" s="11"/>
      <c r="B1023" s="10"/>
    </row>
    <row r="1024" spans="1:2" x14ac:dyDescent="0.2">
      <c r="A1024" s="11"/>
      <c r="B1024" s="10"/>
    </row>
    <row r="1025" spans="1:2" x14ac:dyDescent="0.2">
      <c r="A1025" s="11"/>
      <c r="B1025" s="10"/>
    </row>
    <row r="1026" spans="1:2" x14ac:dyDescent="0.2">
      <c r="A1026" s="11"/>
      <c r="B1026" s="10"/>
    </row>
    <row r="1027" spans="1:2" x14ac:dyDescent="0.2">
      <c r="A1027" s="11"/>
      <c r="B1027" s="10"/>
    </row>
    <row r="1028" spans="1:2" x14ac:dyDescent="0.2">
      <c r="A1028" s="11"/>
      <c r="B1028" s="10"/>
    </row>
    <row r="1029" spans="1:2" x14ac:dyDescent="0.2">
      <c r="A1029" s="11"/>
      <c r="B1029" s="10"/>
    </row>
    <row r="1030" spans="1:2" x14ac:dyDescent="0.2">
      <c r="A1030" s="11"/>
      <c r="B1030" s="10"/>
    </row>
    <row r="1031" spans="1:2" x14ac:dyDescent="0.2">
      <c r="A1031" s="11"/>
      <c r="B1031" s="10"/>
    </row>
    <row r="1032" spans="1:2" x14ac:dyDescent="0.2">
      <c r="A1032" s="11"/>
      <c r="B1032" s="10"/>
    </row>
    <row r="1033" spans="1:2" x14ac:dyDescent="0.2">
      <c r="A1033" s="11"/>
      <c r="B1033" s="10"/>
    </row>
    <row r="1034" spans="1:2" x14ac:dyDescent="0.2">
      <c r="A1034" s="11"/>
      <c r="B1034" s="10"/>
    </row>
    <row r="1035" spans="1:2" x14ac:dyDescent="0.2">
      <c r="A1035" s="11"/>
      <c r="B1035" s="10"/>
    </row>
    <row r="1036" spans="1:2" x14ac:dyDescent="0.2">
      <c r="A1036" s="11"/>
      <c r="B1036" s="10"/>
    </row>
    <row r="1037" spans="1:2" x14ac:dyDescent="0.2">
      <c r="A1037" s="11"/>
      <c r="B1037" s="10"/>
    </row>
    <row r="1038" spans="1:2" x14ac:dyDescent="0.2">
      <c r="A1038" s="11"/>
      <c r="B1038" s="10"/>
    </row>
    <row r="1039" spans="1:2" x14ac:dyDescent="0.2">
      <c r="A1039" s="11"/>
      <c r="B1039" s="10"/>
    </row>
    <row r="1040" spans="1:2" x14ac:dyDescent="0.2">
      <c r="A1040" s="11"/>
      <c r="B1040" s="10"/>
    </row>
    <row r="1041" spans="1:2" x14ac:dyDescent="0.2">
      <c r="A1041" s="11"/>
      <c r="B1041" s="10"/>
    </row>
    <row r="1042" spans="1:2" x14ac:dyDescent="0.2">
      <c r="A1042" s="11"/>
      <c r="B1042" s="10"/>
    </row>
    <row r="1043" spans="1:2" x14ac:dyDescent="0.2">
      <c r="A1043" s="11" t="str">
        <f t="array" ref="A1043">IF(ISERROR(INDEX(List,MATCH(0,COUNTIF(List,"&lt;"&amp;List)-SUM(COUNTIF(List,$A$232:A1042)),0))),"",INDEX(List,MATCH(0,COUNTIF(List,"&lt;"&amp;List)-SUM(COUNTIF(List,$A$232:A1042),0))))</f>
        <v>[Account (Name)]</v>
      </c>
      <c r="B1043" s="10">
        <f>IF(A1043="","",MAX(B$232:B1042)+1)</f>
        <v>1</v>
      </c>
    </row>
    <row r="1044" spans="1:2" x14ac:dyDescent="0.2">
      <c r="A1044" s="11" t="str">
        <f t="array" ref="A1044">IF(ISERROR(INDEX(List,MATCH(0,COUNTIF(List,"&lt;"&amp;List)-SUM(COUNTIF(List,$A$232:A1043)),0))),"",INDEX(List,MATCH(0,COUNTIF(List,"&lt;"&amp;List)-SUM(COUNTIF(List,$A$232:A1043),0))))</f>
        <v>[Account (Name)]</v>
      </c>
      <c r="B1044" s="10">
        <f>IF(A1044="","",MAX(B$232:B1043)+1)</f>
        <v>2</v>
      </c>
    </row>
    <row r="1045" spans="1:2" x14ac:dyDescent="0.2">
      <c r="A1045" s="11" t="str">
        <f t="array" ref="A1045">IF(ISERROR(INDEX(List,MATCH(0,COUNTIF(List,"&lt;"&amp;List)-SUM(COUNTIF(List,$A$232:A1044)),0))),"",INDEX(List,MATCH(0,COUNTIF(List,"&lt;"&amp;List)-SUM(COUNTIF(List,$A$232:A1044),0))))</f>
        <v>[Account (Name)]</v>
      </c>
      <c r="B1045" s="10">
        <f>IF(A1045="","",MAX(B$232:B1044)+1)</f>
        <v>3</v>
      </c>
    </row>
    <row r="1046" spans="1:2" x14ac:dyDescent="0.2">
      <c r="A1046" s="11" t="str">
        <f t="array" ref="A1046">IF(ISERROR(INDEX(List,MATCH(0,COUNTIF(List,"&lt;"&amp;List)-SUM(COUNTIF(List,$A$232:A1045)),0))),"",INDEX(List,MATCH(0,COUNTIF(List,"&lt;"&amp;List)-SUM(COUNTIF(List,$A$232:A1045),0))))</f>
        <v>[Account (Name)]</v>
      </c>
      <c r="B1046" s="10">
        <f>IF(A1046="","",MAX(B$232:B1045)+1)</f>
        <v>4</v>
      </c>
    </row>
  </sheetData>
  <sheetProtection selectLockedCells="1" selectUnlockedCells="1"/>
  <mergeCells count="2">
    <mergeCell ref="A1:D1"/>
    <mergeCell ref="A19:D19"/>
  </mergeCells>
  <dataValidations count="1">
    <dataValidation type="custom" allowBlank="1" showInputMessage="1" showErrorMessage="1" errorTitle="X-Author for Excel" error="Id and Lookup fields are not editable." promptTitle="X-Author for Excel" sqref="D3:D12 D21:D229" xr:uid="{E2214796-4E98-43C7-8830-3CE7D376A0F8}">
      <formula1>""</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X25"/>
  <sheetViews>
    <sheetView workbookViewId="0"/>
  </sheetViews>
  <sheetFormatPr baseColWidth="10" defaultColWidth="8.75" defaultRowHeight="15.75" x14ac:dyDescent="0.25"/>
  <sheetData>
    <row r="1" spans="1:50" x14ac:dyDescent="0.25">
      <c r="A1" s="315" t="s">
        <v>329</v>
      </c>
      <c r="B1" t="s">
        <v>341</v>
      </c>
      <c r="Y1" s="384" t="s">
        <v>404</v>
      </c>
      <c r="Z1" s="384" t="s">
        <v>405</v>
      </c>
      <c r="AA1" t="s">
        <v>342</v>
      </c>
      <c r="AB1" t="s">
        <v>344</v>
      </c>
      <c r="AC1" t="s">
        <v>346</v>
      </c>
      <c r="AD1" t="s">
        <v>349</v>
      </c>
      <c r="AE1" t="s">
        <v>354</v>
      </c>
      <c r="AF1" t="s">
        <v>379</v>
      </c>
      <c r="AG1" t="s">
        <v>380</v>
      </c>
      <c r="AH1" t="s">
        <v>382</v>
      </c>
      <c r="AI1" t="s">
        <v>383</v>
      </c>
      <c r="AJ1" t="s">
        <v>384</v>
      </c>
      <c r="AK1" t="s">
        <v>385</v>
      </c>
      <c r="AL1" t="s">
        <v>386</v>
      </c>
      <c r="AM1" t="s">
        <v>387</v>
      </c>
      <c r="AN1" t="s">
        <v>388</v>
      </c>
      <c r="AO1" t="s">
        <v>389</v>
      </c>
      <c r="AP1" t="s">
        <v>390</v>
      </c>
      <c r="AQ1" t="s">
        <v>391</v>
      </c>
      <c r="AR1" t="s">
        <v>392</v>
      </c>
      <c r="AS1" t="s">
        <v>393</v>
      </c>
      <c r="AT1" t="s">
        <v>398</v>
      </c>
      <c r="AU1" t="s">
        <v>402</v>
      </c>
      <c r="AV1" t="s">
        <v>406</v>
      </c>
      <c r="AW1" t="s">
        <v>407</v>
      </c>
      <c r="AX1" t="s">
        <v>408</v>
      </c>
    </row>
    <row r="2" spans="1:50" x14ac:dyDescent="0.25">
      <c r="Y2" s="384" t="s">
        <v>409</v>
      </c>
      <c r="Z2" s="384" t="s">
        <v>409</v>
      </c>
      <c r="AA2" s="384" t="s">
        <v>343</v>
      </c>
      <c r="AB2" s="384" t="s">
        <v>345</v>
      </c>
      <c r="AC2" s="384" t="s">
        <v>347</v>
      </c>
      <c r="AD2" s="384" t="s">
        <v>350</v>
      </c>
      <c r="AE2" s="384" t="s">
        <v>355</v>
      </c>
      <c r="AF2" s="384" t="s">
        <v>345</v>
      </c>
      <c r="AG2" s="384" t="s">
        <v>381</v>
      </c>
      <c r="AH2" s="384" t="s">
        <v>355</v>
      </c>
      <c r="AI2" s="384" t="s">
        <v>355</v>
      </c>
      <c r="AJ2" s="384" t="s">
        <v>345</v>
      </c>
      <c r="AK2" s="384" t="s">
        <v>355</v>
      </c>
      <c r="AL2" s="384" t="s">
        <v>381</v>
      </c>
      <c r="AM2" s="384" t="s">
        <v>355</v>
      </c>
      <c r="AN2" s="384" t="s">
        <v>355</v>
      </c>
      <c r="AO2" s="384" t="s">
        <v>345</v>
      </c>
      <c r="AP2" s="384" t="s">
        <v>355</v>
      </c>
      <c r="AQ2" s="384" t="s">
        <v>355</v>
      </c>
      <c r="AR2" s="384" t="s">
        <v>381</v>
      </c>
      <c r="AS2" s="384" t="s">
        <v>394</v>
      </c>
      <c r="AT2" s="384" t="s">
        <v>399</v>
      </c>
      <c r="AU2" s="384" t="s">
        <v>399</v>
      </c>
      <c r="AV2" s="384" t="s">
        <v>399</v>
      </c>
      <c r="AW2" s="384" t="s">
        <v>399</v>
      </c>
      <c r="AX2" s="384" t="s">
        <v>399</v>
      </c>
    </row>
    <row r="3" spans="1:50" x14ac:dyDescent="0.25">
      <c r="Y3" s="384" t="s">
        <v>36</v>
      </c>
      <c r="Z3" s="384" t="s">
        <v>36</v>
      </c>
      <c r="AC3" s="384" t="s">
        <v>348</v>
      </c>
      <c r="AD3" s="384" t="s">
        <v>351</v>
      </c>
      <c r="AE3" s="384" t="s">
        <v>356</v>
      </c>
      <c r="AH3" s="384" t="s">
        <v>356</v>
      </c>
      <c r="AI3" s="384" t="s">
        <v>356</v>
      </c>
      <c r="AK3" s="384" t="s">
        <v>356</v>
      </c>
      <c r="AM3" s="384" t="s">
        <v>356</v>
      </c>
      <c r="AN3" s="384" t="s">
        <v>356</v>
      </c>
      <c r="AP3" s="384" t="s">
        <v>356</v>
      </c>
      <c r="AQ3" s="384" t="s">
        <v>356</v>
      </c>
      <c r="AS3" s="384" t="s">
        <v>395</v>
      </c>
      <c r="AT3" s="384" t="s">
        <v>400</v>
      </c>
      <c r="AU3" s="384" t="s">
        <v>400</v>
      </c>
      <c r="AV3" s="384" t="s">
        <v>400</v>
      </c>
      <c r="AW3" s="384" t="s">
        <v>400</v>
      </c>
      <c r="AX3" s="384" t="s">
        <v>400</v>
      </c>
    </row>
    <row r="4" spans="1:50" x14ac:dyDescent="0.25">
      <c r="Y4" s="384" t="s">
        <v>88</v>
      </c>
      <c r="Z4" s="384" t="s">
        <v>88</v>
      </c>
      <c r="AD4" s="384" t="s">
        <v>352</v>
      </c>
      <c r="AE4" s="384" t="s">
        <v>357</v>
      </c>
      <c r="AH4" s="384" t="s">
        <v>357</v>
      </c>
      <c r="AI4" s="384" t="s">
        <v>357</v>
      </c>
      <c r="AK4" s="384" t="s">
        <v>357</v>
      </c>
      <c r="AM4" s="384" t="s">
        <v>357</v>
      </c>
      <c r="AN4" s="384" t="s">
        <v>357</v>
      </c>
      <c r="AP4" s="384" t="s">
        <v>357</v>
      </c>
      <c r="AQ4" s="384" t="s">
        <v>357</v>
      </c>
      <c r="AS4" s="384" t="s">
        <v>396</v>
      </c>
      <c r="AT4" s="384" t="s">
        <v>401</v>
      </c>
      <c r="AU4" s="384" t="s">
        <v>401</v>
      </c>
      <c r="AV4" s="384" t="s">
        <v>401</v>
      </c>
      <c r="AW4" s="384" t="s">
        <v>401</v>
      </c>
      <c r="AX4" s="384" t="s">
        <v>401</v>
      </c>
    </row>
    <row r="5" spans="1:50" x14ac:dyDescent="0.25">
      <c r="AD5" s="384" t="s">
        <v>353</v>
      </c>
      <c r="AE5" s="384" t="s">
        <v>358</v>
      </c>
      <c r="AH5" s="384" t="s">
        <v>358</v>
      </c>
      <c r="AI5" s="384" t="s">
        <v>358</v>
      </c>
      <c r="AK5" s="384" t="s">
        <v>358</v>
      </c>
      <c r="AM5" s="384" t="s">
        <v>358</v>
      </c>
      <c r="AN5" s="384" t="s">
        <v>358</v>
      </c>
      <c r="AP5" s="384" t="s">
        <v>358</v>
      </c>
      <c r="AQ5" s="384" t="s">
        <v>358</v>
      </c>
      <c r="AS5" s="384" t="s">
        <v>397</v>
      </c>
      <c r="AU5" s="384" t="s">
        <v>403</v>
      </c>
      <c r="AW5" s="384" t="s">
        <v>403</v>
      </c>
      <c r="AX5" s="384" t="s">
        <v>403</v>
      </c>
    </row>
    <row r="6" spans="1:50" x14ac:dyDescent="0.25">
      <c r="AE6" s="384" t="s">
        <v>359</v>
      </c>
      <c r="AH6" s="384" t="s">
        <v>359</v>
      </c>
      <c r="AI6" s="384" t="s">
        <v>359</v>
      </c>
      <c r="AK6" s="384" t="s">
        <v>359</v>
      </c>
      <c r="AM6" s="384" t="s">
        <v>359</v>
      </c>
      <c r="AN6" s="384" t="s">
        <v>359</v>
      </c>
      <c r="AP6" s="384" t="s">
        <v>359</v>
      </c>
      <c r="AQ6" s="384" t="s">
        <v>359</v>
      </c>
    </row>
    <row r="7" spans="1:50" x14ac:dyDescent="0.25">
      <c r="AE7" s="384" t="s">
        <v>360</v>
      </c>
      <c r="AH7" s="384" t="s">
        <v>360</v>
      </c>
      <c r="AI7" s="384" t="s">
        <v>360</v>
      </c>
      <c r="AK7" s="384" t="s">
        <v>360</v>
      </c>
      <c r="AM7" s="384" t="s">
        <v>360</v>
      </c>
      <c r="AN7" s="384" t="s">
        <v>360</v>
      </c>
      <c r="AP7" s="384" t="s">
        <v>360</v>
      </c>
      <c r="AQ7" s="384" t="s">
        <v>360</v>
      </c>
    </row>
    <row r="8" spans="1:50" x14ac:dyDescent="0.25">
      <c r="AE8" s="384" t="s">
        <v>361</v>
      </c>
      <c r="AH8" s="384" t="s">
        <v>361</v>
      </c>
      <c r="AI8" s="384" t="s">
        <v>361</v>
      </c>
      <c r="AK8" s="384" t="s">
        <v>361</v>
      </c>
      <c r="AM8" s="384" t="s">
        <v>361</v>
      </c>
      <c r="AN8" s="384" t="s">
        <v>361</v>
      </c>
      <c r="AP8" s="384" t="s">
        <v>361</v>
      </c>
      <c r="AQ8" s="384" t="s">
        <v>361</v>
      </c>
    </row>
    <row r="9" spans="1:50" x14ac:dyDescent="0.25">
      <c r="AE9" s="384" t="s">
        <v>362</v>
      </c>
      <c r="AH9" s="384" t="s">
        <v>362</v>
      </c>
      <c r="AI9" s="384" t="s">
        <v>362</v>
      </c>
      <c r="AK9" s="384" t="s">
        <v>362</v>
      </c>
      <c r="AM9" s="384" t="s">
        <v>362</v>
      </c>
      <c r="AN9" s="384" t="s">
        <v>362</v>
      </c>
      <c r="AP9" s="384" t="s">
        <v>362</v>
      </c>
      <c r="AQ9" s="384" t="s">
        <v>362</v>
      </c>
    </row>
    <row r="10" spans="1:50" x14ac:dyDescent="0.25">
      <c r="AE10" s="384" t="s">
        <v>363</v>
      </c>
      <c r="AH10" s="384" t="s">
        <v>363</v>
      </c>
      <c r="AI10" s="384" t="s">
        <v>363</v>
      </c>
      <c r="AK10" s="384" t="s">
        <v>363</v>
      </c>
      <c r="AM10" s="384" t="s">
        <v>363</v>
      </c>
      <c r="AN10" s="384" t="s">
        <v>363</v>
      </c>
      <c r="AP10" s="384" t="s">
        <v>363</v>
      </c>
      <c r="AQ10" s="384" t="s">
        <v>363</v>
      </c>
    </row>
    <row r="11" spans="1:50" x14ac:dyDescent="0.25">
      <c r="AE11" s="384" t="s">
        <v>364</v>
      </c>
      <c r="AH11" s="384" t="s">
        <v>364</v>
      </c>
      <c r="AI11" s="384" t="s">
        <v>364</v>
      </c>
      <c r="AK11" s="384" t="s">
        <v>364</v>
      </c>
      <c r="AM11" s="384" t="s">
        <v>364</v>
      </c>
      <c r="AN11" s="384" t="s">
        <v>364</v>
      </c>
      <c r="AP11" s="384" t="s">
        <v>364</v>
      </c>
      <c r="AQ11" s="384" t="s">
        <v>364</v>
      </c>
    </row>
    <row r="12" spans="1:50" x14ac:dyDescent="0.25">
      <c r="AE12" s="384" t="s">
        <v>365</v>
      </c>
      <c r="AH12" s="384" t="s">
        <v>365</v>
      </c>
      <c r="AI12" s="384" t="s">
        <v>365</v>
      </c>
      <c r="AK12" s="384" t="s">
        <v>365</v>
      </c>
      <c r="AM12" s="384" t="s">
        <v>365</v>
      </c>
      <c r="AN12" s="384" t="s">
        <v>365</v>
      </c>
      <c r="AP12" s="384" t="s">
        <v>365</v>
      </c>
      <c r="AQ12" s="384" t="s">
        <v>365</v>
      </c>
    </row>
    <row r="13" spans="1:50" x14ac:dyDescent="0.25">
      <c r="AE13" s="384" t="s">
        <v>366</v>
      </c>
      <c r="AH13" s="384" t="s">
        <v>366</v>
      </c>
      <c r="AI13" s="384" t="s">
        <v>366</v>
      </c>
      <c r="AK13" s="384" t="s">
        <v>366</v>
      </c>
      <c r="AM13" s="384" t="s">
        <v>366</v>
      </c>
      <c r="AN13" s="384" t="s">
        <v>366</v>
      </c>
      <c r="AP13" s="384" t="s">
        <v>366</v>
      </c>
      <c r="AQ13" s="384" t="s">
        <v>366</v>
      </c>
    </row>
    <row r="14" spans="1:50" x14ac:dyDescent="0.25">
      <c r="AE14" s="384" t="s">
        <v>367</v>
      </c>
      <c r="AH14" s="384" t="s">
        <v>367</v>
      </c>
      <c r="AI14" s="384" t="s">
        <v>367</v>
      </c>
      <c r="AK14" s="384" t="s">
        <v>367</v>
      </c>
      <c r="AM14" s="384" t="s">
        <v>367</v>
      </c>
      <c r="AN14" s="384" t="s">
        <v>367</v>
      </c>
      <c r="AP14" s="384" t="s">
        <v>367</v>
      </c>
      <c r="AQ14" s="384" t="s">
        <v>367</v>
      </c>
    </row>
    <row r="15" spans="1:50" x14ac:dyDescent="0.25">
      <c r="AE15" s="384" t="s">
        <v>368</v>
      </c>
      <c r="AH15" s="384" t="s">
        <v>368</v>
      </c>
      <c r="AI15" s="384" t="s">
        <v>368</v>
      </c>
      <c r="AK15" s="384" t="s">
        <v>368</v>
      </c>
      <c r="AM15" s="384" t="s">
        <v>368</v>
      </c>
      <c r="AN15" s="384" t="s">
        <v>368</v>
      </c>
      <c r="AP15" s="384" t="s">
        <v>368</v>
      </c>
      <c r="AQ15" s="384" t="s">
        <v>368</v>
      </c>
    </row>
    <row r="16" spans="1:50" x14ac:dyDescent="0.25">
      <c r="AE16" s="384" t="s">
        <v>369</v>
      </c>
      <c r="AH16" s="384" t="s">
        <v>369</v>
      </c>
      <c r="AI16" s="384" t="s">
        <v>369</v>
      </c>
      <c r="AK16" s="384" t="s">
        <v>369</v>
      </c>
      <c r="AM16" s="384" t="s">
        <v>369</v>
      </c>
      <c r="AN16" s="384" t="s">
        <v>369</v>
      </c>
      <c r="AP16" s="384" t="s">
        <v>369</v>
      </c>
      <c r="AQ16" s="384" t="s">
        <v>369</v>
      </c>
    </row>
    <row r="17" spans="31:43" x14ac:dyDescent="0.25">
      <c r="AE17" s="384" t="s">
        <v>370</v>
      </c>
      <c r="AH17" s="384" t="s">
        <v>370</v>
      </c>
      <c r="AI17" s="384" t="s">
        <v>370</v>
      </c>
      <c r="AK17" s="384" t="s">
        <v>370</v>
      </c>
      <c r="AM17" s="384" t="s">
        <v>370</v>
      </c>
      <c r="AN17" s="384" t="s">
        <v>370</v>
      </c>
      <c r="AP17" s="384" t="s">
        <v>370</v>
      </c>
      <c r="AQ17" s="384" t="s">
        <v>370</v>
      </c>
    </row>
    <row r="18" spans="31:43" x14ac:dyDescent="0.25">
      <c r="AE18" s="384" t="s">
        <v>371</v>
      </c>
      <c r="AH18" s="384" t="s">
        <v>371</v>
      </c>
      <c r="AI18" s="384" t="s">
        <v>371</v>
      </c>
      <c r="AK18" s="384" t="s">
        <v>371</v>
      </c>
      <c r="AM18" s="384" t="s">
        <v>371</v>
      </c>
      <c r="AN18" s="384" t="s">
        <v>371</v>
      </c>
      <c r="AP18" s="384" t="s">
        <v>371</v>
      </c>
      <c r="AQ18" s="384" t="s">
        <v>371</v>
      </c>
    </row>
    <row r="19" spans="31:43" x14ac:dyDescent="0.25">
      <c r="AE19" s="384" t="s">
        <v>372</v>
      </c>
      <c r="AH19" s="384" t="s">
        <v>372</v>
      </c>
      <c r="AI19" s="384" t="s">
        <v>372</v>
      </c>
      <c r="AK19" s="384" t="s">
        <v>372</v>
      </c>
      <c r="AM19" s="384" t="s">
        <v>372</v>
      </c>
      <c r="AN19" s="384" t="s">
        <v>372</v>
      </c>
      <c r="AP19" s="384" t="s">
        <v>372</v>
      </c>
      <c r="AQ19" s="384" t="s">
        <v>372</v>
      </c>
    </row>
    <row r="20" spans="31:43" x14ac:dyDescent="0.25">
      <c r="AE20" s="384" t="s">
        <v>373</v>
      </c>
      <c r="AH20" s="384" t="s">
        <v>373</v>
      </c>
      <c r="AI20" s="384" t="s">
        <v>373</v>
      </c>
      <c r="AK20" s="384" t="s">
        <v>373</v>
      </c>
      <c r="AM20" s="384" t="s">
        <v>373</v>
      </c>
      <c r="AN20" s="384" t="s">
        <v>373</v>
      </c>
      <c r="AP20" s="384" t="s">
        <v>373</v>
      </c>
      <c r="AQ20" s="384" t="s">
        <v>373</v>
      </c>
    </row>
    <row r="21" spans="31:43" x14ac:dyDescent="0.25">
      <c r="AE21" s="384" t="s">
        <v>374</v>
      </c>
      <c r="AH21" s="384" t="s">
        <v>374</v>
      </c>
      <c r="AI21" s="384" t="s">
        <v>374</v>
      </c>
      <c r="AK21" s="384" t="s">
        <v>374</v>
      </c>
      <c r="AM21" s="384" t="s">
        <v>374</v>
      </c>
      <c r="AN21" s="384" t="s">
        <v>374</v>
      </c>
      <c r="AP21" s="384" t="s">
        <v>374</v>
      </c>
      <c r="AQ21" s="384" t="s">
        <v>374</v>
      </c>
    </row>
    <row r="22" spans="31:43" x14ac:dyDescent="0.25">
      <c r="AE22" s="384" t="s">
        <v>375</v>
      </c>
      <c r="AH22" s="384" t="s">
        <v>375</v>
      </c>
      <c r="AI22" s="384" t="s">
        <v>375</v>
      </c>
      <c r="AK22" s="384" t="s">
        <v>375</v>
      </c>
      <c r="AM22" s="384" t="s">
        <v>375</v>
      </c>
      <c r="AN22" s="384" t="s">
        <v>375</v>
      </c>
      <c r="AP22" s="384" t="s">
        <v>375</v>
      </c>
      <c r="AQ22" s="384" t="s">
        <v>375</v>
      </c>
    </row>
    <row r="23" spans="31:43" x14ac:dyDescent="0.25">
      <c r="AE23" s="384" t="s">
        <v>376</v>
      </c>
      <c r="AH23" s="384" t="s">
        <v>376</v>
      </c>
      <c r="AI23" s="384" t="s">
        <v>376</v>
      </c>
      <c r="AK23" s="384" t="s">
        <v>376</v>
      </c>
      <c r="AM23" s="384" t="s">
        <v>376</v>
      </c>
      <c r="AN23" s="384" t="s">
        <v>376</v>
      </c>
      <c r="AP23" s="384" t="s">
        <v>376</v>
      </c>
      <c r="AQ23" s="384" t="s">
        <v>376</v>
      </c>
    </row>
    <row r="24" spans="31:43" x14ac:dyDescent="0.25">
      <c r="AE24" s="384" t="s">
        <v>377</v>
      </c>
      <c r="AH24" s="384" t="s">
        <v>377</v>
      </c>
      <c r="AI24" s="384" t="s">
        <v>377</v>
      </c>
      <c r="AK24" s="384" t="s">
        <v>377</v>
      </c>
      <c r="AM24" s="384" t="s">
        <v>377</v>
      </c>
      <c r="AN24" s="384" t="s">
        <v>377</v>
      </c>
      <c r="AP24" s="384" t="s">
        <v>377</v>
      </c>
      <c r="AQ24" s="384" t="s">
        <v>377</v>
      </c>
    </row>
    <row r="25" spans="31:43" x14ac:dyDescent="0.25">
      <c r="AE25" s="384" t="s">
        <v>378</v>
      </c>
      <c r="AH25" s="384" t="s">
        <v>378</v>
      </c>
      <c r="AI25" s="384" t="s">
        <v>378</v>
      </c>
      <c r="AK25" s="384" t="s">
        <v>378</v>
      </c>
      <c r="AM25" s="384" t="s">
        <v>378</v>
      </c>
      <c r="AN25" s="384" t="s">
        <v>378</v>
      </c>
      <c r="AP25" s="384" t="s">
        <v>378</v>
      </c>
      <c r="AQ25" s="384" t="s">
        <v>378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025" r:id="rId4">
          <objectPr defaultSize="0" r:id="rId5">
            <anchor moveWithCells="1">
              <from>
                <xdr:col>0</xdr:col>
                <xdr:colOff>0</xdr:colOff>
                <xdr:row>0</xdr:row>
                <xdr:rowOff>0</xdr:rowOff>
              </from>
              <to>
                <xdr:col>6</xdr:col>
                <xdr:colOff>76200</xdr:colOff>
                <xdr:row>2</xdr:row>
                <xdr:rowOff>114300</xdr:rowOff>
              </to>
            </anchor>
          </objectPr>
        </oleObject>
      </mc:Choice>
      <mc:Fallback>
        <oleObject progId="Packager Shell Object" dvAspect="DVASPECT_ICON" shapeId="1025" r:id="rId4"/>
      </mc:Fallback>
    </mc:AlternateContent>
    <mc:AlternateContent xmlns:mc="http://schemas.openxmlformats.org/markup-compatibility/2006">
      <mc:Choice Requires="x14">
        <oleObject progId="Packager Shell Object" dvAspect="DVASPECT_ICON" shapeId="1028" r:id="rId6">
          <objectPr defaultSize="0" r:id="rId7">
            <anchor moveWithCells="1">
              <from>
                <xdr:col>0</xdr:col>
                <xdr:colOff>0</xdr:colOff>
                <xdr:row>0</xdr:row>
                <xdr:rowOff>0</xdr:rowOff>
              </from>
              <to>
                <xdr:col>0</xdr:col>
                <xdr:colOff>552450</xdr:colOff>
                <xdr:row>2</xdr:row>
                <xdr:rowOff>114300</xdr:rowOff>
              </to>
            </anchor>
          </objectPr>
        </oleObject>
      </mc:Choice>
      <mc:Fallback>
        <oleObject progId="Packager Shell Object" dvAspect="DVASPECT_ICON" shapeId="1028" r:id="rId6"/>
      </mc:Fallback>
    </mc:AlternateContent>
    <mc:AlternateContent xmlns:mc="http://schemas.openxmlformats.org/markup-compatibility/2006">
      <mc:Choice Requires="x14">
        <oleObject progId="Packager Shell Object" dvAspect="DVASPECT_ICON" shapeId="1029" r:id="rId8">
          <objectPr defaultSize="0" r:id="rId9">
            <anchor moveWithCells="1">
              <from>
                <xdr:col>0</xdr:col>
                <xdr:colOff>0</xdr:colOff>
                <xdr:row>0</xdr:row>
                <xdr:rowOff>0</xdr:rowOff>
              </from>
              <to>
                <xdr:col>1</xdr:col>
                <xdr:colOff>323850</xdr:colOff>
                <xdr:row>2</xdr:row>
                <xdr:rowOff>114300</xdr:rowOff>
              </to>
            </anchor>
          </objectPr>
        </oleObject>
      </mc:Choice>
      <mc:Fallback>
        <oleObject progId="Packager Shell Object" dvAspect="DVASPECT_ICON" shapeId="1029"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E14"/>
  <sheetViews>
    <sheetView workbookViewId="0">
      <selection activeCell="C4" sqref="C4"/>
    </sheetView>
  </sheetViews>
  <sheetFormatPr baseColWidth="10" defaultColWidth="8.75" defaultRowHeight="15.75" x14ac:dyDescent="0.25"/>
  <cols>
    <col min="1" max="2" width="16.875" customWidth="1"/>
    <col min="3" max="3" width="36.625" customWidth="1"/>
    <col min="4" max="4" width="17.375" customWidth="1"/>
    <col min="5" max="5" width="26.375" bestFit="1" customWidth="1"/>
  </cols>
  <sheetData>
    <row r="1" spans="1:5" x14ac:dyDescent="0.25">
      <c r="A1" s="322" t="s">
        <v>331</v>
      </c>
      <c r="B1" s="322" t="s">
        <v>337</v>
      </c>
      <c r="C1" s="322" t="s">
        <v>332</v>
      </c>
      <c r="D1" s="322" t="s">
        <v>333</v>
      </c>
      <c r="E1" s="322" t="s">
        <v>334</v>
      </c>
    </row>
    <row r="2" spans="1:5" ht="118.5" customHeight="1" x14ac:dyDescent="0.25">
      <c r="A2" s="324">
        <v>6</v>
      </c>
      <c r="B2" s="325">
        <v>43308</v>
      </c>
      <c r="C2" s="323" t="s">
        <v>338</v>
      </c>
      <c r="D2" s="322" t="s">
        <v>335</v>
      </c>
      <c r="E2" s="322" t="s">
        <v>336</v>
      </c>
    </row>
    <row r="3" spans="1:5" ht="30" x14ac:dyDescent="0.25">
      <c r="A3" s="322">
        <v>7</v>
      </c>
      <c r="B3" s="326">
        <v>43328</v>
      </c>
      <c r="C3" s="327" t="s">
        <v>339</v>
      </c>
      <c r="D3" s="322"/>
      <c r="E3" s="322"/>
    </row>
    <row r="4" spans="1:5" x14ac:dyDescent="0.25">
      <c r="A4" s="322"/>
      <c r="B4" s="322"/>
      <c r="C4" s="322"/>
      <c r="D4" s="322"/>
      <c r="E4" s="322"/>
    </row>
    <row r="5" spans="1:5" x14ac:dyDescent="0.25">
      <c r="A5" s="322"/>
      <c r="B5" s="322"/>
      <c r="C5" s="322"/>
      <c r="D5" s="322"/>
      <c r="E5" s="322"/>
    </row>
    <row r="6" spans="1:5" x14ac:dyDescent="0.25">
      <c r="A6" s="322"/>
      <c r="B6" s="322"/>
      <c r="C6" s="322"/>
      <c r="D6" s="322"/>
      <c r="E6" s="322"/>
    </row>
    <row r="7" spans="1:5" x14ac:dyDescent="0.25">
      <c r="A7" s="322"/>
      <c r="B7" s="322"/>
      <c r="C7" s="322"/>
      <c r="D7" s="322"/>
      <c r="E7" s="322"/>
    </row>
    <row r="8" spans="1:5" x14ac:dyDescent="0.25">
      <c r="A8" s="322"/>
      <c r="B8" s="322"/>
      <c r="C8" s="322"/>
      <c r="D8" s="322"/>
      <c r="E8" s="322"/>
    </row>
    <row r="9" spans="1:5" x14ac:dyDescent="0.25">
      <c r="A9" s="322"/>
      <c r="B9" s="322"/>
      <c r="C9" s="322"/>
      <c r="D9" s="322"/>
      <c r="E9" s="322"/>
    </row>
    <row r="10" spans="1:5" x14ac:dyDescent="0.25">
      <c r="A10" s="322"/>
      <c r="B10" s="322"/>
      <c r="C10" s="322"/>
      <c r="D10" s="322"/>
      <c r="E10" s="322"/>
    </row>
    <row r="11" spans="1:5" x14ac:dyDescent="0.25">
      <c r="A11" s="322"/>
      <c r="B11" s="322"/>
      <c r="C11" s="322"/>
      <c r="D11" s="322"/>
      <c r="E11" s="322"/>
    </row>
    <row r="12" spans="1:5" x14ac:dyDescent="0.25">
      <c r="A12" s="322"/>
      <c r="B12" s="322"/>
      <c r="C12" s="322"/>
      <c r="D12" s="322"/>
      <c r="E12" s="322"/>
    </row>
    <row r="13" spans="1:5" x14ac:dyDescent="0.25">
      <c r="A13" s="322"/>
      <c r="B13" s="322"/>
      <c r="C13" s="322"/>
      <c r="D13" s="322"/>
      <c r="E13" s="322"/>
    </row>
    <row r="14" spans="1:5" x14ac:dyDescent="0.25">
      <c r="A14" s="322"/>
      <c r="B14" s="322"/>
      <c r="C14" s="322"/>
      <c r="D14" s="322"/>
      <c r="E14" s="3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S125"/>
  <sheetViews>
    <sheetView showGridLines="0" tabSelected="1" topLeftCell="A22" zoomScale="80" zoomScaleNormal="80" zoomScaleSheetLayoutView="75" workbookViewId="0">
      <selection activeCell="R10" sqref="R10"/>
    </sheetView>
  </sheetViews>
  <sheetFormatPr baseColWidth="10" defaultColWidth="11" defaultRowHeight="12" x14ac:dyDescent="0.2"/>
  <cols>
    <col min="1" max="1" width="11.625" style="16" customWidth="1"/>
    <col min="2" max="2" width="44.125" style="16" customWidth="1"/>
    <col min="3" max="3" width="43.625" style="16" customWidth="1"/>
    <col min="4" max="4" width="33.625" style="16" customWidth="1"/>
    <col min="5" max="5" width="23.5" style="16" customWidth="1"/>
    <col min="6" max="6" width="19.625" style="16" customWidth="1"/>
    <col min="7" max="7" width="20.125" style="16" customWidth="1"/>
    <col min="8" max="8" width="21.625" style="16" customWidth="1"/>
    <col min="9" max="9" width="22.625" style="355" hidden="1" customWidth="1"/>
    <col min="10" max="10" width="23.625" style="355" hidden="1" customWidth="1"/>
    <col min="11" max="11" width="25.125" style="355" hidden="1" customWidth="1"/>
    <col min="12" max="12" width="22" style="355" hidden="1" customWidth="1"/>
    <col min="13" max="13" width="23.125" style="355" hidden="1" customWidth="1"/>
    <col min="14" max="14" width="8.875" style="355" hidden="1" customWidth="1"/>
    <col min="15" max="15" width="13.875" style="355" hidden="1" customWidth="1"/>
    <col min="16" max="16" width="16.125" style="355" hidden="1" customWidth="1"/>
    <col min="17" max="17" width="37" style="16" customWidth="1"/>
    <col min="18" max="18" width="93.625" style="16" customWidth="1"/>
    <col min="19" max="29" width="10.125" style="16" hidden="1" customWidth="1"/>
    <col min="30" max="30" width="38.375" style="16" customWidth="1"/>
    <col min="31" max="31" width="0.375" style="16" customWidth="1"/>
    <col min="32" max="32" width="36" style="16" customWidth="1"/>
    <col min="33" max="35" width="21.125" style="16" customWidth="1"/>
    <col min="36" max="36" width="12" style="17" customWidth="1"/>
    <col min="37" max="37" width="18.125" style="17" customWidth="1"/>
    <col min="38" max="39" width="15.625" style="17" customWidth="1"/>
    <col min="40" max="41" width="11" style="17" customWidth="1"/>
    <col min="42" max="45" width="11" style="17"/>
    <col min="46" max="16384" width="11" style="16"/>
  </cols>
  <sheetData>
    <row r="1" spans="1:33" ht="21" customHeight="1" x14ac:dyDescent="0.2">
      <c r="A1" s="577" t="s">
        <v>44</v>
      </c>
      <c r="B1" s="578"/>
      <c r="C1" s="578"/>
      <c r="D1" s="578"/>
      <c r="E1" s="578"/>
      <c r="F1" s="578"/>
      <c r="G1" s="578"/>
      <c r="H1" s="578"/>
      <c r="I1" s="578"/>
      <c r="J1" s="578"/>
      <c r="K1" s="578"/>
      <c r="L1" s="578"/>
      <c r="M1" s="578"/>
      <c r="N1" s="578"/>
      <c r="O1" s="578"/>
      <c r="P1" s="578"/>
      <c r="Q1" s="579"/>
      <c r="R1" s="21"/>
      <c r="S1" s="20"/>
      <c r="T1" s="20"/>
      <c r="U1" s="20"/>
      <c r="V1" s="20"/>
      <c r="W1" s="20"/>
      <c r="X1" s="20"/>
      <c r="Y1" s="20"/>
      <c r="Z1" s="20"/>
      <c r="AA1" s="20"/>
      <c r="AB1" s="20"/>
      <c r="AC1" s="20"/>
      <c r="AD1" s="20"/>
    </row>
    <row r="2" spans="1:33" ht="41.25" customHeight="1" thickBot="1" x14ac:dyDescent="0.25">
      <c r="A2" s="580"/>
      <c r="B2" s="581"/>
      <c r="C2" s="581"/>
      <c r="D2" s="581"/>
      <c r="E2" s="581"/>
      <c r="F2" s="581"/>
      <c r="G2" s="581"/>
      <c r="H2" s="581"/>
      <c r="I2" s="581"/>
      <c r="J2" s="581"/>
      <c r="K2" s="581"/>
      <c r="L2" s="581"/>
      <c r="M2" s="581"/>
      <c r="N2" s="581"/>
      <c r="O2" s="581"/>
      <c r="P2" s="581"/>
      <c r="Q2" s="582"/>
      <c r="R2" s="20"/>
      <c r="S2" s="20"/>
      <c r="T2" s="20"/>
      <c r="U2" s="20"/>
      <c r="V2" s="20"/>
      <c r="W2" s="20"/>
      <c r="X2" s="20"/>
      <c r="Y2" s="20"/>
      <c r="Z2" s="20"/>
      <c r="AA2" s="20"/>
      <c r="AB2" s="20"/>
      <c r="AC2" s="20"/>
      <c r="AD2" s="20"/>
    </row>
    <row r="3" spans="1:33" ht="12.75" thickBot="1" x14ac:dyDescent="0.25"/>
    <row r="4" spans="1:33" ht="51" customHeight="1" thickBot="1" x14ac:dyDescent="0.25">
      <c r="A4" s="42" t="s">
        <v>37</v>
      </c>
      <c r="B4" s="33" t="s">
        <v>15</v>
      </c>
      <c r="C4" s="41" t="s">
        <v>28</v>
      </c>
      <c r="Q4" s="17"/>
    </row>
    <row r="5" spans="1:33" x14ac:dyDescent="0.2">
      <c r="Q5" s="17"/>
    </row>
    <row r="6" spans="1:33" ht="12.75" thickBot="1" x14ac:dyDescent="0.25">
      <c r="Q6" s="17"/>
    </row>
    <row r="7" spans="1:33" ht="28.5" customHeight="1" thickBot="1" x14ac:dyDescent="0.25">
      <c r="A7" s="561" t="s">
        <v>15</v>
      </c>
      <c r="B7" s="562"/>
      <c r="C7" s="562"/>
      <c r="D7" s="562"/>
      <c r="E7" s="562"/>
      <c r="F7" s="562"/>
      <c r="G7" s="562"/>
      <c r="H7" s="562"/>
      <c r="I7" s="562"/>
      <c r="J7" s="562"/>
      <c r="K7" s="562"/>
      <c r="L7" s="562"/>
      <c r="M7" s="562"/>
      <c r="N7" s="562"/>
      <c r="O7" s="562"/>
      <c r="P7" s="562"/>
      <c r="Q7" s="562"/>
      <c r="R7" s="562"/>
      <c r="S7" s="562"/>
      <c r="T7" s="562"/>
      <c r="U7" s="562"/>
      <c r="V7" s="562"/>
      <c r="W7" s="562"/>
      <c r="X7" s="562"/>
      <c r="Y7" s="562"/>
      <c r="Z7" s="562"/>
      <c r="AA7" s="562"/>
      <c r="AB7" s="562"/>
      <c r="AC7" s="562"/>
      <c r="AD7" s="562"/>
      <c r="AE7" s="203"/>
    </row>
    <row r="8" spans="1:33" ht="50.25" customHeight="1" x14ac:dyDescent="0.2">
      <c r="A8" s="389" t="s">
        <v>21</v>
      </c>
      <c r="B8" s="389" t="s">
        <v>77</v>
      </c>
      <c r="C8" s="389" t="s">
        <v>10</v>
      </c>
      <c r="D8" s="389" t="s">
        <v>32</v>
      </c>
      <c r="E8" s="389" t="s">
        <v>33</v>
      </c>
      <c r="F8" s="389" t="s">
        <v>18</v>
      </c>
      <c r="G8" s="389" t="s">
        <v>19</v>
      </c>
      <c r="H8" s="390" t="s">
        <v>258</v>
      </c>
      <c r="I8" s="391" t="s">
        <v>261</v>
      </c>
      <c r="J8" s="391" t="s">
        <v>321</v>
      </c>
      <c r="K8" s="391" t="s">
        <v>322</v>
      </c>
      <c r="L8" s="391"/>
      <c r="M8" s="391"/>
      <c r="N8" s="391"/>
      <c r="O8" s="392"/>
      <c r="P8" s="392"/>
      <c r="Q8" s="390" t="s">
        <v>11</v>
      </c>
      <c r="R8" s="390" t="s">
        <v>9</v>
      </c>
      <c r="S8" s="393" t="s">
        <v>151</v>
      </c>
      <c r="T8" s="393" t="s">
        <v>60</v>
      </c>
      <c r="U8" s="393" t="s">
        <v>258</v>
      </c>
      <c r="V8" s="394" t="s">
        <v>152</v>
      </c>
      <c r="W8" s="394" t="s">
        <v>62</v>
      </c>
      <c r="X8" s="394" t="s">
        <v>163</v>
      </c>
      <c r="Y8" s="395" t="s">
        <v>178</v>
      </c>
      <c r="Z8" s="395" t="s">
        <v>197</v>
      </c>
      <c r="AA8" s="395" t="s">
        <v>48</v>
      </c>
      <c r="AB8" s="395" t="s">
        <v>260</v>
      </c>
      <c r="AC8" s="395" t="s">
        <v>274</v>
      </c>
      <c r="AD8" s="390" t="s">
        <v>282</v>
      </c>
      <c r="AE8" s="119"/>
      <c r="AF8" s="125"/>
      <c r="AG8" s="126"/>
    </row>
    <row r="9" spans="1:33" ht="47.1" hidden="1" customHeight="1" x14ac:dyDescent="0.2">
      <c r="A9" s="396" t="s">
        <v>82</v>
      </c>
      <c r="B9" s="397" t="str">
        <f>IFERROR(VLOOKUP(Z9,'Reference records(soft deleted)'!$B$6:$D$17,3,FALSE),"")</f>
        <v/>
      </c>
      <c r="C9" s="398" t="s">
        <v>49</v>
      </c>
      <c r="D9" s="399" t="s">
        <v>50</v>
      </c>
      <c r="E9" s="399" t="s">
        <v>51</v>
      </c>
      <c r="F9" s="399" t="s">
        <v>52</v>
      </c>
      <c r="G9" s="400" t="str">
        <f t="array" ref="G9">IFERROR(IF(INDEX('Reference Records'!$D$4:$D$13,MATCH(LEFT(B9,255),LEFT('Reference Records'!$C$4:$C$13,255),0))=0,"",INDEX('Reference Records'!$D$4:$D$13,MATCH(LEFT(B9,255),LEFT('Reference Records'!$C$4:$C$13,255),0))),"")</f>
        <v/>
      </c>
      <c r="H9" s="401" t="str">
        <f>IF('Overview - Section A'!$AN$5="Funding Request",IF(I9="Funding Request Place Holder","",I9),"")</f>
        <v/>
      </c>
      <c r="I9" s="402" t="str">
        <f>IFERROR(IF(AB9="","",VLOOKUP(AB9,'Overview - Section A'!$P$30:$Q$31,2,FALSE)),"")</f>
        <v/>
      </c>
      <c r="J9" s="403" t="str">
        <f>IFERROR(VLOOKUP(B9,'Reference records(soft deleted)'!$D$6:$H$17,5,FALSE),"")</f>
        <v/>
      </c>
      <c r="K9" s="403" t="str">
        <f>IF(AND(VLOOKUP(A9,$A$29:$E122,5,FALSE)&lt;&gt;"",VLOOKUP(A9,$A$29:$F122,6,FALSE)&lt;&gt;"",J9="Number"),"Yes","No")</f>
        <v>No</v>
      </c>
      <c r="L9" s="403"/>
      <c r="M9" s="403"/>
      <c r="N9" s="403"/>
      <c r="O9" s="404"/>
      <c r="P9" s="393"/>
      <c r="Q9" s="405" t="str">
        <f>IFERROR(IF(AA9="","",AA9),"")</f>
        <v>[Country (Name)]</v>
      </c>
      <c r="R9" s="406" t="s">
        <v>53</v>
      </c>
      <c r="S9" s="393" t="str">
        <f>IF(G9&lt;&gt;"",B9&amp;C9,"")</f>
        <v/>
      </c>
      <c r="T9" s="393" t="b">
        <f>IFERROR(IF(OR(B9&lt;&gt;"",C9&lt;&gt;""),TRUE,FALSE),FALSE)</f>
        <v>1</v>
      </c>
      <c r="U9" s="393" t="str">
        <f>IFERROR(IF('Overview - Section A'!$AN$5="Funding Request",VLOOKUP(H9,'Overview - Section A'!$M$30:$P$31,4,FALSE),IF(AB9="","",AB9)),"")</f>
        <v>[Responsible PR]</v>
      </c>
      <c r="V9" s="394" t="str">
        <f>B9&amp;C9</f>
        <v>[Custom Impact Indicator]</v>
      </c>
      <c r="W9" s="394" t="s">
        <v>61</v>
      </c>
      <c r="X9" s="394" t="str">
        <f t="array" ref="X9">IFERROR(IF(INDEX('Reference Records'!$G$4:$G$13,MATCH(LEFT(B9,255),LEFT('Reference Records'!$C$4:$C$13,255),0))=0,"",INDEX('Reference Records'!$G$4:$G$13,MATCH(LEFT(B9,255),LEFT('Reference Records'!$C$4:$C$13,255),0))),"")</f>
        <v/>
      </c>
      <c r="Y9" s="394" t="str">
        <f>IFERROR(IF('Overview - Section A'!$AN$5="Funding Request",IF('Reference Records'!$B$157&lt;&gt;"",VLOOKUP(Q9,'Reference Records'!$B$157:$C$158,2,FALSE),VLOOKUP(Q9,'Reference Records'!$A$170:$C$216,3,FALSE)),VLOOKUP(Q9,'Reference Records'!$A$219:$C$221,3,FALSE)),"")</f>
        <v>[Record ID]</v>
      </c>
      <c r="Z9" s="394" t="s">
        <v>196</v>
      </c>
      <c r="AA9" s="394" t="s">
        <v>198</v>
      </c>
      <c r="AB9" s="407" t="s">
        <v>257</v>
      </c>
      <c r="AC9" s="394" t="s">
        <v>61</v>
      </c>
      <c r="AD9" s="408" t="s">
        <v>281</v>
      </c>
      <c r="AE9" s="119"/>
      <c r="AF9" s="125"/>
      <c r="AG9" s="126"/>
    </row>
    <row r="10" spans="1:33" ht="47.1" customHeight="1" x14ac:dyDescent="0.2">
      <c r="A10" s="396">
        <v>1</v>
      </c>
      <c r="B10" s="397" t="s">
        <v>2476</v>
      </c>
      <c r="C10" s="398"/>
      <c r="D10" s="399" t="s">
        <v>4031</v>
      </c>
      <c r="E10" s="399" t="s">
        <v>371</v>
      </c>
      <c r="F10" s="399" t="s">
        <v>4032</v>
      </c>
      <c r="G10" s="400" t="str">
        <f t="array" ref="G10">IFERROR(IF(INDEX('Reference Records'!$D$4:$D$13,MATCH(LEFT(B10,255),LEFT('Reference Records'!$C$4:$C$13,255),0))=0,"",INDEX('Reference Records'!$D$4:$D$13,MATCH(LEFT(B10,255),LEFT('Reference Records'!$C$4:$C$13,255),0))),"")</f>
        <v/>
      </c>
      <c r="H10" s="401" t="str">
        <f>IF('Overview - Section A'!$AN$5="Funding Request",IF(I10="Funding Request Place Holder","",I10),"")</f>
        <v/>
      </c>
      <c r="I10" s="402" t="str">
        <f>IFERROR(IF(AB10="","",VLOOKUP(AB10,'Overview - Section A'!$P$30:$Q$31,2,FALSE)),"")</f>
        <v/>
      </c>
      <c r="J10" s="403" t="str">
        <f>IFERROR(VLOOKUP(B10,'Reference records(soft deleted)'!$D$6:$H$17,5,FALSE),"")</f>
        <v>Number</v>
      </c>
      <c r="K10" s="403" t="str">
        <f>IF(AND(VLOOKUP(A10,$A$29:$E123,5,FALSE)&lt;&gt;"",VLOOKUP(A10,$A$29:$F123,6,FALSE)&lt;&gt;"",J10="Number"),"Yes","No")</f>
        <v>No</v>
      </c>
      <c r="L10" s="403"/>
      <c r="M10" s="403"/>
      <c r="N10" s="403"/>
      <c r="O10" s="404"/>
      <c r="P10" s="393"/>
      <c r="Q10" s="405" t="s">
        <v>413</v>
      </c>
      <c r="R10" s="406" t="s">
        <v>4052</v>
      </c>
      <c r="S10" s="393" t="str">
        <f t="shared" ref="S10:S24" si="0">IF(G10&lt;&gt;"",B10&amp;C10,"")</f>
        <v/>
      </c>
      <c r="T10" s="393" t="b">
        <f t="shared" ref="T10:T24" si="1">IFERROR(IF(OR(B10&lt;&gt;"",C10&lt;&gt;""),TRUE,FALSE),FALSE)</f>
        <v>1</v>
      </c>
      <c r="U10" s="393" t="str">
        <f>IFERROR(IF('Overview - Section A'!$AN$5="Funding Request",VLOOKUP(H10,'Overview - Section A'!$M$30:$P$31,4,FALSE),IF(AB10="","",AB10)),"")</f>
        <v/>
      </c>
      <c r="V10" s="394" t="str">
        <f t="shared" ref="V10:V24" si="2">B10&amp;C10</f>
        <v>TB I-2: TB incidence rate per 100,000 population</v>
      </c>
      <c r="W10" s="394" t="s">
        <v>416</v>
      </c>
      <c r="X10" s="394" t="str">
        <f t="array" ref="X10">IFERROR(IF(INDEX('Reference Records'!$G$4:$G$13,MATCH(LEFT(B10,255),LEFT('Reference Records'!$C$4:$C$13,255),0))=0,"",INDEX('Reference Records'!$G$4:$G$13,MATCH(LEFT(B10,255),LEFT('Reference Records'!$C$4:$C$13,255),0))),"")</f>
        <v>a1J36000002m4EjEAI</v>
      </c>
      <c r="Y10" s="394" t="str">
        <f>IFERROR(IF('Overview - Section A'!$AN$5="Funding Request",IF('Reference Records'!$B$157&lt;&gt;"",VLOOKUP(Q10,'Reference Records'!$B$157:$C$158,2,FALSE),VLOOKUP(Q10,'Reference Records'!$A$170:$C$216,3,FALSE)),VLOOKUP(Q10,'Reference Records'!$A$219:$C$221,3,FALSE)),"")</f>
        <v>a1A360000013M3iEAE</v>
      </c>
      <c r="Z10" s="394"/>
      <c r="AA10" s="394"/>
      <c r="AB10" s="407"/>
      <c r="AC10" s="394" t="s">
        <v>411</v>
      </c>
      <c r="AD10" s="408"/>
      <c r="AE10" s="119"/>
      <c r="AF10" s="125"/>
      <c r="AG10" s="126"/>
    </row>
    <row r="11" spans="1:33" ht="47.1" customHeight="1" x14ac:dyDescent="0.2">
      <c r="A11" s="396">
        <v>2</v>
      </c>
      <c r="B11" s="397" t="str">
        <f>IFERROR(VLOOKUP(Z11,'Reference records(soft deleted)'!$B$6:$D$17,3,FALSE),"")</f>
        <v/>
      </c>
      <c r="C11" s="398"/>
      <c r="D11" s="399"/>
      <c r="E11" s="399"/>
      <c r="F11" s="399"/>
      <c r="G11" s="400" t="str">
        <f t="array" ref="G11">IFERROR(IF(INDEX('Reference Records'!$D$4:$D$13,MATCH(LEFT(B11,255),LEFT('Reference Records'!$C$4:$C$13,255),0))=0,"",INDEX('Reference Records'!$D$4:$D$13,MATCH(LEFT(B11,255),LEFT('Reference Records'!$C$4:$C$13,255),0))),"")</f>
        <v/>
      </c>
      <c r="H11" s="401" t="str">
        <f>IF('Overview - Section A'!$AN$5="Funding Request",IF(I11="Funding Request Place Holder","",I11),"")</f>
        <v/>
      </c>
      <c r="I11" s="402" t="str">
        <f>IFERROR(IF(AB11="","",VLOOKUP(AB11,'Overview - Section A'!$P$30:$Q$31,2,FALSE)),"")</f>
        <v/>
      </c>
      <c r="J11" s="403" t="str">
        <f>IFERROR(VLOOKUP(B11,'Reference records(soft deleted)'!$D$6:$H$17,5,FALSE),"")</f>
        <v/>
      </c>
      <c r="K11" s="403" t="str">
        <f>IF(AND(VLOOKUP(A11,$A$29:$E124,5,FALSE)&lt;&gt;"",VLOOKUP(A11,$A$29:$F124,6,FALSE)&lt;&gt;"",J11="Number"),"Yes","No")</f>
        <v>No</v>
      </c>
      <c r="L11" s="403"/>
      <c r="M11" s="403"/>
      <c r="N11" s="403"/>
      <c r="O11" s="404"/>
      <c r="P11" s="393"/>
      <c r="Q11" s="405" t="str">
        <f t="shared" ref="Q11:Q24" si="3">IFERROR(IF(AA11="","",AA11),"")</f>
        <v/>
      </c>
      <c r="R11" s="406"/>
      <c r="S11" s="393" t="str">
        <f t="shared" si="0"/>
        <v/>
      </c>
      <c r="T11" s="393" t="b">
        <f t="shared" si="1"/>
        <v>0</v>
      </c>
      <c r="U11" s="393" t="str">
        <f>IFERROR(IF('Overview - Section A'!$AN$5="Funding Request",VLOOKUP(H11,'Overview - Section A'!$M$30:$P$31,4,FALSE),IF(AB11="","",AB11)),"")</f>
        <v/>
      </c>
      <c r="V11" s="394" t="str">
        <f t="shared" si="2"/>
        <v/>
      </c>
      <c r="W11" s="394" t="s">
        <v>417</v>
      </c>
      <c r="X11" s="394" t="str">
        <f t="array" ref="X11">IFERROR(IF(INDEX('Reference Records'!$G$4:$G$13,MATCH(LEFT(B11,255),LEFT('Reference Records'!$C$4:$C$13,255),0))=0,"",INDEX('Reference Records'!$G$4:$G$13,MATCH(LEFT(B11,255),LEFT('Reference Records'!$C$4:$C$13,255),0))),"")</f>
        <v/>
      </c>
      <c r="Y11" s="394" t="str">
        <f>IFERROR(IF('Overview - Section A'!$AN$5="Funding Request",IF('Reference Records'!$B$157&lt;&gt;"",VLOOKUP(Q11,'Reference Records'!$B$157:$C$158,2,FALSE),VLOOKUP(Q11,'Reference Records'!$A$170:$C$216,3,FALSE)),VLOOKUP(Q11,'Reference Records'!$A$219:$C$221,3,FALSE)),"")</f>
        <v/>
      </c>
      <c r="Z11" s="394"/>
      <c r="AA11" s="394"/>
      <c r="AB11" s="407"/>
      <c r="AC11" s="394" t="s">
        <v>411</v>
      </c>
      <c r="AD11" s="408"/>
      <c r="AE11" s="119"/>
      <c r="AF11" s="125"/>
      <c r="AG11" s="126"/>
    </row>
    <row r="12" spans="1:33" ht="47.1" customHeight="1" x14ac:dyDescent="0.2">
      <c r="A12" s="396">
        <v>3</v>
      </c>
      <c r="B12" s="397" t="str">
        <f>IFERROR(VLOOKUP(Z12,'Reference records(soft deleted)'!$B$6:$D$17,3,FALSE),"")</f>
        <v/>
      </c>
      <c r="C12" s="398"/>
      <c r="D12" s="399"/>
      <c r="E12" s="399"/>
      <c r="F12" s="399"/>
      <c r="G12" s="400" t="str">
        <f t="array" ref="G12">IFERROR(IF(INDEX('Reference Records'!$D$4:$D$13,MATCH(LEFT(B12,255),LEFT('Reference Records'!$C$4:$C$13,255),0))=0,"",INDEX('Reference Records'!$D$4:$D$13,MATCH(LEFT(B12,255),LEFT('Reference Records'!$C$4:$C$13,255),0))),"")</f>
        <v/>
      </c>
      <c r="H12" s="401" t="str">
        <f>IF('Overview - Section A'!$AN$5="Funding Request",IF(I12="Funding Request Place Holder","",I12),"")</f>
        <v/>
      </c>
      <c r="I12" s="402" t="str">
        <f>IFERROR(IF(AB12="","",VLOOKUP(AB12,'Overview - Section A'!$P$30:$Q$31,2,FALSE)),"")</f>
        <v/>
      </c>
      <c r="J12" s="403" t="str">
        <f>IFERROR(VLOOKUP(B12,'Reference records(soft deleted)'!$D$6:$H$17,5,FALSE),"")</f>
        <v/>
      </c>
      <c r="K12" s="403" t="str">
        <f>IF(AND(VLOOKUP(A12,$A$29:$E125,5,FALSE)&lt;&gt;"",VLOOKUP(A12,$A$29:$F125,6,FALSE)&lt;&gt;"",J12="Number"),"Yes","No")</f>
        <v>No</v>
      </c>
      <c r="L12" s="403"/>
      <c r="M12" s="403"/>
      <c r="N12" s="403"/>
      <c r="O12" s="404"/>
      <c r="P12" s="393"/>
      <c r="Q12" s="405" t="str">
        <f t="shared" si="3"/>
        <v/>
      </c>
      <c r="R12" s="406"/>
      <c r="S12" s="393" t="str">
        <f t="shared" si="0"/>
        <v/>
      </c>
      <c r="T12" s="393" t="b">
        <f t="shared" si="1"/>
        <v>0</v>
      </c>
      <c r="U12" s="393" t="str">
        <f>IFERROR(IF('Overview - Section A'!$AN$5="Funding Request",VLOOKUP(H12,'Overview - Section A'!$M$30:$P$31,4,FALSE),IF(AB12="","",AB12)),"")</f>
        <v/>
      </c>
      <c r="V12" s="394" t="str">
        <f t="shared" si="2"/>
        <v/>
      </c>
      <c r="W12" s="394" t="s">
        <v>418</v>
      </c>
      <c r="X12" s="394" t="str">
        <f t="array" ref="X12">IFERROR(IF(INDEX('Reference Records'!$G$4:$G$13,MATCH(LEFT(B12,255),LEFT('Reference Records'!$C$4:$C$13,255),0))=0,"",INDEX('Reference Records'!$G$4:$G$13,MATCH(LEFT(B12,255),LEFT('Reference Records'!$C$4:$C$13,255),0))),"")</f>
        <v/>
      </c>
      <c r="Y12" s="394" t="str">
        <f>IFERROR(IF('Overview - Section A'!$AN$5="Funding Request",IF('Reference Records'!$B$157&lt;&gt;"",VLOOKUP(Q12,'Reference Records'!$B$157:$C$158,2,FALSE),VLOOKUP(Q12,'Reference Records'!$A$170:$C$216,3,FALSE)),VLOOKUP(Q12,'Reference Records'!$A$219:$C$221,3,FALSE)),"")</f>
        <v/>
      </c>
      <c r="Z12" s="394"/>
      <c r="AA12" s="394"/>
      <c r="AB12" s="407"/>
      <c r="AC12" s="394" t="s">
        <v>411</v>
      </c>
      <c r="AD12" s="408"/>
      <c r="AE12" s="119"/>
      <c r="AF12" s="125"/>
      <c r="AG12" s="126"/>
    </row>
    <row r="13" spans="1:33" ht="47.1" customHeight="1" x14ac:dyDescent="0.2">
      <c r="A13" s="396">
        <v>4</v>
      </c>
      <c r="B13" s="397" t="str">
        <f>IFERROR(VLOOKUP(Z13,'Reference records(soft deleted)'!$B$6:$D$17,3,FALSE),"")</f>
        <v/>
      </c>
      <c r="C13" s="398"/>
      <c r="D13" s="399"/>
      <c r="E13" s="399"/>
      <c r="F13" s="399"/>
      <c r="G13" s="400" t="str">
        <f t="array" ref="G13">IFERROR(IF(INDEX('Reference Records'!$D$4:$D$13,MATCH(LEFT(B13,255),LEFT('Reference Records'!$C$4:$C$13,255),0))=0,"",INDEX('Reference Records'!$D$4:$D$13,MATCH(LEFT(B13,255),LEFT('Reference Records'!$C$4:$C$13,255),0))),"")</f>
        <v/>
      </c>
      <c r="H13" s="401" t="str">
        <f>IF('Overview - Section A'!$AN$5="Funding Request",IF(I13="Funding Request Place Holder","",I13),"")</f>
        <v/>
      </c>
      <c r="I13" s="402" t="str">
        <f>IFERROR(IF(AB13="","",VLOOKUP(AB13,'Overview - Section A'!$P$30:$Q$31,2,FALSE)),"")</f>
        <v/>
      </c>
      <c r="J13" s="403" t="str">
        <f>IFERROR(VLOOKUP(B13,'Reference records(soft deleted)'!$D$6:$H$17,5,FALSE),"")</f>
        <v/>
      </c>
      <c r="K13" s="403" t="str">
        <f>IF(AND(VLOOKUP(A13,$A$29:$E126,5,FALSE)&lt;&gt;"",VLOOKUP(A13,$A$29:$F126,6,FALSE)&lt;&gt;"",J13="Number"),"Yes","No")</f>
        <v>No</v>
      </c>
      <c r="L13" s="403"/>
      <c r="M13" s="403"/>
      <c r="N13" s="403"/>
      <c r="O13" s="404"/>
      <c r="P13" s="393"/>
      <c r="Q13" s="405" t="str">
        <f t="shared" si="3"/>
        <v/>
      </c>
      <c r="R13" s="406"/>
      <c r="S13" s="393" t="str">
        <f t="shared" si="0"/>
        <v/>
      </c>
      <c r="T13" s="393" t="b">
        <f t="shared" si="1"/>
        <v>0</v>
      </c>
      <c r="U13" s="393" t="str">
        <f>IFERROR(IF('Overview - Section A'!$AN$5="Funding Request",VLOOKUP(H13,'Overview - Section A'!$M$30:$P$31,4,FALSE),IF(AB13="","",AB13)),"")</f>
        <v/>
      </c>
      <c r="V13" s="394" t="str">
        <f t="shared" si="2"/>
        <v/>
      </c>
      <c r="W13" s="394" t="s">
        <v>419</v>
      </c>
      <c r="X13" s="394" t="str">
        <f t="array" ref="X13">IFERROR(IF(INDEX('Reference Records'!$G$4:$G$13,MATCH(LEFT(B13,255),LEFT('Reference Records'!$C$4:$C$13,255),0))=0,"",INDEX('Reference Records'!$G$4:$G$13,MATCH(LEFT(B13,255),LEFT('Reference Records'!$C$4:$C$13,255),0))),"")</f>
        <v/>
      </c>
      <c r="Y13" s="394" t="str">
        <f>IFERROR(IF('Overview - Section A'!$AN$5="Funding Request",IF('Reference Records'!$B$157&lt;&gt;"",VLOOKUP(Q13,'Reference Records'!$B$157:$C$158,2,FALSE),VLOOKUP(Q13,'Reference Records'!$A$170:$C$216,3,FALSE)),VLOOKUP(Q13,'Reference Records'!$A$219:$C$221,3,FALSE)),"")</f>
        <v/>
      </c>
      <c r="Z13" s="394"/>
      <c r="AA13" s="394"/>
      <c r="AB13" s="407"/>
      <c r="AC13" s="394" t="s">
        <v>411</v>
      </c>
      <c r="AD13" s="408"/>
      <c r="AE13" s="119"/>
      <c r="AF13" s="125"/>
      <c r="AG13" s="126"/>
    </row>
    <row r="14" spans="1:33" ht="47.1" customHeight="1" x14ac:dyDescent="0.2">
      <c r="A14" s="396">
        <v>5</v>
      </c>
      <c r="B14" s="397" t="str">
        <f>IFERROR(VLOOKUP(Z14,'Reference records(soft deleted)'!$B$6:$D$17,3,FALSE),"")</f>
        <v/>
      </c>
      <c r="C14" s="398"/>
      <c r="D14" s="399"/>
      <c r="E14" s="399"/>
      <c r="F14" s="399"/>
      <c r="G14" s="400" t="str">
        <f t="array" ref="G14">IFERROR(IF(INDEX('Reference Records'!$D$4:$D$13,MATCH(LEFT(B14,255),LEFT('Reference Records'!$C$4:$C$13,255),0))=0,"",INDEX('Reference Records'!$D$4:$D$13,MATCH(LEFT(B14,255),LEFT('Reference Records'!$C$4:$C$13,255),0))),"")</f>
        <v/>
      </c>
      <c r="H14" s="401" t="str">
        <f>IF('Overview - Section A'!$AN$5="Funding Request",IF(I14="Funding Request Place Holder","",I14),"")</f>
        <v/>
      </c>
      <c r="I14" s="402" t="str">
        <f>IFERROR(IF(AB14="","",VLOOKUP(AB14,'Overview - Section A'!$P$30:$Q$31,2,FALSE)),"")</f>
        <v/>
      </c>
      <c r="J14" s="403" t="str">
        <f>IFERROR(VLOOKUP(B14,'Reference records(soft deleted)'!$D$6:$H$17,5,FALSE),"")</f>
        <v/>
      </c>
      <c r="K14" s="403" t="str">
        <f>IF(AND(VLOOKUP(A14,$A$29:$E127,5,FALSE)&lt;&gt;"",VLOOKUP(A14,$A$29:$F127,6,FALSE)&lt;&gt;"",J14="Number"),"Yes","No")</f>
        <v>No</v>
      </c>
      <c r="L14" s="403"/>
      <c r="M14" s="403"/>
      <c r="N14" s="403"/>
      <c r="O14" s="404"/>
      <c r="P14" s="393"/>
      <c r="Q14" s="405" t="str">
        <f t="shared" si="3"/>
        <v/>
      </c>
      <c r="R14" s="406"/>
      <c r="S14" s="393" t="str">
        <f t="shared" si="0"/>
        <v/>
      </c>
      <c r="T14" s="393" t="b">
        <f t="shared" si="1"/>
        <v>0</v>
      </c>
      <c r="U14" s="393" t="str">
        <f>IFERROR(IF('Overview - Section A'!$AN$5="Funding Request",VLOOKUP(H14,'Overview - Section A'!$M$30:$P$31,4,FALSE),IF(AB14="","",AB14)),"")</f>
        <v/>
      </c>
      <c r="V14" s="394" t="str">
        <f t="shared" si="2"/>
        <v/>
      </c>
      <c r="W14" s="394" t="s">
        <v>420</v>
      </c>
      <c r="X14" s="394" t="str">
        <f t="array" ref="X14">IFERROR(IF(INDEX('Reference Records'!$G$4:$G$13,MATCH(LEFT(B14,255),LEFT('Reference Records'!$C$4:$C$13,255),0))=0,"",INDEX('Reference Records'!$G$4:$G$13,MATCH(LEFT(B14,255),LEFT('Reference Records'!$C$4:$C$13,255),0))),"")</f>
        <v/>
      </c>
      <c r="Y14" s="394" t="str">
        <f>IFERROR(IF('Overview - Section A'!$AN$5="Funding Request",IF('Reference Records'!$B$157&lt;&gt;"",VLOOKUP(Q14,'Reference Records'!$B$157:$C$158,2,FALSE),VLOOKUP(Q14,'Reference Records'!$A$170:$C$216,3,FALSE)),VLOOKUP(Q14,'Reference Records'!$A$219:$C$221,3,FALSE)),"")</f>
        <v/>
      </c>
      <c r="Z14" s="394"/>
      <c r="AA14" s="394"/>
      <c r="AB14" s="407"/>
      <c r="AC14" s="394" t="s">
        <v>411</v>
      </c>
      <c r="AD14" s="408"/>
      <c r="AE14" s="119"/>
      <c r="AF14" s="125"/>
      <c r="AG14" s="126"/>
    </row>
    <row r="15" spans="1:33" ht="47.1" customHeight="1" x14ac:dyDescent="0.2">
      <c r="A15" s="396">
        <v>6</v>
      </c>
      <c r="B15" s="397" t="str">
        <f>IFERROR(VLOOKUP(Z15,'Reference records(soft deleted)'!$B$6:$D$17,3,FALSE),"")</f>
        <v/>
      </c>
      <c r="C15" s="398"/>
      <c r="D15" s="399"/>
      <c r="E15" s="399"/>
      <c r="F15" s="399"/>
      <c r="G15" s="400" t="str">
        <f t="array" ref="G15">IFERROR(IF(INDEX('Reference Records'!$D$4:$D$13,MATCH(LEFT(B15,255),LEFT('Reference Records'!$C$4:$C$13,255),0))=0,"",INDEX('Reference Records'!$D$4:$D$13,MATCH(LEFT(B15,255),LEFT('Reference Records'!$C$4:$C$13,255),0))),"")</f>
        <v/>
      </c>
      <c r="H15" s="401" t="str">
        <f>IF('Overview - Section A'!$AN$5="Funding Request",IF(I15="Funding Request Place Holder","",I15),"")</f>
        <v/>
      </c>
      <c r="I15" s="402" t="str">
        <f>IFERROR(IF(AB15="","",VLOOKUP(AB15,'Overview - Section A'!$P$30:$Q$31,2,FALSE)),"")</f>
        <v/>
      </c>
      <c r="J15" s="403" t="str">
        <f>IFERROR(VLOOKUP(B15,'Reference records(soft deleted)'!$D$6:$H$17,5,FALSE),"")</f>
        <v/>
      </c>
      <c r="K15" s="403" t="str">
        <f>IF(AND(VLOOKUP(A15,$A$29:$E128,5,FALSE)&lt;&gt;"",VLOOKUP(A15,$A$29:$F128,6,FALSE)&lt;&gt;"",J15="Number"),"Yes","No")</f>
        <v>No</v>
      </c>
      <c r="L15" s="403"/>
      <c r="M15" s="403"/>
      <c r="N15" s="403"/>
      <c r="O15" s="404"/>
      <c r="P15" s="393"/>
      <c r="Q15" s="405" t="str">
        <f t="shared" si="3"/>
        <v/>
      </c>
      <c r="R15" s="406"/>
      <c r="S15" s="393" t="str">
        <f t="shared" si="0"/>
        <v/>
      </c>
      <c r="T15" s="393" t="b">
        <f t="shared" si="1"/>
        <v>0</v>
      </c>
      <c r="U15" s="393" t="str">
        <f>IFERROR(IF('Overview - Section A'!$AN$5="Funding Request",VLOOKUP(H15,'Overview - Section A'!$M$30:$P$31,4,FALSE),IF(AB15="","",AB15)),"")</f>
        <v/>
      </c>
      <c r="V15" s="394" t="str">
        <f t="shared" si="2"/>
        <v/>
      </c>
      <c r="W15" s="394" t="s">
        <v>421</v>
      </c>
      <c r="X15" s="394" t="str">
        <f t="array" ref="X15">IFERROR(IF(INDEX('Reference Records'!$G$4:$G$13,MATCH(LEFT(B15,255),LEFT('Reference Records'!$C$4:$C$13,255),0))=0,"",INDEX('Reference Records'!$G$4:$G$13,MATCH(LEFT(B15,255),LEFT('Reference Records'!$C$4:$C$13,255),0))),"")</f>
        <v/>
      </c>
      <c r="Y15" s="394" t="str">
        <f>IFERROR(IF('Overview - Section A'!$AN$5="Funding Request",IF('Reference Records'!$B$157&lt;&gt;"",VLOOKUP(Q15,'Reference Records'!$B$157:$C$158,2,FALSE),VLOOKUP(Q15,'Reference Records'!$A$170:$C$216,3,FALSE)),VLOOKUP(Q15,'Reference Records'!$A$219:$C$221,3,FALSE)),"")</f>
        <v/>
      </c>
      <c r="Z15" s="394"/>
      <c r="AA15" s="394"/>
      <c r="AB15" s="407"/>
      <c r="AC15" s="394" t="s">
        <v>411</v>
      </c>
      <c r="AD15" s="408"/>
      <c r="AE15" s="119"/>
      <c r="AF15" s="125"/>
      <c r="AG15" s="126"/>
    </row>
    <row r="16" spans="1:33" ht="47.1" customHeight="1" x14ac:dyDescent="0.2">
      <c r="A16" s="396">
        <v>7</v>
      </c>
      <c r="B16" s="397" t="str">
        <f>IFERROR(VLOOKUP(Z16,'Reference records(soft deleted)'!$B$6:$D$17,3,FALSE),"")</f>
        <v/>
      </c>
      <c r="C16" s="398"/>
      <c r="D16" s="399"/>
      <c r="E16" s="399"/>
      <c r="F16" s="399"/>
      <c r="G16" s="400" t="str">
        <f t="array" ref="G16">IFERROR(IF(INDEX('Reference Records'!$D$4:$D$13,MATCH(LEFT(B16,255),LEFT('Reference Records'!$C$4:$C$13,255),0))=0,"",INDEX('Reference Records'!$D$4:$D$13,MATCH(LEFT(B16,255),LEFT('Reference Records'!$C$4:$C$13,255),0))),"")</f>
        <v/>
      </c>
      <c r="H16" s="401" t="str">
        <f>IF('Overview - Section A'!$AN$5="Funding Request",IF(I16="Funding Request Place Holder","",I16),"")</f>
        <v/>
      </c>
      <c r="I16" s="402" t="str">
        <f>IFERROR(IF(AB16="","",VLOOKUP(AB16,'Overview - Section A'!$P$30:$Q$31,2,FALSE)),"")</f>
        <v/>
      </c>
      <c r="J16" s="403" t="str">
        <f>IFERROR(VLOOKUP(B16,'Reference records(soft deleted)'!$D$6:$H$17,5,FALSE),"")</f>
        <v/>
      </c>
      <c r="K16" s="403" t="str">
        <f>IF(AND(VLOOKUP(A16,$A$29:$E129,5,FALSE)&lt;&gt;"",VLOOKUP(A16,$A$29:$F129,6,FALSE)&lt;&gt;"",J16="Number"),"Yes","No")</f>
        <v>No</v>
      </c>
      <c r="L16" s="403"/>
      <c r="M16" s="403"/>
      <c r="N16" s="403"/>
      <c r="O16" s="404"/>
      <c r="P16" s="393"/>
      <c r="Q16" s="405" t="str">
        <f t="shared" si="3"/>
        <v/>
      </c>
      <c r="R16" s="406"/>
      <c r="S16" s="393" t="str">
        <f t="shared" si="0"/>
        <v/>
      </c>
      <c r="T16" s="393" t="b">
        <f t="shared" si="1"/>
        <v>0</v>
      </c>
      <c r="U16" s="393" t="str">
        <f>IFERROR(IF('Overview - Section A'!$AN$5="Funding Request",VLOOKUP(H16,'Overview - Section A'!$M$30:$P$31,4,FALSE),IF(AB16="","",AB16)),"")</f>
        <v/>
      </c>
      <c r="V16" s="394" t="str">
        <f t="shared" si="2"/>
        <v/>
      </c>
      <c r="W16" s="394" t="s">
        <v>422</v>
      </c>
      <c r="X16" s="394" t="str">
        <f t="array" ref="X16">IFERROR(IF(INDEX('Reference Records'!$G$4:$G$13,MATCH(LEFT(B16,255),LEFT('Reference Records'!$C$4:$C$13,255),0))=0,"",INDEX('Reference Records'!$G$4:$G$13,MATCH(LEFT(B16,255),LEFT('Reference Records'!$C$4:$C$13,255),0))),"")</f>
        <v/>
      </c>
      <c r="Y16" s="394" t="str">
        <f>IFERROR(IF('Overview - Section A'!$AN$5="Funding Request",IF('Reference Records'!$B$157&lt;&gt;"",VLOOKUP(Q16,'Reference Records'!$B$157:$C$158,2,FALSE),VLOOKUP(Q16,'Reference Records'!$A$170:$C$216,3,FALSE)),VLOOKUP(Q16,'Reference Records'!$A$219:$C$221,3,FALSE)),"")</f>
        <v/>
      </c>
      <c r="Z16" s="394"/>
      <c r="AA16" s="394"/>
      <c r="AB16" s="407"/>
      <c r="AC16" s="394" t="s">
        <v>411</v>
      </c>
      <c r="AD16" s="408"/>
      <c r="AE16" s="119"/>
      <c r="AF16" s="125"/>
      <c r="AG16" s="126"/>
    </row>
    <row r="17" spans="1:33" ht="47.1" customHeight="1" x14ac:dyDescent="0.2">
      <c r="A17" s="396">
        <v>8</v>
      </c>
      <c r="B17" s="397" t="str">
        <f>IFERROR(VLOOKUP(Z17,'Reference records(soft deleted)'!$B$6:$D$17,3,FALSE),"")</f>
        <v/>
      </c>
      <c r="C17" s="398"/>
      <c r="D17" s="399"/>
      <c r="E17" s="399"/>
      <c r="F17" s="399"/>
      <c r="G17" s="400" t="str">
        <f t="array" ref="G17">IFERROR(IF(INDEX('Reference Records'!$D$4:$D$13,MATCH(LEFT(B17,255),LEFT('Reference Records'!$C$4:$C$13,255),0))=0,"",INDEX('Reference Records'!$D$4:$D$13,MATCH(LEFT(B17,255),LEFT('Reference Records'!$C$4:$C$13,255),0))),"")</f>
        <v/>
      </c>
      <c r="H17" s="401" t="str">
        <f>IF('Overview - Section A'!$AN$5="Funding Request",IF(I17="Funding Request Place Holder","",I17),"")</f>
        <v/>
      </c>
      <c r="I17" s="402" t="str">
        <f>IFERROR(IF(AB17="","",VLOOKUP(AB17,'Overview - Section A'!$P$30:$Q$31,2,FALSE)),"")</f>
        <v/>
      </c>
      <c r="J17" s="403" t="str">
        <f>IFERROR(VLOOKUP(B17,'Reference records(soft deleted)'!$D$6:$H$17,5,FALSE),"")</f>
        <v/>
      </c>
      <c r="K17" s="403" t="str">
        <f>IF(AND(VLOOKUP(A17,$A$29:$E130,5,FALSE)&lt;&gt;"",VLOOKUP(A17,$A$29:$F130,6,FALSE)&lt;&gt;"",J17="Number"),"Yes","No")</f>
        <v>No</v>
      </c>
      <c r="L17" s="403"/>
      <c r="M17" s="403"/>
      <c r="N17" s="403"/>
      <c r="O17" s="404"/>
      <c r="P17" s="393"/>
      <c r="Q17" s="405" t="str">
        <f t="shared" si="3"/>
        <v/>
      </c>
      <c r="R17" s="406"/>
      <c r="S17" s="393" t="str">
        <f t="shared" si="0"/>
        <v/>
      </c>
      <c r="T17" s="393" t="b">
        <f t="shared" si="1"/>
        <v>0</v>
      </c>
      <c r="U17" s="393" t="str">
        <f>IFERROR(IF('Overview - Section A'!$AN$5="Funding Request",VLOOKUP(H17,'Overview - Section A'!$M$30:$P$31,4,FALSE),IF(AB17="","",AB17)),"")</f>
        <v/>
      </c>
      <c r="V17" s="394" t="str">
        <f t="shared" si="2"/>
        <v/>
      </c>
      <c r="W17" s="394" t="s">
        <v>423</v>
      </c>
      <c r="X17" s="394" t="str">
        <f t="array" ref="X17">IFERROR(IF(INDEX('Reference Records'!$G$4:$G$13,MATCH(LEFT(B17,255),LEFT('Reference Records'!$C$4:$C$13,255),0))=0,"",INDEX('Reference Records'!$G$4:$G$13,MATCH(LEFT(B17,255),LEFT('Reference Records'!$C$4:$C$13,255),0))),"")</f>
        <v/>
      </c>
      <c r="Y17" s="394" t="str">
        <f>IFERROR(IF('Overview - Section A'!$AN$5="Funding Request",IF('Reference Records'!$B$157&lt;&gt;"",VLOOKUP(Q17,'Reference Records'!$B$157:$C$158,2,FALSE),VLOOKUP(Q17,'Reference Records'!$A$170:$C$216,3,FALSE)),VLOOKUP(Q17,'Reference Records'!$A$219:$C$221,3,FALSE)),"")</f>
        <v/>
      </c>
      <c r="Z17" s="394"/>
      <c r="AA17" s="394"/>
      <c r="AB17" s="407"/>
      <c r="AC17" s="394" t="s">
        <v>411</v>
      </c>
      <c r="AD17" s="408"/>
      <c r="AE17" s="119"/>
      <c r="AF17" s="125"/>
      <c r="AG17" s="126"/>
    </row>
    <row r="18" spans="1:33" ht="47.1" customHeight="1" x14ac:dyDescent="0.2">
      <c r="A18" s="396">
        <v>9</v>
      </c>
      <c r="B18" s="397" t="str">
        <f>IFERROR(VLOOKUP(Z18,'Reference records(soft deleted)'!$B$6:$D$17,3,FALSE),"")</f>
        <v/>
      </c>
      <c r="C18" s="398"/>
      <c r="D18" s="399"/>
      <c r="E18" s="399"/>
      <c r="F18" s="399"/>
      <c r="G18" s="400" t="str">
        <f t="array" ref="G18">IFERROR(IF(INDEX('Reference Records'!$D$4:$D$13,MATCH(LEFT(B18,255),LEFT('Reference Records'!$C$4:$C$13,255),0))=0,"",INDEX('Reference Records'!$D$4:$D$13,MATCH(LEFT(B18,255),LEFT('Reference Records'!$C$4:$C$13,255),0))),"")</f>
        <v/>
      </c>
      <c r="H18" s="401" t="str">
        <f>IF('Overview - Section A'!$AN$5="Funding Request",IF(I18="Funding Request Place Holder","",I18),"")</f>
        <v/>
      </c>
      <c r="I18" s="402" t="str">
        <f>IFERROR(IF(AB18="","",VLOOKUP(AB18,'Overview - Section A'!$P$30:$Q$31,2,FALSE)),"")</f>
        <v/>
      </c>
      <c r="J18" s="403" t="str">
        <f>IFERROR(VLOOKUP(B18,'Reference records(soft deleted)'!$D$6:$H$17,5,FALSE),"")</f>
        <v/>
      </c>
      <c r="K18" s="403" t="str">
        <f>IF(AND(VLOOKUP(A18,$A$29:$E131,5,FALSE)&lt;&gt;"",VLOOKUP(A18,$A$29:$F131,6,FALSE)&lt;&gt;"",J18="Number"),"Yes","No")</f>
        <v>No</v>
      </c>
      <c r="L18" s="403"/>
      <c r="M18" s="403"/>
      <c r="N18" s="403"/>
      <c r="O18" s="404"/>
      <c r="P18" s="393"/>
      <c r="Q18" s="405" t="str">
        <f t="shared" si="3"/>
        <v/>
      </c>
      <c r="R18" s="406"/>
      <c r="S18" s="393" t="str">
        <f t="shared" si="0"/>
        <v/>
      </c>
      <c r="T18" s="393" t="b">
        <f t="shared" si="1"/>
        <v>0</v>
      </c>
      <c r="U18" s="393" t="str">
        <f>IFERROR(IF('Overview - Section A'!$AN$5="Funding Request",VLOOKUP(H18,'Overview - Section A'!$M$30:$P$31,4,FALSE),IF(AB18="","",AB18)),"")</f>
        <v/>
      </c>
      <c r="V18" s="394" t="str">
        <f t="shared" si="2"/>
        <v/>
      </c>
      <c r="W18" s="394" t="s">
        <v>424</v>
      </c>
      <c r="X18" s="394" t="str">
        <f t="array" ref="X18">IFERROR(IF(INDEX('Reference Records'!$G$4:$G$13,MATCH(LEFT(B18,255),LEFT('Reference Records'!$C$4:$C$13,255),0))=0,"",INDEX('Reference Records'!$G$4:$G$13,MATCH(LEFT(B18,255),LEFT('Reference Records'!$C$4:$C$13,255),0))),"")</f>
        <v/>
      </c>
      <c r="Y18" s="394" t="str">
        <f>IFERROR(IF('Overview - Section A'!$AN$5="Funding Request",IF('Reference Records'!$B$157&lt;&gt;"",VLOOKUP(Q18,'Reference Records'!$B$157:$C$158,2,FALSE),VLOOKUP(Q18,'Reference Records'!$A$170:$C$216,3,FALSE)),VLOOKUP(Q18,'Reference Records'!$A$219:$C$221,3,FALSE)),"")</f>
        <v/>
      </c>
      <c r="Z18" s="394"/>
      <c r="AA18" s="394"/>
      <c r="AB18" s="407"/>
      <c r="AC18" s="394" t="s">
        <v>411</v>
      </c>
      <c r="AD18" s="408"/>
      <c r="AE18" s="119"/>
      <c r="AF18" s="125"/>
      <c r="AG18" s="126"/>
    </row>
    <row r="19" spans="1:33" ht="47.1" customHeight="1" x14ac:dyDescent="0.2">
      <c r="A19" s="396">
        <v>10</v>
      </c>
      <c r="B19" s="397" t="str">
        <f>IFERROR(VLOOKUP(Z19,'Reference records(soft deleted)'!$B$6:$D$17,3,FALSE),"")</f>
        <v/>
      </c>
      <c r="C19" s="398"/>
      <c r="D19" s="399"/>
      <c r="E19" s="399"/>
      <c r="F19" s="399"/>
      <c r="G19" s="400" t="str">
        <f t="array" ref="G19">IFERROR(IF(INDEX('Reference Records'!$D$4:$D$13,MATCH(LEFT(B19,255),LEFT('Reference Records'!$C$4:$C$13,255),0))=0,"",INDEX('Reference Records'!$D$4:$D$13,MATCH(LEFT(B19,255),LEFT('Reference Records'!$C$4:$C$13,255),0))),"")</f>
        <v/>
      </c>
      <c r="H19" s="401" t="str">
        <f>IF('Overview - Section A'!$AN$5="Funding Request",IF(I19="Funding Request Place Holder","",I19),"")</f>
        <v/>
      </c>
      <c r="I19" s="402" t="str">
        <f>IFERROR(IF(AB19="","",VLOOKUP(AB19,'Overview - Section A'!$P$30:$Q$31,2,FALSE)),"")</f>
        <v/>
      </c>
      <c r="J19" s="403" t="str">
        <f>IFERROR(VLOOKUP(B19,'Reference records(soft deleted)'!$D$6:$H$17,5,FALSE),"")</f>
        <v/>
      </c>
      <c r="K19" s="403" t="str">
        <f>IF(AND(VLOOKUP(A19,$A$29:$E132,5,FALSE)&lt;&gt;"",VLOOKUP(A19,$A$29:$F132,6,FALSE)&lt;&gt;"",J19="Number"),"Yes","No")</f>
        <v>No</v>
      </c>
      <c r="L19" s="403"/>
      <c r="M19" s="403"/>
      <c r="N19" s="403"/>
      <c r="O19" s="404"/>
      <c r="P19" s="393"/>
      <c r="Q19" s="405" t="str">
        <f t="shared" si="3"/>
        <v/>
      </c>
      <c r="R19" s="406"/>
      <c r="S19" s="393" t="str">
        <f t="shared" si="0"/>
        <v/>
      </c>
      <c r="T19" s="393" t="b">
        <f t="shared" si="1"/>
        <v>0</v>
      </c>
      <c r="U19" s="393" t="str">
        <f>IFERROR(IF('Overview - Section A'!$AN$5="Funding Request",VLOOKUP(H19,'Overview - Section A'!$M$30:$P$31,4,FALSE),IF(AB19="","",AB19)),"")</f>
        <v/>
      </c>
      <c r="V19" s="394" t="str">
        <f t="shared" si="2"/>
        <v/>
      </c>
      <c r="W19" s="394" t="s">
        <v>425</v>
      </c>
      <c r="X19" s="394" t="str">
        <f t="array" ref="X19">IFERROR(IF(INDEX('Reference Records'!$G$4:$G$13,MATCH(LEFT(B19,255),LEFT('Reference Records'!$C$4:$C$13,255),0))=0,"",INDEX('Reference Records'!$G$4:$G$13,MATCH(LEFT(B19,255),LEFT('Reference Records'!$C$4:$C$13,255),0))),"")</f>
        <v/>
      </c>
      <c r="Y19" s="394" t="str">
        <f>IFERROR(IF('Overview - Section A'!$AN$5="Funding Request",IF('Reference Records'!$B$157&lt;&gt;"",VLOOKUP(Q19,'Reference Records'!$B$157:$C$158,2,FALSE),VLOOKUP(Q19,'Reference Records'!$A$170:$C$216,3,FALSE)),VLOOKUP(Q19,'Reference Records'!$A$219:$C$221,3,FALSE)),"")</f>
        <v/>
      </c>
      <c r="Z19" s="394"/>
      <c r="AA19" s="394"/>
      <c r="AB19" s="407"/>
      <c r="AC19" s="394" t="s">
        <v>411</v>
      </c>
      <c r="AD19" s="408"/>
      <c r="AE19" s="119"/>
      <c r="AF19" s="125"/>
      <c r="AG19" s="126"/>
    </row>
    <row r="20" spans="1:33" ht="47.1" customHeight="1" x14ac:dyDescent="0.2">
      <c r="A20" s="396">
        <v>11</v>
      </c>
      <c r="B20" s="397" t="str">
        <f>IFERROR(VLOOKUP(Z20,'Reference records(soft deleted)'!$B$6:$D$17,3,FALSE),"")</f>
        <v/>
      </c>
      <c r="C20" s="398"/>
      <c r="D20" s="399"/>
      <c r="E20" s="399"/>
      <c r="F20" s="399"/>
      <c r="G20" s="400" t="str">
        <f t="array" ref="G20">IFERROR(IF(INDEX('Reference Records'!$D$4:$D$13,MATCH(LEFT(B20,255),LEFT('Reference Records'!$C$4:$C$13,255),0))=0,"",INDEX('Reference Records'!$D$4:$D$13,MATCH(LEFT(B20,255),LEFT('Reference Records'!$C$4:$C$13,255),0))),"")</f>
        <v/>
      </c>
      <c r="H20" s="401" t="str">
        <f>IF('Overview - Section A'!$AN$5="Funding Request",IF(I20="Funding Request Place Holder","",I20),"")</f>
        <v/>
      </c>
      <c r="I20" s="402" t="str">
        <f>IFERROR(IF(AB20="","",VLOOKUP(AB20,'Overview - Section A'!$P$30:$Q$31,2,FALSE)),"")</f>
        <v/>
      </c>
      <c r="J20" s="403" t="str">
        <f>IFERROR(VLOOKUP(B20,'Reference records(soft deleted)'!$D$6:$H$17,5,FALSE),"")</f>
        <v/>
      </c>
      <c r="K20" s="403" t="str">
        <f>IF(AND(VLOOKUP(A20,$A$29:$E133,5,FALSE)&lt;&gt;"",VLOOKUP(A20,$A$29:$F133,6,FALSE)&lt;&gt;"",J20="Number"),"Yes","No")</f>
        <v>No</v>
      </c>
      <c r="L20" s="403"/>
      <c r="M20" s="403"/>
      <c r="N20" s="403"/>
      <c r="O20" s="404"/>
      <c r="P20" s="393"/>
      <c r="Q20" s="405" t="str">
        <f t="shared" si="3"/>
        <v/>
      </c>
      <c r="R20" s="406"/>
      <c r="S20" s="393" t="str">
        <f t="shared" si="0"/>
        <v/>
      </c>
      <c r="T20" s="393" t="b">
        <f t="shared" si="1"/>
        <v>0</v>
      </c>
      <c r="U20" s="393" t="str">
        <f>IFERROR(IF('Overview - Section A'!$AN$5="Funding Request",VLOOKUP(H20,'Overview - Section A'!$M$30:$P$31,4,FALSE),IF(AB20="","",AB20)),"")</f>
        <v/>
      </c>
      <c r="V20" s="394" t="str">
        <f t="shared" si="2"/>
        <v/>
      </c>
      <c r="W20" s="394" t="s">
        <v>426</v>
      </c>
      <c r="X20" s="394" t="str">
        <f t="array" ref="X20">IFERROR(IF(INDEX('Reference Records'!$G$4:$G$13,MATCH(LEFT(B20,255),LEFT('Reference Records'!$C$4:$C$13,255),0))=0,"",INDEX('Reference Records'!$G$4:$G$13,MATCH(LEFT(B20,255),LEFT('Reference Records'!$C$4:$C$13,255),0))),"")</f>
        <v/>
      </c>
      <c r="Y20" s="394" t="str">
        <f>IFERROR(IF('Overview - Section A'!$AN$5="Funding Request",IF('Reference Records'!$B$157&lt;&gt;"",VLOOKUP(Q20,'Reference Records'!$B$157:$C$158,2,FALSE),VLOOKUP(Q20,'Reference Records'!$A$170:$C$216,3,FALSE)),VLOOKUP(Q20,'Reference Records'!$A$219:$C$221,3,FALSE)),"")</f>
        <v/>
      </c>
      <c r="Z20" s="394"/>
      <c r="AA20" s="394"/>
      <c r="AB20" s="407"/>
      <c r="AC20" s="394" t="s">
        <v>411</v>
      </c>
      <c r="AD20" s="408"/>
      <c r="AE20" s="119"/>
      <c r="AF20" s="125"/>
      <c r="AG20" s="126"/>
    </row>
    <row r="21" spans="1:33" ht="47.1" customHeight="1" x14ac:dyDescent="0.2">
      <c r="A21" s="396">
        <v>12</v>
      </c>
      <c r="B21" s="397" t="str">
        <f>IFERROR(VLOOKUP(Z21,'Reference records(soft deleted)'!$B$6:$D$17,3,FALSE),"")</f>
        <v/>
      </c>
      <c r="C21" s="398"/>
      <c r="D21" s="399"/>
      <c r="E21" s="399"/>
      <c r="F21" s="399"/>
      <c r="G21" s="400" t="str">
        <f t="array" ref="G21">IFERROR(IF(INDEX('Reference Records'!$D$4:$D$13,MATCH(LEFT(B21,255),LEFT('Reference Records'!$C$4:$C$13,255),0))=0,"",INDEX('Reference Records'!$D$4:$D$13,MATCH(LEFT(B21,255),LEFT('Reference Records'!$C$4:$C$13,255),0))),"")</f>
        <v/>
      </c>
      <c r="H21" s="401" t="str">
        <f>IF('Overview - Section A'!$AN$5="Funding Request",IF(I21="Funding Request Place Holder","",I21),"")</f>
        <v/>
      </c>
      <c r="I21" s="402" t="str">
        <f>IFERROR(IF(AB21="","",VLOOKUP(AB21,'Overview - Section A'!$P$30:$Q$31,2,FALSE)),"")</f>
        <v/>
      </c>
      <c r="J21" s="403" t="str">
        <f>IFERROR(VLOOKUP(B21,'Reference records(soft deleted)'!$D$6:$H$17,5,FALSE),"")</f>
        <v/>
      </c>
      <c r="K21" s="403" t="str">
        <f>IF(AND(VLOOKUP(A21,$A$29:$E134,5,FALSE)&lt;&gt;"",VLOOKUP(A21,$A$29:$F134,6,FALSE)&lt;&gt;"",J21="Number"),"Yes","No")</f>
        <v>No</v>
      </c>
      <c r="L21" s="403"/>
      <c r="M21" s="403"/>
      <c r="N21" s="403"/>
      <c r="O21" s="404"/>
      <c r="P21" s="393"/>
      <c r="Q21" s="405" t="str">
        <f t="shared" si="3"/>
        <v/>
      </c>
      <c r="R21" s="406"/>
      <c r="S21" s="393" t="str">
        <f t="shared" si="0"/>
        <v/>
      </c>
      <c r="T21" s="393" t="b">
        <f t="shared" si="1"/>
        <v>0</v>
      </c>
      <c r="U21" s="393" t="str">
        <f>IFERROR(IF('Overview - Section A'!$AN$5="Funding Request",VLOOKUP(H21,'Overview - Section A'!$M$30:$P$31,4,FALSE),IF(AB21="","",AB21)),"")</f>
        <v/>
      </c>
      <c r="V21" s="394" t="str">
        <f t="shared" si="2"/>
        <v/>
      </c>
      <c r="W21" s="394" t="s">
        <v>427</v>
      </c>
      <c r="X21" s="394" t="str">
        <f t="array" ref="X21">IFERROR(IF(INDEX('Reference Records'!$G$4:$G$13,MATCH(LEFT(B21,255),LEFT('Reference Records'!$C$4:$C$13,255),0))=0,"",INDEX('Reference Records'!$G$4:$G$13,MATCH(LEFT(B21,255),LEFT('Reference Records'!$C$4:$C$13,255),0))),"")</f>
        <v/>
      </c>
      <c r="Y21" s="394" t="str">
        <f>IFERROR(IF('Overview - Section A'!$AN$5="Funding Request",IF('Reference Records'!$B$157&lt;&gt;"",VLOOKUP(Q21,'Reference Records'!$B$157:$C$158,2,FALSE),VLOOKUP(Q21,'Reference Records'!$A$170:$C$216,3,FALSE)),VLOOKUP(Q21,'Reference Records'!$A$219:$C$221,3,FALSE)),"")</f>
        <v/>
      </c>
      <c r="Z21" s="394"/>
      <c r="AA21" s="394"/>
      <c r="AB21" s="407"/>
      <c r="AC21" s="394" t="s">
        <v>411</v>
      </c>
      <c r="AD21" s="408"/>
      <c r="AE21" s="119"/>
      <c r="AF21" s="125"/>
      <c r="AG21" s="126"/>
    </row>
    <row r="22" spans="1:33" ht="47.1" customHeight="1" x14ac:dyDescent="0.2">
      <c r="A22" s="396">
        <v>13</v>
      </c>
      <c r="B22" s="397" t="str">
        <f>IFERROR(VLOOKUP(Z22,'Reference records(soft deleted)'!$B$6:$D$17,3,FALSE),"")</f>
        <v/>
      </c>
      <c r="C22" s="398"/>
      <c r="D22" s="399"/>
      <c r="E22" s="399"/>
      <c r="F22" s="399"/>
      <c r="G22" s="400" t="str">
        <f t="array" ref="G22">IFERROR(IF(INDEX('Reference Records'!$D$4:$D$13,MATCH(LEFT(B22,255),LEFT('Reference Records'!$C$4:$C$13,255),0))=0,"",INDEX('Reference Records'!$D$4:$D$13,MATCH(LEFT(B22,255),LEFT('Reference Records'!$C$4:$C$13,255),0))),"")</f>
        <v/>
      </c>
      <c r="H22" s="401" t="str">
        <f>IF('Overview - Section A'!$AN$5="Funding Request",IF(I22="Funding Request Place Holder","",I22),"")</f>
        <v/>
      </c>
      <c r="I22" s="402" t="str">
        <f>IFERROR(IF(AB22="","",VLOOKUP(AB22,'Overview - Section A'!$P$30:$Q$31,2,FALSE)),"")</f>
        <v/>
      </c>
      <c r="J22" s="403" t="str">
        <f>IFERROR(VLOOKUP(B22,'Reference records(soft deleted)'!$D$6:$H$17,5,FALSE),"")</f>
        <v/>
      </c>
      <c r="K22" s="403" t="str">
        <f>IF(AND(VLOOKUP(A22,$A$29:$E135,5,FALSE)&lt;&gt;"",VLOOKUP(A22,$A$29:$F135,6,FALSE)&lt;&gt;"",J22="Number"),"Yes","No")</f>
        <v>No</v>
      </c>
      <c r="L22" s="403"/>
      <c r="M22" s="403"/>
      <c r="N22" s="403"/>
      <c r="O22" s="404"/>
      <c r="P22" s="393"/>
      <c r="Q22" s="405" t="str">
        <f t="shared" si="3"/>
        <v/>
      </c>
      <c r="R22" s="406"/>
      <c r="S22" s="393" t="str">
        <f t="shared" si="0"/>
        <v/>
      </c>
      <c r="T22" s="393" t="b">
        <f t="shared" si="1"/>
        <v>0</v>
      </c>
      <c r="U22" s="393" t="str">
        <f>IFERROR(IF('Overview - Section A'!$AN$5="Funding Request",VLOOKUP(H22,'Overview - Section A'!$M$30:$P$31,4,FALSE),IF(AB22="","",AB22)),"")</f>
        <v/>
      </c>
      <c r="V22" s="394" t="str">
        <f t="shared" si="2"/>
        <v/>
      </c>
      <c r="W22" s="394" t="s">
        <v>428</v>
      </c>
      <c r="X22" s="394" t="str">
        <f t="array" ref="X22">IFERROR(IF(INDEX('Reference Records'!$G$4:$G$13,MATCH(LEFT(B22,255),LEFT('Reference Records'!$C$4:$C$13,255),0))=0,"",INDEX('Reference Records'!$G$4:$G$13,MATCH(LEFT(B22,255),LEFT('Reference Records'!$C$4:$C$13,255),0))),"")</f>
        <v/>
      </c>
      <c r="Y22" s="394" t="str">
        <f>IFERROR(IF('Overview - Section A'!$AN$5="Funding Request",IF('Reference Records'!$B$157&lt;&gt;"",VLOOKUP(Q22,'Reference Records'!$B$157:$C$158,2,FALSE),VLOOKUP(Q22,'Reference Records'!$A$170:$C$216,3,FALSE)),VLOOKUP(Q22,'Reference Records'!$A$219:$C$221,3,FALSE)),"")</f>
        <v/>
      </c>
      <c r="Z22" s="394"/>
      <c r="AA22" s="394"/>
      <c r="AB22" s="407"/>
      <c r="AC22" s="394" t="s">
        <v>411</v>
      </c>
      <c r="AD22" s="408"/>
      <c r="AE22" s="119"/>
      <c r="AF22" s="125"/>
      <c r="AG22" s="126"/>
    </row>
    <row r="23" spans="1:33" ht="47.1" customHeight="1" x14ac:dyDescent="0.2">
      <c r="A23" s="396">
        <v>14</v>
      </c>
      <c r="B23" s="397" t="str">
        <f>IFERROR(VLOOKUP(Z23,'Reference records(soft deleted)'!$B$6:$D$17,3,FALSE),"")</f>
        <v/>
      </c>
      <c r="C23" s="398"/>
      <c r="D23" s="399"/>
      <c r="E23" s="399"/>
      <c r="F23" s="399"/>
      <c r="G23" s="400" t="str">
        <f t="array" ref="G23">IFERROR(IF(INDEX('Reference Records'!$D$4:$D$13,MATCH(LEFT(B23,255),LEFT('Reference Records'!$C$4:$C$13,255),0))=0,"",INDEX('Reference Records'!$D$4:$D$13,MATCH(LEFT(B23,255),LEFT('Reference Records'!$C$4:$C$13,255),0))),"")</f>
        <v/>
      </c>
      <c r="H23" s="401" t="str">
        <f>IF('Overview - Section A'!$AN$5="Funding Request",IF(I23="Funding Request Place Holder","",I23),"")</f>
        <v/>
      </c>
      <c r="I23" s="402" t="str">
        <f>IFERROR(IF(AB23="","",VLOOKUP(AB23,'Overview - Section A'!$P$30:$Q$31,2,FALSE)),"")</f>
        <v/>
      </c>
      <c r="J23" s="403" t="str">
        <f>IFERROR(VLOOKUP(B23,'Reference records(soft deleted)'!$D$6:$H$17,5,FALSE),"")</f>
        <v/>
      </c>
      <c r="K23" s="403" t="str">
        <f>IF(AND(VLOOKUP(A23,$A$29:$E136,5,FALSE)&lt;&gt;"",VLOOKUP(A23,$A$29:$F136,6,FALSE)&lt;&gt;"",J23="Number"),"Yes","No")</f>
        <v>No</v>
      </c>
      <c r="L23" s="403"/>
      <c r="M23" s="403"/>
      <c r="N23" s="403"/>
      <c r="O23" s="404"/>
      <c r="P23" s="393"/>
      <c r="Q23" s="405" t="str">
        <f t="shared" si="3"/>
        <v/>
      </c>
      <c r="R23" s="406"/>
      <c r="S23" s="393" t="str">
        <f t="shared" si="0"/>
        <v/>
      </c>
      <c r="T23" s="393" t="b">
        <f t="shared" si="1"/>
        <v>0</v>
      </c>
      <c r="U23" s="393" t="str">
        <f>IFERROR(IF('Overview - Section A'!$AN$5="Funding Request",VLOOKUP(H23,'Overview - Section A'!$M$30:$P$31,4,FALSE),IF(AB23="","",AB23)),"")</f>
        <v/>
      </c>
      <c r="V23" s="394" t="str">
        <f t="shared" si="2"/>
        <v/>
      </c>
      <c r="W23" s="394" t="s">
        <v>429</v>
      </c>
      <c r="X23" s="394" t="str">
        <f t="array" ref="X23">IFERROR(IF(INDEX('Reference Records'!$G$4:$G$13,MATCH(LEFT(B23,255),LEFT('Reference Records'!$C$4:$C$13,255),0))=0,"",INDEX('Reference Records'!$G$4:$G$13,MATCH(LEFT(B23,255),LEFT('Reference Records'!$C$4:$C$13,255),0))),"")</f>
        <v/>
      </c>
      <c r="Y23" s="394" t="str">
        <f>IFERROR(IF('Overview - Section A'!$AN$5="Funding Request",IF('Reference Records'!$B$157&lt;&gt;"",VLOOKUP(Q23,'Reference Records'!$B$157:$C$158,2,FALSE),VLOOKUP(Q23,'Reference Records'!$A$170:$C$216,3,FALSE)),VLOOKUP(Q23,'Reference Records'!$A$219:$C$221,3,FALSE)),"")</f>
        <v/>
      </c>
      <c r="Z23" s="394"/>
      <c r="AA23" s="394"/>
      <c r="AB23" s="407"/>
      <c r="AC23" s="394" t="s">
        <v>411</v>
      </c>
      <c r="AD23" s="408"/>
      <c r="AE23" s="119"/>
      <c r="AF23" s="125"/>
      <c r="AG23" s="126"/>
    </row>
    <row r="24" spans="1:33" ht="47.1" customHeight="1" x14ac:dyDescent="0.2">
      <c r="A24" s="396">
        <v>15</v>
      </c>
      <c r="B24" s="397" t="str">
        <f>IFERROR(VLOOKUP(Z24,'Reference records(soft deleted)'!$B$6:$D$17,3,FALSE),"")</f>
        <v/>
      </c>
      <c r="C24" s="398"/>
      <c r="D24" s="399"/>
      <c r="E24" s="399"/>
      <c r="F24" s="399"/>
      <c r="G24" s="400" t="str">
        <f t="array" ref="G24">IFERROR(IF(INDEX('Reference Records'!$D$4:$D$13,MATCH(LEFT(B24,255),LEFT('Reference Records'!$C$4:$C$13,255),0))=0,"",INDEX('Reference Records'!$D$4:$D$13,MATCH(LEFT(B24,255),LEFT('Reference Records'!$C$4:$C$13,255),0))),"")</f>
        <v/>
      </c>
      <c r="H24" s="401" t="str">
        <f>IF('Overview - Section A'!$AN$5="Funding Request",IF(I24="Funding Request Place Holder","",I24),"")</f>
        <v/>
      </c>
      <c r="I24" s="402" t="str">
        <f>IFERROR(IF(AB24="","",VLOOKUP(AB24,'Overview - Section A'!$P$30:$Q$31,2,FALSE)),"")</f>
        <v/>
      </c>
      <c r="J24" s="403" t="str">
        <f>IFERROR(VLOOKUP(B24,'Reference records(soft deleted)'!$D$6:$H$17,5,FALSE),"")</f>
        <v/>
      </c>
      <c r="K24" s="403" t="str">
        <f>IF(AND(VLOOKUP(A24,$A$29:$E137,5,FALSE)&lt;&gt;"",VLOOKUP(A24,$A$29:$F137,6,FALSE)&lt;&gt;"",J24="Number"),"Yes","No")</f>
        <v>No</v>
      </c>
      <c r="L24" s="403"/>
      <c r="M24" s="403"/>
      <c r="N24" s="403"/>
      <c r="O24" s="404"/>
      <c r="P24" s="393"/>
      <c r="Q24" s="405" t="str">
        <f t="shared" si="3"/>
        <v/>
      </c>
      <c r="R24" s="406"/>
      <c r="S24" s="393" t="str">
        <f t="shared" si="0"/>
        <v/>
      </c>
      <c r="T24" s="393" t="b">
        <f t="shared" si="1"/>
        <v>0</v>
      </c>
      <c r="U24" s="393" t="str">
        <f>IFERROR(IF('Overview - Section A'!$AN$5="Funding Request",VLOOKUP(H24,'Overview - Section A'!$M$30:$P$31,4,FALSE),IF(AB24="","",AB24)),"")</f>
        <v/>
      </c>
      <c r="V24" s="394" t="str">
        <f t="shared" si="2"/>
        <v/>
      </c>
      <c r="W24" s="394" t="s">
        <v>430</v>
      </c>
      <c r="X24" s="394" t="str">
        <f t="array" ref="X24">IFERROR(IF(INDEX('Reference Records'!$G$4:$G$13,MATCH(LEFT(B24,255),LEFT('Reference Records'!$C$4:$C$13,255),0))=0,"",INDEX('Reference Records'!$G$4:$G$13,MATCH(LEFT(B24,255),LEFT('Reference Records'!$C$4:$C$13,255),0))),"")</f>
        <v/>
      </c>
      <c r="Y24" s="394" t="str">
        <f>IFERROR(IF('Overview - Section A'!$AN$5="Funding Request",IF('Reference Records'!$B$157&lt;&gt;"",VLOOKUP(Q24,'Reference Records'!$B$157:$C$158,2,FALSE),VLOOKUP(Q24,'Reference Records'!$A$170:$C$216,3,FALSE)),VLOOKUP(Q24,'Reference Records'!$A$219:$C$221,3,FALSE)),"")</f>
        <v/>
      </c>
      <c r="Z24" s="394"/>
      <c r="AA24" s="394"/>
      <c r="AB24" s="407"/>
      <c r="AC24" s="394" t="s">
        <v>411</v>
      </c>
      <c r="AD24" s="408"/>
      <c r="AE24" s="119"/>
      <c r="AF24" s="125"/>
      <c r="AG24" s="126"/>
    </row>
    <row r="25" spans="1:33" ht="2.85" customHeight="1" thickBot="1" x14ac:dyDescent="0.25">
      <c r="A25" s="34"/>
      <c r="B25" s="35"/>
      <c r="C25" s="36"/>
      <c r="D25" s="36"/>
      <c r="E25" s="36"/>
      <c r="F25" s="36"/>
      <c r="G25" s="37"/>
      <c r="H25" s="37"/>
      <c r="I25" s="356"/>
      <c r="J25" s="356"/>
      <c r="K25" s="356"/>
      <c r="L25" s="356"/>
      <c r="M25" s="356"/>
      <c r="N25" s="356"/>
      <c r="O25" s="357"/>
      <c r="P25" s="357"/>
      <c r="Q25" s="36"/>
      <c r="R25" s="23"/>
      <c r="S25" s="183"/>
      <c r="T25" s="183"/>
      <c r="U25" s="183"/>
      <c r="V25" s="38"/>
      <c r="W25" s="38"/>
      <c r="X25" s="38"/>
      <c r="Y25" s="38"/>
      <c r="Z25" s="38"/>
      <c r="AA25" s="38"/>
      <c r="AB25" s="38"/>
      <c r="AC25" s="38"/>
      <c r="AD25" s="38"/>
      <c r="AE25" s="39"/>
      <c r="AF25" s="125"/>
      <c r="AG25" s="126"/>
    </row>
    <row r="26" spans="1:33" ht="23.85" customHeight="1" thickBot="1" x14ac:dyDescent="0.25">
      <c r="B26" s="40"/>
      <c r="C26" s="18"/>
      <c r="D26" s="24"/>
      <c r="E26" s="24"/>
      <c r="F26" s="24"/>
      <c r="G26" s="24"/>
      <c r="H26" s="24"/>
      <c r="I26" s="179"/>
      <c r="J26" s="179"/>
      <c r="K26" s="179"/>
      <c r="L26" s="179"/>
      <c r="M26" s="179"/>
      <c r="N26" s="179"/>
      <c r="O26" s="179"/>
      <c r="P26" s="358"/>
      <c r="Q26" s="19"/>
      <c r="R26" s="19"/>
      <c r="AF26" s="126"/>
      <c r="AG26" s="126"/>
    </row>
    <row r="27" spans="1:33" ht="27.75" customHeight="1" thickBot="1" x14ac:dyDescent="0.25">
      <c r="A27" s="575" t="s">
        <v>28</v>
      </c>
      <c r="B27" s="576"/>
      <c r="C27" s="576"/>
      <c r="D27" s="576"/>
      <c r="E27" s="576"/>
      <c r="F27" s="576"/>
      <c r="G27" s="576"/>
      <c r="H27" s="576"/>
      <c r="I27" s="359"/>
      <c r="J27" s="359"/>
      <c r="K27" s="359"/>
      <c r="L27" s="359"/>
      <c r="M27" s="359"/>
      <c r="N27" s="360"/>
      <c r="O27" s="361"/>
      <c r="P27" s="362"/>
    </row>
    <row r="28" spans="1:33" ht="45.6" customHeight="1" x14ac:dyDescent="0.25">
      <c r="A28" s="412" t="s">
        <v>21</v>
      </c>
      <c r="B28" s="412" t="s">
        <v>123</v>
      </c>
      <c r="C28" s="412" t="s">
        <v>141</v>
      </c>
      <c r="D28" s="412" t="s">
        <v>6</v>
      </c>
      <c r="E28" s="412" t="s">
        <v>7</v>
      </c>
      <c r="F28" s="412" t="s">
        <v>8</v>
      </c>
      <c r="G28" s="414" t="s">
        <v>27</v>
      </c>
      <c r="H28" s="412" t="s">
        <v>144</v>
      </c>
      <c r="I28" s="464"/>
      <c r="J28" s="417" t="s">
        <v>209</v>
      </c>
      <c r="K28" s="417" t="s">
        <v>60</v>
      </c>
      <c r="L28" s="417" t="s">
        <v>210</v>
      </c>
      <c r="M28" s="417" t="s">
        <v>62</v>
      </c>
      <c r="N28" s="417" t="s">
        <v>208</v>
      </c>
      <c r="O28" s="417" t="s">
        <v>231</v>
      </c>
      <c r="P28" s="363"/>
      <c r="Q28" s="60" t="s">
        <v>301</v>
      </c>
      <c r="R28" s="60" t="s">
        <v>302</v>
      </c>
      <c r="S28" s="6"/>
      <c r="T28" s="6"/>
      <c r="U28" s="6"/>
      <c r="V28" s="6"/>
      <c r="W28" s="6"/>
      <c r="X28" s="6"/>
      <c r="Y28" s="6"/>
      <c r="Z28" s="6"/>
      <c r="AA28" s="6"/>
      <c r="AB28" s="6"/>
      <c r="AC28" s="6"/>
      <c r="AD28" s="60" t="s">
        <v>303</v>
      </c>
    </row>
    <row r="29" spans="1:33" ht="47.1" hidden="1" customHeight="1" x14ac:dyDescent="0.2">
      <c r="A29" s="465" t="s">
        <v>82</v>
      </c>
      <c r="B29" s="419" t="str">
        <f>IF(A29=A28,"",VLOOKUP(A29,$A$9:$V$26,22,FALSE))</f>
        <v>[Custom Impact Indicator]</v>
      </c>
      <c r="C29" s="420" t="str">
        <f>IFERROR(IF(N29&lt;&gt;"",N29,IF(A29=A28,IF(C28&lt;YEAR('Overview - Section A'!$E$8),C28+1,""),YEAR('Overview - Section A'!$E$7)-1)),"")</f>
        <v>[Year of Target]</v>
      </c>
      <c r="D29" s="466" t="s">
        <v>54</v>
      </c>
      <c r="E29" s="422" t="s">
        <v>55</v>
      </c>
      <c r="F29" s="423" t="str">
        <f>IF(IF(AND(D29="",E29=""),O29,IFERROR((D29/E29)*100,""))=0,"",IF(AND(D29="",E29=""),O29,IFERROR((D29/E29)*100,"")))</f>
        <v/>
      </c>
      <c r="G29" s="424" t="s">
        <v>56</v>
      </c>
      <c r="H29" s="467" t="s">
        <v>143</v>
      </c>
      <c r="I29" s="468" t="str">
        <f>CONCATENATE(A29,C29)</f>
        <v>[Impact Indicator Number][Year of Target]</v>
      </c>
      <c r="J29" s="469" t="s">
        <v>61</v>
      </c>
      <c r="K29" s="469" t="b">
        <f>IFERROR(IF(OR(D29&lt;&gt;"",E29&lt;&gt;"",F29&lt;&gt;"",G29&lt;&gt;"",H29&lt;&gt;""),TRUE,FALSE),FALSE)</f>
        <v>1</v>
      </c>
      <c r="L29" s="468" t="str">
        <f ca="1">IF(G29="",J29,LOOKUP(2,1/('Overview - Section A'!$C$37:$C$44&lt;=$G29)/('Overview - Section A'!$T$37:$T$44&gt;='Impact Indicators - Section B'!$G29),'Overview - Section A'!$U$37:$U$44))</f>
        <v>a1Y1R000003PKsfUAG</v>
      </c>
      <c r="M29" s="470" t="s">
        <v>61</v>
      </c>
      <c r="N29" s="468" t="s">
        <v>236</v>
      </c>
      <c r="O29" s="468" t="s">
        <v>207</v>
      </c>
      <c r="P29" s="364" t="str">
        <f>IF(AND(VLOOKUP(A29,$A$9:$J$26,10,FALSE)="Number",E29&lt;&gt;"",F29&lt;&gt;""),"Yes","No")</f>
        <v>No</v>
      </c>
      <c r="Q29" s="204"/>
      <c r="R29" s="204"/>
      <c r="S29" s="204"/>
      <c r="T29" s="204"/>
      <c r="U29" s="204"/>
      <c r="V29" s="204"/>
      <c r="W29" s="204"/>
      <c r="X29" s="204"/>
      <c r="Y29" s="204"/>
      <c r="Z29" s="204"/>
      <c r="AA29" s="204"/>
      <c r="AB29" s="204"/>
      <c r="AC29" s="204"/>
      <c r="AD29" s="204"/>
    </row>
    <row r="30" spans="1:33" ht="47.1" customHeight="1" x14ac:dyDescent="0.2">
      <c r="A30" s="465">
        <v>1</v>
      </c>
      <c r="B30" s="419" t="str">
        <f t="shared" ref="B30:B93" si="4">IF(A30=A29,"",VLOOKUP(A30,$A$9:$V$26,22,FALSE))</f>
        <v>TB I-2: TB incidence rate per 100,000 population</v>
      </c>
      <c r="C30" s="420">
        <f>IFERROR(IF(N30&lt;&gt;"",N30,IF(A30=A29,IF(C29&lt;YEAR('Overview - Section A'!$E$8),C29+1,""),YEAR('Overview - Section A'!$E$7)-1)),"")</f>
        <v>2019</v>
      </c>
      <c r="D30" s="466">
        <v>70</v>
      </c>
      <c r="E30" s="422"/>
      <c r="F30" s="423" t="str">
        <f t="shared" ref="F30:F93" si="5">IF(IF(AND(D30="",E30=""),O30,IFERROR((D30/E30)*100,""))=0,"",IF(AND(D30="",E30=""),O30,IFERROR((D30/E30)*100,"")))</f>
        <v/>
      </c>
      <c r="G30" s="424"/>
      <c r="H30" s="467"/>
      <c r="I30" s="468" t="str">
        <f t="shared" ref="I30:I93" si="6">CONCATENATE(A30,C30)</f>
        <v>12019</v>
      </c>
      <c r="J30" s="469" t="s">
        <v>431</v>
      </c>
      <c r="K30" s="469" t="b">
        <f t="shared" ref="K30:K93" si="7">IFERROR(IF(OR(D30&lt;&gt;"",E30&lt;&gt;"",F30&lt;&gt;"",G30&lt;&gt;"",H30&lt;&gt;""),TRUE,FALSE),FALSE)</f>
        <v>1</v>
      </c>
      <c r="L30" s="468" t="str">
        <f>IF(G30="",J30,LOOKUP(2,1/('Overview - Section A'!$C$37:$C$44&lt;=$G30)/('Overview - Section A'!$T$37:$T$44&gt;='Impact Indicators - Section B'!$G30),'Overview - Section A'!$U$37:$U$44))</f>
        <v>a1Y1R000003PKsdUAG</v>
      </c>
      <c r="M30" s="470" t="s">
        <v>668</v>
      </c>
      <c r="N30" s="468"/>
      <c r="O30" s="468"/>
      <c r="P30" s="364"/>
      <c r="Q30" s="410"/>
      <c r="R30" s="410"/>
      <c r="S30" s="410"/>
      <c r="T30" s="410"/>
      <c r="U30" s="410"/>
      <c r="V30" s="410"/>
      <c r="W30" s="410"/>
      <c r="X30" s="410"/>
      <c r="Y30" s="410"/>
      <c r="Z30" s="410"/>
      <c r="AA30" s="410"/>
      <c r="AB30" s="410"/>
      <c r="AC30" s="410"/>
      <c r="AD30" s="410"/>
    </row>
    <row r="31" spans="1:33" ht="47.1" customHeight="1" x14ac:dyDescent="0.2">
      <c r="A31" s="465">
        <v>1</v>
      </c>
      <c r="B31" s="419" t="str">
        <f t="shared" si="4"/>
        <v/>
      </c>
      <c r="C31" s="420">
        <f>IFERROR(IF(N31&lt;&gt;"",N31,IF(A31=A30,IF(C30&lt;YEAR('Overview - Section A'!$E$8),C30+1,""),YEAR('Overview - Section A'!$E$7)-1)),"")</f>
        <v>2020</v>
      </c>
      <c r="D31" s="466">
        <v>71</v>
      </c>
      <c r="E31" s="422"/>
      <c r="F31" s="423" t="str">
        <f t="shared" si="5"/>
        <v/>
      </c>
      <c r="G31" s="424"/>
      <c r="H31" s="467"/>
      <c r="I31" s="468" t="str">
        <f t="shared" si="6"/>
        <v>12020</v>
      </c>
      <c r="J31" s="469" t="s">
        <v>433</v>
      </c>
      <c r="K31" s="469" t="b">
        <f t="shared" si="7"/>
        <v>1</v>
      </c>
      <c r="L31" s="468" t="str">
        <f>IF(G31="",J31,LOOKUP(2,1/('Overview - Section A'!$C$37:$C$44&lt;=$G31)/('Overview - Section A'!$T$37:$T$44&gt;='Impact Indicators - Section B'!$G31),'Overview - Section A'!$U$37:$U$44))</f>
        <v>a1Y1R000003PKseUAG</v>
      </c>
      <c r="M31" s="470" t="s">
        <v>669</v>
      </c>
      <c r="N31" s="468"/>
      <c r="O31" s="468"/>
      <c r="P31" s="364"/>
      <c r="Q31" s="410"/>
      <c r="R31" s="410"/>
      <c r="S31" s="410"/>
      <c r="T31" s="410"/>
      <c r="U31" s="410"/>
      <c r="V31" s="410"/>
      <c r="W31" s="410"/>
      <c r="X31" s="410"/>
      <c r="Y31" s="410"/>
      <c r="Z31" s="410"/>
      <c r="AA31" s="410"/>
      <c r="AB31" s="410"/>
      <c r="AC31" s="410"/>
      <c r="AD31" s="410"/>
    </row>
    <row r="32" spans="1:33" ht="47.1" customHeight="1" x14ac:dyDescent="0.2">
      <c r="A32" s="465">
        <v>1</v>
      </c>
      <c r="B32" s="419" t="str">
        <f t="shared" si="4"/>
        <v/>
      </c>
      <c r="C32" s="420">
        <f>IFERROR(IF(N32&lt;&gt;"",N32,IF(A32=A31,IF(C31&lt;YEAR('Overview - Section A'!$E$8),C31+1,""),YEAR('Overview - Section A'!$E$7)-1)),"")</f>
        <v>2021</v>
      </c>
      <c r="D32" s="466">
        <v>68</v>
      </c>
      <c r="E32" s="422"/>
      <c r="F32" s="423" t="str">
        <f t="shared" si="5"/>
        <v/>
      </c>
      <c r="G32" s="424"/>
      <c r="H32" s="467"/>
      <c r="I32" s="468" t="str">
        <f t="shared" si="6"/>
        <v>12021</v>
      </c>
      <c r="J32" s="469" t="s">
        <v>435</v>
      </c>
      <c r="K32" s="469" t="b">
        <f t="shared" si="7"/>
        <v>1</v>
      </c>
      <c r="L32" s="468" t="str">
        <f>IF(G32="",J32,LOOKUP(2,1/('Overview - Section A'!$C$37:$C$44&lt;=$G32)/('Overview - Section A'!$T$37:$T$44&gt;='Impact Indicators - Section B'!$G32),'Overview - Section A'!$U$37:$U$44))</f>
        <v>a1Y1R000003PKsfUAG</v>
      </c>
      <c r="M32" s="470" t="s">
        <v>670</v>
      </c>
      <c r="N32" s="468"/>
      <c r="O32" s="468"/>
      <c r="P32" s="364"/>
      <c r="Q32" s="410"/>
      <c r="R32" s="410"/>
      <c r="S32" s="410"/>
      <c r="T32" s="410"/>
      <c r="U32" s="410"/>
      <c r="V32" s="410"/>
      <c r="W32" s="410"/>
      <c r="X32" s="410"/>
      <c r="Y32" s="410"/>
      <c r="Z32" s="410"/>
      <c r="AA32" s="410"/>
      <c r="AB32" s="410"/>
      <c r="AC32" s="410"/>
      <c r="AD32" s="410"/>
    </row>
    <row r="33" spans="1:30" ht="47.1" customHeight="1" x14ac:dyDescent="0.2">
      <c r="A33" s="465">
        <v>1</v>
      </c>
      <c r="B33" s="419" t="str">
        <f t="shared" si="4"/>
        <v/>
      </c>
      <c r="C33" s="420">
        <f>IFERROR(IF(N33&lt;&gt;"",N33,IF(A33=A32,IF(C32&lt;YEAR('Overview - Section A'!$E$8),C32+1,""),YEAR('Overview - Section A'!$E$7)-1)),"")</f>
        <v>2022</v>
      </c>
      <c r="D33" s="466"/>
      <c r="E33" s="422"/>
      <c r="F33" s="423" t="str">
        <f t="shared" si="5"/>
        <v/>
      </c>
      <c r="G33" s="424"/>
      <c r="H33" s="467"/>
      <c r="I33" s="468" t="str">
        <f t="shared" si="6"/>
        <v>12022</v>
      </c>
      <c r="J33" s="469" t="s">
        <v>437</v>
      </c>
      <c r="K33" s="469" t="b">
        <f t="shared" si="7"/>
        <v>0</v>
      </c>
      <c r="L33" s="468" t="str">
        <f>IF(G33="",J33,LOOKUP(2,1/('Overview - Section A'!$C$37:$C$44&lt;=$G33)/('Overview - Section A'!$T$37:$T$44&gt;='Impact Indicators - Section B'!$G33),'Overview - Section A'!$U$37:$U$44))</f>
        <v>a1Y1R000003PKsgUAG</v>
      </c>
      <c r="M33" s="470" t="s">
        <v>671</v>
      </c>
      <c r="N33" s="468"/>
      <c r="O33" s="468"/>
      <c r="P33" s="364"/>
      <c r="Q33" s="410"/>
      <c r="R33" s="410"/>
      <c r="S33" s="410"/>
      <c r="T33" s="410"/>
      <c r="U33" s="410"/>
      <c r="V33" s="410"/>
      <c r="W33" s="410"/>
      <c r="X33" s="410"/>
      <c r="Y33" s="410"/>
      <c r="Z33" s="410"/>
      <c r="AA33" s="410"/>
      <c r="AB33" s="410"/>
      <c r="AC33" s="410"/>
      <c r="AD33" s="410"/>
    </row>
    <row r="34" spans="1:30" ht="47.1" customHeight="1" x14ac:dyDescent="0.2">
      <c r="A34" s="465">
        <v>1</v>
      </c>
      <c r="B34" s="419" t="str">
        <f t="shared" si="4"/>
        <v/>
      </c>
      <c r="C34" s="420" t="str">
        <f>IFERROR(IF(N34&lt;&gt;"",N34,IF(A34=A33,IF(C33&lt;YEAR('Overview - Section A'!$E$8),C33+1,""),YEAR('Overview - Section A'!$E$7)-1)),"")</f>
        <v/>
      </c>
      <c r="D34" s="466"/>
      <c r="E34" s="422"/>
      <c r="F34" s="423" t="str">
        <f t="shared" si="5"/>
        <v/>
      </c>
      <c r="G34" s="424"/>
      <c r="H34" s="467"/>
      <c r="I34" s="468" t="str">
        <f t="shared" si="6"/>
        <v>1</v>
      </c>
      <c r="J34" s="469" t="s">
        <v>439</v>
      </c>
      <c r="K34" s="469" t="b">
        <f t="shared" si="7"/>
        <v>0</v>
      </c>
      <c r="L34" s="468" t="str">
        <f>IF(G34="",J34,LOOKUP(2,1/('Overview - Section A'!$C$37:$C$44&lt;=$G34)/('Overview - Section A'!$T$37:$T$44&gt;='Impact Indicators - Section B'!$G34),'Overview - Section A'!$U$37:$U$44))</f>
        <v>a1Y1R000003PKshUAG</v>
      </c>
      <c r="M34" s="470" t="s">
        <v>672</v>
      </c>
      <c r="N34" s="468"/>
      <c r="O34" s="468"/>
      <c r="P34" s="364"/>
      <c r="Q34" s="410"/>
      <c r="R34" s="410"/>
      <c r="S34" s="410"/>
      <c r="T34" s="410"/>
      <c r="U34" s="410"/>
      <c r="V34" s="410"/>
      <c r="W34" s="410"/>
      <c r="X34" s="410"/>
      <c r="Y34" s="410"/>
      <c r="Z34" s="410"/>
      <c r="AA34" s="410"/>
      <c r="AB34" s="410"/>
      <c r="AC34" s="410"/>
      <c r="AD34" s="410"/>
    </row>
    <row r="35" spans="1:30" ht="47.1" customHeight="1" x14ac:dyDescent="0.2">
      <c r="A35" s="465">
        <v>1</v>
      </c>
      <c r="B35" s="419" t="str">
        <f t="shared" si="4"/>
        <v/>
      </c>
      <c r="C35" s="420" t="str">
        <f>IFERROR(IF(N35&lt;&gt;"",N35,IF(A35=A34,IF(C34&lt;YEAR('Overview - Section A'!$E$8),C34+1,""),YEAR('Overview - Section A'!$E$7)-1)),"")</f>
        <v/>
      </c>
      <c r="D35" s="466"/>
      <c r="E35" s="422"/>
      <c r="F35" s="423" t="str">
        <f t="shared" si="5"/>
        <v/>
      </c>
      <c r="G35" s="424"/>
      <c r="H35" s="467"/>
      <c r="I35" s="468" t="str">
        <f t="shared" si="6"/>
        <v>1</v>
      </c>
      <c r="J35" s="469" t="s">
        <v>441</v>
      </c>
      <c r="K35" s="469" t="b">
        <f t="shared" si="7"/>
        <v>0</v>
      </c>
      <c r="L35" s="468" t="str">
        <f>IF(G35="",J35,LOOKUP(2,1/('Overview - Section A'!$C$37:$C$44&lt;=$G35)/('Overview - Section A'!$T$37:$T$44&gt;='Impact Indicators - Section B'!$G35),'Overview - Section A'!$U$37:$U$44))</f>
        <v>a1Y1R000003PKsiUAG</v>
      </c>
      <c r="M35" s="470" t="s">
        <v>673</v>
      </c>
      <c r="N35" s="468"/>
      <c r="O35" s="468"/>
      <c r="P35" s="364"/>
      <c r="Q35" s="410"/>
      <c r="R35" s="410"/>
      <c r="S35" s="410"/>
      <c r="T35" s="410"/>
      <c r="U35" s="410"/>
      <c r="V35" s="410"/>
      <c r="W35" s="410"/>
      <c r="X35" s="410"/>
      <c r="Y35" s="410"/>
      <c r="Z35" s="410"/>
      <c r="AA35" s="410"/>
      <c r="AB35" s="410"/>
      <c r="AC35" s="410"/>
      <c r="AD35" s="410"/>
    </row>
    <row r="36" spans="1:30" ht="47.1" customHeight="1" x14ac:dyDescent="0.2">
      <c r="A36" s="465">
        <v>2</v>
      </c>
      <c r="B36" s="419" t="str">
        <f t="shared" si="4"/>
        <v/>
      </c>
      <c r="C36" s="420">
        <f>IFERROR(IF(N36&lt;&gt;"",N36,IF(A36=A35,IF(C35&lt;YEAR('Overview - Section A'!$E$8),C35+1,""),YEAR('Overview - Section A'!$E$7)-1)),"")</f>
        <v>2019</v>
      </c>
      <c r="D36" s="466"/>
      <c r="E36" s="422"/>
      <c r="F36" s="423" t="str">
        <f t="shared" si="5"/>
        <v/>
      </c>
      <c r="G36" s="424"/>
      <c r="H36" s="467"/>
      <c r="I36" s="468" t="str">
        <f t="shared" si="6"/>
        <v>22019</v>
      </c>
      <c r="J36" s="469" t="s">
        <v>431</v>
      </c>
      <c r="K36" s="469" t="b">
        <f t="shared" si="7"/>
        <v>0</v>
      </c>
      <c r="L36" s="468" t="str">
        <f>IF(G36="",J36,LOOKUP(2,1/('Overview - Section A'!$C$37:$C$44&lt;=$G36)/('Overview - Section A'!$T$37:$T$44&gt;='Impact Indicators - Section B'!$G36),'Overview - Section A'!$U$37:$U$44))</f>
        <v>a1Y1R000003PKsdUAG</v>
      </c>
      <c r="M36" s="470" t="s">
        <v>674</v>
      </c>
      <c r="N36" s="468"/>
      <c r="O36" s="468"/>
      <c r="P36" s="364"/>
      <c r="Q36" s="410"/>
      <c r="R36" s="410"/>
      <c r="S36" s="410"/>
      <c r="T36" s="410"/>
      <c r="U36" s="410"/>
      <c r="V36" s="410"/>
      <c r="W36" s="410"/>
      <c r="X36" s="410"/>
      <c r="Y36" s="410"/>
      <c r="Z36" s="410"/>
      <c r="AA36" s="410"/>
      <c r="AB36" s="410"/>
      <c r="AC36" s="410"/>
      <c r="AD36" s="410"/>
    </row>
    <row r="37" spans="1:30" ht="47.1" customHeight="1" x14ac:dyDescent="0.2">
      <c r="A37" s="465">
        <v>2</v>
      </c>
      <c r="B37" s="419" t="str">
        <f t="shared" si="4"/>
        <v/>
      </c>
      <c r="C37" s="420">
        <f>IFERROR(IF(N37&lt;&gt;"",N37,IF(A37=A36,IF(C36&lt;YEAR('Overview - Section A'!$E$8),C36+1,""),YEAR('Overview - Section A'!$E$7)-1)),"")</f>
        <v>2020</v>
      </c>
      <c r="D37" s="466"/>
      <c r="E37" s="422"/>
      <c r="F37" s="423" t="str">
        <f t="shared" si="5"/>
        <v/>
      </c>
      <c r="G37" s="424"/>
      <c r="H37" s="467"/>
      <c r="I37" s="468" t="str">
        <f t="shared" si="6"/>
        <v>22020</v>
      </c>
      <c r="J37" s="469" t="s">
        <v>433</v>
      </c>
      <c r="K37" s="469" t="b">
        <f t="shared" si="7"/>
        <v>0</v>
      </c>
      <c r="L37" s="468" t="str">
        <f>IF(G37="",J37,LOOKUP(2,1/('Overview - Section A'!$C$37:$C$44&lt;=$G37)/('Overview - Section A'!$T$37:$T$44&gt;='Impact Indicators - Section B'!$G37),'Overview - Section A'!$U$37:$U$44))</f>
        <v>a1Y1R000003PKseUAG</v>
      </c>
      <c r="M37" s="470" t="s">
        <v>675</v>
      </c>
      <c r="N37" s="468"/>
      <c r="O37" s="468"/>
      <c r="P37" s="364"/>
      <c r="Q37" s="410"/>
      <c r="R37" s="410"/>
      <c r="S37" s="410"/>
      <c r="T37" s="410"/>
      <c r="U37" s="410"/>
      <c r="V37" s="410"/>
      <c r="W37" s="410"/>
      <c r="X37" s="410"/>
      <c r="Y37" s="410"/>
      <c r="Z37" s="410"/>
      <c r="AA37" s="410"/>
      <c r="AB37" s="410"/>
      <c r="AC37" s="410"/>
      <c r="AD37" s="410"/>
    </row>
    <row r="38" spans="1:30" ht="47.1" customHeight="1" x14ac:dyDescent="0.2">
      <c r="A38" s="465">
        <v>2</v>
      </c>
      <c r="B38" s="419" t="str">
        <f t="shared" si="4"/>
        <v/>
      </c>
      <c r="C38" s="420">
        <f>IFERROR(IF(N38&lt;&gt;"",N38,IF(A38=A37,IF(C37&lt;YEAR('Overview - Section A'!$E$8),C37+1,""),YEAR('Overview - Section A'!$E$7)-1)),"")</f>
        <v>2021</v>
      </c>
      <c r="D38" s="466"/>
      <c r="E38" s="422"/>
      <c r="F38" s="423" t="str">
        <f t="shared" si="5"/>
        <v/>
      </c>
      <c r="G38" s="424"/>
      <c r="H38" s="467"/>
      <c r="I38" s="468" t="str">
        <f t="shared" si="6"/>
        <v>22021</v>
      </c>
      <c r="J38" s="469" t="s">
        <v>435</v>
      </c>
      <c r="K38" s="469" t="b">
        <f t="shared" si="7"/>
        <v>0</v>
      </c>
      <c r="L38" s="468" t="str">
        <f>IF(G38="",J38,LOOKUP(2,1/('Overview - Section A'!$C$37:$C$44&lt;=$G38)/('Overview - Section A'!$T$37:$T$44&gt;='Impact Indicators - Section B'!$G38),'Overview - Section A'!$U$37:$U$44))</f>
        <v>a1Y1R000003PKsfUAG</v>
      </c>
      <c r="M38" s="470" t="s">
        <v>676</v>
      </c>
      <c r="N38" s="468"/>
      <c r="O38" s="468"/>
      <c r="P38" s="364"/>
      <c r="Q38" s="410"/>
      <c r="R38" s="410"/>
      <c r="S38" s="410"/>
      <c r="T38" s="410"/>
      <c r="U38" s="410"/>
      <c r="V38" s="410"/>
      <c r="W38" s="410"/>
      <c r="X38" s="410"/>
      <c r="Y38" s="410"/>
      <c r="Z38" s="410"/>
      <c r="AA38" s="410"/>
      <c r="AB38" s="410"/>
      <c r="AC38" s="410"/>
      <c r="AD38" s="410"/>
    </row>
    <row r="39" spans="1:30" ht="47.1" customHeight="1" x14ac:dyDescent="0.2">
      <c r="A39" s="465">
        <v>2</v>
      </c>
      <c r="B39" s="419" t="str">
        <f t="shared" si="4"/>
        <v/>
      </c>
      <c r="C39" s="420">
        <f>IFERROR(IF(N39&lt;&gt;"",N39,IF(A39=A38,IF(C38&lt;YEAR('Overview - Section A'!$E$8),C38+1,""),YEAR('Overview - Section A'!$E$7)-1)),"")</f>
        <v>2022</v>
      </c>
      <c r="D39" s="466"/>
      <c r="E39" s="422"/>
      <c r="F39" s="423" t="str">
        <f t="shared" si="5"/>
        <v/>
      </c>
      <c r="G39" s="424"/>
      <c r="H39" s="467"/>
      <c r="I39" s="468" t="str">
        <f t="shared" si="6"/>
        <v>22022</v>
      </c>
      <c r="J39" s="469" t="s">
        <v>437</v>
      </c>
      <c r="K39" s="469" t="b">
        <f t="shared" si="7"/>
        <v>0</v>
      </c>
      <c r="L39" s="468" t="str">
        <f>IF(G39="",J39,LOOKUP(2,1/('Overview - Section A'!$C$37:$C$44&lt;=$G39)/('Overview - Section A'!$T$37:$T$44&gt;='Impact Indicators - Section B'!$G39),'Overview - Section A'!$U$37:$U$44))</f>
        <v>a1Y1R000003PKsgUAG</v>
      </c>
      <c r="M39" s="470" t="s">
        <v>677</v>
      </c>
      <c r="N39" s="468"/>
      <c r="O39" s="468"/>
      <c r="P39" s="364"/>
      <c r="Q39" s="410"/>
      <c r="R39" s="410"/>
      <c r="S39" s="410"/>
      <c r="T39" s="410"/>
      <c r="U39" s="410"/>
      <c r="V39" s="410"/>
      <c r="W39" s="410"/>
      <c r="X39" s="410"/>
      <c r="Y39" s="410"/>
      <c r="Z39" s="410"/>
      <c r="AA39" s="410"/>
      <c r="AB39" s="410"/>
      <c r="AC39" s="410"/>
      <c r="AD39" s="410"/>
    </row>
    <row r="40" spans="1:30" ht="47.1" customHeight="1" x14ac:dyDescent="0.2">
      <c r="A40" s="465">
        <v>2</v>
      </c>
      <c r="B40" s="419" t="str">
        <f t="shared" si="4"/>
        <v/>
      </c>
      <c r="C40" s="420" t="str">
        <f>IFERROR(IF(N40&lt;&gt;"",N40,IF(A40=A39,IF(C39&lt;YEAR('Overview - Section A'!$E$8),C39+1,""),YEAR('Overview - Section A'!$E$7)-1)),"")</f>
        <v/>
      </c>
      <c r="D40" s="466"/>
      <c r="E40" s="422"/>
      <c r="F40" s="423" t="str">
        <f t="shared" si="5"/>
        <v/>
      </c>
      <c r="G40" s="424"/>
      <c r="H40" s="467"/>
      <c r="I40" s="468" t="str">
        <f t="shared" si="6"/>
        <v>2</v>
      </c>
      <c r="J40" s="469" t="s">
        <v>439</v>
      </c>
      <c r="K40" s="469" t="b">
        <f t="shared" si="7"/>
        <v>0</v>
      </c>
      <c r="L40" s="468" t="str">
        <f>IF(G40="",J40,LOOKUP(2,1/('Overview - Section A'!$C$37:$C$44&lt;=$G40)/('Overview - Section A'!$T$37:$T$44&gt;='Impact Indicators - Section B'!$G40),'Overview - Section A'!$U$37:$U$44))</f>
        <v>a1Y1R000003PKshUAG</v>
      </c>
      <c r="M40" s="470" t="s">
        <v>678</v>
      </c>
      <c r="N40" s="468"/>
      <c r="O40" s="468"/>
      <c r="P40" s="364"/>
      <c r="Q40" s="410"/>
      <c r="R40" s="410"/>
      <c r="S40" s="410"/>
      <c r="T40" s="410"/>
      <c r="U40" s="410"/>
      <c r="V40" s="410"/>
      <c r="W40" s="410"/>
      <c r="X40" s="410"/>
      <c r="Y40" s="410"/>
      <c r="Z40" s="410"/>
      <c r="AA40" s="410"/>
      <c r="AB40" s="410"/>
      <c r="AC40" s="410"/>
      <c r="AD40" s="410"/>
    </row>
    <row r="41" spans="1:30" ht="47.1" customHeight="1" x14ac:dyDescent="0.2">
      <c r="A41" s="465">
        <v>2</v>
      </c>
      <c r="B41" s="419" t="str">
        <f t="shared" si="4"/>
        <v/>
      </c>
      <c r="C41" s="420" t="str">
        <f>IFERROR(IF(N41&lt;&gt;"",N41,IF(A41=A40,IF(C40&lt;YEAR('Overview - Section A'!$E$8),C40+1,""),YEAR('Overview - Section A'!$E$7)-1)),"")</f>
        <v/>
      </c>
      <c r="D41" s="466"/>
      <c r="E41" s="422"/>
      <c r="F41" s="423" t="str">
        <f t="shared" si="5"/>
        <v/>
      </c>
      <c r="G41" s="424"/>
      <c r="H41" s="467"/>
      <c r="I41" s="468" t="str">
        <f t="shared" si="6"/>
        <v>2</v>
      </c>
      <c r="J41" s="469" t="s">
        <v>441</v>
      </c>
      <c r="K41" s="469" t="b">
        <f t="shared" si="7"/>
        <v>0</v>
      </c>
      <c r="L41" s="468" t="str">
        <f>IF(G41="",J41,LOOKUP(2,1/('Overview - Section A'!$C$37:$C$44&lt;=$G41)/('Overview - Section A'!$T$37:$T$44&gt;='Impact Indicators - Section B'!$G41),'Overview - Section A'!$U$37:$U$44))</f>
        <v>a1Y1R000003PKsiUAG</v>
      </c>
      <c r="M41" s="470" t="s">
        <v>679</v>
      </c>
      <c r="N41" s="468"/>
      <c r="O41" s="468"/>
      <c r="P41" s="364"/>
      <c r="Q41" s="410"/>
      <c r="R41" s="410"/>
      <c r="S41" s="410"/>
      <c r="T41" s="410"/>
      <c r="U41" s="410"/>
      <c r="V41" s="410"/>
      <c r="W41" s="410"/>
      <c r="X41" s="410"/>
      <c r="Y41" s="410"/>
      <c r="Z41" s="410"/>
      <c r="AA41" s="410"/>
      <c r="AB41" s="410"/>
      <c r="AC41" s="410"/>
      <c r="AD41" s="410"/>
    </row>
    <row r="42" spans="1:30" ht="47.1" customHeight="1" x14ac:dyDescent="0.2">
      <c r="A42" s="465">
        <v>3</v>
      </c>
      <c r="B42" s="419" t="str">
        <f t="shared" si="4"/>
        <v/>
      </c>
      <c r="C42" s="420">
        <f>IFERROR(IF(N42&lt;&gt;"",N42,IF(A42=A41,IF(C41&lt;YEAR('Overview - Section A'!$E$8),C41+1,""),YEAR('Overview - Section A'!$E$7)-1)),"")</f>
        <v>2019</v>
      </c>
      <c r="D42" s="466"/>
      <c r="E42" s="422"/>
      <c r="F42" s="423" t="str">
        <f t="shared" si="5"/>
        <v/>
      </c>
      <c r="G42" s="424"/>
      <c r="H42" s="467"/>
      <c r="I42" s="468" t="str">
        <f t="shared" si="6"/>
        <v>32019</v>
      </c>
      <c r="J42" s="469" t="s">
        <v>431</v>
      </c>
      <c r="K42" s="469" t="b">
        <f t="shared" si="7"/>
        <v>0</v>
      </c>
      <c r="L42" s="468" t="str">
        <f>IF(G42="",J42,LOOKUP(2,1/('Overview - Section A'!$C$37:$C$44&lt;=$G42)/('Overview - Section A'!$T$37:$T$44&gt;='Impact Indicators - Section B'!$G42),'Overview - Section A'!$U$37:$U$44))</f>
        <v>a1Y1R000003PKsdUAG</v>
      </c>
      <c r="M42" s="470" t="s">
        <v>680</v>
      </c>
      <c r="N42" s="468"/>
      <c r="O42" s="468"/>
      <c r="P42" s="364"/>
      <c r="Q42" s="410"/>
      <c r="R42" s="410"/>
      <c r="S42" s="410"/>
      <c r="T42" s="410"/>
      <c r="U42" s="410"/>
      <c r="V42" s="410"/>
      <c r="W42" s="410"/>
      <c r="X42" s="410"/>
      <c r="Y42" s="410"/>
      <c r="Z42" s="410"/>
      <c r="AA42" s="410"/>
      <c r="AB42" s="410"/>
      <c r="AC42" s="410"/>
      <c r="AD42" s="410"/>
    </row>
    <row r="43" spans="1:30" ht="47.1" customHeight="1" x14ac:dyDescent="0.2">
      <c r="A43" s="465">
        <v>3</v>
      </c>
      <c r="B43" s="419" t="str">
        <f t="shared" si="4"/>
        <v/>
      </c>
      <c r="C43" s="420">
        <f>IFERROR(IF(N43&lt;&gt;"",N43,IF(A43=A42,IF(C42&lt;YEAR('Overview - Section A'!$E$8),C42+1,""),YEAR('Overview - Section A'!$E$7)-1)),"")</f>
        <v>2020</v>
      </c>
      <c r="D43" s="466"/>
      <c r="E43" s="422"/>
      <c r="F43" s="423" t="str">
        <f t="shared" si="5"/>
        <v/>
      </c>
      <c r="G43" s="424"/>
      <c r="H43" s="467"/>
      <c r="I43" s="468" t="str">
        <f t="shared" si="6"/>
        <v>32020</v>
      </c>
      <c r="J43" s="469" t="s">
        <v>433</v>
      </c>
      <c r="K43" s="469" t="b">
        <f t="shared" si="7"/>
        <v>0</v>
      </c>
      <c r="L43" s="468" t="str">
        <f>IF(G43="",J43,LOOKUP(2,1/('Overview - Section A'!$C$37:$C$44&lt;=$G43)/('Overview - Section A'!$T$37:$T$44&gt;='Impact Indicators - Section B'!$G43),'Overview - Section A'!$U$37:$U$44))</f>
        <v>a1Y1R000003PKseUAG</v>
      </c>
      <c r="M43" s="470" t="s">
        <v>681</v>
      </c>
      <c r="N43" s="468"/>
      <c r="O43" s="468"/>
      <c r="P43" s="364"/>
      <c r="Q43" s="410"/>
      <c r="R43" s="410"/>
      <c r="S43" s="410"/>
      <c r="T43" s="410"/>
      <c r="U43" s="410"/>
      <c r="V43" s="410"/>
      <c r="W43" s="410"/>
      <c r="X43" s="410"/>
      <c r="Y43" s="410"/>
      <c r="Z43" s="410"/>
      <c r="AA43" s="410"/>
      <c r="AB43" s="410"/>
      <c r="AC43" s="410"/>
      <c r="AD43" s="410"/>
    </row>
    <row r="44" spans="1:30" ht="47.1" customHeight="1" x14ac:dyDescent="0.2">
      <c r="A44" s="465">
        <v>3</v>
      </c>
      <c r="B44" s="419" t="str">
        <f t="shared" si="4"/>
        <v/>
      </c>
      <c r="C44" s="420">
        <f>IFERROR(IF(N44&lt;&gt;"",N44,IF(A44=A43,IF(C43&lt;YEAR('Overview - Section A'!$E$8),C43+1,""),YEAR('Overview - Section A'!$E$7)-1)),"")</f>
        <v>2021</v>
      </c>
      <c r="D44" s="466"/>
      <c r="E44" s="422"/>
      <c r="F44" s="423" t="str">
        <f t="shared" si="5"/>
        <v/>
      </c>
      <c r="G44" s="424"/>
      <c r="H44" s="467"/>
      <c r="I44" s="468" t="str">
        <f t="shared" si="6"/>
        <v>32021</v>
      </c>
      <c r="J44" s="469" t="s">
        <v>435</v>
      </c>
      <c r="K44" s="469" t="b">
        <f t="shared" si="7"/>
        <v>0</v>
      </c>
      <c r="L44" s="468" t="str">
        <f>IF(G44="",J44,LOOKUP(2,1/('Overview - Section A'!$C$37:$C$44&lt;=$G44)/('Overview - Section A'!$T$37:$T$44&gt;='Impact Indicators - Section B'!$G44),'Overview - Section A'!$U$37:$U$44))</f>
        <v>a1Y1R000003PKsfUAG</v>
      </c>
      <c r="M44" s="470" t="s">
        <v>682</v>
      </c>
      <c r="N44" s="468"/>
      <c r="O44" s="468"/>
      <c r="P44" s="364"/>
      <c r="Q44" s="410"/>
      <c r="R44" s="410"/>
      <c r="S44" s="410"/>
      <c r="T44" s="410"/>
      <c r="U44" s="410"/>
      <c r="V44" s="410"/>
      <c r="W44" s="410"/>
      <c r="X44" s="410"/>
      <c r="Y44" s="410"/>
      <c r="Z44" s="410"/>
      <c r="AA44" s="410"/>
      <c r="AB44" s="410"/>
      <c r="AC44" s="410"/>
      <c r="AD44" s="410"/>
    </row>
    <row r="45" spans="1:30" ht="47.1" customHeight="1" x14ac:dyDescent="0.2">
      <c r="A45" s="465">
        <v>3</v>
      </c>
      <c r="B45" s="419" t="str">
        <f t="shared" si="4"/>
        <v/>
      </c>
      <c r="C45" s="420">
        <f>IFERROR(IF(N45&lt;&gt;"",N45,IF(A45=A44,IF(C44&lt;YEAR('Overview - Section A'!$E$8),C44+1,""),YEAR('Overview - Section A'!$E$7)-1)),"")</f>
        <v>2022</v>
      </c>
      <c r="D45" s="466"/>
      <c r="E45" s="422"/>
      <c r="F45" s="423" t="str">
        <f t="shared" si="5"/>
        <v/>
      </c>
      <c r="G45" s="424"/>
      <c r="H45" s="467"/>
      <c r="I45" s="468" t="str">
        <f t="shared" si="6"/>
        <v>32022</v>
      </c>
      <c r="J45" s="469" t="s">
        <v>437</v>
      </c>
      <c r="K45" s="469" t="b">
        <f t="shared" si="7"/>
        <v>0</v>
      </c>
      <c r="L45" s="468" t="str">
        <f>IF(G45="",J45,LOOKUP(2,1/('Overview - Section A'!$C$37:$C$44&lt;=$G45)/('Overview - Section A'!$T$37:$T$44&gt;='Impact Indicators - Section B'!$G45),'Overview - Section A'!$U$37:$U$44))</f>
        <v>a1Y1R000003PKsgUAG</v>
      </c>
      <c r="M45" s="470" t="s">
        <v>683</v>
      </c>
      <c r="N45" s="468"/>
      <c r="O45" s="468"/>
      <c r="P45" s="364"/>
      <c r="Q45" s="410"/>
      <c r="R45" s="410"/>
      <c r="S45" s="410"/>
      <c r="T45" s="410"/>
      <c r="U45" s="410"/>
      <c r="V45" s="410"/>
      <c r="W45" s="410"/>
      <c r="X45" s="410"/>
      <c r="Y45" s="410"/>
      <c r="Z45" s="410"/>
      <c r="AA45" s="410"/>
      <c r="AB45" s="410"/>
      <c r="AC45" s="410"/>
      <c r="AD45" s="410"/>
    </row>
    <row r="46" spans="1:30" ht="47.1" customHeight="1" x14ac:dyDescent="0.2">
      <c r="A46" s="465">
        <v>3</v>
      </c>
      <c r="B46" s="419" t="str">
        <f t="shared" si="4"/>
        <v/>
      </c>
      <c r="C46" s="420" t="str">
        <f>IFERROR(IF(N46&lt;&gt;"",N46,IF(A46=A45,IF(C45&lt;YEAR('Overview - Section A'!$E$8),C45+1,""),YEAR('Overview - Section A'!$E$7)-1)),"")</f>
        <v/>
      </c>
      <c r="D46" s="466"/>
      <c r="E46" s="422"/>
      <c r="F46" s="423" t="str">
        <f t="shared" si="5"/>
        <v/>
      </c>
      <c r="G46" s="424"/>
      <c r="H46" s="467"/>
      <c r="I46" s="468" t="str">
        <f t="shared" si="6"/>
        <v>3</v>
      </c>
      <c r="J46" s="469" t="s">
        <v>439</v>
      </c>
      <c r="K46" s="469" t="b">
        <f t="shared" si="7"/>
        <v>0</v>
      </c>
      <c r="L46" s="468" t="str">
        <f>IF(G46="",J46,LOOKUP(2,1/('Overview - Section A'!$C$37:$C$44&lt;=$G46)/('Overview - Section A'!$T$37:$T$44&gt;='Impact Indicators - Section B'!$G46),'Overview - Section A'!$U$37:$U$44))</f>
        <v>a1Y1R000003PKshUAG</v>
      </c>
      <c r="M46" s="470" t="s">
        <v>684</v>
      </c>
      <c r="N46" s="468"/>
      <c r="O46" s="468"/>
      <c r="P46" s="364"/>
      <c r="Q46" s="410"/>
      <c r="R46" s="410"/>
      <c r="S46" s="410"/>
      <c r="T46" s="410"/>
      <c r="U46" s="410"/>
      <c r="V46" s="410"/>
      <c r="W46" s="410"/>
      <c r="X46" s="410"/>
      <c r="Y46" s="410"/>
      <c r="Z46" s="410"/>
      <c r="AA46" s="410"/>
      <c r="AB46" s="410"/>
      <c r="AC46" s="410"/>
      <c r="AD46" s="410"/>
    </row>
    <row r="47" spans="1:30" ht="47.1" customHeight="1" x14ac:dyDescent="0.2">
      <c r="A47" s="465">
        <v>3</v>
      </c>
      <c r="B47" s="419" t="str">
        <f t="shared" si="4"/>
        <v/>
      </c>
      <c r="C47" s="420" t="str">
        <f>IFERROR(IF(N47&lt;&gt;"",N47,IF(A47=A46,IF(C46&lt;YEAR('Overview - Section A'!$E$8),C46+1,""),YEAR('Overview - Section A'!$E$7)-1)),"")</f>
        <v/>
      </c>
      <c r="D47" s="466"/>
      <c r="E47" s="422"/>
      <c r="F47" s="423" t="str">
        <f t="shared" si="5"/>
        <v/>
      </c>
      <c r="G47" s="424"/>
      <c r="H47" s="467"/>
      <c r="I47" s="468" t="str">
        <f t="shared" si="6"/>
        <v>3</v>
      </c>
      <c r="J47" s="469" t="s">
        <v>441</v>
      </c>
      <c r="K47" s="469" t="b">
        <f t="shared" si="7"/>
        <v>0</v>
      </c>
      <c r="L47" s="468" t="str">
        <f>IF(G47="",J47,LOOKUP(2,1/('Overview - Section A'!$C$37:$C$44&lt;=$G47)/('Overview - Section A'!$T$37:$T$44&gt;='Impact Indicators - Section B'!$G47),'Overview - Section A'!$U$37:$U$44))</f>
        <v>a1Y1R000003PKsiUAG</v>
      </c>
      <c r="M47" s="470" t="s">
        <v>685</v>
      </c>
      <c r="N47" s="468"/>
      <c r="O47" s="468"/>
      <c r="P47" s="364"/>
      <c r="Q47" s="410"/>
      <c r="R47" s="410"/>
      <c r="S47" s="410"/>
      <c r="T47" s="410"/>
      <c r="U47" s="410"/>
      <c r="V47" s="410"/>
      <c r="W47" s="410"/>
      <c r="X47" s="410"/>
      <c r="Y47" s="410"/>
      <c r="Z47" s="410"/>
      <c r="AA47" s="410"/>
      <c r="AB47" s="410"/>
      <c r="AC47" s="410"/>
      <c r="AD47" s="410"/>
    </row>
    <row r="48" spans="1:30" ht="47.1" customHeight="1" x14ac:dyDescent="0.2">
      <c r="A48" s="465">
        <v>4</v>
      </c>
      <c r="B48" s="419" t="str">
        <f t="shared" si="4"/>
        <v/>
      </c>
      <c r="C48" s="420">
        <f>IFERROR(IF(N48&lt;&gt;"",N48,IF(A48=A47,IF(C47&lt;YEAR('Overview - Section A'!$E$8),C47+1,""),YEAR('Overview - Section A'!$E$7)-1)),"")</f>
        <v>2019</v>
      </c>
      <c r="D48" s="466"/>
      <c r="E48" s="422"/>
      <c r="F48" s="423" t="str">
        <f t="shared" si="5"/>
        <v/>
      </c>
      <c r="G48" s="424"/>
      <c r="H48" s="467"/>
      <c r="I48" s="468" t="str">
        <f t="shared" si="6"/>
        <v>42019</v>
      </c>
      <c r="J48" s="469" t="s">
        <v>431</v>
      </c>
      <c r="K48" s="469" t="b">
        <f t="shared" si="7"/>
        <v>0</v>
      </c>
      <c r="L48" s="468" t="str">
        <f>IF(G48="",J48,LOOKUP(2,1/('Overview - Section A'!$C$37:$C$44&lt;=$G48)/('Overview - Section A'!$T$37:$T$44&gt;='Impact Indicators - Section B'!$G48),'Overview - Section A'!$U$37:$U$44))</f>
        <v>a1Y1R000003PKsdUAG</v>
      </c>
      <c r="M48" s="470" t="s">
        <v>686</v>
      </c>
      <c r="N48" s="468"/>
      <c r="O48" s="468"/>
      <c r="P48" s="364"/>
      <c r="Q48" s="410"/>
      <c r="R48" s="410"/>
      <c r="S48" s="410"/>
      <c r="T48" s="410"/>
      <c r="U48" s="410"/>
      <c r="V48" s="410"/>
      <c r="W48" s="410"/>
      <c r="X48" s="410"/>
      <c r="Y48" s="410"/>
      <c r="Z48" s="410"/>
      <c r="AA48" s="410"/>
      <c r="AB48" s="410"/>
      <c r="AC48" s="410"/>
      <c r="AD48" s="410"/>
    </row>
    <row r="49" spans="1:30" ht="47.1" customHeight="1" x14ac:dyDescent="0.2">
      <c r="A49" s="465">
        <v>4</v>
      </c>
      <c r="B49" s="419" t="str">
        <f t="shared" si="4"/>
        <v/>
      </c>
      <c r="C49" s="420">
        <f>IFERROR(IF(N49&lt;&gt;"",N49,IF(A49=A48,IF(C48&lt;YEAR('Overview - Section A'!$E$8),C48+1,""),YEAR('Overview - Section A'!$E$7)-1)),"")</f>
        <v>2020</v>
      </c>
      <c r="D49" s="466"/>
      <c r="E49" s="422"/>
      <c r="F49" s="423" t="str">
        <f t="shared" si="5"/>
        <v/>
      </c>
      <c r="G49" s="424"/>
      <c r="H49" s="467"/>
      <c r="I49" s="468" t="str">
        <f t="shared" si="6"/>
        <v>42020</v>
      </c>
      <c r="J49" s="469" t="s">
        <v>433</v>
      </c>
      <c r="K49" s="469" t="b">
        <f t="shared" si="7"/>
        <v>0</v>
      </c>
      <c r="L49" s="468" t="str">
        <f>IF(G49="",J49,LOOKUP(2,1/('Overview - Section A'!$C$37:$C$44&lt;=$G49)/('Overview - Section A'!$T$37:$T$44&gt;='Impact Indicators - Section B'!$G49),'Overview - Section A'!$U$37:$U$44))</f>
        <v>a1Y1R000003PKseUAG</v>
      </c>
      <c r="M49" s="470" t="s">
        <v>687</v>
      </c>
      <c r="N49" s="468"/>
      <c r="O49" s="468"/>
      <c r="P49" s="364"/>
      <c r="Q49" s="410"/>
      <c r="R49" s="410"/>
      <c r="S49" s="410"/>
      <c r="T49" s="410"/>
      <c r="U49" s="410"/>
      <c r="V49" s="410"/>
      <c r="W49" s="410"/>
      <c r="X49" s="410"/>
      <c r="Y49" s="410"/>
      <c r="Z49" s="410"/>
      <c r="AA49" s="410"/>
      <c r="AB49" s="410"/>
      <c r="AC49" s="410"/>
      <c r="AD49" s="410"/>
    </row>
    <row r="50" spans="1:30" ht="47.1" customHeight="1" x14ac:dyDescent="0.2">
      <c r="A50" s="465">
        <v>4</v>
      </c>
      <c r="B50" s="419" t="str">
        <f t="shared" si="4"/>
        <v/>
      </c>
      <c r="C50" s="420">
        <f>IFERROR(IF(N50&lt;&gt;"",N50,IF(A50=A49,IF(C49&lt;YEAR('Overview - Section A'!$E$8),C49+1,""),YEAR('Overview - Section A'!$E$7)-1)),"")</f>
        <v>2021</v>
      </c>
      <c r="D50" s="466"/>
      <c r="E50" s="422"/>
      <c r="F50" s="423" t="str">
        <f t="shared" si="5"/>
        <v/>
      </c>
      <c r="G50" s="424"/>
      <c r="H50" s="467"/>
      <c r="I50" s="468" t="str">
        <f t="shared" si="6"/>
        <v>42021</v>
      </c>
      <c r="J50" s="469" t="s">
        <v>435</v>
      </c>
      <c r="K50" s="469" t="b">
        <f t="shared" si="7"/>
        <v>0</v>
      </c>
      <c r="L50" s="468" t="str">
        <f>IF(G50="",J50,LOOKUP(2,1/('Overview - Section A'!$C$37:$C$44&lt;=$G50)/('Overview - Section A'!$T$37:$T$44&gt;='Impact Indicators - Section B'!$G50),'Overview - Section A'!$U$37:$U$44))</f>
        <v>a1Y1R000003PKsfUAG</v>
      </c>
      <c r="M50" s="470" t="s">
        <v>688</v>
      </c>
      <c r="N50" s="468"/>
      <c r="O50" s="468"/>
      <c r="P50" s="364"/>
      <c r="Q50" s="410"/>
      <c r="R50" s="410"/>
      <c r="S50" s="410"/>
      <c r="T50" s="410"/>
      <c r="U50" s="410"/>
      <c r="V50" s="410"/>
      <c r="W50" s="410"/>
      <c r="X50" s="410"/>
      <c r="Y50" s="410"/>
      <c r="Z50" s="410"/>
      <c r="AA50" s="410"/>
      <c r="AB50" s="410"/>
      <c r="AC50" s="410"/>
      <c r="AD50" s="410"/>
    </row>
    <row r="51" spans="1:30" ht="47.1" customHeight="1" x14ac:dyDescent="0.2">
      <c r="A51" s="465">
        <v>4</v>
      </c>
      <c r="B51" s="419" t="str">
        <f t="shared" si="4"/>
        <v/>
      </c>
      <c r="C51" s="420">
        <f>IFERROR(IF(N51&lt;&gt;"",N51,IF(A51=A50,IF(C50&lt;YEAR('Overview - Section A'!$E$8),C50+1,""),YEAR('Overview - Section A'!$E$7)-1)),"")</f>
        <v>2022</v>
      </c>
      <c r="D51" s="466"/>
      <c r="E51" s="422"/>
      <c r="F51" s="423" t="str">
        <f t="shared" si="5"/>
        <v/>
      </c>
      <c r="G51" s="424"/>
      <c r="H51" s="467"/>
      <c r="I51" s="468" t="str">
        <f t="shared" si="6"/>
        <v>42022</v>
      </c>
      <c r="J51" s="469" t="s">
        <v>437</v>
      </c>
      <c r="K51" s="469" t="b">
        <f t="shared" si="7"/>
        <v>0</v>
      </c>
      <c r="L51" s="468" t="str">
        <f>IF(G51="",J51,LOOKUP(2,1/('Overview - Section A'!$C$37:$C$44&lt;=$G51)/('Overview - Section A'!$T$37:$T$44&gt;='Impact Indicators - Section B'!$G51),'Overview - Section A'!$U$37:$U$44))</f>
        <v>a1Y1R000003PKsgUAG</v>
      </c>
      <c r="M51" s="470" t="s">
        <v>689</v>
      </c>
      <c r="N51" s="468"/>
      <c r="O51" s="468"/>
      <c r="P51" s="364"/>
      <c r="Q51" s="410"/>
      <c r="R51" s="410"/>
      <c r="S51" s="410"/>
      <c r="T51" s="410"/>
      <c r="U51" s="410"/>
      <c r="V51" s="410"/>
      <c r="W51" s="410"/>
      <c r="X51" s="410"/>
      <c r="Y51" s="410"/>
      <c r="Z51" s="410"/>
      <c r="AA51" s="410"/>
      <c r="AB51" s="410"/>
      <c r="AC51" s="410"/>
      <c r="AD51" s="410"/>
    </row>
    <row r="52" spans="1:30" ht="47.1" customHeight="1" x14ac:dyDescent="0.2">
      <c r="A52" s="465">
        <v>4</v>
      </c>
      <c r="B52" s="419" t="str">
        <f t="shared" si="4"/>
        <v/>
      </c>
      <c r="C52" s="420" t="str">
        <f>IFERROR(IF(N52&lt;&gt;"",N52,IF(A52=A51,IF(C51&lt;YEAR('Overview - Section A'!$E$8),C51+1,""),YEAR('Overview - Section A'!$E$7)-1)),"")</f>
        <v/>
      </c>
      <c r="D52" s="466"/>
      <c r="E52" s="422"/>
      <c r="F52" s="423" t="str">
        <f t="shared" si="5"/>
        <v/>
      </c>
      <c r="G52" s="424"/>
      <c r="H52" s="467"/>
      <c r="I52" s="468" t="str">
        <f t="shared" si="6"/>
        <v>4</v>
      </c>
      <c r="J52" s="469" t="s">
        <v>439</v>
      </c>
      <c r="K52" s="469" t="b">
        <f t="shared" si="7"/>
        <v>0</v>
      </c>
      <c r="L52" s="468" t="str">
        <f>IF(G52="",J52,LOOKUP(2,1/('Overview - Section A'!$C$37:$C$44&lt;=$G52)/('Overview - Section A'!$T$37:$T$44&gt;='Impact Indicators - Section B'!$G52),'Overview - Section A'!$U$37:$U$44))</f>
        <v>a1Y1R000003PKshUAG</v>
      </c>
      <c r="M52" s="470" t="s">
        <v>690</v>
      </c>
      <c r="N52" s="468"/>
      <c r="O52" s="468"/>
      <c r="P52" s="364"/>
      <c r="Q52" s="410"/>
      <c r="R52" s="410"/>
      <c r="S52" s="410"/>
      <c r="T52" s="410"/>
      <c r="U52" s="410"/>
      <c r="V52" s="410"/>
      <c r="W52" s="410"/>
      <c r="X52" s="410"/>
      <c r="Y52" s="410"/>
      <c r="Z52" s="410"/>
      <c r="AA52" s="410"/>
      <c r="AB52" s="410"/>
      <c r="AC52" s="410"/>
      <c r="AD52" s="410"/>
    </row>
    <row r="53" spans="1:30" ht="47.1" customHeight="1" x14ac:dyDescent="0.2">
      <c r="A53" s="465">
        <v>4</v>
      </c>
      <c r="B53" s="419" t="str">
        <f t="shared" si="4"/>
        <v/>
      </c>
      <c r="C53" s="420" t="str">
        <f>IFERROR(IF(N53&lt;&gt;"",N53,IF(A53=A52,IF(C52&lt;YEAR('Overview - Section A'!$E$8),C52+1,""),YEAR('Overview - Section A'!$E$7)-1)),"")</f>
        <v/>
      </c>
      <c r="D53" s="466"/>
      <c r="E53" s="422"/>
      <c r="F53" s="423" t="str">
        <f t="shared" si="5"/>
        <v/>
      </c>
      <c r="G53" s="424"/>
      <c r="H53" s="467"/>
      <c r="I53" s="468" t="str">
        <f t="shared" si="6"/>
        <v>4</v>
      </c>
      <c r="J53" s="469" t="s">
        <v>441</v>
      </c>
      <c r="K53" s="469" t="b">
        <f t="shared" si="7"/>
        <v>0</v>
      </c>
      <c r="L53" s="468" t="str">
        <f>IF(G53="",J53,LOOKUP(2,1/('Overview - Section A'!$C$37:$C$44&lt;=$G53)/('Overview - Section A'!$T$37:$T$44&gt;='Impact Indicators - Section B'!$G53),'Overview - Section A'!$U$37:$U$44))</f>
        <v>a1Y1R000003PKsiUAG</v>
      </c>
      <c r="M53" s="470" t="s">
        <v>691</v>
      </c>
      <c r="N53" s="468"/>
      <c r="O53" s="468"/>
      <c r="P53" s="364"/>
      <c r="Q53" s="410"/>
      <c r="R53" s="410"/>
      <c r="S53" s="410"/>
      <c r="T53" s="410"/>
      <c r="U53" s="410"/>
      <c r="V53" s="410"/>
      <c r="W53" s="410"/>
      <c r="X53" s="410"/>
      <c r="Y53" s="410"/>
      <c r="Z53" s="410"/>
      <c r="AA53" s="410"/>
      <c r="AB53" s="410"/>
      <c r="AC53" s="410"/>
      <c r="AD53" s="410"/>
    </row>
    <row r="54" spans="1:30" ht="47.1" customHeight="1" x14ac:dyDescent="0.2">
      <c r="A54" s="465">
        <v>5</v>
      </c>
      <c r="B54" s="419" t="str">
        <f t="shared" si="4"/>
        <v/>
      </c>
      <c r="C54" s="420">
        <f>IFERROR(IF(N54&lt;&gt;"",N54,IF(A54=A53,IF(C53&lt;YEAR('Overview - Section A'!$E$8),C53+1,""),YEAR('Overview - Section A'!$E$7)-1)),"")</f>
        <v>2019</v>
      </c>
      <c r="D54" s="466"/>
      <c r="E54" s="422"/>
      <c r="F54" s="423" t="str">
        <f t="shared" si="5"/>
        <v/>
      </c>
      <c r="G54" s="424"/>
      <c r="H54" s="467"/>
      <c r="I54" s="468" t="str">
        <f t="shared" si="6"/>
        <v>52019</v>
      </c>
      <c r="J54" s="469" t="s">
        <v>431</v>
      </c>
      <c r="K54" s="469" t="b">
        <f t="shared" si="7"/>
        <v>0</v>
      </c>
      <c r="L54" s="468" t="str">
        <f>IF(G54="",J54,LOOKUP(2,1/('Overview - Section A'!$C$37:$C$44&lt;=$G54)/('Overview - Section A'!$T$37:$T$44&gt;='Impact Indicators - Section B'!$G54),'Overview - Section A'!$U$37:$U$44))</f>
        <v>a1Y1R000003PKsdUAG</v>
      </c>
      <c r="M54" s="470" t="s">
        <v>692</v>
      </c>
      <c r="N54" s="468"/>
      <c r="O54" s="468"/>
      <c r="P54" s="364"/>
      <c r="Q54" s="410"/>
      <c r="R54" s="410"/>
      <c r="S54" s="410"/>
      <c r="T54" s="410"/>
      <c r="U54" s="410"/>
      <c r="V54" s="410"/>
      <c r="W54" s="410"/>
      <c r="X54" s="410"/>
      <c r="Y54" s="410"/>
      <c r="Z54" s="410"/>
      <c r="AA54" s="410"/>
      <c r="AB54" s="410"/>
      <c r="AC54" s="410"/>
      <c r="AD54" s="410"/>
    </row>
    <row r="55" spans="1:30" ht="47.1" customHeight="1" x14ac:dyDescent="0.2">
      <c r="A55" s="465">
        <v>5</v>
      </c>
      <c r="B55" s="419" t="str">
        <f t="shared" si="4"/>
        <v/>
      </c>
      <c r="C55" s="420">
        <f>IFERROR(IF(N55&lt;&gt;"",N55,IF(A55=A54,IF(C54&lt;YEAR('Overview - Section A'!$E$8),C54+1,""),YEAR('Overview - Section A'!$E$7)-1)),"")</f>
        <v>2020</v>
      </c>
      <c r="D55" s="466"/>
      <c r="E55" s="422"/>
      <c r="F55" s="423" t="str">
        <f t="shared" si="5"/>
        <v/>
      </c>
      <c r="G55" s="424"/>
      <c r="H55" s="467"/>
      <c r="I55" s="468" t="str">
        <f t="shared" si="6"/>
        <v>52020</v>
      </c>
      <c r="J55" s="469" t="s">
        <v>433</v>
      </c>
      <c r="K55" s="469" t="b">
        <f t="shared" si="7"/>
        <v>0</v>
      </c>
      <c r="L55" s="468" t="str">
        <f>IF(G55="",J55,LOOKUP(2,1/('Overview - Section A'!$C$37:$C$44&lt;=$G55)/('Overview - Section A'!$T$37:$T$44&gt;='Impact Indicators - Section B'!$G55),'Overview - Section A'!$U$37:$U$44))</f>
        <v>a1Y1R000003PKseUAG</v>
      </c>
      <c r="M55" s="470" t="s">
        <v>693</v>
      </c>
      <c r="N55" s="468"/>
      <c r="O55" s="468"/>
      <c r="P55" s="364"/>
      <c r="Q55" s="410"/>
      <c r="R55" s="410"/>
      <c r="S55" s="410"/>
      <c r="T55" s="410"/>
      <c r="U55" s="410"/>
      <c r="V55" s="410"/>
      <c r="W55" s="410"/>
      <c r="X55" s="410"/>
      <c r="Y55" s="410"/>
      <c r="Z55" s="410"/>
      <c r="AA55" s="410"/>
      <c r="AB55" s="410"/>
      <c r="AC55" s="410"/>
      <c r="AD55" s="410"/>
    </row>
    <row r="56" spans="1:30" ht="47.1" customHeight="1" x14ac:dyDescent="0.2">
      <c r="A56" s="465">
        <v>5</v>
      </c>
      <c r="B56" s="419" t="str">
        <f t="shared" si="4"/>
        <v/>
      </c>
      <c r="C56" s="420">
        <f>IFERROR(IF(N56&lt;&gt;"",N56,IF(A56=A55,IF(C55&lt;YEAR('Overview - Section A'!$E$8),C55+1,""),YEAR('Overview - Section A'!$E$7)-1)),"")</f>
        <v>2021</v>
      </c>
      <c r="D56" s="466"/>
      <c r="E56" s="422"/>
      <c r="F56" s="423" t="str">
        <f t="shared" si="5"/>
        <v/>
      </c>
      <c r="G56" s="424"/>
      <c r="H56" s="467"/>
      <c r="I56" s="468" t="str">
        <f t="shared" si="6"/>
        <v>52021</v>
      </c>
      <c r="J56" s="469" t="s">
        <v>435</v>
      </c>
      <c r="K56" s="469" t="b">
        <f t="shared" si="7"/>
        <v>0</v>
      </c>
      <c r="L56" s="468" t="str">
        <f>IF(G56="",J56,LOOKUP(2,1/('Overview - Section A'!$C$37:$C$44&lt;=$G56)/('Overview - Section A'!$T$37:$T$44&gt;='Impact Indicators - Section B'!$G56),'Overview - Section A'!$U$37:$U$44))</f>
        <v>a1Y1R000003PKsfUAG</v>
      </c>
      <c r="M56" s="470" t="s">
        <v>694</v>
      </c>
      <c r="N56" s="468"/>
      <c r="O56" s="468"/>
      <c r="P56" s="364"/>
      <c r="Q56" s="410"/>
      <c r="R56" s="410"/>
      <c r="S56" s="410"/>
      <c r="T56" s="410"/>
      <c r="U56" s="410"/>
      <c r="V56" s="410"/>
      <c r="W56" s="410"/>
      <c r="X56" s="410"/>
      <c r="Y56" s="410"/>
      <c r="Z56" s="410"/>
      <c r="AA56" s="410"/>
      <c r="AB56" s="410"/>
      <c r="AC56" s="410"/>
      <c r="AD56" s="410"/>
    </row>
    <row r="57" spans="1:30" ht="47.1" customHeight="1" x14ac:dyDescent="0.2">
      <c r="A57" s="465">
        <v>5</v>
      </c>
      <c r="B57" s="419" t="str">
        <f t="shared" si="4"/>
        <v/>
      </c>
      <c r="C57" s="420">
        <f>IFERROR(IF(N57&lt;&gt;"",N57,IF(A57=A56,IF(C56&lt;YEAR('Overview - Section A'!$E$8),C56+1,""),YEAR('Overview - Section A'!$E$7)-1)),"")</f>
        <v>2022</v>
      </c>
      <c r="D57" s="466"/>
      <c r="E57" s="422"/>
      <c r="F57" s="423" t="str">
        <f t="shared" si="5"/>
        <v/>
      </c>
      <c r="G57" s="424"/>
      <c r="H57" s="467"/>
      <c r="I57" s="468" t="str">
        <f t="shared" si="6"/>
        <v>52022</v>
      </c>
      <c r="J57" s="469" t="s">
        <v>437</v>
      </c>
      <c r="K57" s="469" t="b">
        <f t="shared" si="7"/>
        <v>0</v>
      </c>
      <c r="L57" s="468" t="str">
        <f>IF(G57="",J57,LOOKUP(2,1/('Overview - Section A'!$C$37:$C$44&lt;=$G57)/('Overview - Section A'!$T$37:$T$44&gt;='Impact Indicators - Section B'!$G57),'Overview - Section A'!$U$37:$U$44))</f>
        <v>a1Y1R000003PKsgUAG</v>
      </c>
      <c r="M57" s="470" t="s">
        <v>695</v>
      </c>
      <c r="N57" s="468"/>
      <c r="O57" s="468"/>
      <c r="P57" s="364"/>
      <c r="Q57" s="410"/>
      <c r="R57" s="410"/>
      <c r="S57" s="410"/>
      <c r="T57" s="410"/>
      <c r="U57" s="410"/>
      <c r="V57" s="410"/>
      <c r="W57" s="410"/>
      <c r="X57" s="410"/>
      <c r="Y57" s="410"/>
      <c r="Z57" s="410"/>
      <c r="AA57" s="410"/>
      <c r="AB57" s="410"/>
      <c r="AC57" s="410"/>
      <c r="AD57" s="410"/>
    </row>
    <row r="58" spans="1:30" ht="47.1" customHeight="1" x14ac:dyDescent="0.2">
      <c r="A58" s="465">
        <v>5</v>
      </c>
      <c r="B58" s="419" t="str">
        <f t="shared" si="4"/>
        <v/>
      </c>
      <c r="C58" s="420" t="str">
        <f>IFERROR(IF(N58&lt;&gt;"",N58,IF(A58=A57,IF(C57&lt;YEAR('Overview - Section A'!$E$8),C57+1,""),YEAR('Overview - Section A'!$E$7)-1)),"")</f>
        <v/>
      </c>
      <c r="D58" s="466"/>
      <c r="E58" s="422"/>
      <c r="F58" s="423" t="str">
        <f t="shared" si="5"/>
        <v/>
      </c>
      <c r="G58" s="424"/>
      <c r="H58" s="467"/>
      <c r="I58" s="468" t="str">
        <f t="shared" si="6"/>
        <v>5</v>
      </c>
      <c r="J58" s="469" t="s">
        <v>439</v>
      </c>
      <c r="K58" s="469" t="b">
        <f t="shared" si="7"/>
        <v>0</v>
      </c>
      <c r="L58" s="468" t="str">
        <f>IF(G58="",J58,LOOKUP(2,1/('Overview - Section A'!$C$37:$C$44&lt;=$G58)/('Overview - Section A'!$T$37:$T$44&gt;='Impact Indicators - Section B'!$G58),'Overview - Section A'!$U$37:$U$44))</f>
        <v>a1Y1R000003PKshUAG</v>
      </c>
      <c r="M58" s="470" t="s">
        <v>696</v>
      </c>
      <c r="N58" s="468"/>
      <c r="O58" s="468"/>
      <c r="P58" s="364"/>
      <c r="Q58" s="410"/>
      <c r="R58" s="410"/>
      <c r="S58" s="410"/>
      <c r="T58" s="410"/>
      <c r="U58" s="410"/>
      <c r="V58" s="410"/>
      <c r="W58" s="410"/>
      <c r="X58" s="410"/>
      <c r="Y58" s="410"/>
      <c r="Z58" s="410"/>
      <c r="AA58" s="410"/>
      <c r="AB58" s="410"/>
      <c r="AC58" s="410"/>
      <c r="AD58" s="410"/>
    </row>
    <row r="59" spans="1:30" ht="47.1" customHeight="1" x14ac:dyDescent="0.2">
      <c r="A59" s="465">
        <v>5</v>
      </c>
      <c r="B59" s="419" t="str">
        <f t="shared" si="4"/>
        <v/>
      </c>
      <c r="C59" s="420" t="str">
        <f>IFERROR(IF(N59&lt;&gt;"",N59,IF(A59=A58,IF(C58&lt;YEAR('Overview - Section A'!$E$8),C58+1,""),YEAR('Overview - Section A'!$E$7)-1)),"")</f>
        <v/>
      </c>
      <c r="D59" s="466"/>
      <c r="E59" s="422"/>
      <c r="F59" s="423" t="str">
        <f t="shared" si="5"/>
        <v/>
      </c>
      <c r="G59" s="424"/>
      <c r="H59" s="467"/>
      <c r="I59" s="468" t="str">
        <f t="shared" si="6"/>
        <v>5</v>
      </c>
      <c r="J59" s="469" t="s">
        <v>441</v>
      </c>
      <c r="K59" s="469" t="b">
        <f t="shared" si="7"/>
        <v>0</v>
      </c>
      <c r="L59" s="468" t="str">
        <f>IF(G59="",J59,LOOKUP(2,1/('Overview - Section A'!$C$37:$C$44&lt;=$G59)/('Overview - Section A'!$T$37:$T$44&gt;='Impact Indicators - Section B'!$G59),'Overview - Section A'!$U$37:$U$44))</f>
        <v>a1Y1R000003PKsiUAG</v>
      </c>
      <c r="M59" s="470" t="s">
        <v>697</v>
      </c>
      <c r="N59" s="468"/>
      <c r="O59" s="468"/>
      <c r="P59" s="364"/>
      <c r="Q59" s="410"/>
      <c r="R59" s="410"/>
      <c r="S59" s="410"/>
      <c r="T59" s="410"/>
      <c r="U59" s="410"/>
      <c r="V59" s="410"/>
      <c r="W59" s="410"/>
      <c r="X59" s="410"/>
      <c r="Y59" s="410"/>
      <c r="Z59" s="410"/>
      <c r="AA59" s="410"/>
      <c r="AB59" s="410"/>
      <c r="AC59" s="410"/>
      <c r="AD59" s="410"/>
    </row>
    <row r="60" spans="1:30" ht="47.1" customHeight="1" x14ac:dyDescent="0.2">
      <c r="A60" s="465">
        <v>6</v>
      </c>
      <c r="B60" s="419" t="str">
        <f t="shared" si="4"/>
        <v/>
      </c>
      <c r="C60" s="420">
        <f>IFERROR(IF(N60&lt;&gt;"",N60,IF(A60=A59,IF(C59&lt;YEAR('Overview - Section A'!$E$8),C59+1,""),YEAR('Overview - Section A'!$E$7)-1)),"")</f>
        <v>2019</v>
      </c>
      <c r="D60" s="466"/>
      <c r="E60" s="422"/>
      <c r="F60" s="423" t="str">
        <f t="shared" si="5"/>
        <v/>
      </c>
      <c r="G60" s="424"/>
      <c r="H60" s="467"/>
      <c r="I60" s="468" t="str">
        <f t="shared" si="6"/>
        <v>62019</v>
      </c>
      <c r="J60" s="469" t="s">
        <v>431</v>
      </c>
      <c r="K60" s="469" t="b">
        <f t="shared" si="7"/>
        <v>0</v>
      </c>
      <c r="L60" s="468" t="str">
        <f>IF(G60="",J60,LOOKUP(2,1/('Overview - Section A'!$C$37:$C$44&lt;=$G60)/('Overview - Section A'!$T$37:$T$44&gt;='Impact Indicators - Section B'!$G60),'Overview - Section A'!$U$37:$U$44))</f>
        <v>a1Y1R000003PKsdUAG</v>
      </c>
      <c r="M60" s="470" t="s">
        <v>698</v>
      </c>
      <c r="N60" s="468"/>
      <c r="O60" s="468"/>
      <c r="P60" s="364"/>
      <c r="Q60" s="410"/>
      <c r="R60" s="410"/>
      <c r="S60" s="410"/>
      <c r="T60" s="410"/>
      <c r="U60" s="410"/>
      <c r="V60" s="410"/>
      <c r="W60" s="410"/>
      <c r="X60" s="410"/>
      <c r="Y60" s="410"/>
      <c r="Z60" s="410"/>
      <c r="AA60" s="410"/>
      <c r="AB60" s="410"/>
      <c r="AC60" s="410"/>
      <c r="AD60" s="410"/>
    </row>
    <row r="61" spans="1:30" ht="47.1" customHeight="1" x14ac:dyDescent="0.2">
      <c r="A61" s="465">
        <v>6</v>
      </c>
      <c r="B61" s="419" t="str">
        <f t="shared" si="4"/>
        <v/>
      </c>
      <c r="C61" s="420">
        <f>IFERROR(IF(N61&lt;&gt;"",N61,IF(A61=A60,IF(C60&lt;YEAR('Overview - Section A'!$E$8),C60+1,""),YEAR('Overview - Section A'!$E$7)-1)),"")</f>
        <v>2020</v>
      </c>
      <c r="D61" s="466"/>
      <c r="E61" s="422"/>
      <c r="F61" s="423" t="str">
        <f t="shared" si="5"/>
        <v/>
      </c>
      <c r="G61" s="424"/>
      <c r="H61" s="467"/>
      <c r="I61" s="468" t="str">
        <f t="shared" si="6"/>
        <v>62020</v>
      </c>
      <c r="J61" s="469" t="s">
        <v>433</v>
      </c>
      <c r="K61" s="469" t="b">
        <f t="shared" si="7"/>
        <v>0</v>
      </c>
      <c r="L61" s="468" t="str">
        <f>IF(G61="",J61,LOOKUP(2,1/('Overview - Section A'!$C$37:$C$44&lt;=$G61)/('Overview - Section A'!$T$37:$T$44&gt;='Impact Indicators - Section B'!$G61),'Overview - Section A'!$U$37:$U$44))</f>
        <v>a1Y1R000003PKseUAG</v>
      </c>
      <c r="M61" s="470" t="s">
        <v>699</v>
      </c>
      <c r="N61" s="468"/>
      <c r="O61" s="468"/>
      <c r="P61" s="364"/>
      <c r="Q61" s="410"/>
      <c r="R61" s="410"/>
      <c r="S61" s="410"/>
      <c r="T61" s="410"/>
      <c r="U61" s="410"/>
      <c r="V61" s="410"/>
      <c r="W61" s="410"/>
      <c r="X61" s="410"/>
      <c r="Y61" s="410"/>
      <c r="Z61" s="410"/>
      <c r="AA61" s="410"/>
      <c r="AB61" s="410"/>
      <c r="AC61" s="410"/>
      <c r="AD61" s="410"/>
    </row>
    <row r="62" spans="1:30" ht="47.1" customHeight="1" x14ac:dyDescent="0.2">
      <c r="A62" s="465">
        <v>6</v>
      </c>
      <c r="B62" s="419" t="str">
        <f t="shared" si="4"/>
        <v/>
      </c>
      <c r="C62" s="420">
        <f>IFERROR(IF(N62&lt;&gt;"",N62,IF(A62=A61,IF(C61&lt;YEAR('Overview - Section A'!$E$8),C61+1,""),YEAR('Overview - Section A'!$E$7)-1)),"")</f>
        <v>2021</v>
      </c>
      <c r="D62" s="466"/>
      <c r="E62" s="422"/>
      <c r="F62" s="423" t="str">
        <f t="shared" si="5"/>
        <v/>
      </c>
      <c r="G62" s="424"/>
      <c r="H62" s="467"/>
      <c r="I62" s="468" t="str">
        <f t="shared" si="6"/>
        <v>62021</v>
      </c>
      <c r="J62" s="469" t="s">
        <v>435</v>
      </c>
      <c r="K62" s="469" t="b">
        <f t="shared" si="7"/>
        <v>0</v>
      </c>
      <c r="L62" s="468" t="str">
        <f>IF(G62="",J62,LOOKUP(2,1/('Overview - Section A'!$C$37:$C$44&lt;=$G62)/('Overview - Section A'!$T$37:$T$44&gt;='Impact Indicators - Section B'!$G62),'Overview - Section A'!$U$37:$U$44))</f>
        <v>a1Y1R000003PKsfUAG</v>
      </c>
      <c r="M62" s="470" t="s">
        <v>700</v>
      </c>
      <c r="N62" s="468"/>
      <c r="O62" s="468"/>
      <c r="P62" s="364"/>
      <c r="Q62" s="410"/>
      <c r="R62" s="410"/>
      <c r="S62" s="410"/>
      <c r="T62" s="410"/>
      <c r="U62" s="410"/>
      <c r="V62" s="410"/>
      <c r="W62" s="410"/>
      <c r="X62" s="410"/>
      <c r="Y62" s="410"/>
      <c r="Z62" s="410"/>
      <c r="AA62" s="410"/>
      <c r="AB62" s="410"/>
      <c r="AC62" s="410"/>
      <c r="AD62" s="410"/>
    </row>
    <row r="63" spans="1:30" ht="47.1" customHeight="1" x14ac:dyDescent="0.2">
      <c r="A63" s="465">
        <v>6</v>
      </c>
      <c r="B63" s="419" t="str">
        <f t="shared" si="4"/>
        <v/>
      </c>
      <c r="C63" s="420">
        <f>IFERROR(IF(N63&lt;&gt;"",N63,IF(A63=A62,IF(C62&lt;YEAR('Overview - Section A'!$E$8),C62+1,""),YEAR('Overview - Section A'!$E$7)-1)),"")</f>
        <v>2022</v>
      </c>
      <c r="D63" s="466"/>
      <c r="E63" s="422"/>
      <c r="F63" s="423" t="str">
        <f t="shared" si="5"/>
        <v/>
      </c>
      <c r="G63" s="424"/>
      <c r="H63" s="467"/>
      <c r="I63" s="468" t="str">
        <f t="shared" si="6"/>
        <v>62022</v>
      </c>
      <c r="J63" s="469" t="s">
        <v>437</v>
      </c>
      <c r="K63" s="469" t="b">
        <f t="shared" si="7"/>
        <v>0</v>
      </c>
      <c r="L63" s="468" t="str">
        <f>IF(G63="",J63,LOOKUP(2,1/('Overview - Section A'!$C$37:$C$44&lt;=$G63)/('Overview - Section A'!$T$37:$T$44&gt;='Impact Indicators - Section B'!$G63),'Overview - Section A'!$U$37:$U$44))</f>
        <v>a1Y1R000003PKsgUAG</v>
      </c>
      <c r="M63" s="470" t="s">
        <v>701</v>
      </c>
      <c r="N63" s="468"/>
      <c r="O63" s="468"/>
      <c r="P63" s="364"/>
      <c r="Q63" s="410"/>
      <c r="R63" s="410"/>
      <c r="S63" s="410"/>
      <c r="T63" s="410"/>
      <c r="U63" s="410"/>
      <c r="V63" s="410"/>
      <c r="W63" s="410"/>
      <c r="X63" s="410"/>
      <c r="Y63" s="410"/>
      <c r="Z63" s="410"/>
      <c r="AA63" s="410"/>
      <c r="AB63" s="410"/>
      <c r="AC63" s="410"/>
      <c r="AD63" s="410"/>
    </row>
    <row r="64" spans="1:30" ht="47.1" customHeight="1" x14ac:dyDescent="0.2">
      <c r="A64" s="465">
        <v>6</v>
      </c>
      <c r="B64" s="419" t="str">
        <f t="shared" si="4"/>
        <v/>
      </c>
      <c r="C64" s="420" t="str">
        <f>IFERROR(IF(N64&lt;&gt;"",N64,IF(A64=A63,IF(C63&lt;YEAR('Overview - Section A'!$E$8),C63+1,""),YEAR('Overview - Section A'!$E$7)-1)),"")</f>
        <v/>
      </c>
      <c r="D64" s="466"/>
      <c r="E64" s="422"/>
      <c r="F64" s="423" t="str">
        <f t="shared" si="5"/>
        <v/>
      </c>
      <c r="G64" s="424"/>
      <c r="H64" s="467"/>
      <c r="I64" s="468" t="str">
        <f t="shared" si="6"/>
        <v>6</v>
      </c>
      <c r="J64" s="469" t="s">
        <v>439</v>
      </c>
      <c r="K64" s="469" t="b">
        <f t="shared" si="7"/>
        <v>0</v>
      </c>
      <c r="L64" s="468" t="str">
        <f>IF(G64="",J64,LOOKUP(2,1/('Overview - Section A'!$C$37:$C$44&lt;=$G64)/('Overview - Section A'!$T$37:$T$44&gt;='Impact Indicators - Section B'!$G64),'Overview - Section A'!$U$37:$U$44))</f>
        <v>a1Y1R000003PKshUAG</v>
      </c>
      <c r="M64" s="470" t="s">
        <v>702</v>
      </c>
      <c r="N64" s="468"/>
      <c r="O64" s="468"/>
      <c r="P64" s="364"/>
      <c r="Q64" s="410"/>
      <c r="R64" s="410"/>
      <c r="S64" s="410"/>
      <c r="T64" s="410"/>
      <c r="U64" s="410"/>
      <c r="V64" s="410"/>
      <c r="W64" s="410"/>
      <c r="X64" s="410"/>
      <c r="Y64" s="410"/>
      <c r="Z64" s="410"/>
      <c r="AA64" s="410"/>
      <c r="AB64" s="410"/>
      <c r="AC64" s="410"/>
      <c r="AD64" s="410"/>
    </row>
    <row r="65" spans="1:30" ht="47.1" customHeight="1" x14ac:dyDescent="0.2">
      <c r="A65" s="465">
        <v>6</v>
      </c>
      <c r="B65" s="419" t="str">
        <f t="shared" si="4"/>
        <v/>
      </c>
      <c r="C65" s="420" t="str">
        <f>IFERROR(IF(N65&lt;&gt;"",N65,IF(A65=A64,IF(C64&lt;YEAR('Overview - Section A'!$E$8),C64+1,""),YEAR('Overview - Section A'!$E$7)-1)),"")</f>
        <v/>
      </c>
      <c r="D65" s="466"/>
      <c r="E65" s="422"/>
      <c r="F65" s="423" t="str">
        <f t="shared" si="5"/>
        <v/>
      </c>
      <c r="G65" s="424"/>
      <c r="H65" s="467"/>
      <c r="I65" s="468" t="str">
        <f t="shared" si="6"/>
        <v>6</v>
      </c>
      <c r="J65" s="469" t="s">
        <v>441</v>
      </c>
      <c r="K65" s="469" t="b">
        <f t="shared" si="7"/>
        <v>0</v>
      </c>
      <c r="L65" s="468" t="str">
        <f>IF(G65="",J65,LOOKUP(2,1/('Overview - Section A'!$C$37:$C$44&lt;=$G65)/('Overview - Section A'!$T$37:$T$44&gt;='Impact Indicators - Section B'!$G65),'Overview - Section A'!$U$37:$U$44))</f>
        <v>a1Y1R000003PKsiUAG</v>
      </c>
      <c r="M65" s="470" t="s">
        <v>703</v>
      </c>
      <c r="N65" s="468"/>
      <c r="O65" s="468"/>
      <c r="P65" s="364"/>
      <c r="Q65" s="410"/>
      <c r="R65" s="410"/>
      <c r="S65" s="410"/>
      <c r="T65" s="410"/>
      <c r="U65" s="410"/>
      <c r="V65" s="410"/>
      <c r="W65" s="410"/>
      <c r="X65" s="410"/>
      <c r="Y65" s="410"/>
      <c r="Z65" s="410"/>
      <c r="AA65" s="410"/>
      <c r="AB65" s="410"/>
      <c r="AC65" s="410"/>
      <c r="AD65" s="410"/>
    </row>
    <row r="66" spans="1:30" ht="47.1" customHeight="1" x14ac:dyDescent="0.2">
      <c r="A66" s="465">
        <v>7</v>
      </c>
      <c r="B66" s="419" t="str">
        <f t="shared" si="4"/>
        <v/>
      </c>
      <c r="C66" s="420">
        <f>IFERROR(IF(N66&lt;&gt;"",N66,IF(A66=A65,IF(C65&lt;YEAR('Overview - Section A'!$E$8),C65+1,""),YEAR('Overview - Section A'!$E$7)-1)),"")</f>
        <v>2019</v>
      </c>
      <c r="D66" s="466"/>
      <c r="E66" s="422"/>
      <c r="F66" s="423" t="str">
        <f t="shared" si="5"/>
        <v/>
      </c>
      <c r="G66" s="424"/>
      <c r="H66" s="467"/>
      <c r="I66" s="468" t="str">
        <f t="shared" si="6"/>
        <v>72019</v>
      </c>
      <c r="J66" s="469" t="s">
        <v>431</v>
      </c>
      <c r="K66" s="469" t="b">
        <f t="shared" si="7"/>
        <v>0</v>
      </c>
      <c r="L66" s="468" t="str">
        <f>IF(G66="",J66,LOOKUP(2,1/('Overview - Section A'!$C$37:$C$44&lt;=$G66)/('Overview - Section A'!$T$37:$T$44&gt;='Impact Indicators - Section B'!$G66),'Overview - Section A'!$U$37:$U$44))</f>
        <v>a1Y1R000003PKsdUAG</v>
      </c>
      <c r="M66" s="470" t="s">
        <v>704</v>
      </c>
      <c r="N66" s="468"/>
      <c r="O66" s="468"/>
      <c r="P66" s="364"/>
      <c r="Q66" s="410"/>
      <c r="R66" s="410"/>
      <c r="S66" s="410"/>
      <c r="T66" s="410"/>
      <c r="U66" s="410"/>
      <c r="V66" s="410"/>
      <c r="W66" s="410"/>
      <c r="X66" s="410"/>
      <c r="Y66" s="410"/>
      <c r="Z66" s="410"/>
      <c r="AA66" s="410"/>
      <c r="AB66" s="410"/>
      <c r="AC66" s="410"/>
      <c r="AD66" s="410"/>
    </row>
    <row r="67" spans="1:30" ht="47.1" customHeight="1" x14ac:dyDescent="0.2">
      <c r="A67" s="465">
        <v>7</v>
      </c>
      <c r="B67" s="419" t="str">
        <f t="shared" si="4"/>
        <v/>
      </c>
      <c r="C67" s="420">
        <f>IFERROR(IF(N67&lt;&gt;"",N67,IF(A67=A66,IF(C66&lt;YEAR('Overview - Section A'!$E$8),C66+1,""),YEAR('Overview - Section A'!$E$7)-1)),"")</f>
        <v>2020</v>
      </c>
      <c r="D67" s="466"/>
      <c r="E67" s="422"/>
      <c r="F67" s="423" t="str">
        <f t="shared" si="5"/>
        <v/>
      </c>
      <c r="G67" s="424"/>
      <c r="H67" s="467"/>
      <c r="I67" s="468" t="str">
        <f t="shared" si="6"/>
        <v>72020</v>
      </c>
      <c r="J67" s="469" t="s">
        <v>433</v>
      </c>
      <c r="K67" s="469" t="b">
        <f t="shared" si="7"/>
        <v>0</v>
      </c>
      <c r="L67" s="468" t="str">
        <f>IF(G67="",J67,LOOKUP(2,1/('Overview - Section A'!$C$37:$C$44&lt;=$G67)/('Overview - Section A'!$T$37:$T$44&gt;='Impact Indicators - Section B'!$G67),'Overview - Section A'!$U$37:$U$44))</f>
        <v>a1Y1R000003PKseUAG</v>
      </c>
      <c r="M67" s="470" t="s">
        <v>705</v>
      </c>
      <c r="N67" s="468"/>
      <c r="O67" s="468"/>
      <c r="P67" s="364"/>
      <c r="Q67" s="410"/>
      <c r="R67" s="410"/>
      <c r="S67" s="410"/>
      <c r="T67" s="410"/>
      <c r="U67" s="410"/>
      <c r="V67" s="410"/>
      <c r="W67" s="410"/>
      <c r="X67" s="410"/>
      <c r="Y67" s="410"/>
      <c r="Z67" s="410"/>
      <c r="AA67" s="410"/>
      <c r="AB67" s="410"/>
      <c r="AC67" s="410"/>
      <c r="AD67" s="410"/>
    </row>
    <row r="68" spans="1:30" ht="47.1" customHeight="1" x14ac:dyDescent="0.2">
      <c r="A68" s="465">
        <v>7</v>
      </c>
      <c r="B68" s="419" t="str">
        <f t="shared" si="4"/>
        <v/>
      </c>
      <c r="C68" s="420">
        <f>IFERROR(IF(N68&lt;&gt;"",N68,IF(A68=A67,IF(C67&lt;YEAR('Overview - Section A'!$E$8),C67+1,""),YEAR('Overview - Section A'!$E$7)-1)),"")</f>
        <v>2021</v>
      </c>
      <c r="D68" s="466"/>
      <c r="E68" s="422"/>
      <c r="F68" s="423" t="str">
        <f t="shared" si="5"/>
        <v/>
      </c>
      <c r="G68" s="424"/>
      <c r="H68" s="467"/>
      <c r="I68" s="468" t="str">
        <f t="shared" si="6"/>
        <v>72021</v>
      </c>
      <c r="J68" s="469" t="s">
        <v>435</v>
      </c>
      <c r="K68" s="469" t="b">
        <f t="shared" si="7"/>
        <v>0</v>
      </c>
      <c r="L68" s="468" t="str">
        <f>IF(G68="",J68,LOOKUP(2,1/('Overview - Section A'!$C$37:$C$44&lt;=$G68)/('Overview - Section A'!$T$37:$T$44&gt;='Impact Indicators - Section B'!$G68),'Overview - Section A'!$U$37:$U$44))</f>
        <v>a1Y1R000003PKsfUAG</v>
      </c>
      <c r="M68" s="470" t="s">
        <v>706</v>
      </c>
      <c r="N68" s="468"/>
      <c r="O68" s="468"/>
      <c r="P68" s="364"/>
      <c r="Q68" s="410"/>
      <c r="R68" s="410"/>
      <c r="S68" s="410"/>
      <c r="T68" s="410"/>
      <c r="U68" s="410"/>
      <c r="V68" s="410"/>
      <c r="W68" s="410"/>
      <c r="X68" s="410"/>
      <c r="Y68" s="410"/>
      <c r="Z68" s="410"/>
      <c r="AA68" s="410"/>
      <c r="AB68" s="410"/>
      <c r="AC68" s="410"/>
      <c r="AD68" s="410"/>
    </row>
    <row r="69" spans="1:30" ht="47.1" customHeight="1" x14ac:dyDescent="0.2">
      <c r="A69" s="465">
        <v>7</v>
      </c>
      <c r="B69" s="419" t="str">
        <f t="shared" si="4"/>
        <v/>
      </c>
      <c r="C69" s="420">
        <f>IFERROR(IF(N69&lt;&gt;"",N69,IF(A69=A68,IF(C68&lt;YEAR('Overview - Section A'!$E$8),C68+1,""),YEAR('Overview - Section A'!$E$7)-1)),"")</f>
        <v>2022</v>
      </c>
      <c r="D69" s="466"/>
      <c r="E69" s="422"/>
      <c r="F69" s="423" t="str">
        <f t="shared" si="5"/>
        <v/>
      </c>
      <c r="G69" s="424"/>
      <c r="H69" s="467"/>
      <c r="I69" s="468" t="str">
        <f t="shared" si="6"/>
        <v>72022</v>
      </c>
      <c r="J69" s="469" t="s">
        <v>437</v>
      </c>
      <c r="K69" s="469" t="b">
        <f t="shared" si="7"/>
        <v>0</v>
      </c>
      <c r="L69" s="468" t="str">
        <f>IF(G69="",J69,LOOKUP(2,1/('Overview - Section A'!$C$37:$C$44&lt;=$G69)/('Overview - Section A'!$T$37:$T$44&gt;='Impact Indicators - Section B'!$G69),'Overview - Section A'!$U$37:$U$44))</f>
        <v>a1Y1R000003PKsgUAG</v>
      </c>
      <c r="M69" s="470" t="s">
        <v>707</v>
      </c>
      <c r="N69" s="468"/>
      <c r="O69" s="468"/>
      <c r="P69" s="364"/>
      <c r="Q69" s="410"/>
      <c r="R69" s="410"/>
      <c r="S69" s="410"/>
      <c r="T69" s="410"/>
      <c r="U69" s="410"/>
      <c r="V69" s="410"/>
      <c r="W69" s="410"/>
      <c r="X69" s="410"/>
      <c r="Y69" s="410"/>
      <c r="Z69" s="410"/>
      <c r="AA69" s="410"/>
      <c r="AB69" s="410"/>
      <c r="AC69" s="410"/>
      <c r="AD69" s="410"/>
    </row>
    <row r="70" spans="1:30" ht="47.1" customHeight="1" x14ac:dyDescent="0.2">
      <c r="A70" s="465">
        <v>7</v>
      </c>
      <c r="B70" s="419" t="str">
        <f t="shared" si="4"/>
        <v/>
      </c>
      <c r="C70" s="420" t="str">
        <f>IFERROR(IF(N70&lt;&gt;"",N70,IF(A70=A69,IF(C69&lt;YEAR('Overview - Section A'!$E$8),C69+1,""),YEAR('Overview - Section A'!$E$7)-1)),"")</f>
        <v/>
      </c>
      <c r="D70" s="466"/>
      <c r="E70" s="422"/>
      <c r="F70" s="423" t="str">
        <f t="shared" si="5"/>
        <v/>
      </c>
      <c r="G70" s="424"/>
      <c r="H70" s="467"/>
      <c r="I70" s="468" t="str">
        <f t="shared" si="6"/>
        <v>7</v>
      </c>
      <c r="J70" s="469" t="s">
        <v>439</v>
      </c>
      <c r="K70" s="469" t="b">
        <f t="shared" si="7"/>
        <v>0</v>
      </c>
      <c r="L70" s="468" t="str">
        <f>IF(G70="",J70,LOOKUP(2,1/('Overview - Section A'!$C$37:$C$44&lt;=$G70)/('Overview - Section A'!$T$37:$T$44&gt;='Impact Indicators - Section B'!$G70),'Overview - Section A'!$U$37:$U$44))</f>
        <v>a1Y1R000003PKshUAG</v>
      </c>
      <c r="M70" s="470" t="s">
        <v>708</v>
      </c>
      <c r="N70" s="468"/>
      <c r="O70" s="468"/>
      <c r="P70" s="364"/>
      <c r="Q70" s="410"/>
      <c r="R70" s="410"/>
      <c r="S70" s="410"/>
      <c r="T70" s="410"/>
      <c r="U70" s="410"/>
      <c r="V70" s="410"/>
      <c r="W70" s="410"/>
      <c r="X70" s="410"/>
      <c r="Y70" s="410"/>
      <c r="Z70" s="410"/>
      <c r="AA70" s="410"/>
      <c r="AB70" s="410"/>
      <c r="AC70" s="410"/>
      <c r="AD70" s="410"/>
    </row>
    <row r="71" spans="1:30" ht="47.1" customHeight="1" x14ac:dyDescent="0.2">
      <c r="A71" s="465">
        <v>7</v>
      </c>
      <c r="B71" s="419" t="str">
        <f t="shared" si="4"/>
        <v/>
      </c>
      <c r="C71" s="420" t="str">
        <f>IFERROR(IF(N71&lt;&gt;"",N71,IF(A71=A70,IF(C70&lt;YEAR('Overview - Section A'!$E$8),C70+1,""),YEAR('Overview - Section A'!$E$7)-1)),"")</f>
        <v/>
      </c>
      <c r="D71" s="466"/>
      <c r="E71" s="422"/>
      <c r="F71" s="423" t="str">
        <f t="shared" si="5"/>
        <v/>
      </c>
      <c r="G71" s="424"/>
      <c r="H71" s="467"/>
      <c r="I71" s="468" t="str">
        <f t="shared" si="6"/>
        <v>7</v>
      </c>
      <c r="J71" s="469" t="s">
        <v>441</v>
      </c>
      <c r="K71" s="469" t="b">
        <f t="shared" si="7"/>
        <v>0</v>
      </c>
      <c r="L71" s="468" t="str">
        <f>IF(G71="",J71,LOOKUP(2,1/('Overview - Section A'!$C$37:$C$44&lt;=$G71)/('Overview - Section A'!$T$37:$T$44&gt;='Impact Indicators - Section B'!$G71),'Overview - Section A'!$U$37:$U$44))</f>
        <v>a1Y1R000003PKsiUAG</v>
      </c>
      <c r="M71" s="470" t="s">
        <v>709</v>
      </c>
      <c r="N71" s="468"/>
      <c r="O71" s="468"/>
      <c r="P71" s="364"/>
      <c r="Q71" s="410"/>
      <c r="R71" s="410"/>
      <c r="S71" s="410"/>
      <c r="T71" s="410"/>
      <c r="U71" s="410"/>
      <c r="V71" s="410"/>
      <c r="W71" s="410"/>
      <c r="X71" s="410"/>
      <c r="Y71" s="410"/>
      <c r="Z71" s="410"/>
      <c r="AA71" s="410"/>
      <c r="AB71" s="410"/>
      <c r="AC71" s="410"/>
      <c r="AD71" s="410"/>
    </row>
    <row r="72" spans="1:30" ht="47.1" customHeight="1" x14ac:dyDescent="0.2">
      <c r="A72" s="465">
        <v>8</v>
      </c>
      <c r="B72" s="419" t="str">
        <f t="shared" si="4"/>
        <v/>
      </c>
      <c r="C72" s="420">
        <f>IFERROR(IF(N72&lt;&gt;"",N72,IF(A72=A71,IF(C71&lt;YEAR('Overview - Section A'!$E$8),C71+1,""),YEAR('Overview - Section A'!$E$7)-1)),"")</f>
        <v>2019</v>
      </c>
      <c r="D72" s="466"/>
      <c r="E72" s="422"/>
      <c r="F72" s="423" t="str">
        <f t="shared" si="5"/>
        <v/>
      </c>
      <c r="G72" s="424"/>
      <c r="H72" s="467"/>
      <c r="I72" s="468" t="str">
        <f t="shared" si="6"/>
        <v>82019</v>
      </c>
      <c r="J72" s="469" t="s">
        <v>431</v>
      </c>
      <c r="K72" s="469" t="b">
        <f t="shared" si="7"/>
        <v>0</v>
      </c>
      <c r="L72" s="468" t="str">
        <f>IF(G72="",J72,LOOKUP(2,1/('Overview - Section A'!$C$37:$C$44&lt;=$G72)/('Overview - Section A'!$T$37:$T$44&gt;='Impact Indicators - Section B'!$G72),'Overview - Section A'!$U$37:$U$44))</f>
        <v>a1Y1R000003PKsdUAG</v>
      </c>
      <c r="M72" s="470" t="s">
        <v>710</v>
      </c>
      <c r="N72" s="468"/>
      <c r="O72" s="468"/>
      <c r="P72" s="364"/>
      <c r="Q72" s="410"/>
      <c r="R72" s="410"/>
      <c r="S72" s="410"/>
      <c r="T72" s="410"/>
      <c r="U72" s="410"/>
      <c r="V72" s="410"/>
      <c r="W72" s="410"/>
      <c r="X72" s="410"/>
      <c r="Y72" s="410"/>
      <c r="Z72" s="410"/>
      <c r="AA72" s="410"/>
      <c r="AB72" s="410"/>
      <c r="AC72" s="410"/>
      <c r="AD72" s="410"/>
    </row>
    <row r="73" spans="1:30" ht="47.1" customHeight="1" x14ac:dyDescent="0.2">
      <c r="A73" s="465">
        <v>8</v>
      </c>
      <c r="B73" s="419" t="str">
        <f t="shared" si="4"/>
        <v/>
      </c>
      <c r="C73" s="420">
        <f>IFERROR(IF(N73&lt;&gt;"",N73,IF(A73=A72,IF(C72&lt;YEAR('Overview - Section A'!$E$8),C72+1,""),YEAR('Overview - Section A'!$E$7)-1)),"")</f>
        <v>2020</v>
      </c>
      <c r="D73" s="466"/>
      <c r="E73" s="422"/>
      <c r="F73" s="423" t="str">
        <f t="shared" si="5"/>
        <v/>
      </c>
      <c r="G73" s="424"/>
      <c r="H73" s="467"/>
      <c r="I73" s="468" t="str">
        <f t="shared" si="6"/>
        <v>82020</v>
      </c>
      <c r="J73" s="469" t="s">
        <v>433</v>
      </c>
      <c r="K73" s="469" t="b">
        <f t="shared" si="7"/>
        <v>0</v>
      </c>
      <c r="L73" s="468" t="str">
        <f>IF(G73="",J73,LOOKUP(2,1/('Overview - Section A'!$C$37:$C$44&lt;=$G73)/('Overview - Section A'!$T$37:$T$44&gt;='Impact Indicators - Section B'!$G73),'Overview - Section A'!$U$37:$U$44))</f>
        <v>a1Y1R000003PKseUAG</v>
      </c>
      <c r="M73" s="470" t="s">
        <v>711</v>
      </c>
      <c r="N73" s="468"/>
      <c r="O73" s="468"/>
      <c r="P73" s="364"/>
      <c r="Q73" s="410"/>
      <c r="R73" s="410"/>
      <c r="S73" s="410"/>
      <c r="T73" s="410"/>
      <c r="U73" s="410"/>
      <c r="V73" s="410"/>
      <c r="W73" s="410"/>
      <c r="X73" s="410"/>
      <c r="Y73" s="410"/>
      <c r="Z73" s="410"/>
      <c r="AA73" s="410"/>
      <c r="AB73" s="410"/>
      <c r="AC73" s="410"/>
      <c r="AD73" s="410"/>
    </row>
    <row r="74" spans="1:30" ht="47.1" customHeight="1" x14ac:dyDescent="0.2">
      <c r="A74" s="465">
        <v>8</v>
      </c>
      <c r="B74" s="419" t="str">
        <f t="shared" si="4"/>
        <v/>
      </c>
      <c r="C74" s="420">
        <f>IFERROR(IF(N74&lt;&gt;"",N74,IF(A74=A73,IF(C73&lt;YEAR('Overview - Section A'!$E$8),C73+1,""),YEAR('Overview - Section A'!$E$7)-1)),"")</f>
        <v>2021</v>
      </c>
      <c r="D74" s="466"/>
      <c r="E74" s="422"/>
      <c r="F74" s="423" t="str">
        <f t="shared" si="5"/>
        <v/>
      </c>
      <c r="G74" s="424"/>
      <c r="H74" s="467"/>
      <c r="I74" s="468" t="str">
        <f t="shared" si="6"/>
        <v>82021</v>
      </c>
      <c r="J74" s="469" t="s">
        <v>435</v>
      </c>
      <c r="K74" s="469" t="b">
        <f t="shared" si="7"/>
        <v>0</v>
      </c>
      <c r="L74" s="468" t="str">
        <f>IF(G74="",J74,LOOKUP(2,1/('Overview - Section A'!$C$37:$C$44&lt;=$G74)/('Overview - Section A'!$T$37:$T$44&gt;='Impact Indicators - Section B'!$G74),'Overview - Section A'!$U$37:$U$44))</f>
        <v>a1Y1R000003PKsfUAG</v>
      </c>
      <c r="M74" s="470" t="s">
        <v>712</v>
      </c>
      <c r="N74" s="468"/>
      <c r="O74" s="468"/>
      <c r="P74" s="364"/>
      <c r="Q74" s="410"/>
      <c r="R74" s="410"/>
      <c r="S74" s="410"/>
      <c r="T74" s="410"/>
      <c r="U74" s="410"/>
      <c r="V74" s="410"/>
      <c r="W74" s="410"/>
      <c r="X74" s="410"/>
      <c r="Y74" s="410"/>
      <c r="Z74" s="410"/>
      <c r="AA74" s="410"/>
      <c r="AB74" s="410"/>
      <c r="AC74" s="410"/>
      <c r="AD74" s="410"/>
    </row>
    <row r="75" spans="1:30" ht="47.1" customHeight="1" x14ac:dyDescent="0.2">
      <c r="A75" s="465">
        <v>8</v>
      </c>
      <c r="B75" s="419" t="str">
        <f t="shared" si="4"/>
        <v/>
      </c>
      <c r="C75" s="420">
        <f>IFERROR(IF(N75&lt;&gt;"",N75,IF(A75=A74,IF(C74&lt;YEAR('Overview - Section A'!$E$8),C74+1,""),YEAR('Overview - Section A'!$E$7)-1)),"")</f>
        <v>2022</v>
      </c>
      <c r="D75" s="466"/>
      <c r="E75" s="422"/>
      <c r="F75" s="423" t="str">
        <f t="shared" si="5"/>
        <v/>
      </c>
      <c r="G75" s="424"/>
      <c r="H75" s="467"/>
      <c r="I75" s="468" t="str">
        <f t="shared" si="6"/>
        <v>82022</v>
      </c>
      <c r="J75" s="469" t="s">
        <v>437</v>
      </c>
      <c r="K75" s="469" t="b">
        <f t="shared" si="7"/>
        <v>0</v>
      </c>
      <c r="L75" s="468" t="str">
        <f>IF(G75="",J75,LOOKUP(2,1/('Overview - Section A'!$C$37:$C$44&lt;=$G75)/('Overview - Section A'!$T$37:$T$44&gt;='Impact Indicators - Section B'!$G75),'Overview - Section A'!$U$37:$U$44))</f>
        <v>a1Y1R000003PKsgUAG</v>
      </c>
      <c r="M75" s="470" t="s">
        <v>713</v>
      </c>
      <c r="N75" s="468"/>
      <c r="O75" s="468"/>
      <c r="P75" s="364"/>
      <c r="Q75" s="410"/>
      <c r="R75" s="410"/>
      <c r="S75" s="410"/>
      <c r="T75" s="410"/>
      <c r="U75" s="410"/>
      <c r="V75" s="410"/>
      <c r="W75" s="410"/>
      <c r="X75" s="410"/>
      <c r="Y75" s="410"/>
      <c r="Z75" s="410"/>
      <c r="AA75" s="410"/>
      <c r="AB75" s="410"/>
      <c r="AC75" s="410"/>
      <c r="AD75" s="410"/>
    </row>
    <row r="76" spans="1:30" ht="47.1" customHeight="1" x14ac:dyDescent="0.2">
      <c r="A76" s="465">
        <v>8</v>
      </c>
      <c r="B76" s="419" t="str">
        <f t="shared" si="4"/>
        <v/>
      </c>
      <c r="C76" s="420" t="str">
        <f>IFERROR(IF(N76&lt;&gt;"",N76,IF(A76=A75,IF(C75&lt;YEAR('Overview - Section A'!$E$8),C75+1,""),YEAR('Overview - Section A'!$E$7)-1)),"")</f>
        <v/>
      </c>
      <c r="D76" s="466"/>
      <c r="E76" s="422"/>
      <c r="F76" s="423" t="str">
        <f t="shared" si="5"/>
        <v/>
      </c>
      <c r="G76" s="424"/>
      <c r="H76" s="467"/>
      <c r="I76" s="468" t="str">
        <f t="shared" si="6"/>
        <v>8</v>
      </c>
      <c r="J76" s="469" t="s">
        <v>439</v>
      </c>
      <c r="K76" s="469" t="b">
        <f t="shared" si="7"/>
        <v>0</v>
      </c>
      <c r="L76" s="468" t="str">
        <f>IF(G76="",J76,LOOKUP(2,1/('Overview - Section A'!$C$37:$C$44&lt;=$G76)/('Overview - Section A'!$T$37:$T$44&gt;='Impact Indicators - Section B'!$G76),'Overview - Section A'!$U$37:$U$44))</f>
        <v>a1Y1R000003PKshUAG</v>
      </c>
      <c r="M76" s="470" t="s">
        <v>714</v>
      </c>
      <c r="N76" s="468"/>
      <c r="O76" s="468"/>
      <c r="P76" s="364"/>
      <c r="Q76" s="410"/>
      <c r="R76" s="410"/>
      <c r="S76" s="410"/>
      <c r="T76" s="410"/>
      <c r="U76" s="410"/>
      <c r="V76" s="410"/>
      <c r="W76" s="410"/>
      <c r="X76" s="410"/>
      <c r="Y76" s="410"/>
      <c r="Z76" s="410"/>
      <c r="AA76" s="410"/>
      <c r="AB76" s="410"/>
      <c r="AC76" s="410"/>
      <c r="AD76" s="410"/>
    </row>
    <row r="77" spans="1:30" ht="47.1" customHeight="1" x14ac:dyDescent="0.2">
      <c r="A77" s="465">
        <v>8</v>
      </c>
      <c r="B77" s="419" t="str">
        <f t="shared" si="4"/>
        <v/>
      </c>
      <c r="C77" s="420" t="str">
        <f>IFERROR(IF(N77&lt;&gt;"",N77,IF(A77=A76,IF(C76&lt;YEAR('Overview - Section A'!$E$8),C76+1,""),YEAR('Overview - Section A'!$E$7)-1)),"")</f>
        <v/>
      </c>
      <c r="D77" s="466"/>
      <c r="E77" s="422"/>
      <c r="F77" s="423" t="str">
        <f t="shared" si="5"/>
        <v/>
      </c>
      <c r="G77" s="424"/>
      <c r="H77" s="467"/>
      <c r="I77" s="468" t="str">
        <f t="shared" si="6"/>
        <v>8</v>
      </c>
      <c r="J77" s="469" t="s">
        <v>441</v>
      </c>
      <c r="K77" s="469" t="b">
        <f t="shared" si="7"/>
        <v>0</v>
      </c>
      <c r="L77" s="468" t="str">
        <f>IF(G77="",J77,LOOKUP(2,1/('Overview - Section A'!$C$37:$C$44&lt;=$G77)/('Overview - Section A'!$T$37:$T$44&gt;='Impact Indicators - Section B'!$G77),'Overview - Section A'!$U$37:$U$44))</f>
        <v>a1Y1R000003PKsiUAG</v>
      </c>
      <c r="M77" s="470" t="s">
        <v>715</v>
      </c>
      <c r="N77" s="468"/>
      <c r="O77" s="468"/>
      <c r="P77" s="364"/>
      <c r="Q77" s="410"/>
      <c r="R77" s="410"/>
      <c r="S77" s="410"/>
      <c r="T77" s="410"/>
      <c r="U77" s="410"/>
      <c r="V77" s="410"/>
      <c r="W77" s="410"/>
      <c r="X77" s="410"/>
      <c r="Y77" s="410"/>
      <c r="Z77" s="410"/>
      <c r="AA77" s="410"/>
      <c r="AB77" s="410"/>
      <c r="AC77" s="410"/>
      <c r="AD77" s="410"/>
    </row>
    <row r="78" spans="1:30" ht="47.1" customHeight="1" x14ac:dyDescent="0.2">
      <c r="A78" s="465">
        <v>9</v>
      </c>
      <c r="B78" s="419" t="str">
        <f t="shared" si="4"/>
        <v/>
      </c>
      <c r="C78" s="420">
        <f>IFERROR(IF(N78&lt;&gt;"",N78,IF(A78=A77,IF(C77&lt;YEAR('Overview - Section A'!$E$8),C77+1,""),YEAR('Overview - Section A'!$E$7)-1)),"")</f>
        <v>2019</v>
      </c>
      <c r="D78" s="466"/>
      <c r="E78" s="422"/>
      <c r="F78" s="423" t="str">
        <f t="shared" si="5"/>
        <v/>
      </c>
      <c r="G78" s="424"/>
      <c r="H78" s="467"/>
      <c r="I78" s="468" t="str">
        <f t="shared" si="6"/>
        <v>92019</v>
      </c>
      <c r="J78" s="469" t="s">
        <v>431</v>
      </c>
      <c r="K78" s="469" t="b">
        <f t="shared" si="7"/>
        <v>0</v>
      </c>
      <c r="L78" s="468" t="str">
        <f>IF(G78="",J78,LOOKUP(2,1/('Overview - Section A'!$C$37:$C$44&lt;=$G78)/('Overview - Section A'!$T$37:$T$44&gt;='Impact Indicators - Section B'!$G78),'Overview - Section A'!$U$37:$U$44))</f>
        <v>a1Y1R000003PKsdUAG</v>
      </c>
      <c r="M78" s="470" t="s">
        <v>716</v>
      </c>
      <c r="N78" s="468"/>
      <c r="O78" s="468"/>
      <c r="P78" s="364"/>
      <c r="Q78" s="410"/>
      <c r="R78" s="410"/>
      <c r="S78" s="410"/>
      <c r="T78" s="410"/>
      <c r="U78" s="410"/>
      <c r="V78" s="410"/>
      <c r="W78" s="410"/>
      <c r="X78" s="410"/>
      <c r="Y78" s="410"/>
      <c r="Z78" s="410"/>
      <c r="AA78" s="410"/>
      <c r="AB78" s="410"/>
      <c r="AC78" s="410"/>
      <c r="AD78" s="410"/>
    </row>
    <row r="79" spans="1:30" ht="47.1" customHeight="1" x14ac:dyDescent="0.2">
      <c r="A79" s="465">
        <v>9</v>
      </c>
      <c r="B79" s="419" t="str">
        <f t="shared" si="4"/>
        <v/>
      </c>
      <c r="C79" s="420">
        <f>IFERROR(IF(N79&lt;&gt;"",N79,IF(A79=A78,IF(C78&lt;YEAR('Overview - Section A'!$E$8),C78+1,""),YEAR('Overview - Section A'!$E$7)-1)),"")</f>
        <v>2020</v>
      </c>
      <c r="D79" s="466"/>
      <c r="E79" s="422"/>
      <c r="F79" s="423" t="str">
        <f t="shared" si="5"/>
        <v/>
      </c>
      <c r="G79" s="424"/>
      <c r="H79" s="467"/>
      <c r="I79" s="468" t="str">
        <f t="shared" si="6"/>
        <v>92020</v>
      </c>
      <c r="J79" s="469" t="s">
        <v>433</v>
      </c>
      <c r="K79" s="469" t="b">
        <f t="shared" si="7"/>
        <v>0</v>
      </c>
      <c r="L79" s="468" t="str">
        <f>IF(G79="",J79,LOOKUP(2,1/('Overview - Section A'!$C$37:$C$44&lt;=$G79)/('Overview - Section A'!$T$37:$T$44&gt;='Impact Indicators - Section B'!$G79),'Overview - Section A'!$U$37:$U$44))</f>
        <v>a1Y1R000003PKseUAG</v>
      </c>
      <c r="M79" s="470" t="s">
        <v>717</v>
      </c>
      <c r="N79" s="468"/>
      <c r="O79" s="468"/>
      <c r="P79" s="364"/>
      <c r="Q79" s="410"/>
      <c r="R79" s="410"/>
      <c r="S79" s="410"/>
      <c r="T79" s="410"/>
      <c r="U79" s="410"/>
      <c r="V79" s="410"/>
      <c r="W79" s="410"/>
      <c r="X79" s="410"/>
      <c r="Y79" s="410"/>
      <c r="Z79" s="410"/>
      <c r="AA79" s="410"/>
      <c r="AB79" s="410"/>
      <c r="AC79" s="410"/>
      <c r="AD79" s="410"/>
    </row>
    <row r="80" spans="1:30" ht="47.1" customHeight="1" x14ac:dyDescent="0.2">
      <c r="A80" s="465">
        <v>9</v>
      </c>
      <c r="B80" s="419" t="str">
        <f t="shared" si="4"/>
        <v/>
      </c>
      <c r="C80" s="420">
        <f>IFERROR(IF(N80&lt;&gt;"",N80,IF(A80=A79,IF(C79&lt;YEAR('Overview - Section A'!$E$8),C79+1,""),YEAR('Overview - Section A'!$E$7)-1)),"")</f>
        <v>2021</v>
      </c>
      <c r="D80" s="466"/>
      <c r="E80" s="422"/>
      <c r="F80" s="423" t="str">
        <f t="shared" si="5"/>
        <v/>
      </c>
      <c r="G80" s="424"/>
      <c r="H80" s="467"/>
      <c r="I80" s="468" t="str">
        <f t="shared" si="6"/>
        <v>92021</v>
      </c>
      <c r="J80" s="469" t="s">
        <v>435</v>
      </c>
      <c r="K80" s="469" t="b">
        <f t="shared" si="7"/>
        <v>0</v>
      </c>
      <c r="L80" s="468" t="str">
        <f>IF(G80="",J80,LOOKUP(2,1/('Overview - Section A'!$C$37:$C$44&lt;=$G80)/('Overview - Section A'!$T$37:$T$44&gt;='Impact Indicators - Section B'!$G80),'Overview - Section A'!$U$37:$U$44))</f>
        <v>a1Y1R000003PKsfUAG</v>
      </c>
      <c r="M80" s="470" t="s">
        <v>718</v>
      </c>
      <c r="N80" s="468"/>
      <c r="O80" s="468"/>
      <c r="P80" s="364"/>
      <c r="Q80" s="410"/>
      <c r="R80" s="410"/>
      <c r="S80" s="410"/>
      <c r="T80" s="410"/>
      <c r="U80" s="410"/>
      <c r="V80" s="410"/>
      <c r="W80" s="410"/>
      <c r="X80" s="410"/>
      <c r="Y80" s="410"/>
      <c r="Z80" s="410"/>
      <c r="AA80" s="410"/>
      <c r="AB80" s="410"/>
      <c r="AC80" s="410"/>
      <c r="AD80" s="410"/>
    </row>
    <row r="81" spans="1:30" ht="47.1" customHeight="1" x14ac:dyDescent="0.2">
      <c r="A81" s="465">
        <v>9</v>
      </c>
      <c r="B81" s="419" t="str">
        <f t="shared" si="4"/>
        <v/>
      </c>
      <c r="C81" s="420">
        <f>IFERROR(IF(N81&lt;&gt;"",N81,IF(A81=A80,IF(C80&lt;YEAR('Overview - Section A'!$E$8),C80+1,""),YEAR('Overview - Section A'!$E$7)-1)),"")</f>
        <v>2022</v>
      </c>
      <c r="D81" s="466"/>
      <c r="E81" s="422"/>
      <c r="F81" s="423" t="str">
        <f t="shared" si="5"/>
        <v/>
      </c>
      <c r="G81" s="424"/>
      <c r="H81" s="467"/>
      <c r="I81" s="468" t="str">
        <f t="shared" si="6"/>
        <v>92022</v>
      </c>
      <c r="J81" s="469" t="s">
        <v>437</v>
      </c>
      <c r="K81" s="469" t="b">
        <f t="shared" si="7"/>
        <v>0</v>
      </c>
      <c r="L81" s="468" t="str">
        <f>IF(G81="",J81,LOOKUP(2,1/('Overview - Section A'!$C$37:$C$44&lt;=$G81)/('Overview - Section A'!$T$37:$T$44&gt;='Impact Indicators - Section B'!$G81),'Overview - Section A'!$U$37:$U$44))</f>
        <v>a1Y1R000003PKsgUAG</v>
      </c>
      <c r="M81" s="470" t="s">
        <v>719</v>
      </c>
      <c r="N81" s="468"/>
      <c r="O81" s="468"/>
      <c r="P81" s="364"/>
      <c r="Q81" s="410"/>
      <c r="R81" s="410"/>
      <c r="S81" s="410"/>
      <c r="T81" s="410"/>
      <c r="U81" s="410"/>
      <c r="V81" s="410"/>
      <c r="W81" s="410"/>
      <c r="X81" s="410"/>
      <c r="Y81" s="410"/>
      <c r="Z81" s="410"/>
      <c r="AA81" s="410"/>
      <c r="AB81" s="410"/>
      <c r="AC81" s="410"/>
      <c r="AD81" s="410"/>
    </row>
    <row r="82" spans="1:30" ht="47.1" customHeight="1" x14ac:dyDescent="0.2">
      <c r="A82" s="465">
        <v>9</v>
      </c>
      <c r="B82" s="419" t="str">
        <f t="shared" si="4"/>
        <v/>
      </c>
      <c r="C82" s="420" t="str">
        <f>IFERROR(IF(N82&lt;&gt;"",N82,IF(A82=A81,IF(C81&lt;YEAR('Overview - Section A'!$E$8),C81+1,""),YEAR('Overview - Section A'!$E$7)-1)),"")</f>
        <v/>
      </c>
      <c r="D82" s="466"/>
      <c r="E82" s="422"/>
      <c r="F82" s="423" t="str">
        <f t="shared" si="5"/>
        <v/>
      </c>
      <c r="G82" s="424"/>
      <c r="H82" s="467"/>
      <c r="I82" s="468" t="str">
        <f t="shared" si="6"/>
        <v>9</v>
      </c>
      <c r="J82" s="469" t="s">
        <v>439</v>
      </c>
      <c r="K82" s="469" t="b">
        <f t="shared" si="7"/>
        <v>0</v>
      </c>
      <c r="L82" s="468" t="str">
        <f>IF(G82="",J82,LOOKUP(2,1/('Overview - Section A'!$C$37:$C$44&lt;=$G82)/('Overview - Section A'!$T$37:$T$44&gt;='Impact Indicators - Section B'!$G82),'Overview - Section A'!$U$37:$U$44))</f>
        <v>a1Y1R000003PKshUAG</v>
      </c>
      <c r="M82" s="470" t="s">
        <v>720</v>
      </c>
      <c r="N82" s="468"/>
      <c r="O82" s="468"/>
      <c r="P82" s="364"/>
      <c r="Q82" s="410"/>
      <c r="R82" s="410"/>
      <c r="S82" s="410"/>
      <c r="T82" s="410"/>
      <c r="U82" s="410"/>
      <c r="V82" s="410"/>
      <c r="W82" s="410"/>
      <c r="X82" s="410"/>
      <c r="Y82" s="410"/>
      <c r="Z82" s="410"/>
      <c r="AA82" s="410"/>
      <c r="AB82" s="410"/>
      <c r="AC82" s="410"/>
      <c r="AD82" s="410"/>
    </row>
    <row r="83" spans="1:30" ht="47.1" customHeight="1" x14ac:dyDescent="0.2">
      <c r="A83" s="465">
        <v>9</v>
      </c>
      <c r="B83" s="419" t="str">
        <f t="shared" si="4"/>
        <v/>
      </c>
      <c r="C83" s="420" t="str">
        <f>IFERROR(IF(N83&lt;&gt;"",N83,IF(A83=A82,IF(C82&lt;YEAR('Overview - Section A'!$E$8),C82+1,""),YEAR('Overview - Section A'!$E$7)-1)),"")</f>
        <v/>
      </c>
      <c r="D83" s="466"/>
      <c r="E83" s="422"/>
      <c r="F83" s="423" t="str">
        <f t="shared" si="5"/>
        <v/>
      </c>
      <c r="G83" s="424"/>
      <c r="H83" s="467"/>
      <c r="I83" s="468" t="str">
        <f t="shared" si="6"/>
        <v>9</v>
      </c>
      <c r="J83" s="469" t="s">
        <v>441</v>
      </c>
      <c r="K83" s="469" t="b">
        <f t="shared" si="7"/>
        <v>0</v>
      </c>
      <c r="L83" s="468" t="str">
        <f>IF(G83="",J83,LOOKUP(2,1/('Overview - Section A'!$C$37:$C$44&lt;=$G83)/('Overview - Section A'!$T$37:$T$44&gt;='Impact Indicators - Section B'!$G83),'Overview - Section A'!$U$37:$U$44))</f>
        <v>a1Y1R000003PKsiUAG</v>
      </c>
      <c r="M83" s="470" t="s">
        <v>721</v>
      </c>
      <c r="N83" s="468"/>
      <c r="O83" s="468"/>
      <c r="P83" s="364"/>
      <c r="Q83" s="410"/>
      <c r="R83" s="410"/>
      <c r="S83" s="410"/>
      <c r="T83" s="410"/>
      <c r="U83" s="410"/>
      <c r="V83" s="410"/>
      <c r="W83" s="410"/>
      <c r="X83" s="410"/>
      <c r="Y83" s="410"/>
      <c r="Z83" s="410"/>
      <c r="AA83" s="410"/>
      <c r="AB83" s="410"/>
      <c r="AC83" s="410"/>
      <c r="AD83" s="410"/>
    </row>
    <row r="84" spans="1:30" ht="47.1" customHeight="1" x14ac:dyDescent="0.2">
      <c r="A84" s="465">
        <v>10</v>
      </c>
      <c r="B84" s="419" t="str">
        <f t="shared" si="4"/>
        <v/>
      </c>
      <c r="C84" s="420">
        <f>IFERROR(IF(N84&lt;&gt;"",N84,IF(A84=A83,IF(C83&lt;YEAR('Overview - Section A'!$E$8),C83+1,""),YEAR('Overview - Section A'!$E$7)-1)),"")</f>
        <v>2019</v>
      </c>
      <c r="D84" s="466"/>
      <c r="E84" s="422"/>
      <c r="F84" s="423" t="str">
        <f t="shared" si="5"/>
        <v/>
      </c>
      <c r="G84" s="424"/>
      <c r="H84" s="467"/>
      <c r="I84" s="468" t="str">
        <f t="shared" si="6"/>
        <v>102019</v>
      </c>
      <c r="J84" s="469" t="s">
        <v>431</v>
      </c>
      <c r="K84" s="469" t="b">
        <f t="shared" si="7"/>
        <v>0</v>
      </c>
      <c r="L84" s="468" t="str">
        <f>IF(G84="",J84,LOOKUP(2,1/('Overview - Section A'!$C$37:$C$44&lt;=$G84)/('Overview - Section A'!$T$37:$T$44&gt;='Impact Indicators - Section B'!$G84),'Overview - Section A'!$U$37:$U$44))</f>
        <v>a1Y1R000003PKsdUAG</v>
      </c>
      <c r="M84" s="470" t="s">
        <v>722</v>
      </c>
      <c r="N84" s="468"/>
      <c r="O84" s="468"/>
      <c r="P84" s="364"/>
      <c r="Q84" s="410"/>
      <c r="R84" s="410"/>
      <c r="S84" s="410"/>
      <c r="T84" s="410"/>
      <c r="U84" s="410"/>
      <c r="V84" s="410"/>
      <c r="W84" s="410"/>
      <c r="X84" s="410"/>
      <c r="Y84" s="410"/>
      <c r="Z84" s="410"/>
      <c r="AA84" s="410"/>
      <c r="AB84" s="410"/>
      <c r="AC84" s="410"/>
      <c r="AD84" s="410"/>
    </row>
    <row r="85" spans="1:30" ht="47.1" customHeight="1" x14ac:dyDescent="0.2">
      <c r="A85" s="465">
        <v>10</v>
      </c>
      <c r="B85" s="419" t="str">
        <f t="shared" si="4"/>
        <v/>
      </c>
      <c r="C85" s="420">
        <f>IFERROR(IF(N85&lt;&gt;"",N85,IF(A85=A84,IF(C84&lt;YEAR('Overview - Section A'!$E$8),C84+1,""),YEAR('Overview - Section A'!$E$7)-1)),"")</f>
        <v>2020</v>
      </c>
      <c r="D85" s="466"/>
      <c r="E85" s="422"/>
      <c r="F85" s="423" t="str">
        <f t="shared" si="5"/>
        <v/>
      </c>
      <c r="G85" s="424"/>
      <c r="H85" s="467"/>
      <c r="I85" s="468" t="str">
        <f t="shared" si="6"/>
        <v>102020</v>
      </c>
      <c r="J85" s="469" t="s">
        <v>433</v>
      </c>
      <c r="K85" s="469" t="b">
        <f t="shared" si="7"/>
        <v>0</v>
      </c>
      <c r="L85" s="468" t="str">
        <f>IF(G85="",J85,LOOKUP(2,1/('Overview - Section A'!$C$37:$C$44&lt;=$G85)/('Overview - Section A'!$T$37:$T$44&gt;='Impact Indicators - Section B'!$G85),'Overview - Section A'!$U$37:$U$44))</f>
        <v>a1Y1R000003PKseUAG</v>
      </c>
      <c r="M85" s="470" t="s">
        <v>723</v>
      </c>
      <c r="N85" s="468"/>
      <c r="O85" s="468"/>
      <c r="P85" s="364"/>
      <c r="Q85" s="410"/>
      <c r="R85" s="410"/>
      <c r="S85" s="410"/>
      <c r="T85" s="410"/>
      <c r="U85" s="410"/>
      <c r="V85" s="410"/>
      <c r="W85" s="410"/>
      <c r="X85" s="410"/>
      <c r="Y85" s="410"/>
      <c r="Z85" s="410"/>
      <c r="AA85" s="410"/>
      <c r="AB85" s="410"/>
      <c r="AC85" s="410"/>
      <c r="AD85" s="410"/>
    </row>
    <row r="86" spans="1:30" ht="47.1" customHeight="1" x14ac:dyDescent="0.2">
      <c r="A86" s="465">
        <v>10</v>
      </c>
      <c r="B86" s="419" t="str">
        <f t="shared" si="4"/>
        <v/>
      </c>
      <c r="C86" s="420">
        <f>IFERROR(IF(N86&lt;&gt;"",N86,IF(A86=A85,IF(C85&lt;YEAR('Overview - Section A'!$E$8),C85+1,""),YEAR('Overview - Section A'!$E$7)-1)),"")</f>
        <v>2021</v>
      </c>
      <c r="D86" s="466"/>
      <c r="E86" s="422"/>
      <c r="F86" s="423" t="str">
        <f t="shared" si="5"/>
        <v/>
      </c>
      <c r="G86" s="424"/>
      <c r="H86" s="467"/>
      <c r="I86" s="468" t="str">
        <f t="shared" si="6"/>
        <v>102021</v>
      </c>
      <c r="J86" s="469" t="s">
        <v>435</v>
      </c>
      <c r="K86" s="469" t="b">
        <f t="shared" si="7"/>
        <v>0</v>
      </c>
      <c r="L86" s="468" t="str">
        <f>IF(G86="",J86,LOOKUP(2,1/('Overview - Section A'!$C$37:$C$44&lt;=$G86)/('Overview - Section A'!$T$37:$T$44&gt;='Impact Indicators - Section B'!$G86),'Overview - Section A'!$U$37:$U$44))</f>
        <v>a1Y1R000003PKsfUAG</v>
      </c>
      <c r="M86" s="470" t="s">
        <v>724</v>
      </c>
      <c r="N86" s="468"/>
      <c r="O86" s="468"/>
      <c r="P86" s="364"/>
      <c r="Q86" s="410"/>
      <c r="R86" s="410"/>
      <c r="S86" s="410"/>
      <c r="T86" s="410"/>
      <c r="U86" s="410"/>
      <c r="V86" s="410"/>
      <c r="W86" s="410"/>
      <c r="X86" s="410"/>
      <c r="Y86" s="410"/>
      <c r="Z86" s="410"/>
      <c r="AA86" s="410"/>
      <c r="AB86" s="410"/>
      <c r="AC86" s="410"/>
      <c r="AD86" s="410"/>
    </row>
    <row r="87" spans="1:30" ht="47.1" customHeight="1" x14ac:dyDescent="0.2">
      <c r="A87" s="465">
        <v>10</v>
      </c>
      <c r="B87" s="419" t="str">
        <f t="shared" si="4"/>
        <v/>
      </c>
      <c r="C87" s="420">
        <f>IFERROR(IF(N87&lt;&gt;"",N87,IF(A87=A86,IF(C86&lt;YEAR('Overview - Section A'!$E$8),C86+1,""),YEAR('Overview - Section A'!$E$7)-1)),"")</f>
        <v>2022</v>
      </c>
      <c r="D87" s="466"/>
      <c r="E87" s="422"/>
      <c r="F87" s="423" t="str">
        <f t="shared" si="5"/>
        <v/>
      </c>
      <c r="G87" s="424"/>
      <c r="H87" s="467"/>
      <c r="I87" s="468" t="str">
        <f t="shared" si="6"/>
        <v>102022</v>
      </c>
      <c r="J87" s="469" t="s">
        <v>437</v>
      </c>
      <c r="K87" s="469" t="b">
        <f t="shared" si="7"/>
        <v>0</v>
      </c>
      <c r="L87" s="468" t="str">
        <f>IF(G87="",J87,LOOKUP(2,1/('Overview - Section A'!$C$37:$C$44&lt;=$G87)/('Overview - Section A'!$T$37:$T$44&gt;='Impact Indicators - Section B'!$G87),'Overview - Section A'!$U$37:$U$44))</f>
        <v>a1Y1R000003PKsgUAG</v>
      </c>
      <c r="M87" s="470" t="s">
        <v>725</v>
      </c>
      <c r="N87" s="468"/>
      <c r="O87" s="468"/>
      <c r="P87" s="364"/>
      <c r="Q87" s="410"/>
      <c r="R87" s="410"/>
      <c r="S87" s="410"/>
      <c r="T87" s="410"/>
      <c r="U87" s="410"/>
      <c r="V87" s="410"/>
      <c r="W87" s="410"/>
      <c r="X87" s="410"/>
      <c r="Y87" s="410"/>
      <c r="Z87" s="410"/>
      <c r="AA87" s="410"/>
      <c r="AB87" s="410"/>
      <c r="AC87" s="410"/>
      <c r="AD87" s="410"/>
    </row>
    <row r="88" spans="1:30" ht="47.1" customHeight="1" x14ac:dyDescent="0.2">
      <c r="A88" s="465">
        <v>10</v>
      </c>
      <c r="B88" s="419" t="str">
        <f t="shared" si="4"/>
        <v/>
      </c>
      <c r="C88" s="420" t="str">
        <f>IFERROR(IF(N88&lt;&gt;"",N88,IF(A88=A87,IF(C87&lt;YEAR('Overview - Section A'!$E$8),C87+1,""),YEAR('Overview - Section A'!$E$7)-1)),"")</f>
        <v/>
      </c>
      <c r="D88" s="466"/>
      <c r="E88" s="422"/>
      <c r="F88" s="423" t="str">
        <f t="shared" si="5"/>
        <v/>
      </c>
      <c r="G88" s="424"/>
      <c r="H88" s="467"/>
      <c r="I88" s="468" t="str">
        <f t="shared" si="6"/>
        <v>10</v>
      </c>
      <c r="J88" s="469" t="s">
        <v>439</v>
      </c>
      <c r="K88" s="469" t="b">
        <f t="shared" si="7"/>
        <v>0</v>
      </c>
      <c r="L88" s="468" t="str">
        <f>IF(G88="",J88,LOOKUP(2,1/('Overview - Section A'!$C$37:$C$44&lt;=$G88)/('Overview - Section A'!$T$37:$T$44&gt;='Impact Indicators - Section B'!$G88),'Overview - Section A'!$U$37:$U$44))</f>
        <v>a1Y1R000003PKshUAG</v>
      </c>
      <c r="M88" s="470" t="s">
        <v>726</v>
      </c>
      <c r="N88" s="468"/>
      <c r="O88" s="468"/>
      <c r="P88" s="364"/>
      <c r="Q88" s="410"/>
      <c r="R88" s="410"/>
      <c r="S88" s="410"/>
      <c r="T88" s="410"/>
      <c r="U88" s="410"/>
      <c r="V88" s="410"/>
      <c r="W88" s="410"/>
      <c r="X88" s="410"/>
      <c r="Y88" s="410"/>
      <c r="Z88" s="410"/>
      <c r="AA88" s="410"/>
      <c r="AB88" s="410"/>
      <c r="AC88" s="410"/>
      <c r="AD88" s="410"/>
    </row>
    <row r="89" spans="1:30" ht="47.1" customHeight="1" x14ac:dyDescent="0.2">
      <c r="A89" s="465">
        <v>10</v>
      </c>
      <c r="B89" s="419" t="str">
        <f t="shared" si="4"/>
        <v/>
      </c>
      <c r="C89" s="420" t="str">
        <f>IFERROR(IF(N89&lt;&gt;"",N89,IF(A89=A88,IF(C88&lt;YEAR('Overview - Section A'!$E$8),C88+1,""),YEAR('Overview - Section A'!$E$7)-1)),"")</f>
        <v/>
      </c>
      <c r="D89" s="466"/>
      <c r="E89" s="422"/>
      <c r="F89" s="423" t="str">
        <f t="shared" si="5"/>
        <v/>
      </c>
      <c r="G89" s="424"/>
      <c r="H89" s="467"/>
      <c r="I89" s="468" t="str">
        <f t="shared" si="6"/>
        <v>10</v>
      </c>
      <c r="J89" s="469" t="s">
        <v>441</v>
      </c>
      <c r="K89" s="469" t="b">
        <f t="shared" si="7"/>
        <v>0</v>
      </c>
      <c r="L89" s="468" t="str">
        <f>IF(G89="",J89,LOOKUP(2,1/('Overview - Section A'!$C$37:$C$44&lt;=$G89)/('Overview - Section A'!$T$37:$T$44&gt;='Impact Indicators - Section B'!$G89),'Overview - Section A'!$U$37:$U$44))</f>
        <v>a1Y1R000003PKsiUAG</v>
      </c>
      <c r="M89" s="470" t="s">
        <v>727</v>
      </c>
      <c r="N89" s="468"/>
      <c r="O89" s="468"/>
      <c r="P89" s="364"/>
      <c r="Q89" s="410"/>
      <c r="R89" s="410"/>
      <c r="S89" s="410"/>
      <c r="T89" s="410"/>
      <c r="U89" s="410"/>
      <c r="V89" s="410"/>
      <c r="W89" s="410"/>
      <c r="X89" s="410"/>
      <c r="Y89" s="410"/>
      <c r="Z89" s="410"/>
      <c r="AA89" s="410"/>
      <c r="AB89" s="410"/>
      <c r="AC89" s="410"/>
      <c r="AD89" s="410"/>
    </row>
    <row r="90" spans="1:30" ht="47.1" customHeight="1" x14ac:dyDescent="0.2">
      <c r="A90" s="465">
        <v>11</v>
      </c>
      <c r="B90" s="419" t="str">
        <f t="shared" si="4"/>
        <v/>
      </c>
      <c r="C90" s="420">
        <f>IFERROR(IF(N90&lt;&gt;"",N90,IF(A90=A89,IF(C89&lt;YEAR('Overview - Section A'!$E$8),C89+1,""),YEAR('Overview - Section A'!$E$7)-1)),"")</f>
        <v>2019</v>
      </c>
      <c r="D90" s="466"/>
      <c r="E90" s="422"/>
      <c r="F90" s="423" t="str">
        <f t="shared" si="5"/>
        <v/>
      </c>
      <c r="G90" s="424"/>
      <c r="H90" s="467"/>
      <c r="I90" s="468" t="str">
        <f t="shared" si="6"/>
        <v>112019</v>
      </c>
      <c r="J90" s="469" t="s">
        <v>431</v>
      </c>
      <c r="K90" s="469" t="b">
        <f t="shared" si="7"/>
        <v>0</v>
      </c>
      <c r="L90" s="468" t="str">
        <f>IF(G90="",J90,LOOKUP(2,1/('Overview - Section A'!$C$37:$C$44&lt;=$G90)/('Overview - Section A'!$T$37:$T$44&gt;='Impact Indicators - Section B'!$G90),'Overview - Section A'!$U$37:$U$44))</f>
        <v>a1Y1R000003PKsdUAG</v>
      </c>
      <c r="M90" s="470" t="s">
        <v>728</v>
      </c>
      <c r="N90" s="468"/>
      <c r="O90" s="468"/>
      <c r="P90" s="364"/>
      <c r="Q90" s="410"/>
      <c r="R90" s="410"/>
      <c r="S90" s="410"/>
      <c r="T90" s="410"/>
      <c r="U90" s="410"/>
      <c r="V90" s="410"/>
      <c r="W90" s="410"/>
      <c r="X90" s="410"/>
      <c r="Y90" s="410"/>
      <c r="Z90" s="410"/>
      <c r="AA90" s="410"/>
      <c r="AB90" s="410"/>
      <c r="AC90" s="410"/>
      <c r="AD90" s="410"/>
    </row>
    <row r="91" spans="1:30" ht="47.1" customHeight="1" x14ac:dyDescent="0.2">
      <c r="A91" s="465">
        <v>11</v>
      </c>
      <c r="B91" s="419" t="str">
        <f t="shared" si="4"/>
        <v/>
      </c>
      <c r="C91" s="420">
        <f>IFERROR(IF(N91&lt;&gt;"",N91,IF(A91=A90,IF(C90&lt;YEAR('Overview - Section A'!$E$8),C90+1,""),YEAR('Overview - Section A'!$E$7)-1)),"")</f>
        <v>2020</v>
      </c>
      <c r="D91" s="466"/>
      <c r="E91" s="422"/>
      <c r="F91" s="423" t="str">
        <f t="shared" si="5"/>
        <v/>
      </c>
      <c r="G91" s="424"/>
      <c r="H91" s="467"/>
      <c r="I91" s="468" t="str">
        <f t="shared" si="6"/>
        <v>112020</v>
      </c>
      <c r="J91" s="469" t="s">
        <v>433</v>
      </c>
      <c r="K91" s="469" t="b">
        <f t="shared" si="7"/>
        <v>0</v>
      </c>
      <c r="L91" s="468" t="str">
        <f>IF(G91="",J91,LOOKUP(2,1/('Overview - Section A'!$C$37:$C$44&lt;=$G91)/('Overview - Section A'!$T$37:$T$44&gt;='Impact Indicators - Section B'!$G91),'Overview - Section A'!$U$37:$U$44))</f>
        <v>a1Y1R000003PKseUAG</v>
      </c>
      <c r="M91" s="470" t="s">
        <v>729</v>
      </c>
      <c r="N91" s="468"/>
      <c r="O91" s="468"/>
      <c r="P91" s="364"/>
      <c r="Q91" s="410"/>
      <c r="R91" s="410"/>
      <c r="S91" s="410"/>
      <c r="T91" s="410"/>
      <c r="U91" s="410"/>
      <c r="V91" s="410"/>
      <c r="W91" s="410"/>
      <c r="X91" s="410"/>
      <c r="Y91" s="410"/>
      <c r="Z91" s="410"/>
      <c r="AA91" s="410"/>
      <c r="AB91" s="410"/>
      <c r="AC91" s="410"/>
      <c r="AD91" s="410"/>
    </row>
    <row r="92" spans="1:30" ht="47.1" customHeight="1" x14ac:dyDescent="0.2">
      <c r="A92" s="465">
        <v>11</v>
      </c>
      <c r="B92" s="419" t="str">
        <f t="shared" si="4"/>
        <v/>
      </c>
      <c r="C92" s="420">
        <f>IFERROR(IF(N92&lt;&gt;"",N92,IF(A92=A91,IF(C91&lt;YEAR('Overview - Section A'!$E$8),C91+1,""),YEAR('Overview - Section A'!$E$7)-1)),"")</f>
        <v>2021</v>
      </c>
      <c r="D92" s="466"/>
      <c r="E92" s="422"/>
      <c r="F92" s="423" t="str">
        <f t="shared" si="5"/>
        <v/>
      </c>
      <c r="G92" s="424"/>
      <c r="H92" s="467"/>
      <c r="I92" s="468" t="str">
        <f t="shared" si="6"/>
        <v>112021</v>
      </c>
      <c r="J92" s="469" t="s">
        <v>435</v>
      </c>
      <c r="K92" s="469" t="b">
        <f t="shared" si="7"/>
        <v>0</v>
      </c>
      <c r="L92" s="468" t="str">
        <f>IF(G92="",J92,LOOKUP(2,1/('Overview - Section A'!$C$37:$C$44&lt;=$G92)/('Overview - Section A'!$T$37:$T$44&gt;='Impact Indicators - Section B'!$G92),'Overview - Section A'!$U$37:$U$44))</f>
        <v>a1Y1R000003PKsfUAG</v>
      </c>
      <c r="M92" s="470" t="s">
        <v>730</v>
      </c>
      <c r="N92" s="468"/>
      <c r="O92" s="468"/>
      <c r="P92" s="364"/>
      <c r="Q92" s="410"/>
      <c r="R92" s="410"/>
      <c r="S92" s="410"/>
      <c r="T92" s="410"/>
      <c r="U92" s="410"/>
      <c r="V92" s="410"/>
      <c r="W92" s="410"/>
      <c r="X92" s="410"/>
      <c r="Y92" s="410"/>
      <c r="Z92" s="410"/>
      <c r="AA92" s="410"/>
      <c r="AB92" s="410"/>
      <c r="AC92" s="410"/>
      <c r="AD92" s="410"/>
    </row>
    <row r="93" spans="1:30" ht="47.1" customHeight="1" x14ac:dyDescent="0.2">
      <c r="A93" s="465">
        <v>11</v>
      </c>
      <c r="B93" s="419" t="str">
        <f t="shared" si="4"/>
        <v/>
      </c>
      <c r="C93" s="420">
        <f>IFERROR(IF(N93&lt;&gt;"",N93,IF(A93=A92,IF(C92&lt;YEAR('Overview - Section A'!$E$8),C92+1,""),YEAR('Overview - Section A'!$E$7)-1)),"")</f>
        <v>2022</v>
      </c>
      <c r="D93" s="466"/>
      <c r="E93" s="422"/>
      <c r="F93" s="423" t="str">
        <f t="shared" si="5"/>
        <v/>
      </c>
      <c r="G93" s="424"/>
      <c r="H93" s="467"/>
      <c r="I93" s="468" t="str">
        <f t="shared" si="6"/>
        <v>112022</v>
      </c>
      <c r="J93" s="469" t="s">
        <v>437</v>
      </c>
      <c r="K93" s="469" t="b">
        <f t="shared" si="7"/>
        <v>0</v>
      </c>
      <c r="L93" s="468" t="str">
        <f>IF(G93="",J93,LOOKUP(2,1/('Overview - Section A'!$C$37:$C$44&lt;=$G93)/('Overview - Section A'!$T$37:$T$44&gt;='Impact Indicators - Section B'!$G93),'Overview - Section A'!$U$37:$U$44))</f>
        <v>a1Y1R000003PKsgUAG</v>
      </c>
      <c r="M93" s="470" t="s">
        <v>731</v>
      </c>
      <c r="N93" s="468"/>
      <c r="O93" s="468"/>
      <c r="P93" s="364"/>
      <c r="Q93" s="410"/>
      <c r="R93" s="410"/>
      <c r="S93" s="410"/>
      <c r="T93" s="410"/>
      <c r="U93" s="410"/>
      <c r="V93" s="410"/>
      <c r="W93" s="410"/>
      <c r="X93" s="410"/>
      <c r="Y93" s="410"/>
      <c r="Z93" s="410"/>
      <c r="AA93" s="410"/>
      <c r="AB93" s="410"/>
      <c r="AC93" s="410"/>
      <c r="AD93" s="410"/>
    </row>
    <row r="94" spans="1:30" ht="47.1" customHeight="1" x14ac:dyDescent="0.2">
      <c r="A94" s="465">
        <v>11</v>
      </c>
      <c r="B94" s="419" t="str">
        <f t="shared" ref="B94:B119" si="8">IF(A94=A93,"",VLOOKUP(A94,$A$9:$V$26,22,FALSE))</f>
        <v/>
      </c>
      <c r="C94" s="420" t="str">
        <f>IFERROR(IF(N94&lt;&gt;"",N94,IF(A94=A93,IF(C93&lt;YEAR('Overview - Section A'!$E$8),C93+1,""),YEAR('Overview - Section A'!$E$7)-1)),"")</f>
        <v/>
      </c>
      <c r="D94" s="466"/>
      <c r="E94" s="422"/>
      <c r="F94" s="423" t="str">
        <f t="shared" ref="F94:F119" si="9">IF(IF(AND(D94="",E94=""),O94,IFERROR((D94/E94)*100,""))=0,"",IF(AND(D94="",E94=""),O94,IFERROR((D94/E94)*100,"")))</f>
        <v/>
      </c>
      <c r="G94" s="424"/>
      <c r="H94" s="467"/>
      <c r="I94" s="468" t="str">
        <f t="shared" ref="I94:I119" si="10">CONCATENATE(A94,C94)</f>
        <v>11</v>
      </c>
      <c r="J94" s="469" t="s">
        <v>439</v>
      </c>
      <c r="K94" s="469" t="b">
        <f t="shared" ref="K94:K119" si="11">IFERROR(IF(OR(D94&lt;&gt;"",E94&lt;&gt;"",F94&lt;&gt;"",G94&lt;&gt;"",H94&lt;&gt;""),TRUE,FALSE),FALSE)</f>
        <v>0</v>
      </c>
      <c r="L94" s="468" t="str">
        <f>IF(G94="",J94,LOOKUP(2,1/('Overview - Section A'!$C$37:$C$44&lt;=$G94)/('Overview - Section A'!$T$37:$T$44&gt;='Impact Indicators - Section B'!$G94),'Overview - Section A'!$U$37:$U$44))</f>
        <v>a1Y1R000003PKshUAG</v>
      </c>
      <c r="M94" s="470" t="s">
        <v>732</v>
      </c>
      <c r="N94" s="468"/>
      <c r="O94" s="468"/>
      <c r="P94" s="364"/>
      <c r="Q94" s="410"/>
      <c r="R94" s="410"/>
      <c r="S94" s="410"/>
      <c r="T94" s="410"/>
      <c r="U94" s="410"/>
      <c r="V94" s="410"/>
      <c r="W94" s="410"/>
      <c r="X94" s="410"/>
      <c r="Y94" s="410"/>
      <c r="Z94" s="410"/>
      <c r="AA94" s="410"/>
      <c r="AB94" s="410"/>
      <c r="AC94" s="410"/>
      <c r="AD94" s="410"/>
    </row>
    <row r="95" spans="1:30" ht="47.1" customHeight="1" x14ac:dyDescent="0.2">
      <c r="A95" s="465">
        <v>11</v>
      </c>
      <c r="B95" s="419" t="str">
        <f t="shared" si="8"/>
        <v/>
      </c>
      <c r="C95" s="420" t="str">
        <f>IFERROR(IF(N95&lt;&gt;"",N95,IF(A95=A94,IF(C94&lt;YEAR('Overview - Section A'!$E$8),C94+1,""),YEAR('Overview - Section A'!$E$7)-1)),"")</f>
        <v/>
      </c>
      <c r="D95" s="466"/>
      <c r="E95" s="422"/>
      <c r="F95" s="423" t="str">
        <f t="shared" si="9"/>
        <v/>
      </c>
      <c r="G95" s="424"/>
      <c r="H95" s="467"/>
      <c r="I95" s="468" t="str">
        <f t="shared" si="10"/>
        <v>11</v>
      </c>
      <c r="J95" s="469" t="s">
        <v>441</v>
      </c>
      <c r="K95" s="469" t="b">
        <f t="shared" si="11"/>
        <v>0</v>
      </c>
      <c r="L95" s="468" t="str">
        <f>IF(G95="",J95,LOOKUP(2,1/('Overview - Section A'!$C$37:$C$44&lt;=$G95)/('Overview - Section A'!$T$37:$T$44&gt;='Impact Indicators - Section B'!$G95),'Overview - Section A'!$U$37:$U$44))</f>
        <v>a1Y1R000003PKsiUAG</v>
      </c>
      <c r="M95" s="470" t="s">
        <v>733</v>
      </c>
      <c r="N95" s="468"/>
      <c r="O95" s="468"/>
      <c r="P95" s="364"/>
      <c r="Q95" s="410"/>
      <c r="R95" s="410"/>
      <c r="S95" s="410"/>
      <c r="T95" s="410"/>
      <c r="U95" s="410"/>
      <c r="V95" s="410"/>
      <c r="W95" s="410"/>
      <c r="X95" s="410"/>
      <c r="Y95" s="410"/>
      <c r="Z95" s="410"/>
      <c r="AA95" s="410"/>
      <c r="AB95" s="410"/>
      <c r="AC95" s="410"/>
      <c r="AD95" s="410"/>
    </row>
    <row r="96" spans="1:30" ht="47.1" customHeight="1" x14ac:dyDescent="0.2">
      <c r="A96" s="465">
        <v>12</v>
      </c>
      <c r="B96" s="419" t="str">
        <f t="shared" si="8"/>
        <v/>
      </c>
      <c r="C96" s="420">
        <f>IFERROR(IF(N96&lt;&gt;"",N96,IF(A96=A95,IF(C95&lt;YEAR('Overview - Section A'!$E$8),C95+1,""),YEAR('Overview - Section A'!$E$7)-1)),"")</f>
        <v>2019</v>
      </c>
      <c r="D96" s="466"/>
      <c r="E96" s="422"/>
      <c r="F96" s="423" t="str">
        <f t="shared" si="9"/>
        <v/>
      </c>
      <c r="G96" s="424"/>
      <c r="H96" s="467"/>
      <c r="I96" s="468" t="str">
        <f t="shared" si="10"/>
        <v>122019</v>
      </c>
      <c r="J96" s="469" t="s">
        <v>431</v>
      </c>
      <c r="K96" s="469" t="b">
        <f t="shared" si="11"/>
        <v>0</v>
      </c>
      <c r="L96" s="468" t="str">
        <f>IF(G96="",J96,LOOKUP(2,1/('Overview - Section A'!$C$37:$C$44&lt;=$G96)/('Overview - Section A'!$T$37:$T$44&gt;='Impact Indicators - Section B'!$G96),'Overview - Section A'!$U$37:$U$44))</f>
        <v>a1Y1R000003PKsdUAG</v>
      </c>
      <c r="M96" s="470" t="s">
        <v>734</v>
      </c>
      <c r="N96" s="468"/>
      <c r="O96" s="468"/>
      <c r="P96" s="364"/>
      <c r="Q96" s="410"/>
      <c r="R96" s="410"/>
      <c r="S96" s="410"/>
      <c r="T96" s="410"/>
      <c r="U96" s="410"/>
      <c r="V96" s="410"/>
      <c r="W96" s="410"/>
      <c r="X96" s="410"/>
      <c r="Y96" s="410"/>
      <c r="Z96" s="410"/>
      <c r="AA96" s="410"/>
      <c r="AB96" s="410"/>
      <c r="AC96" s="410"/>
      <c r="AD96" s="410"/>
    </row>
    <row r="97" spans="1:30" ht="47.1" customHeight="1" x14ac:dyDescent="0.2">
      <c r="A97" s="465">
        <v>12</v>
      </c>
      <c r="B97" s="419" t="str">
        <f t="shared" si="8"/>
        <v/>
      </c>
      <c r="C97" s="420">
        <f>IFERROR(IF(N97&lt;&gt;"",N97,IF(A97=A96,IF(C96&lt;YEAR('Overview - Section A'!$E$8),C96+1,""),YEAR('Overview - Section A'!$E$7)-1)),"")</f>
        <v>2020</v>
      </c>
      <c r="D97" s="466"/>
      <c r="E97" s="422"/>
      <c r="F97" s="423" t="str">
        <f t="shared" si="9"/>
        <v/>
      </c>
      <c r="G97" s="424"/>
      <c r="H97" s="467"/>
      <c r="I97" s="468" t="str">
        <f t="shared" si="10"/>
        <v>122020</v>
      </c>
      <c r="J97" s="469" t="s">
        <v>433</v>
      </c>
      <c r="K97" s="469" t="b">
        <f t="shared" si="11"/>
        <v>0</v>
      </c>
      <c r="L97" s="468" t="str">
        <f>IF(G97="",J97,LOOKUP(2,1/('Overview - Section A'!$C$37:$C$44&lt;=$G97)/('Overview - Section A'!$T$37:$T$44&gt;='Impact Indicators - Section B'!$G97),'Overview - Section A'!$U$37:$U$44))</f>
        <v>a1Y1R000003PKseUAG</v>
      </c>
      <c r="M97" s="470" t="s">
        <v>735</v>
      </c>
      <c r="N97" s="468"/>
      <c r="O97" s="468"/>
      <c r="P97" s="364"/>
      <c r="Q97" s="410"/>
      <c r="R97" s="410"/>
      <c r="S97" s="410"/>
      <c r="T97" s="410"/>
      <c r="U97" s="410"/>
      <c r="V97" s="410"/>
      <c r="W97" s="410"/>
      <c r="X97" s="410"/>
      <c r="Y97" s="410"/>
      <c r="Z97" s="410"/>
      <c r="AA97" s="410"/>
      <c r="AB97" s="410"/>
      <c r="AC97" s="410"/>
      <c r="AD97" s="410"/>
    </row>
    <row r="98" spans="1:30" ht="47.1" customHeight="1" x14ac:dyDescent="0.2">
      <c r="A98" s="465">
        <v>12</v>
      </c>
      <c r="B98" s="419" t="str">
        <f t="shared" si="8"/>
        <v/>
      </c>
      <c r="C98" s="420">
        <f>IFERROR(IF(N98&lt;&gt;"",N98,IF(A98=A97,IF(C97&lt;YEAR('Overview - Section A'!$E$8),C97+1,""),YEAR('Overview - Section A'!$E$7)-1)),"")</f>
        <v>2021</v>
      </c>
      <c r="D98" s="466"/>
      <c r="E98" s="422"/>
      <c r="F98" s="423" t="str">
        <f t="shared" si="9"/>
        <v/>
      </c>
      <c r="G98" s="424"/>
      <c r="H98" s="467"/>
      <c r="I98" s="468" t="str">
        <f t="shared" si="10"/>
        <v>122021</v>
      </c>
      <c r="J98" s="469" t="s">
        <v>435</v>
      </c>
      <c r="K98" s="469" t="b">
        <f t="shared" si="11"/>
        <v>0</v>
      </c>
      <c r="L98" s="468" t="str">
        <f>IF(G98="",J98,LOOKUP(2,1/('Overview - Section A'!$C$37:$C$44&lt;=$G98)/('Overview - Section A'!$T$37:$T$44&gt;='Impact Indicators - Section B'!$G98),'Overview - Section A'!$U$37:$U$44))</f>
        <v>a1Y1R000003PKsfUAG</v>
      </c>
      <c r="M98" s="470" t="s">
        <v>736</v>
      </c>
      <c r="N98" s="468"/>
      <c r="O98" s="468"/>
      <c r="P98" s="364"/>
      <c r="Q98" s="410"/>
      <c r="R98" s="410"/>
      <c r="S98" s="410"/>
      <c r="T98" s="410"/>
      <c r="U98" s="410"/>
      <c r="V98" s="410"/>
      <c r="W98" s="410"/>
      <c r="X98" s="410"/>
      <c r="Y98" s="410"/>
      <c r="Z98" s="410"/>
      <c r="AA98" s="410"/>
      <c r="AB98" s="410"/>
      <c r="AC98" s="410"/>
      <c r="AD98" s="410"/>
    </row>
    <row r="99" spans="1:30" ht="47.1" customHeight="1" x14ac:dyDescent="0.2">
      <c r="A99" s="465">
        <v>12</v>
      </c>
      <c r="B99" s="419" t="str">
        <f t="shared" si="8"/>
        <v/>
      </c>
      <c r="C99" s="420">
        <f>IFERROR(IF(N99&lt;&gt;"",N99,IF(A99=A98,IF(C98&lt;YEAR('Overview - Section A'!$E$8),C98+1,""),YEAR('Overview - Section A'!$E$7)-1)),"")</f>
        <v>2022</v>
      </c>
      <c r="D99" s="466"/>
      <c r="E99" s="422"/>
      <c r="F99" s="423" t="str">
        <f t="shared" si="9"/>
        <v/>
      </c>
      <c r="G99" s="424"/>
      <c r="H99" s="467"/>
      <c r="I99" s="468" t="str">
        <f t="shared" si="10"/>
        <v>122022</v>
      </c>
      <c r="J99" s="469" t="s">
        <v>437</v>
      </c>
      <c r="K99" s="469" t="b">
        <f t="shared" si="11"/>
        <v>0</v>
      </c>
      <c r="L99" s="468" t="str">
        <f>IF(G99="",J99,LOOKUP(2,1/('Overview - Section A'!$C$37:$C$44&lt;=$G99)/('Overview - Section A'!$T$37:$T$44&gt;='Impact Indicators - Section B'!$G99),'Overview - Section A'!$U$37:$U$44))</f>
        <v>a1Y1R000003PKsgUAG</v>
      </c>
      <c r="M99" s="470" t="s">
        <v>737</v>
      </c>
      <c r="N99" s="468"/>
      <c r="O99" s="468"/>
      <c r="P99" s="364"/>
      <c r="Q99" s="410"/>
      <c r="R99" s="410"/>
      <c r="S99" s="410"/>
      <c r="T99" s="410"/>
      <c r="U99" s="410"/>
      <c r="V99" s="410"/>
      <c r="W99" s="410"/>
      <c r="X99" s="410"/>
      <c r="Y99" s="410"/>
      <c r="Z99" s="410"/>
      <c r="AA99" s="410"/>
      <c r="AB99" s="410"/>
      <c r="AC99" s="410"/>
      <c r="AD99" s="410"/>
    </row>
    <row r="100" spans="1:30" ht="47.1" customHeight="1" x14ac:dyDescent="0.2">
      <c r="A100" s="465">
        <v>12</v>
      </c>
      <c r="B100" s="419" t="str">
        <f t="shared" si="8"/>
        <v/>
      </c>
      <c r="C100" s="420" t="str">
        <f>IFERROR(IF(N100&lt;&gt;"",N100,IF(A100=A99,IF(C99&lt;YEAR('Overview - Section A'!$E$8),C99+1,""),YEAR('Overview - Section A'!$E$7)-1)),"")</f>
        <v/>
      </c>
      <c r="D100" s="466"/>
      <c r="E100" s="422"/>
      <c r="F100" s="423" t="str">
        <f t="shared" si="9"/>
        <v/>
      </c>
      <c r="G100" s="424"/>
      <c r="H100" s="467"/>
      <c r="I100" s="468" t="str">
        <f t="shared" si="10"/>
        <v>12</v>
      </c>
      <c r="J100" s="469" t="s">
        <v>439</v>
      </c>
      <c r="K100" s="469" t="b">
        <f t="shared" si="11"/>
        <v>0</v>
      </c>
      <c r="L100" s="468" t="str">
        <f>IF(G100="",J100,LOOKUP(2,1/('Overview - Section A'!$C$37:$C$44&lt;=$G100)/('Overview - Section A'!$T$37:$T$44&gt;='Impact Indicators - Section B'!$G100),'Overview - Section A'!$U$37:$U$44))</f>
        <v>a1Y1R000003PKshUAG</v>
      </c>
      <c r="M100" s="470" t="s">
        <v>738</v>
      </c>
      <c r="N100" s="468"/>
      <c r="O100" s="468"/>
      <c r="P100" s="364"/>
      <c r="Q100" s="410"/>
      <c r="R100" s="410"/>
      <c r="S100" s="410"/>
      <c r="T100" s="410"/>
      <c r="U100" s="410"/>
      <c r="V100" s="410"/>
      <c r="W100" s="410"/>
      <c r="X100" s="410"/>
      <c r="Y100" s="410"/>
      <c r="Z100" s="410"/>
      <c r="AA100" s="410"/>
      <c r="AB100" s="410"/>
      <c r="AC100" s="410"/>
      <c r="AD100" s="410"/>
    </row>
    <row r="101" spans="1:30" ht="47.1" customHeight="1" x14ac:dyDescent="0.2">
      <c r="A101" s="465">
        <v>12</v>
      </c>
      <c r="B101" s="419" t="str">
        <f t="shared" si="8"/>
        <v/>
      </c>
      <c r="C101" s="420" t="str">
        <f>IFERROR(IF(N101&lt;&gt;"",N101,IF(A101=A100,IF(C100&lt;YEAR('Overview - Section A'!$E$8),C100+1,""),YEAR('Overview - Section A'!$E$7)-1)),"")</f>
        <v/>
      </c>
      <c r="D101" s="466"/>
      <c r="E101" s="422"/>
      <c r="F101" s="423" t="str">
        <f t="shared" si="9"/>
        <v/>
      </c>
      <c r="G101" s="424"/>
      <c r="H101" s="467"/>
      <c r="I101" s="468" t="str">
        <f t="shared" si="10"/>
        <v>12</v>
      </c>
      <c r="J101" s="469" t="s">
        <v>441</v>
      </c>
      <c r="K101" s="469" t="b">
        <f t="shared" si="11"/>
        <v>0</v>
      </c>
      <c r="L101" s="468" t="str">
        <f>IF(G101="",J101,LOOKUP(2,1/('Overview - Section A'!$C$37:$C$44&lt;=$G101)/('Overview - Section A'!$T$37:$T$44&gt;='Impact Indicators - Section B'!$G101),'Overview - Section A'!$U$37:$U$44))</f>
        <v>a1Y1R000003PKsiUAG</v>
      </c>
      <c r="M101" s="470" t="s">
        <v>739</v>
      </c>
      <c r="N101" s="468"/>
      <c r="O101" s="468"/>
      <c r="P101" s="364"/>
      <c r="Q101" s="410"/>
      <c r="R101" s="410"/>
      <c r="S101" s="410"/>
      <c r="T101" s="410"/>
      <c r="U101" s="410"/>
      <c r="V101" s="410"/>
      <c r="W101" s="410"/>
      <c r="X101" s="410"/>
      <c r="Y101" s="410"/>
      <c r="Z101" s="410"/>
      <c r="AA101" s="410"/>
      <c r="AB101" s="410"/>
      <c r="AC101" s="410"/>
      <c r="AD101" s="410"/>
    </row>
    <row r="102" spans="1:30" ht="47.1" customHeight="1" x14ac:dyDescent="0.2">
      <c r="A102" s="465">
        <v>13</v>
      </c>
      <c r="B102" s="419" t="str">
        <f t="shared" si="8"/>
        <v/>
      </c>
      <c r="C102" s="420">
        <f>IFERROR(IF(N102&lt;&gt;"",N102,IF(A102=A101,IF(C101&lt;YEAR('Overview - Section A'!$E$8),C101+1,""),YEAR('Overview - Section A'!$E$7)-1)),"")</f>
        <v>2019</v>
      </c>
      <c r="D102" s="466"/>
      <c r="E102" s="422"/>
      <c r="F102" s="423" t="str">
        <f t="shared" si="9"/>
        <v/>
      </c>
      <c r="G102" s="424"/>
      <c r="H102" s="467"/>
      <c r="I102" s="468" t="str">
        <f t="shared" si="10"/>
        <v>132019</v>
      </c>
      <c r="J102" s="469" t="s">
        <v>431</v>
      </c>
      <c r="K102" s="469" t="b">
        <f t="shared" si="11"/>
        <v>0</v>
      </c>
      <c r="L102" s="468" t="str">
        <f>IF(G102="",J102,LOOKUP(2,1/('Overview - Section A'!$C$37:$C$44&lt;=$G102)/('Overview - Section A'!$T$37:$T$44&gt;='Impact Indicators - Section B'!$G102),'Overview - Section A'!$U$37:$U$44))</f>
        <v>a1Y1R000003PKsdUAG</v>
      </c>
      <c r="M102" s="470" t="s">
        <v>740</v>
      </c>
      <c r="N102" s="468"/>
      <c r="O102" s="468"/>
      <c r="P102" s="364"/>
      <c r="Q102" s="410"/>
      <c r="R102" s="410"/>
      <c r="S102" s="410"/>
      <c r="T102" s="410"/>
      <c r="U102" s="410"/>
      <c r="V102" s="410"/>
      <c r="W102" s="410"/>
      <c r="X102" s="410"/>
      <c r="Y102" s="410"/>
      <c r="Z102" s="410"/>
      <c r="AA102" s="410"/>
      <c r="AB102" s="410"/>
      <c r="AC102" s="410"/>
      <c r="AD102" s="410"/>
    </row>
    <row r="103" spans="1:30" ht="47.1" customHeight="1" x14ac:dyDescent="0.2">
      <c r="A103" s="465">
        <v>13</v>
      </c>
      <c r="B103" s="419" t="str">
        <f t="shared" si="8"/>
        <v/>
      </c>
      <c r="C103" s="420">
        <f>IFERROR(IF(N103&lt;&gt;"",N103,IF(A103=A102,IF(C102&lt;YEAR('Overview - Section A'!$E$8),C102+1,""),YEAR('Overview - Section A'!$E$7)-1)),"")</f>
        <v>2020</v>
      </c>
      <c r="D103" s="466"/>
      <c r="E103" s="422"/>
      <c r="F103" s="423" t="str">
        <f t="shared" si="9"/>
        <v/>
      </c>
      <c r="G103" s="424"/>
      <c r="H103" s="467"/>
      <c r="I103" s="468" t="str">
        <f t="shared" si="10"/>
        <v>132020</v>
      </c>
      <c r="J103" s="469" t="s">
        <v>433</v>
      </c>
      <c r="K103" s="469" t="b">
        <f t="shared" si="11"/>
        <v>0</v>
      </c>
      <c r="L103" s="468" t="str">
        <f>IF(G103="",J103,LOOKUP(2,1/('Overview - Section A'!$C$37:$C$44&lt;=$G103)/('Overview - Section A'!$T$37:$T$44&gt;='Impact Indicators - Section B'!$G103),'Overview - Section A'!$U$37:$U$44))</f>
        <v>a1Y1R000003PKseUAG</v>
      </c>
      <c r="M103" s="470" t="s">
        <v>741</v>
      </c>
      <c r="N103" s="468"/>
      <c r="O103" s="468"/>
      <c r="P103" s="364"/>
      <c r="Q103" s="410"/>
      <c r="R103" s="410"/>
      <c r="S103" s="410"/>
      <c r="T103" s="410"/>
      <c r="U103" s="410"/>
      <c r="V103" s="410"/>
      <c r="W103" s="410"/>
      <c r="X103" s="410"/>
      <c r="Y103" s="410"/>
      <c r="Z103" s="410"/>
      <c r="AA103" s="410"/>
      <c r="AB103" s="410"/>
      <c r="AC103" s="410"/>
      <c r="AD103" s="410"/>
    </row>
    <row r="104" spans="1:30" ht="47.1" customHeight="1" x14ac:dyDescent="0.2">
      <c r="A104" s="465">
        <v>13</v>
      </c>
      <c r="B104" s="419" t="str">
        <f t="shared" si="8"/>
        <v/>
      </c>
      <c r="C104" s="420">
        <f>IFERROR(IF(N104&lt;&gt;"",N104,IF(A104=A103,IF(C103&lt;YEAR('Overview - Section A'!$E$8),C103+1,""),YEAR('Overview - Section A'!$E$7)-1)),"")</f>
        <v>2021</v>
      </c>
      <c r="D104" s="466"/>
      <c r="E104" s="422"/>
      <c r="F104" s="423" t="str">
        <f t="shared" si="9"/>
        <v/>
      </c>
      <c r="G104" s="424"/>
      <c r="H104" s="467"/>
      <c r="I104" s="468" t="str">
        <f t="shared" si="10"/>
        <v>132021</v>
      </c>
      <c r="J104" s="469" t="s">
        <v>435</v>
      </c>
      <c r="K104" s="469" t="b">
        <f t="shared" si="11"/>
        <v>0</v>
      </c>
      <c r="L104" s="468" t="str">
        <f>IF(G104="",J104,LOOKUP(2,1/('Overview - Section A'!$C$37:$C$44&lt;=$G104)/('Overview - Section A'!$T$37:$T$44&gt;='Impact Indicators - Section B'!$G104),'Overview - Section A'!$U$37:$U$44))</f>
        <v>a1Y1R000003PKsfUAG</v>
      </c>
      <c r="M104" s="470" t="s">
        <v>742</v>
      </c>
      <c r="N104" s="468"/>
      <c r="O104" s="468"/>
      <c r="P104" s="364"/>
      <c r="Q104" s="410"/>
      <c r="R104" s="410"/>
      <c r="S104" s="410"/>
      <c r="T104" s="410"/>
      <c r="U104" s="410"/>
      <c r="V104" s="410"/>
      <c r="W104" s="410"/>
      <c r="X104" s="410"/>
      <c r="Y104" s="410"/>
      <c r="Z104" s="410"/>
      <c r="AA104" s="410"/>
      <c r="AB104" s="410"/>
      <c r="AC104" s="410"/>
      <c r="AD104" s="410"/>
    </row>
    <row r="105" spans="1:30" ht="47.1" customHeight="1" x14ac:dyDescent="0.2">
      <c r="A105" s="465">
        <v>13</v>
      </c>
      <c r="B105" s="419" t="str">
        <f t="shared" si="8"/>
        <v/>
      </c>
      <c r="C105" s="420">
        <f>IFERROR(IF(N105&lt;&gt;"",N105,IF(A105=A104,IF(C104&lt;YEAR('Overview - Section A'!$E$8),C104+1,""),YEAR('Overview - Section A'!$E$7)-1)),"")</f>
        <v>2022</v>
      </c>
      <c r="D105" s="466"/>
      <c r="E105" s="422"/>
      <c r="F105" s="423" t="str">
        <f t="shared" si="9"/>
        <v/>
      </c>
      <c r="G105" s="424"/>
      <c r="H105" s="467"/>
      <c r="I105" s="468" t="str">
        <f t="shared" si="10"/>
        <v>132022</v>
      </c>
      <c r="J105" s="469" t="s">
        <v>437</v>
      </c>
      <c r="K105" s="469" t="b">
        <f t="shared" si="11"/>
        <v>0</v>
      </c>
      <c r="L105" s="468" t="str">
        <f>IF(G105="",J105,LOOKUP(2,1/('Overview - Section A'!$C$37:$C$44&lt;=$G105)/('Overview - Section A'!$T$37:$T$44&gt;='Impact Indicators - Section B'!$G105),'Overview - Section A'!$U$37:$U$44))</f>
        <v>a1Y1R000003PKsgUAG</v>
      </c>
      <c r="M105" s="470" t="s">
        <v>743</v>
      </c>
      <c r="N105" s="468"/>
      <c r="O105" s="468"/>
      <c r="P105" s="364"/>
      <c r="Q105" s="410"/>
      <c r="R105" s="410"/>
      <c r="S105" s="410"/>
      <c r="T105" s="410"/>
      <c r="U105" s="410"/>
      <c r="V105" s="410"/>
      <c r="W105" s="410"/>
      <c r="X105" s="410"/>
      <c r="Y105" s="410"/>
      <c r="Z105" s="410"/>
      <c r="AA105" s="410"/>
      <c r="AB105" s="410"/>
      <c r="AC105" s="410"/>
      <c r="AD105" s="410"/>
    </row>
    <row r="106" spans="1:30" ht="47.1" customHeight="1" x14ac:dyDescent="0.2">
      <c r="A106" s="465">
        <v>13</v>
      </c>
      <c r="B106" s="419" t="str">
        <f t="shared" si="8"/>
        <v/>
      </c>
      <c r="C106" s="420" t="str">
        <f>IFERROR(IF(N106&lt;&gt;"",N106,IF(A106=A105,IF(C105&lt;YEAR('Overview - Section A'!$E$8),C105+1,""),YEAR('Overview - Section A'!$E$7)-1)),"")</f>
        <v/>
      </c>
      <c r="D106" s="466"/>
      <c r="E106" s="422"/>
      <c r="F106" s="423" t="str">
        <f t="shared" si="9"/>
        <v/>
      </c>
      <c r="G106" s="424"/>
      <c r="H106" s="467"/>
      <c r="I106" s="468" t="str">
        <f t="shared" si="10"/>
        <v>13</v>
      </c>
      <c r="J106" s="469" t="s">
        <v>439</v>
      </c>
      <c r="K106" s="469" t="b">
        <f t="shared" si="11"/>
        <v>0</v>
      </c>
      <c r="L106" s="468" t="str">
        <f>IF(G106="",J106,LOOKUP(2,1/('Overview - Section A'!$C$37:$C$44&lt;=$G106)/('Overview - Section A'!$T$37:$T$44&gt;='Impact Indicators - Section B'!$G106),'Overview - Section A'!$U$37:$U$44))</f>
        <v>a1Y1R000003PKshUAG</v>
      </c>
      <c r="M106" s="470" t="s">
        <v>744</v>
      </c>
      <c r="N106" s="468"/>
      <c r="O106" s="468"/>
      <c r="P106" s="364"/>
      <c r="Q106" s="410"/>
      <c r="R106" s="410"/>
      <c r="S106" s="410"/>
      <c r="T106" s="410"/>
      <c r="U106" s="410"/>
      <c r="V106" s="410"/>
      <c r="W106" s="410"/>
      <c r="X106" s="410"/>
      <c r="Y106" s="410"/>
      <c r="Z106" s="410"/>
      <c r="AA106" s="410"/>
      <c r="AB106" s="410"/>
      <c r="AC106" s="410"/>
      <c r="AD106" s="410"/>
    </row>
    <row r="107" spans="1:30" ht="47.1" customHeight="1" x14ac:dyDescent="0.2">
      <c r="A107" s="465">
        <v>13</v>
      </c>
      <c r="B107" s="419" t="str">
        <f t="shared" si="8"/>
        <v/>
      </c>
      <c r="C107" s="420" t="str">
        <f>IFERROR(IF(N107&lt;&gt;"",N107,IF(A107=A106,IF(C106&lt;YEAR('Overview - Section A'!$E$8),C106+1,""),YEAR('Overview - Section A'!$E$7)-1)),"")</f>
        <v/>
      </c>
      <c r="D107" s="466"/>
      <c r="E107" s="422"/>
      <c r="F107" s="423" t="str">
        <f t="shared" si="9"/>
        <v/>
      </c>
      <c r="G107" s="424"/>
      <c r="H107" s="467"/>
      <c r="I107" s="468" t="str">
        <f t="shared" si="10"/>
        <v>13</v>
      </c>
      <c r="J107" s="469" t="s">
        <v>441</v>
      </c>
      <c r="K107" s="469" t="b">
        <f t="shared" si="11"/>
        <v>0</v>
      </c>
      <c r="L107" s="468" t="str">
        <f>IF(G107="",J107,LOOKUP(2,1/('Overview - Section A'!$C$37:$C$44&lt;=$G107)/('Overview - Section A'!$T$37:$T$44&gt;='Impact Indicators - Section B'!$G107),'Overview - Section A'!$U$37:$U$44))</f>
        <v>a1Y1R000003PKsiUAG</v>
      </c>
      <c r="M107" s="470" t="s">
        <v>745</v>
      </c>
      <c r="N107" s="468"/>
      <c r="O107" s="468"/>
      <c r="P107" s="364"/>
      <c r="Q107" s="410"/>
      <c r="R107" s="410"/>
      <c r="S107" s="410"/>
      <c r="T107" s="410"/>
      <c r="U107" s="410"/>
      <c r="V107" s="410"/>
      <c r="W107" s="410"/>
      <c r="X107" s="410"/>
      <c r="Y107" s="410"/>
      <c r="Z107" s="410"/>
      <c r="AA107" s="410"/>
      <c r="AB107" s="410"/>
      <c r="AC107" s="410"/>
      <c r="AD107" s="410"/>
    </row>
    <row r="108" spans="1:30" ht="47.1" customHeight="1" x14ac:dyDescent="0.2">
      <c r="A108" s="465">
        <v>14</v>
      </c>
      <c r="B108" s="419" t="str">
        <f t="shared" si="8"/>
        <v/>
      </c>
      <c r="C108" s="420">
        <f>IFERROR(IF(N108&lt;&gt;"",N108,IF(A108=A107,IF(C107&lt;YEAR('Overview - Section A'!$E$8),C107+1,""),YEAR('Overview - Section A'!$E$7)-1)),"")</f>
        <v>2019</v>
      </c>
      <c r="D108" s="466"/>
      <c r="E108" s="422"/>
      <c r="F108" s="423" t="str">
        <f t="shared" si="9"/>
        <v/>
      </c>
      <c r="G108" s="424"/>
      <c r="H108" s="467"/>
      <c r="I108" s="468" t="str">
        <f t="shared" si="10"/>
        <v>142019</v>
      </c>
      <c r="J108" s="469" t="s">
        <v>431</v>
      </c>
      <c r="K108" s="469" t="b">
        <f t="shared" si="11"/>
        <v>0</v>
      </c>
      <c r="L108" s="468" t="str">
        <f>IF(G108="",J108,LOOKUP(2,1/('Overview - Section A'!$C$37:$C$44&lt;=$G108)/('Overview - Section A'!$T$37:$T$44&gt;='Impact Indicators - Section B'!$G108),'Overview - Section A'!$U$37:$U$44))</f>
        <v>a1Y1R000003PKsdUAG</v>
      </c>
      <c r="M108" s="470" t="s">
        <v>746</v>
      </c>
      <c r="N108" s="468"/>
      <c r="O108" s="468"/>
      <c r="P108" s="364"/>
      <c r="Q108" s="410"/>
      <c r="R108" s="410"/>
      <c r="S108" s="410"/>
      <c r="T108" s="410"/>
      <c r="U108" s="410"/>
      <c r="V108" s="410"/>
      <c r="W108" s="410"/>
      <c r="X108" s="410"/>
      <c r="Y108" s="410"/>
      <c r="Z108" s="410"/>
      <c r="AA108" s="410"/>
      <c r="AB108" s="410"/>
      <c r="AC108" s="410"/>
      <c r="AD108" s="410"/>
    </row>
    <row r="109" spans="1:30" ht="47.1" customHeight="1" x14ac:dyDescent="0.2">
      <c r="A109" s="465">
        <v>14</v>
      </c>
      <c r="B109" s="419" t="str">
        <f t="shared" si="8"/>
        <v/>
      </c>
      <c r="C109" s="420">
        <f>IFERROR(IF(N109&lt;&gt;"",N109,IF(A109=A108,IF(C108&lt;YEAR('Overview - Section A'!$E$8),C108+1,""),YEAR('Overview - Section A'!$E$7)-1)),"")</f>
        <v>2020</v>
      </c>
      <c r="D109" s="466"/>
      <c r="E109" s="422"/>
      <c r="F109" s="423" t="str">
        <f t="shared" si="9"/>
        <v/>
      </c>
      <c r="G109" s="424"/>
      <c r="H109" s="467"/>
      <c r="I109" s="468" t="str">
        <f t="shared" si="10"/>
        <v>142020</v>
      </c>
      <c r="J109" s="469" t="s">
        <v>433</v>
      </c>
      <c r="K109" s="469" t="b">
        <f t="shared" si="11"/>
        <v>0</v>
      </c>
      <c r="L109" s="468" t="str">
        <f>IF(G109="",J109,LOOKUP(2,1/('Overview - Section A'!$C$37:$C$44&lt;=$G109)/('Overview - Section A'!$T$37:$T$44&gt;='Impact Indicators - Section B'!$G109),'Overview - Section A'!$U$37:$U$44))</f>
        <v>a1Y1R000003PKseUAG</v>
      </c>
      <c r="M109" s="470" t="s">
        <v>747</v>
      </c>
      <c r="N109" s="468"/>
      <c r="O109" s="468"/>
      <c r="P109" s="364"/>
      <c r="Q109" s="410"/>
      <c r="R109" s="410"/>
      <c r="S109" s="410"/>
      <c r="T109" s="410"/>
      <c r="U109" s="410"/>
      <c r="V109" s="410"/>
      <c r="W109" s="410"/>
      <c r="X109" s="410"/>
      <c r="Y109" s="410"/>
      <c r="Z109" s="410"/>
      <c r="AA109" s="410"/>
      <c r="AB109" s="410"/>
      <c r="AC109" s="410"/>
      <c r="AD109" s="410"/>
    </row>
    <row r="110" spans="1:30" ht="47.1" customHeight="1" x14ac:dyDescent="0.2">
      <c r="A110" s="465">
        <v>14</v>
      </c>
      <c r="B110" s="419" t="str">
        <f t="shared" si="8"/>
        <v/>
      </c>
      <c r="C110" s="420">
        <f>IFERROR(IF(N110&lt;&gt;"",N110,IF(A110=A109,IF(C109&lt;YEAR('Overview - Section A'!$E$8),C109+1,""),YEAR('Overview - Section A'!$E$7)-1)),"")</f>
        <v>2021</v>
      </c>
      <c r="D110" s="466"/>
      <c r="E110" s="422"/>
      <c r="F110" s="423" t="str">
        <f t="shared" si="9"/>
        <v/>
      </c>
      <c r="G110" s="424"/>
      <c r="H110" s="467"/>
      <c r="I110" s="468" t="str">
        <f t="shared" si="10"/>
        <v>142021</v>
      </c>
      <c r="J110" s="469" t="s">
        <v>435</v>
      </c>
      <c r="K110" s="469" t="b">
        <f t="shared" si="11"/>
        <v>0</v>
      </c>
      <c r="L110" s="468" t="str">
        <f>IF(G110="",J110,LOOKUP(2,1/('Overview - Section A'!$C$37:$C$44&lt;=$G110)/('Overview - Section A'!$T$37:$T$44&gt;='Impact Indicators - Section B'!$G110),'Overview - Section A'!$U$37:$U$44))</f>
        <v>a1Y1R000003PKsfUAG</v>
      </c>
      <c r="M110" s="470" t="s">
        <v>748</v>
      </c>
      <c r="N110" s="468"/>
      <c r="O110" s="468"/>
      <c r="P110" s="364"/>
      <c r="Q110" s="410"/>
      <c r="R110" s="410"/>
      <c r="S110" s="410"/>
      <c r="T110" s="410"/>
      <c r="U110" s="410"/>
      <c r="V110" s="410"/>
      <c r="W110" s="410"/>
      <c r="X110" s="410"/>
      <c r="Y110" s="410"/>
      <c r="Z110" s="410"/>
      <c r="AA110" s="410"/>
      <c r="AB110" s="410"/>
      <c r="AC110" s="410"/>
      <c r="AD110" s="410"/>
    </row>
    <row r="111" spans="1:30" ht="47.1" customHeight="1" x14ac:dyDescent="0.2">
      <c r="A111" s="465">
        <v>14</v>
      </c>
      <c r="B111" s="419" t="str">
        <f t="shared" si="8"/>
        <v/>
      </c>
      <c r="C111" s="420">
        <f>IFERROR(IF(N111&lt;&gt;"",N111,IF(A111=A110,IF(C110&lt;YEAR('Overview - Section A'!$E$8),C110+1,""),YEAR('Overview - Section A'!$E$7)-1)),"")</f>
        <v>2022</v>
      </c>
      <c r="D111" s="466"/>
      <c r="E111" s="422"/>
      <c r="F111" s="423" t="str">
        <f t="shared" si="9"/>
        <v/>
      </c>
      <c r="G111" s="424"/>
      <c r="H111" s="467"/>
      <c r="I111" s="468" t="str">
        <f t="shared" si="10"/>
        <v>142022</v>
      </c>
      <c r="J111" s="469" t="s">
        <v>437</v>
      </c>
      <c r="K111" s="469" t="b">
        <f t="shared" si="11"/>
        <v>0</v>
      </c>
      <c r="L111" s="468" t="str">
        <f>IF(G111="",J111,LOOKUP(2,1/('Overview - Section A'!$C$37:$C$44&lt;=$G111)/('Overview - Section A'!$T$37:$T$44&gt;='Impact Indicators - Section B'!$G111),'Overview - Section A'!$U$37:$U$44))</f>
        <v>a1Y1R000003PKsgUAG</v>
      </c>
      <c r="M111" s="470" t="s">
        <v>749</v>
      </c>
      <c r="N111" s="468"/>
      <c r="O111" s="468"/>
      <c r="P111" s="364"/>
      <c r="Q111" s="410"/>
      <c r="R111" s="410"/>
      <c r="S111" s="410"/>
      <c r="T111" s="410"/>
      <c r="U111" s="410"/>
      <c r="V111" s="410"/>
      <c r="W111" s="410"/>
      <c r="X111" s="410"/>
      <c r="Y111" s="410"/>
      <c r="Z111" s="410"/>
      <c r="AA111" s="410"/>
      <c r="AB111" s="410"/>
      <c r="AC111" s="410"/>
      <c r="AD111" s="410"/>
    </row>
    <row r="112" spans="1:30" ht="47.1" customHeight="1" x14ac:dyDescent="0.2">
      <c r="A112" s="465">
        <v>14</v>
      </c>
      <c r="B112" s="419" t="str">
        <f t="shared" si="8"/>
        <v/>
      </c>
      <c r="C112" s="420" t="str">
        <f>IFERROR(IF(N112&lt;&gt;"",N112,IF(A112=A111,IF(C111&lt;YEAR('Overview - Section A'!$E$8),C111+1,""),YEAR('Overview - Section A'!$E$7)-1)),"")</f>
        <v/>
      </c>
      <c r="D112" s="466"/>
      <c r="E112" s="422"/>
      <c r="F112" s="423" t="str">
        <f t="shared" si="9"/>
        <v/>
      </c>
      <c r="G112" s="424"/>
      <c r="H112" s="467"/>
      <c r="I112" s="468" t="str">
        <f t="shared" si="10"/>
        <v>14</v>
      </c>
      <c r="J112" s="469" t="s">
        <v>439</v>
      </c>
      <c r="K112" s="469" t="b">
        <f t="shared" si="11"/>
        <v>0</v>
      </c>
      <c r="L112" s="468" t="str">
        <f>IF(G112="",J112,LOOKUP(2,1/('Overview - Section A'!$C$37:$C$44&lt;=$G112)/('Overview - Section A'!$T$37:$T$44&gt;='Impact Indicators - Section B'!$G112),'Overview - Section A'!$U$37:$U$44))</f>
        <v>a1Y1R000003PKshUAG</v>
      </c>
      <c r="M112" s="470" t="s">
        <v>750</v>
      </c>
      <c r="N112" s="468"/>
      <c r="O112" s="468"/>
      <c r="P112" s="364"/>
      <c r="Q112" s="410"/>
      <c r="R112" s="410"/>
      <c r="S112" s="410"/>
      <c r="T112" s="410"/>
      <c r="U112" s="410"/>
      <c r="V112" s="410"/>
      <c r="W112" s="410"/>
      <c r="X112" s="410"/>
      <c r="Y112" s="410"/>
      <c r="Z112" s="410"/>
      <c r="AA112" s="410"/>
      <c r="AB112" s="410"/>
      <c r="AC112" s="410"/>
      <c r="AD112" s="410"/>
    </row>
    <row r="113" spans="1:30" ht="47.1" customHeight="1" x14ac:dyDescent="0.2">
      <c r="A113" s="465">
        <v>14</v>
      </c>
      <c r="B113" s="419" t="str">
        <f t="shared" si="8"/>
        <v/>
      </c>
      <c r="C113" s="420" t="str">
        <f>IFERROR(IF(N113&lt;&gt;"",N113,IF(A113=A112,IF(C112&lt;YEAR('Overview - Section A'!$E$8),C112+1,""),YEAR('Overview - Section A'!$E$7)-1)),"")</f>
        <v/>
      </c>
      <c r="D113" s="466"/>
      <c r="E113" s="422"/>
      <c r="F113" s="423" t="str">
        <f t="shared" si="9"/>
        <v/>
      </c>
      <c r="G113" s="424"/>
      <c r="H113" s="467"/>
      <c r="I113" s="468" t="str">
        <f t="shared" si="10"/>
        <v>14</v>
      </c>
      <c r="J113" s="469" t="s">
        <v>441</v>
      </c>
      <c r="K113" s="469" t="b">
        <f t="shared" si="11"/>
        <v>0</v>
      </c>
      <c r="L113" s="468" t="str">
        <f>IF(G113="",J113,LOOKUP(2,1/('Overview - Section A'!$C$37:$C$44&lt;=$G113)/('Overview - Section A'!$T$37:$T$44&gt;='Impact Indicators - Section B'!$G113),'Overview - Section A'!$U$37:$U$44))</f>
        <v>a1Y1R000003PKsiUAG</v>
      </c>
      <c r="M113" s="470" t="s">
        <v>751</v>
      </c>
      <c r="N113" s="468"/>
      <c r="O113" s="468"/>
      <c r="P113" s="364"/>
      <c r="Q113" s="410"/>
      <c r="R113" s="410"/>
      <c r="S113" s="410"/>
      <c r="T113" s="410"/>
      <c r="U113" s="410"/>
      <c r="V113" s="410"/>
      <c r="W113" s="410"/>
      <c r="X113" s="410"/>
      <c r="Y113" s="410"/>
      <c r="Z113" s="410"/>
      <c r="AA113" s="410"/>
      <c r="AB113" s="410"/>
      <c r="AC113" s="410"/>
      <c r="AD113" s="410"/>
    </row>
    <row r="114" spans="1:30" ht="47.1" customHeight="1" x14ac:dyDescent="0.2">
      <c r="A114" s="465">
        <v>15</v>
      </c>
      <c r="B114" s="419" t="str">
        <f t="shared" si="8"/>
        <v/>
      </c>
      <c r="C114" s="420">
        <f>IFERROR(IF(N114&lt;&gt;"",N114,IF(A114=A113,IF(C113&lt;YEAR('Overview - Section A'!$E$8),C113+1,""),YEAR('Overview - Section A'!$E$7)-1)),"")</f>
        <v>2019</v>
      </c>
      <c r="D114" s="466"/>
      <c r="E114" s="422"/>
      <c r="F114" s="423" t="str">
        <f t="shared" si="9"/>
        <v/>
      </c>
      <c r="G114" s="424"/>
      <c r="H114" s="467"/>
      <c r="I114" s="468" t="str">
        <f t="shared" si="10"/>
        <v>152019</v>
      </c>
      <c r="J114" s="469" t="s">
        <v>431</v>
      </c>
      <c r="K114" s="469" t="b">
        <f t="shared" si="11"/>
        <v>0</v>
      </c>
      <c r="L114" s="468" t="str">
        <f>IF(G114="",J114,LOOKUP(2,1/('Overview - Section A'!$C$37:$C$44&lt;=$G114)/('Overview - Section A'!$T$37:$T$44&gt;='Impact Indicators - Section B'!$G114),'Overview - Section A'!$U$37:$U$44))</f>
        <v>a1Y1R000003PKsdUAG</v>
      </c>
      <c r="M114" s="470" t="s">
        <v>752</v>
      </c>
      <c r="N114" s="468"/>
      <c r="O114" s="468"/>
      <c r="P114" s="364"/>
      <c r="Q114" s="410"/>
      <c r="R114" s="410"/>
      <c r="S114" s="410"/>
      <c r="T114" s="410"/>
      <c r="U114" s="410"/>
      <c r="V114" s="410"/>
      <c r="W114" s="410"/>
      <c r="X114" s="410"/>
      <c r="Y114" s="410"/>
      <c r="Z114" s="410"/>
      <c r="AA114" s="410"/>
      <c r="AB114" s="410"/>
      <c r="AC114" s="410"/>
      <c r="AD114" s="410"/>
    </row>
    <row r="115" spans="1:30" ht="47.1" customHeight="1" x14ac:dyDescent="0.2">
      <c r="A115" s="465">
        <v>15</v>
      </c>
      <c r="B115" s="419" t="str">
        <f t="shared" si="8"/>
        <v/>
      </c>
      <c r="C115" s="420">
        <f>IFERROR(IF(N115&lt;&gt;"",N115,IF(A115=A114,IF(C114&lt;YEAR('Overview - Section A'!$E$8),C114+1,""),YEAR('Overview - Section A'!$E$7)-1)),"")</f>
        <v>2020</v>
      </c>
      <c r="D115" s="466"/>
      <c r="E115" s="422"/>
      <c r="F115" s="423" t="str">
        <f t="shared" si="9"/>
        <v/>
      </c>
      <c r="G115" s="424"/>
      <c r="H115" s="467"/>
      <c r="I115" s="468" t="str">
        <f t="shared" si="10"/>
        <v>152020</v>
      </c>
      <c r="J115" s="469" t="s">
        <v>433</v>
      </c>
      <c r="K115" s="469" t="b">
        <f t="shared" si="11"/>
        <v>0</v>
      </c>
      <c r="L115" s="468" t="str">
        <f>IF(G115="",J115,LOOKUP(2,1/('Overview - Section A'!$C$37:$C$44&lt;=$G115)/('Overview - Section A'!$T$37:$T$44&gt;='Impact Indicators - Section B'!$G115),'Overview - Section A'!$U$37:$U$44))</f>
        <v>a1Y1R000003PKseUAG</v>
      </c>
      <c r="M115" s="470" t="s">
        <v>753</v>
      </c>
      <c r="N115" s="468"/>
      <c r="O115" s="468"/>
      <c r="P115" s="364"/>
      <c r="Q115" s="410"/>
      <c r="R115" s="410"/>
      <c r="S115" s="410"/>
      <c r="T115" s="410"/>
      <c r="U115" s="410"/>
      <c r="V115" s="410"/>
      <c r="W115" s="410"/>
      <c r="X115" s="410"/>
      <c r="Y115" s="410"/>
      <c r="Z115" s="410"/>
      <c r="AA115" s="410"/>
      <c r="AB115" s="410"/>
      <c r="AC115" s="410"/>
      <c r="AD115" s="410"/>
    </row>
    <row r="116" spans="1:30" ht="47.1" customHeight="1" x14ac:dyDescent="0.2">
      <c r="A116" s="465">
        <v>15</v>
      </c>
      <c r="B116" s="419" t="str">
        <f t="shared" si="8"/>
        <v/>
      </c>
      <c r="C116" s="420">
        <f>IFERROR(IF(N116&lt;&gt;"",N116,IF(A116=A115,IF(C115&lt;YEAR('Overview - Section A'!$E$8),C115+1,""),YEAR('Overview - Section A'!$E$7)-1)),"")</f>
        <v>2021</v>
      </c>
      <c r="D116" s="466"/>
      <c r="E116" s="422"/>
      <c r="F116" s="423" t="str">
        <f t="shared" si="9"/>
        <v/>
      </c>
      <c r="G116" s="424"/>
      <c r="H116" s="467"/>
      <c r="I116" s="468" t="str">
        <f t="shared" si="10"/>
        <v>152021</v>
      </c>
      <c r="J116" s="469" t="s">
        <v>435</v>
      </c>
      <c r="K116" s="469" t="b">
        <f t="shared" si="11"/>
        <v>0</v>
      </c>
      <c r="L116" s="468" t="str">
        <f>IF(G116="",J116,LOOKUP(2,1/('Overview - Section A'!$C$37:$C$44&lt;=$G116)/('Overview - Section A'!$T$37:$T$44&gt;='Impact Indicators - Section B'!$G116),'Overview - Section A'!$U$37:$U$44))</f>
        <v>a1Y1R000003PKsfUAG</v>
      </c>
      <c r="M116" s="470" t="s">
        <v>754</v>
      </c>
      <c r="N116" s="468"/>
      <c r="O116" s="468"/>
      <c r="P116" s="364"/>
      <c r="Q116" s="410"/>
      <c r="R116" s="410"/>
      <c r="S116" s="410"/>
      <c r="T116" s="410"/>
      <c r="U116" s="410"/>
      <c r="V116" s="410"/>
      <c r="W116" s="410"/>
      <c r="X116" s="410"/>
      <c r="Y116" s="410"/>
      <c r="Z116" s="410"/>
      <c r="AA116" s="410"/>
      <c r="AB116" s="410"/>
      <c r="AC116" s="410"/>
      <c r="AD116" s="410"/>
    </row>
    <row r="117" spans="1:30" ht="47.1" customHeight="1" x14ac:dyDescent="0.2">
      <c r="A117" s="465">
        <v>15</v>
      </c>
      <c r="B117" s="419" t="str">
        <f t="shared" si="8"/>
        <v/>
      </c>
      <c r="C117" s="420">
        <f>IFERROR(IF(N117&lt;&gt;"",N117,IF(A117=A116,IF(C116&lt;YEAR('Overview - Section A'!$E$8),C116+1,""),YEAR('Overview - Section A'!$E$7)-1)),"")</f>
        <v>2022</v>
      </c>
      <c r="D117" s="466"/>
      <c r="E117" s="422"/>
      <c r="F117" s="423" t="str">
        <f t="shared" si="9"/>
        <v/>
      </c>
      <c r="G117" s="424"/>
      <c r="H117" s="467"/>
      <c r="I117" s="468" t="str">
        <f t="shared" si="10"/>
        <v>152022</v>
      </c>
      <c r="J117" s="469" t="s">
        <v>437</v>
      </c>
      <c r="K117" s="469" t="b">
        <f t="shared" si="11"/>
        <v>0</v>
      </c>
      <c r="L117" s="468" t="str">
        <f>IF(G117="",J117,LOOKUP(2,1/('Overview - Section A'!$C$37:$C$44&lt;=$G117)/('Overview - Section A'!$T$37:$T$44&gt;='Impact Indicators - Section B'!$G117),'Overview - Section A'!$U$37:$U$44))</f>
        <v>a1Y1R000003PKsgUAG</v>
      </c>
      <c r="M117" s="470" t="s">
        <v>755</v>
      </c>
      <c r="N117" s="468"/>
      <c r="O117" s="468"/>
      <c r="P117" s="364"/>
      <c r="Q117" s="410"/>
      <c r="R117" s="410"/>
      <c r="S117" s="410"/>
      <c r="T117" s="410"/>
      <c r="U117" s="410"/>
      <c r="V117" s="410"/>
      <c r="W117" s="410"/>
      <c r="X117" s="410"/>
      <c r="Y117" s="410"/>
      <c r="Z117" s="410"/>
      <c r="AA117" s="410"/>
      <c r="AB117" s="410"/>
      <c r="AC117" s="410"/>
      <c r="AD117" s="410"/>
    </row>
    <row r="118" spans="1:30" ht="47.1" customHeight="1" x14ac:dyDescent="0.2">
      <c r="A118" s="465">
        <v>15</v>
      </c>
      <c r="B118" s="419" t="str">
        <f t="shared" si="8"/>
        <v/>
      </c>
      <c r="C118" s="420" t="str">
        <f>IFERROR(IF(N118&lt;&gt;"",N118,IF(A118=A117,IF(C117&lt;YEAR('Overview - Section A'!$E$8),C117+1,""),YEAR('Overview - Section A'!$E$7)-1)),"")</f>
        <v/>
      </c>
      <c r="D118" s="466"/>
      <c r="E118" s="422"/>
      <c r="F118" s="423" t="str">
        <f t="shared" si="9"/>
        <v/>
      </c>
      <c r="G118" s="424"/>
      <c r="H118" s="467"/>
      <c r="I118" s="468" t="str">
        <f t="shared" si="10"/>
        <v>15</v>
      </c>
      <c r="J118" s="469" t="s">
        <v>439</v>
      </c>
      <c r="K118" s="469" t="b">
        <f t="shared" si="11"/>
        <v>0</v>
      </c>
      <c r="L118" s="468" t="str">
        <f>IF(G118="",J118,LOOKUP(2,1/('Overview - Section A'!$C$37:$C$44&lt;=$G118)/('Overview - Section A'!$T$37:$T$44&gt;='Impact Indicators - Section B'!$G118),'Overview - Section A'!$U$37:$U$44))</f>
        <v>a1Y1R000003PKshUAG</v>
      </c>
      <c r="M118" s="470" t="s">
        <v>756</v>
      </c>
      <c r="N118" s="468"/>
      <c r="O118" s="468"/>
      <c r="P118" s="364"/>
      <c r="Q118" s="410"/>
      <c r="R118" s="410"/>
      <c r="S118" s="410"/>
      <c r="T118" s="410"/>
      <c r="U118" s="410"/>
      <c r="V118" s="410"/>
      <c r="W118" s="410"/>
      <c r="X118" s="410"/>
      <c r="Y118" s="410"/>
      <c r="Z118" s="410"/>
      <c r="AA118" s="410"/>
      <c r="AB118" s="410"/>
      <c r="AC118" s="410"/>
      <c r="AD118" s="410"/>
    </row>
    <row r="119" spans="1:30" ht="47.1" customHeight="1" x14ac:dyDescent="0.2">
      <c r="A119" s="465">
        <v>15</v>
      </c>
      <c r="B119" s="419" t="str">
        <f t="shared" si="8"/>
        <v/>
      </c>
      <c r="C119" s="420" t="str">
        <f>IFERROR(IF(N119&lt;&gt;"",N119,IF(A119=A118,IF(C118&lt;YEAR('Overview - Section A'!$E$8),C118+1,""),YEAR('Overview - Section A'!$E$7)-1)),"")</f>
        <v/>
      </c>
      <c r="D119" s="466"/>
      <c r="E119" s="422"/>
      <c r="F119" s="423" t="str">
        <f t="shared" si="9"/>
        <v/>
      </c>
      <c r="G119" s="424"/>
      <c r="H119" s="467"/>
      <c r="I119" s="468" t="str">
        <f t="shared" si="10"/>
        <v>15</v>
      </c>
      <c r="J119" s="469" t="s">
        <v>441</v>
      </c>
      <c r="K119" s="469" t="b">
        <f t="shared" si="11"/>
        <v>0</v>
      </c>
      <c r="L119" s="468" t="str">
        <f>IF(G119="",J119,LOOKUP(2,1/('Overview - Section A'!$C$37:$C$44&lt;=$G119)/('Overview - Section A'!$T$37:$T$44&gt;='Impact Indicators - Section B'!$G119),'Overview - Section A'!$U$37:$U$44))</f>
        <v>a1Y1R000003PKsiUAG</v>
      </c>
      <c r="M119" s="470" t="s">
        <v>757</v>
      </c>
      <c r="N119" s="468"/>
      <c r="O119" s="468"/>
      <c r="P119" s="364"/>
      <c r="Q119" s="410"/>
      <c r="R119" s="410"/>
      <c r="S119" s="410"/>
      <c r="T119" s="410"/>
      <c r="U119" s="410"/>
      <c r="V119" s="410"/>
      <c r="W119" s="410"/>
      <c r="X119" s="410"/>
      <c r="Y119" s="410"/>
      <c r="Z119" s="410"/>
      <c r="AA119" s="410"/>
      <c r="AB119" s="410"/>
      <c r="AC119" s="410"/>
      <c r="AD119" s="410"/>
    </row>
    <row r="120" spans="1:30" ht="0.75" customHeight="1" thickBot="1" x14ac:dyDescent="0.25">
      <c r="A120" s="22"/>
      <c r="B120" s="23"/>
      <c r="C120" s="23"/>
      <c r="D120" s="23"/>
      <c r="E120" s="23"/>
      <c r="F120" s="23"/>
      <c r="G120" s="23"/>
      <c r="H120" s="23"/>
      <c r="I120" s="365"/>
      <c r="J120" s="365"/>
      <c r="K120" s="365"/>
      <c r="L120" s="365"/>
      <c r="M120" s="365"/>
      <c r="N120" s="365"/>
      <c r="O120" s="366"/>
      <c r="P120" s="367"/>
    </row>
    <row r="121" spans="1:30" ht="30" customHeight="1" x14ac:dyDescent="0.2">
      <c r="O121" s="368"/>
      <c r="P121" s="368"/>
    </row>
    <row r="125" spans="1:30" x14ac:dyDescent="0.2">
      <c r="A125" s="25" t="s">
        <v>70</v>
      </c>
      <c r="H125" s="177"/>
    </row>
  </sheetData>
  <sheetProtection password="FB8C" sheet="1" objects="1" scenarios="1" formatCells="0" formatRows="0" sort="0" autoFilter="0"/>
  <mergeCells count="3">
    <mergeCell ref="A27:H27"/>
    <mergeCell ref="A1:Q2"/>
    <mergeCell ref="A7:AD7"/>
  </mergeCells>
  <conditionalFormatting sqref="A29:C119">
    <cfRule type="expression" dxfId="118" priority="37">
      <formula>MOD($A29,2)=0</formula>
    </cfRule>
    <cfRule type="expression" dxfId="117" priority="38">
      <formula>MOD($A29,2)=1</formula>
    </cfRule>
  </conditionalFormatting>
  <conditionalFormatting sqref="B9:C24">
    <cfRule type="expression" dxfId="116" priority="32">
      <formula>AND($B9&lt;&gt;"",$C9&lt;&gt;"")</formula>
    </cfRule>
  </conditionalFormatting>
  <conditionalFormatting sqref="D29:H119">
    <cfRule type="expression" dxfId="115" priority="29">
      <formula>AND(INDEX($AD$9:$AD$9,MATCH($A29,$A$9:$A$9,0))="Deactivate")</formula>
    </cfRule>
  </conditionalFormatting>
  <conditionalFormatting sqref="D9:R24">
    <cfRule type="expression" dxfId="114" priority="28">
      <formula>$AO$8="Deactivate"</formula>
    </cfRule>
  </conditionalFormatting>
  <conditionalFormatting sqref="A9:AD12">
    <cfRule type="expression" dxfId="113" priority="27">
      <formula>$W9:$W26="[Record ID]"</formula>
    </cfRule>
  </conditionalFormatting>
  <conditionalFormatting sqref="A29:AD119">
    <cfRule type="expression" dxfId="112" priority="26">
      <formula>$M29:$M120="[Record ID]"</formula>
    </cfRule>
  </conditionalFormatting>
  <conditionalFormatting sqref="A9:AD25">
    <cfRule type="expression" dxfId="111" priority="2">
      <formula>$K9="Yes"</formula>
    </cfRule>
  </conditionalFormatting>
  <conditionalFormatting sqref="G29:G120">
    <cfRule type="expression" dxfId="110" priority="1">
      <formula>AND($H29="TBD",$G29&lt;&gt;"")</formula>
    </cfRule>
  </conditionalFormatting>
  <conditionalFormatting sqref="A13:AD24">
    <cfRule type="expression" dxfId="109" priority="46">
      <formula>$W13:$W120="[Record ID]"</formula>
    </cfRule>
  </conditionalFormatting>
  <dataValidations count="17">
    <dataValidation type="list" allowBlank="1" showInputMessage="1" showErrorMessage="1" sqref="B9:B24" xr:uid="{00000000-0002-0000-0200-000000000000}">
      <formula1>ImpactIndicator</formula1>
    </dataValidation>
    <dataValidation type="custom" allowBlank="1" showInputMessage="1" showErrorMessage="1" errorTitle="Indicators" error="Cannot enter both Standard and Impact indicators on the same line" sqref="C9:C24" xr:uid="{00000000-0002-0000-0200-000001000000}">
      <formula1>B9=""</formula1>
    </dataValidation>
    <dataValidation type="list" allowBlank="1" showInputMessage="1" showErrorMessage="1" errorTitle="Selection unknown" error="The value selected should equal the dropdown for available PRs" sqref="H9:H24" xr:uid="{00000000-0002-0000-0200-000002000000}">
      <formula1>ResponsiblePR</formula1>
    </dataValidation>
    <dataValidation type="list" allowBlank="1" showInputMessage="1" showErrorMessage="1" errorTitle="Selection unknown" error="The value selected should equal the dropdown list of available countries." sqref="Q9:Q24" xr:uid="{00000000-0002-0000-0200-000003000000}">
      <formula1>Country</formula1>
    </dataValidation>
    <dataValidation type="textLength" allowBlank="1" showErrorMessage="1" errorTitle="Field length" error="Information entered here is limited to 4000 characters. Please capture further information in the comments." sqref="F9:F24" xr:uid="{00000000-0002-0000-0200-000004000000}">
      <formula1>0</formula1>
      <formula2>4000</formula2>
    </dataValidation>
    <dataValidation type="textLength" allowBlank="1" showInputMessage="1" showErrorMessage="1" errorTitle="Field length" error="Information entered here is limited to 20 characters. Please capture further details in Comments." sqref="D9:D24" xr:uid="{00000000-0002-0000-0200-000005000000}">
      <formula1>0</formula1>
      <formula2>20</formula2>
    </dataValidation>
    <dataValidation type="textLength" allowBlank="1" showInputMessage="1" showErrorMessage="1" sqref="R9:R24" xr:uid="{00000000-0002-0000-0200-000006000000}">
      <formula1>0</formula1>
      <formula2>32768</formula2>
    </dataValidation>
    <dataValidation allowBlank="1" showInputMessage="1" showErrorMessage="1" prompt="To ensure data consistency please ensure that all thousands are separated with a comma and all decimals are separated with a decimal. (e.g. 1,000,000.96)" sqref="D29:F119" xr:uid="{00000000-0002-0000-0200-000007000000}"/>
    <dataValidation type="decimal" allowBlank="1" showInputMessage="1" showErrorMessage="1" errorTitle="X-Author for Excel" error="Please enter a valid numeric value. Valid range for Impact Indicator Number is -1E+18 to 1E+18." promptTitle="X-Author for Excel" sqref="A9:A24 A29:A119" xr:uid="{8FE53831-E906-496C-AAB1-760985039C41}">
      <formula1>-1000000000000000000</formula1>
      <formula2>1000000000000000000</formula2>
    </dataValidation>
    <dataValidation type="list" allowBlank="1" showInputMessage="1" showErrorMessage="1" errorTitle="X-Author for Excel" error="Please select a value from the drop-down." promptTitle="X-Author for Excel" sqref="E9:E24" xr:uid="{9405FF89-CA72-4BDE-81AD-5512AEC8E54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xr:uid="{6F16211C-F49F-48FA-9D2E-42140DBD9A40}">
      <formula1>"TRUE,FALSE"</formula1>
    </dataValidation>
    <dataValidation type="custom" allowBlank="1" showInputMessage="1" showErrorMessage="1" errorTitle="X-Author for Excel" error="Id and Lookup fields are not editable." promptTitle="X-Author for Excel" sqref="AC9:AC24 W9:Y24 M29:M119 J29:J119" xr:uid="{19733CB5-36F1-4943-80CA-98A171C301C2}">
      <formula1>""</formula1>
    </dataValidation>
    <dataValidation type="list" allowBlank="1" showInputMessage="1" showErrorMessage="1" errorTitle="X-Author for Excel" error="Please select a value from the drop-down." promptTitle="X-Author for Excel" sqref="AD9:AD24" xr:uid="{163DA4CA-5498-4ADD-822F-01D72B8E5E3E}">
      <formula1>IF(IFERROR(ROWS(INDIRECT(SUBSTITUTE("AIM_Impact_Indicator__c.AIM_Deactivate_indicator__c"," ","_"))),-1) &lt; 0, XAuthorInvalidPicklistData,INDIRECT(SUBSTITUTE("AIM_Impact_Indicator__c.AIM_Deactivate_indicator__c"," ","_")))</formula1>
    </dataValidation>
    <dataValidation type="date" allowBlank="1" showInputMessage="1" showErrorMessage="1" errorTitle="X-Author for Excel" error="Please enter a valid date." promptTitle="X-Author for Excel" sqref="G29:G119" xr:uid="{4EE5E531-DAF5-4530-9C22-0047E4346218}">
      <formula1>1</formula1>
      <formula2>767376</formula2>
    </dataValidation>
    <dataValidation type="list" allowBlank="1" showInputMessage="1" showErrorMessage="1" errorTitle="X-Author for Excel" error="Please select a value from the drop-down." promptTitle="X-Author for Excel" sqref="H29:H119" xr:uid="{48C36B69-7483-47E6-BE29-E3C34C8F520A}">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xr:uid="{A14EA299-3DBD-4794-B2C7-29FF8AB74E74}">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 to 999.99." promptTitle="X-Author for Excel" sqref="O29:O119" xr:uid="{B0A384A1-A5E2-42F6-8996-8C55DDC30EC2}">
      <formula1>-999.99</formula1>
      <formula2>999.99</formula2>
    </dataValidation>
  </dataValidations>
  <hyperlinks>
    <hyperlink ref="C4" location="_8d9f9399_d674_44d3_98fa_9bdc7c2dff17" display="Impact Indicator Targets" xr:uid="{00000000-0004-0000-0200-000000000000}"/>
    <hyperlink ref="B4" location="'Impact Indicators - Section B'!A7" display="Impact Indicators" xr:uid="{00000000-0004-0000-0200-000001000000}"/>
    <hyperlink ref="A125" location="'Impact Indicators - Section B'!A4" display="Impact Indicators - Section B'!A4" xr:uid="{00000000-0004-0000-0200-000002000000}"/>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33" id="{D4C8394A-9D66-42A4-B2BF-3D05CF5025B5}">
            <xm:f>IFERROR(OR(INT($C29)&gt;'Overview - Section A'!$K$8,$C29=""),TRUE)</xm:f>
            <x14:dxf>
              <font>
                <color rgb="FFDAEEF3"/>
              </font>
              <fill>
                <patternFill patternType="solid">
                  <fgColor theme="0"/>
                  <bgColor rgb="FFDAEEF3"/>
                </patternFill>
              </fill>
            </x14:dxf>
          </x14:cfRule>
          <xm:sqref>A29:AD120</xm:sqref>
        </x14:conditionalFormatting>
        <x14:conditionalFormatting xmlns:xm="http://schemas.microsoft.com/office/excel/2006/main">
          <x14:cfRule type="expression" priority="31" id="{489D8B93-4F47-4368-AC62-84E9BDB3C11E}">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H9:H24</xm:sqref>
        </x14:conditionalFormatting>
        <x14:conditionalFormatting xmlns:xm="http://schemas.microsoft.com/office/excel/2006/main">
          <x14:cfRule type="expression" priority="30" id="{679D3F43-19B3-420E-8DB8-E19CC2694832}">
            <xm:f>OR('Overview - Section A'!$AN$5="Grant Making", 'Overview - Section A'!$AN$5="Funding Request")</xm:f>
            <x14:dxf>
              <font>
                <color theme="4" tint="0.79998168889431442"/>
              </font>
              <fill>
                <patternFill patternType="solid">
                  <fgColor theme="0"/>
                  <bgColor rgb="FFDAEEF3"/>
                </patternFill>
              </fill>
            </x14:dxf>
          </x14:cfRule>
          <xm:sqref>AD8:AD24</xm:sqref>
        </x14:conditionalFormatting>
        <x14:conditionalFormatting xmlns:xm="http://schemas.microsoft.com/office/excel/2006/main">
          <x14:cfRule type="expression" priority="4" id="{5F1FC68D-4427-4E73-AC7F-1F1B9D24E7E7}">
            <xm:f>OR('Overview - Section A'!$AN$5="Grant Making", 'Overview - Section A'!$AN$5="Grant Revision")</xm:f>
            <x14:dxf>
              <font>
                <color rgb="FF8DB4E2"/>
              </font>
              <fill>
                <patternFill>
                  <bgColor rgb="FF8DB4E2"/>
                </patternFill>
              </fill>
            </x14:dxf>
          </x14:cfRule>
          <xm:sqref>H8</xm:sqref>
        </x14:conditionalFormatting>
        <x14:conditionalFormatting xmlns:xm="http://schemas.microsoft.com/office/excel/2006/main">
          <x14:cfRule type="expression" priority="21" id="{D3EFF68F-9ED8-439A-B0D4-C5DEDF90F9F3}">
            <xm:f>OR('Overview - Section A'!$AN$5="Grant Making", 'Overview - Section A'!$AN$5="Funding Request")</xm:f>
            <x14:dxf>
              <font>
                <color rgb="FFDAEEF3"/>
              </font>
              <fill>
                <patternFill>
                  <bgColor rgb="FFDAEEF3"/>
                </patternFill>
              </fill>
            </x14:dxf>
          </x14:cfRule>
          <xm:sqref>AD9:AD24</xm:sqref>
        </x14:conditionalFormatting>
        <x14:conditionalFormatting xmlns:xm="http://schemas.microsoft.com/office/excel/2006/main">
          <x14:cfRule type="expression" priority="3" id="{2A008F72-E830-417A-A5BB-52C45B56473C}">
            <xm:f>OR('Overview - Section A'!$AN$5="Grant Making", 'Overview - Section A'!$AN$5="Funding Request")</xm:f>
            <x14:dxf>
              <font>
                <color rgb="FF8DB4E2"/>
              </font>
              <fill>
                <patternFill>
                  <bgColor rgb="FF8DB4E2"/>
                </patternFill>
              </fill>
            </x14:dxf>
          </x14:cfRule>
          <xm:sqref>AD8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8000000}">
          <x14:formula1>
            <xm:f>'Reference Records'!$C$2:$C$3</xm:f>
          </x14:formula1>
          <xm:sqref>B25</xm:sqref>
        </x14:dataValidation>
        <x14:dataValidation type="list" allowBlank="1" showInputMessage="1" showErrorMessage="1" xr:uid="{00000000-0002-0000-0200-000009000000}">
          <x14:formula1>
            <xm:f>'Overview - Section A'!$AO$25:$AO$32</xm:f>
          </x14:formula1>
          <xm:sqref>N9:N24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BF129"/>
  <sheetViews>
    <sheetView showGridLines="0" topLeftCell="A32" zoomScale="80" zoomScaleNormal="80" zoomScaleSheetLayoutView="40" workbookViewId="0">
      <selection activeCell="R12" sqref="R12"/>
    </sheetView>
  </sheetViews>
  <sheetFormatPr baseColWidth="10" defaultColWidth="11" defaultRowHeight="15.75" x14ac:dyDescent="0.25"/>
  <cols>
    <col min="1" max="1" width="12" style="6" customWidth="1"/>
    <col min="2" max="3" width="30.625" style="6" customWidth="1"/>
    <col min="4" max="4" width="23.625" style="6" customWidth="1"/>
    <col min="5" max="5" width="22.125" style="6" customWidth="1"/>
    <col min="6" max="6" width="19.625" style="6" customWidth="1"/>
    <col min="7" max="7" width="17.625" style="6" customWidth="1"/>
    <col min="8" max="8" width="22.625" style="9" customWidth="1"/>
    <col min="9" max="9" width="33.5" style="4" hidden="1" customWidth="1"/>
    <col min="10" max="10" width="28.125" style="4" hidden="1" customWidth="1"/>
    <col min="11" max="11" width="26.125" style="4" hidden="1" customWidth="1"/>
    <col min="12" max="12" width="24.125" style="4" hidden="1" customWidth="1"/>
    <col min="13" max="13" width="22.625" style="4" hidden="1" customWidth="1"/>
    <col min="14" max="14" width="22.125" style="4" hidden="1" customWidth="1"/>
    <col min="15" max="15" width="0.375" style="9" customWidth="1"/>
    <col min="16" max="16" width="0.125" style="9" customWidth="1"/>
    <col min="17" max="17" width="29.125" style="9" customWidth="1"/>
    <col min="18" max="18" width="67.125" style="6" customWidth="1"/>
    <col min="19" max="19" width="17.125" style="6" hidden="1" customWidth="1"/>
    <col min="20" max="20" width="29.5" style="6" hidden="1" customWidth="1"/>
    <col min="21" max="21" width="24.625" style="6" hidden="1" customWidth="1"/>
    <col min="22" max="22" width="31.125" style="6" hidden="1" customWidth="1"/>
    <col min="23" max="29" width="27.5" style="6" hidden="1" customWidth="1"/>
    <col min="30" max="30" width="36" style="6" customWidth="1"/>
    <col min="31" max="31" width="0.375" style="6" customWidth="1"/>
    <col min="32" max="32" width="26.625" style="6" customWidth="1"/>
    <col min="33" max="33" width="20.125" style="6" customWidth="1"/>
    <col min="34" max="34" width="24.625" style="6" customWidth="1"/>
    <col min="35" max="36" width="11" style="6" customWidth="1"/>
    <col min="37" max="37" width="11" style="9" customWidth="1"/>
    <col min="38" max="38" width="22.625" style="9" customWidth="1"/>
    <col min="39" max="42" width="11" style="9" customWidth="1"/>
    <col min="43" max="58" width="11" style="9"/>
    <col min="59" max="16384" width="11" style="6"/>
  </cols>
  <sheetData>
    <row r="1" spans="1:33" ht="15" customHeight="1" x14ac:dyDescent="0.25">
      <c r="A1" s="577" t="s">
        <v>45</v>
      </c>
      <c r="B1" s="578"/>
      <c r="C1" s="578"/>
      <c r="D1" s="578"/>
      <c r="E1" s="578"/>
      <c r="F1" s="578"/>
      <c r="G1" s="578"/>
      <c r="H1" s="578"/>
      <c r="I1" s="578"/>
      <c r="J1" s="578"/>
      <c r="K1" s="578"/>
      <c r="L1" s="578"/>
      <c r="M1" s="578"/>
      <c r="N1" s="578"/>
      <c r="O1" s="578"/>
      <c r="P1" s="578"/>
      <c r="Q1" s="579"/>
    </row>
    <row r="2" spans="1:33" ht="32.1" customHeight="1" thickBot="1" x14ac:dyDescent="0.3">
      <c r="A2" s="580"/>
      <c r="B2" s="581"/>
      <c r="C2" s="581"/>
      <c r="D2" s="581"/>
      <c r="E2" s="581"/>
      <c r="F2" s="581"/>
      <c r="G2" s="581"/>
      <c r="H2" s="581"/>
      <c r="I2" s="581"/>
      <c r="J2" s="581"/>
      <c r="K2" s="581"/>
      <c r="L2" s="581"/>
      <c r="M2" s="581"/>
      <c r="N2" s="581"/>
      <c r="O2" s="581"/>
      <c r="P2" s="581"/>
      <c r="Q2" s="582"/>
    </row>
    <row r="3" spans="1:33" ht="16.5" thickBot="1" x14ac:dyDescent="0.3"/>
    <row r="4" spans="1:33" ht="39.75" customHeight="1" thickBot="1" x14ac:dyDescent="0.3">
      <c r="A4" s="42" t="s">
        <v>37</v>
      </c>
      <c r="B4" s="33" t="s">
        <v>22</v>
      </c>
      <c r="C4" s="41" t="s">
        <v>29</v>
      </c>
    </row>
    <row r="5" spans="1:33" hidden="1" x14ac:dyDescent="0.25"/>
    <row r="7" spans="1:33" ht="24.75" customHeight="1" thickBot="1" x14ac:dyDescent="0.3">
      <c r="C7" s="45"/>
      <c r="D7" s="46"/>
      <c r="E7" s="46"/>
      <c r="F7" s="46"/>
      <c r="G7" s="46"/>
      <c r="H7" s="369"/>
      <c r="I7" s="15"/>
      <c r="J7" s="15"/>
      <c r="K7" s="15"/>
      <c r="L7" s="15"/>
      <c r="M7" s="15"/>
      <c r="N7" s="15"/>
      <c r="O7" s="369"/>
      <c r="P7" s="369"/>
      <c r="R7" s="47"/>
      <c r="S7" s="47"/>
    </row>
    <row r="8" spans="1:33" ht="29.25" customHeight="1" x14ac:dyDescent="0.25">
      <c r="A8" s="555" t="s">
        <v>22</v>
      </c>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49"/>
    </row>
    <row r="9" spans="1:33" ht="49.5" customHeight="1" x14ac:dyDescent="0.25">
      <c r="A9" s="389" t="s">
        <v>23</v>
      </c>
      <c r="B9" s="389" t="s">
        <v>77</v>
      </c>
      <c r="C9" s="389" t="s">
        <v>10</v>
      </c>
      <c r="D9" s="389" t="s">
        <v>32</v>
      </c>
      <c r="E9" s="389" t="s">
        <v>33</v>
      </c>
      <c r="F9" s="389" t="s">
        <v>18</v>
      </c>
      <c r="G9" s="389" t="s">
        <v>19</v>
      </c>
      <c r="H9" s="390" t="s">
        <v>258</v>
      </c>
      <c r="I9" s="392" t="s">
        <v>261</v>
      </c>
      <c r="J9" s="391" t="s">
        <v>321</v>
      </c>
      <c r="K9" s="391" t="s">
        <v>322</v>
      </c>
      <c r="L9" s="391"/>
      <c r="M9" s="391"/>
      <c r="N9" s="391"/>
      <c r="O9" s="390"/>
      <c r="P9" s="390"/>
      <c r="Q9" s="390" t="s">
        <v>11</v>
      </c>
      <c r="R9" s="390" t="s">
        <v>9</v>
      </c>
      <c r="S9" s="471" t="s">
        <v>115</v>
      </c>
      <c r="T9" s="472" t="s">
        <v>258</v>
      </c>
      <c r="U9" s="472" t="s">
        <v>60</v>
      </c>
      <c r="V9" s="472" t="s">
        <v>148</v>
      </c>
      <c r="W9" s="472" t="s">
        <v>62</v>
      </c>
      <c r="X9" s="472" t="s">
        <v>164</v>
      </c>
      <c r="Y9" s="473" t="s">
        <v>178</v>
      </c>
      <c r="Z9" s="473" t="s">
        <v>201</v>
      </c>
      <c r="AA9" s="473" t="s">
        <v>48</v>
      </c>
      <c r="AB9" s="473" t="s">
        <v>260</v>
      </c>
      <c r="AC9" s="473" t="s">
        <v>274</v>
      </c>
      <c r="AD9" s="390" t="s">
        <v>282</v>
      </c>
      <c r="AE9" s="120"/>
      <c r="AF9" s="122"/>
      <c r="AG9" s="122"/>
    </row>
    <row r="10" spans="1:33" ht="47.1" hidden="1" customHeight="1" x14ac:dyDescent="0.25">
      <c r="A10" s="396" t="s">
        <v>84</v>
      </c>
      <c r="B10" s="397" t="str">
        <f>IFERROR(VLOOKUP(Z10,'Reference records(soft deleted)'!$B$22:$D$36,3,FALSE),"")</f>
        <v/>
      </c>
      <c r="C10" s="439" t="s">
        <v>63</v>
      </c>
      <c r="D10" s="467" t="s">
        <v>50</v>
      </c>
      <c r="E10" s="467" t="s">
        <v>51</v>
      </c>
      <c r="F10" s="467" t="s">
        <v>52</v>
      </c>
      <c r="G10" s="400" t="str">
        <f t="array" ref="G10">IFERROR(IF(INDEX('Reference Records'!$D$16:$D$25,MATCH(LEFT(B10,255),LEFT('Reference Records'!$C$16:$C$25,255),0))=0,"",INDEX('Reference Records'!$D$16:$D$25,MATCH(LEFT(B10,255),LEFT('Reference Records'!$C$16:$C$25,255),0))),"")</f>
        <v/>
      </c>
      <c r="H10" s="474" t="str">
        <f>IF('Overview - Section A'!$AN$5="Funding Request",IF(I10="Funding Request Place Holder","",I10),"")</f>
        <v/>
      </c>
      <c r="I10" s="475" t="str">
        <f>IFERROR(IF(AB10="","",VLOOKUP(AB10,'Overview - Section A'!$P$30:$Q$31,2,FALSE)),"")</f>
        <v/>
      </c>
      <c r="J10" s="475" t="str">
        <f>IFERROR(VLOOKUP(B10,'Reference records(soft deleted)'!$D$22:$H$36,5,FALSE),"")</f>
        <v/>
      </c>
      <c r="K10" s="475" t="str">
        <f>IF(AND(VLOOKUP(A10,$A$30:$E$122,5,FALSE)&lt;&gt;"",VLOOKUP(A10,$A$30:$F122,6,FALSE)&lt;&gt;"",J10="Number"),"Yes","No")</f>
        <v>No</v>
      </c>
      <c r="L10" s="475"/>
      <c r="M10" s="475"/>
      <c r="N10" s="475"/>
      <c r="O10" s="474"/>
      <c r="P10" s="474"/>
      <c r="Q10" s="474" t="str">
        <f>IFERROR(IF(AA10="","",AA10),"")</f>
        <v>[Country (Name)]</v>
      </c>
      <c r="R10" s="439" t="s">
        <v>53</v>
      </c>
      <c r="S10" s="472" t="str">
        <f>IF(G10&lt;&gt;"",B10&amp;C10,"")</f>
        <v/>
      </c>
      <c r="T10" s="472" t="str">
        <f>IFERROR(IF('Overview - Section A'!$AN$5="Funding Request",VLOOKUP(H10,'Overview - Section A'!$M$30:$P$31,4,FALSE),IF(AB10="","",AB10)),"")</f>
        <v>[Responsible PR]</v>
      </c>
      <c r="U10" s="472" t="b">
        <f>IFERROR(IF(OR(B10&lt;&gt;"",C10&lt;&gt;""),TRUE,FALSE),FALSE)</f>
        <v>1</v>
      </c>
      <c r="V10" s="472" t="str">
        <f>B10&amp;C10</f>
        <v>[Custom Outcome Indicator]</v>
      </c>
      <c r="W10" s="472" t="s">
        <v>61</v>
      </c>
      <c r="X10" s="476" t="str">
        <f t="array" ref="X10">IFERROR(IF(INDEX('Reference Records'!$G$16:$G$25,MATCH(LEFT(B10,255),LEFT('Reference Records'!$C$16:$C$25,255),0))=0,"",INDEX('Reference Records'!$G$16:$G$25,MATCH(LEFT(B10,255),LEFT('Reference Records'!$C$16:$C$25,255),0))),"")</f>
        <v/>
      </c>
      <c r="Y10" s="476" t="str">
        <f>IFERROR(IF('Overview - Section A'!$AN$5="Funding Request",IF('Reference Records'!$B$157&lt;&gt;"",VLOOKUP(Q10,'Reference Records'!$B$157:$C$158,2,FALSE),VLOOKUP(Q10,'Reference Records'!$A$170:$C$216,3,FALSE)),VLOOKUP(Q10,'Reference Records'!$A$219:$C$221,3,FALSE)),"")</f>
        <v>[Record ID]</v>
      </c>
      <c r="Z10" s="476" t="s">
        <v>200</v>
      </c>
      <c r="AA10" s="476" t="s">
        <v>198</v>
      </c>
      <c r="AB10" s="477" t="s">
        <v>257</v>
      </c>
      <c r="AC10" s="476" t="s">
        <v>61</v>
      </c>
      <c r="AD10" s="467" t="s">
        <v>281</v>
      </c>
      <c r="AE10" s="120"/>
      <c r="AF10" s="122"/>
      <c r="AG10" s="122"/>
    </row>
    <row r="11" spans="1:33" ht="47.1" customHeight="1" x14ac:dyDescent="0.25">
      <c r="A11" s="396">
        <v>1</v>
      </c>
      <c r="B11" s="397" t="s">
        <v>2282</v>
      </c>
      <c r="C11" s="439"/>
      <c r="D11" s="467" t="s">
        <v>4033</v>
      </c>
      <c r="E11" s="467" t="s">
        <v>369</v>
      </c>
      <c r="F11" s="467" t="s">
        <v>4034</v>
      </c>
      <c r="G11" s="400" t="str">
        <f t="array" ref="G11">IFERROR(IF(INDEX('Reference Records'!$D$16:$D$25,MATCH(LEFT(B11,255),LEFT('Reference Records'!$C$16:$C$25,255),0))=0,"",INDEX('Reference Records'!$D$16:$D$25,MATCH(LEFT(B11,255),LEFT('Reference Records'!$C$16:$C$25,255),0))),"")</f>
        <v>TB case definition</v>
      </c>
      <c r="H11" s="474" t="str">
        <f>IF('Overview - Section A'!$AN$5="Funding Request",IF(I11="Funding Request Place Holder","",I11),"")</f>
        <v/>
      </c>
      <c r="I11" s="475" t="str">
        <f>IFERROR(IF(AB11="","",VLOOKUP(AB11,'Overview - Section A'!$P$30:$Q$31,2,FALSE)),"")</f>
        <v/>
      </c>
      <c r="J11" s="475" t="str">
        <f>IFERROR(VLOOKUP(B11,'Reference records(soft deleted)'!$D$22:$H$36,5,FALSE),"")</f>
        <v>Percent</v>
      </c>
      <c r="K11" s="475" t="str">
        <f>IF(AND(VLOOKUP(A11,$A$30:$E$122,5,FALSE)&lt;&gt;"",VLOOKUP(A11,$A$30:$F123,6,FALSE)&lt;&gt;"",J11="Number"),"Yes","No")</f>
        <v>No</v>
      </c>
      <c r="L11" s="475"/>
      <c r="M11" s="475"/>
      <c r="N11" s="475"/>
      <c r="O11" s="474"/>
      <c r="P11" s="474"/>
      <c r="Q11" s="474" t="s">
        <v>413</v>
      </c>
      <c r="R11" s="439" t="s">
        <v>4053</v>
      </c>
      <c r="S11" s="472" t="str">
        <f t="shared" ref="S11:S25" si="0">IF(G11&lt;&gt;"",B11&amp;C11,"")</f>
        <v>TB O-4(M): Treatment success rate of RR TB and/or MDR-TB: Percentage of cases with RR and/or MDR-TB successfully treated</v>
      </c>
      <c r="T11" s="472" t="str">
        <f>IFERROR(IF('Overview - Section A'!$AN$5="Funding Request",VLOOKUP(H11,'Overview - Section A'!$M$30:$P$31,4,FALSE),IF(AB11="","",AB11)),"")</f>
        <v/>
      </c>
      <c r="U11" s="472" t="b">
        <f t="shared" ref="U11:U25" si="1">IFERROR(IF(OR(B11&lt;&gt;"",C11&lt;&gt;""),TRUE,FALSE),FALSE)</f>
        <v>1</v>
      </c>
      <c r="V11" s="472" t="str">
        <f t="shared" ref="V11:V25" si="2">B11&amp;C11</f>
        <v>TB O-4(M): Treatment success rate of RR TB and/or MDR-TB: Percentage of cases with RR and/or MDR-TB successfully treated</v>
      </c>
      <c r="W11" s="472" t="s">
        <v>758</v>
      </c>
      <c r="X11" s="476" t="str">
        <f t="array" ref="X11">IFERROR(IF(INDEX('Reference Records'!$G$16:$G$25,MATCH(LEFT(B11,255),LEFT('Reference Records'!$C$16:$C$25,255),0))=0,"",INDEX('Reference Records'!$G$16:$G$25,MATCH(LEFT(B11,255),LEFT('Reference Records'!$C$16:$C$25,255),0))),"")</f>
        <v>a1J36000002m4EBEAY</v>
      </c>
      <c r="Y11" s="476" t="str">
        <f>IFERROR(IF('Overview - Section A'!$AN$5="Funding Request",IF('Reference Records'!$B$157&lt;&gt;"",VLOOKUP(Q11,'Reference Records'!$B$157:$C$158,2,FALSE),VLOOKUP(Q11,'Reference Records'!$A$170:$C$216,3,FALSE)),VLOOKUP(Q11,'Reference Records'!$A$219:$C$221,3,FALSE)),"")</f>
        <v>a1A360000013M3iEAE</v>
      </c>
      <c r="Z11" s="476"/>
      <c r="AA11" s="476"/>
      <c r="AB11" s="477"/>
      <c r="AC11" s="476" t="s">
        <v>411</v>
      </c>
      <c r="AD11" s="467"/>
      <c r="AE11" s="120"/>
      <c r="AF11" s="122"/>
      <c r="AG11" s="122"/>
    </row>
    <row r="12" spans="1:33" ht="94.5" customHeight="1" x14ac:dyDescent="0.25">
      <c r="A12" s="396">
        <v>2</v>
      </c>
      <c r="B12" s="397" t="s">
        <v>2526</v>
      </c>
      <c r="C12" s="439"/>
      <c r="D12" s="467" t="s">
        <v>4035</v>
      </c>
      <c r="E12" s="467" t="s">
        <v>371</v>
      </c>
      <c r="F12" s="467" t="s">
        <v>4034</v>
      </c>
      <c r="G12" s="400" t="str">
        <f t="array" ref="G12">IFERROR(IF(INDEX('Reference Records'!$D$16:$D$25,MATCH(LEFT(B12,255),LEFT('Reference Records'!$C$16:$C$25,255),0))=0,"",INDEX('Reference Records'!$D$16:$D$25,MATCH(LEFT(B12,255),LEFT('Reference Records'!$C$16:$C$25,255),0))),"")</f>
        <v/>
      </c>
      <c r="H12" s="474" t="str">
        <f>IF('Overview - Section A'!$AN$5="Funding Request",IF(I12="Funding Request Place Holder","",I12),"")</f>
        <v/>
      </c>
      <c r="I12" s="475" t="str">
        <f>IFERROR(IF(AB12="","",VLOOKUP(AB12,'Overview - Section A'!$P$30:$Q$31,2,FALSE)),"")</f>
        <v/>
      </c>
      <c r="J12" s="475" t="str">
        <f>IFERROR(VLOOKUP(B12,'Reference records(soft deleted)'!$D$22:$H$36,5,FALSE),"")</f>
        <v>Percent</v>
      </c>
      <c r="K12" s="475" t="str">
        <f>IF(AND(VLOOKUP(A12,$A$30:$E$122,5,FALSE)&lt;&gt;"",VLOOKUP(A12,$A$30:$F124,6,FALSE)&lt;&gt;"",J12="Number"),"Yes","No")</f>
        <v>No</v>
      </c>
      <c r="L12" s="475"/>
      <c r="M12" s="475"/>
      <c r="N12" s="475"/>
      <c r="O12" s="474"/>
      <c r="P12" s="474"/>
      <c r="Q12" s="474" t="s">
        <v>413</v>
      </c>
      <c r="R12" s="459" t="s">
        <v>4063</v>
      </c>
      <c r="S12" s="472" t="str">
        <f t="shared" si="0"/>
        <v/>
      </c>
      <c r="T12" s="472" t="str">
        <f>IFERROR(IF('Overview - Section A'!$AN$5="Funding Request",VLOOKUP(H12,'Overview - Section A'!$M$30:$P$31,4,FALSE),IF(AB12="","",AB12)),"")</f>
        <v/>
      </c>
      <c r="U12" s="472" t="b">
        <f t="shared" si="1"/>
        <v>1</v>
      </c>
      <c r="V12" s="472" t="str">
        <f t="shared" si="2"/>
        <v>TB O-5(M): TB treatment coverage: Percentage of new and relapse cases that were notified and treated among the estimated number of incident TB cases in the same year (all form of TB - bacteriologically confirmed plus clinically diagnosed)</v>
      </c>
      <c r="W12" s="472" t="s">
        <v>759</v>
      </c>
      <c r="X12" s="476" t="str">
        <f t="array" ref="X12">IFERROR(IF(INDEX('Reference Records'!$G$16:$G$25,MATCH(LEFT(B12,255),LEFT('Reference Records'!$C$16:$C$25,255),0))=0,"",INDEX('Reference Records'!$G$16:$G$25,MATCH(LEFT(B12,255),LEFT('Reference Records'!$C$16:$C$25,255),0))),"")</f>
        <v>a1J36000003YBICEA4</v>
      </c>
      <c r="Y12" s="476" t="str">
        <f>IFERROR(IF('Overview - Section A'!$AN$5="Funding Request",IF('Reference Records'!$B$157&lt;&gt;"",VLOOKUP(Q12,'Reference Records'!$B$157:$C$158,2,FALSE),VLOOKUP(Q12,'Reference Records'!$A$170:$C$216,3,FALSE)),VLOOKUP(Q12,'Reference Records'!$A$219:$C$221,3,FALSE)),"")</f>
        <v>a1A360000013M3iEAE</v>
      </c>
      <c r="Z12" s="476"/>
      <c r="AA12" s="476"/>
      <c r="AB12" s="477"/>
      <c r="AC12" s="476" t="s">
        <v>411</v>
      </c>
      <c r="AD12" s="467"/>
      <c r="AE12" s="120"/>
      <c r="AF12" s="122"/>
      <c r="AG12" s="122"/>
    </row>
    <row r="13" spans="1:33" ht="47.1" customHeight="1" x14ac:dyDescent="0.25">
      <c r="A13" s="396">
        <v>3</v>
      </c>
      <c r="B13" s="397" t="str">
        <f>IFERROR(VLOOKUP(Z13,'Reference records(soft deleted)'!$B$22:$D$36,3,FALSE),"")</f>
        <v/>
      </c>
      <c r="C13" s="439"/>
      <c r="D13" s="467"/>
      <c r="E13" s="467"/>
      <c r="F13" s="467"/>
      <c r="G13" s="400" t="str">
        <f t="array" ref="G13">IFERROR(IF(INDEX('Reference Records'!$D$16:$D$25,MATCH(LEFT(B13,255),LEFT('Reference Records'!$C$16:$C$25,255),0))=0,"",INDEX('Reference Records'!$D$16:$D$25,MATCH(LEFT(B13,255),LEFT('Reference Records'!$C$16:$C$25,255),0))),"")</f>
        <v/>
      </c>
      <c r="H13" s="474" t="str">
        <f>IF('Overview - Section A'!$AN$5="Funding Request",IF(I13="Funding Request Place Holder","",I13),"")</f>
        <v/>
      </c>
      <c r="I13" s="475" t="str">
        <f>IFERROR(IF(AB13="","",VLOOKUP(AB13,'Overview - Section A'!$P$30:$Q$31,2,FALSE)),"")</f>
        <v/>
      </c>
      <c r="J13" s="475" t="str">
        <f>IFERROR(VLOOKUP(B13,'Reference records(soft deleted)'!$D$22:$H$36,5,FALSE),"")</f>
        <v/>
      </c>
      <c r="K13" s="475" t="str">
        <f>IF(AND(VLOOKUP(A13,$A$30:$E$122,5,FALSE)&lt;&gt;"",VLOOKUP(A13,$A$30:$F125,6,FALSE)&lt;&gt;"",J13="Number"),"Yes","No")</f>
        <v>No</v>
      </c>
      <c r="L13" s="475"/>
      <c r="M13" s="475"/>
      <c r="N13" s="475"/>
      <c r="O13" s="474"/>
      <c r="P13" s="474"/>
      <c r="Q13" s="474" t="str">
        <f t="shared" ref="Q13:Q25" si="3">IFERROR(IF(AA13="","",AA13),"")</f>
        <v/>
      </c>
      <c r="R13" s="439"/>
      <c r="S13" s="472" t="str">
        <f t="shared" si="0"/>
        <v/>
      </c>
      <c r="T13" s="472" t="str">
        <f>IFERROR(IF('Overview - Section A'!$AN$5="Funding Request",VLOOKUP(H13,'Overview - Section A'!$M$30:$P$31,4,FALSE),IF(AB13="","",AB13)),"")</f>
        <v/>
      </c>
      <c r="U13" s="472" t="b">
        <f t="shared" si="1"/>
        <v>0</v>
      </c>
      <c r="V13" s="472" t="str">
        <f t="shared" si="2"/>
        <v/>
      </c>
      <c r="W13" s="472" t="s">
        <v>760</v>
      </c>
      <c r="X13" s="476" t="str">
        <f t="array" ref="X13">IFERROR(IF(INDEX('Reference Records'!$G$16:$G$25,MATCH(LEFT(B13,255),LEFT('Reference Records'!$C$16:$C$25,255),0))=0,"",INDEX('Reference Records'!$G$16:$G$25,MATCH(LEFT(B13,255),LEFT('Reference Records'!$C$16:$C$25,255),0))),"")</f>
        <v/>
      </c>
      <c r="Y13" s="476" t="str">
        <f>IFERROR(IF('Overview - Section A'!$AN$5="Funding Request",IF('Reference Records'!$B$157&lt;&gt;"",VLOOKUP(Q13,'Reference Records'!$B$157:$C$158,2,FALSE),VLOOKUP(Q13,'Reference Records'!$A$170:$C$216,3,FALSE)),VLOOKUP(Q13,'Reference Records'!$A$219:$C$221,3,FALSE)),"")</f>
        <v/>
      </c>
      <c r="Z13" s="476"/>
      <c r="AA13" s="476"/>
      <c r="AB13" s="477"/>
      <c r="AC13" s="476" t="s">
        <v>411</v>
      </c>
      <c r="AD13" s="467"/>
      <c r="AE13" s="120"/>
      <c r="AF13" s="122"/>
      <c r="AG13" s="122"/>
    </row>
    <row r="14" spans="1:33" ht="47.1" customHeight="1" x14ac:dyDescent="0.25">
      <c r="A14" s="396">
        <v>4</v>
      </c>
      <c r="B14" s="397" t="str">
        <f>IFERROR(VLOOKUP(Z14,'Reference records(soft deleted)'!$B$22:$D$36,3,FALSE),"")</f>
        <v/>
      </c>
      <c r="C14" s="439"/>
      <c r="D14" s="467"/>
      <c r="E14" s="467"/>
      <c r="F14" s="467"/>
      <c r="G14" s="400" t="str">
        <f t="array" ref="G14">IFERROR(IF(INDEX('Reference Records'!$D$16:$D$25,MATCH(LEFT(B14,255),LEFT('Reference Records'!$C$16:$C$25,255),0))=0,"",INDEX('Reference Records'!$D$16:$D$25,MATCH(LEFT(B14,255),LEFT('Reference Records'!$C$16:$C$25,255),0))),"")</f>
        <v/>
      </c>
      <c r="H14" s="474" t="str">
        <f>IF('Overview - Section A'!$AN$5="Funding Request",IF(I14="Funding Request Place Holder","",I14),"")</f>
        <v/>
      </c>
      <c r="I14" s="475" t="str">
        <f>IFERROR(IF(AB14="","",VLOOKUP(AB14,'Overview - Section A'!$P$30:$Q$31,2,FALSE)),"")</f>
        <v/>
      </c>
      <c r="J14" s="475" t="str">
        <f>IFERROR(VLOOKUP(B14,'Reference records(soft deleted)'!$D$22:$H$36,5,FALSE),"")</f>
        <v/>
      </c>
      <c r="K14" s="475" t="str">
        <f>IF(AND(VLOOKUP(A14,$A$30:$E$122,5,FALSE)&lt;&gt;"",VLOOKUP(A14,$A$30:$F126,6,FALSE)&lt;&gt;"",J14="Number"),"Yes","No")</f>
        <v>No</v>
      </c>
      <c r="L14" s="475"/>
      <c r="M14" s="475"/>
      <c r="N14" s="475"/>
      <c r="O14" s="474"/>
      <c r="P14" s="474"/>
      <c r="Q14" s="474" t="str">
        <f t="shared" si="3"/>
        <v/>
      </c>
      <c r="R14" s="439"/>
      <c r="S14" s="472" t="str">
        <f t="shared" si="0"/>
        <v/>
      </c>
      <c r="T14" s="472" t="str">
        <f>IFERROR(IF('Overview - Section A'!$AN$5="Funding Request",VLOOKUP(H14,'Overview - Section A'!$M$30:$P$31,4,FALSE),IF(AB14="","",AB14)),"")</f>
        <v/>
      </c>
      <c r="U14" s="472" t="b">
        <f t="shared" si="1"/>
        <v>0</v>
      </c>
      <c r="V14" s="472" t="str">
        <f t="shared" si="2"/>
        <v/>
      </c>
      <c r="W14" s="472" t="s">
        <v>761</v>
      </c>
      <c r="X14" s="476" t="str">
        <f t="array" ref="X14">IFERROR(IF(INDEX('Reference Records'!$G$16:$G$25,MATCH(LEFT(B14,255),LEFT('Reference Records'!$C$16:$C$25,255),0))=0,"",INDEX('Reference Records'!$G$16:$G$25,MATCH(LEFT(B14,255),LEFT('Reference Records'!$C$16:$C$25,255),0))),"")</f>
        <v/>
      </c>
      <c r="Y14" s="476" t="str">
        <f>IFERROR(IF('Overview - Section A'!$AN$5="Funding Request",IF('Reference Records'!$B$157&lt;&gt;"",VLOOKUP(Q14,'Reference Records'!$B$157:$C$158,2,FALSE),VLOOKUP(Q14,'Reference Records'!$A$170:$C$216,3,FALSE)),VLOOKUP(Q14,'Reference Records'!$A$219:$C$221,3,FALSE)),"")</f>
        <v/>
      </c>
      <c r="Z14" s="476"/>
      <c r="AA14" s="476"/>
      <c r="AB14" s="477"/>
      <c r="AC14" s="476" t="s">
        <v>411</v>
      </c>
      <c r="AD14" s="467"/>
      <c r="AE14" s="120"/>
      <c r="AF14" s="122"/>
      <c r="AG14" s="122"/>
    </row>
    <row r="15" spans="1:33" ht="47.1" customHeight="1" x14ac:dyDescent="0.25">
      <c r="A15" s="396">
        <v>5</v>
      </c>
      <c r="B15" s="397" t="str">
        <f>IFERROR(VLOOKUP(Z15,'Reference records(soft deleted)'!$B$22:$D$36,3,FALSE),"")</f>
        <v/>
      </c>
      <c r="C15" s="439"/>
      <c r="D15" s="467"/>
      <c r="E15" s="467"/>
      <c r="F15" s="467"/>
      <c r="G15" s="400" t="str">
        <f t="array" ref="G15">IFERROR(IF(INDEX('Reference Records'!$D$16:$D$25,MATCH(LEFT(B15,255),LEFT('Reference Records'!$C$16:$C$25,255),0))=0,"",INDEX('Reference Records'!$D$16:$D$25,MATCH(LEFT(B15,255),LEFT('Reference Records'!$C$16:$C$25,255),0))),"")</f>
        <v/>
      </c>
      <c r="H15" s="474" t="str">
        <f>IF('Overview - Section A'!$AN$5="Funding Request",IF(I15="Funding Request Place Holder","",I15),"")</f>
        <v/>
      </c>
      <c r="I15" s="475" t="str">
        <f>IFERROR(IF(AB15="","",VLOOKUP(AB15,'Overview - Section A'!$P$30:$Q$31,2,FALSE)),"")</f>
        <v/>
      </c>
      <c r="J15" s="475" t="str">
        <f>IFERROR(VLOOKUP(B15,'Reference records(soft deleted)'!$D$22:$H$36,5,FALSE),"")</f>
        <v/>
      </c>
      <c r="K15" s="475" t="str">
        <f>IF(AND(VLOOKUP(A15,$A$30:$E$122,5,FALSE)&lt;&gt;"",VLOOKUP(A15,$A$30:$F127,6,FALSE)&lt;&gt;"",J15="Number"),"Yes","No")</f>
        <v>No</v>
      </c>
      <c r="L15" s="475"/>
      <c r="M15" s="475"/>
      <c r="N15" s="475"/>
      <c r="O15" s="474"/>
      <c r="P15" s="474"/>
      <c r="Q15" s="474" t="str">
        <f t="shared" si="3"/>
        <v/>
      </c>
      <c r="R15" s="439"/>
      <c r="S15" s="472" t="str">
        <f t="shared" si="0"/>
        <v/>
      </c>
      <c r="T15" s="472" t="str">
        <f>IFERROR(IF('Overview - Section A'!$AN$5="Funding Request",VLOOKUP(H15,'Overview - Section A'!$M$30:$P$31,4,FALSE),IF(AB15="","",AB15)),"")</f>
        <v/>
      </c>
      <c r="U15" s="472" t="b">
        <f t="shared" si="1"/>
        <v>0</v>
      </c>
      <c r="V15" s="472" t="str">
        <f t="shared" si="2"/>
        <v/>
      </c>
      <c r="W15" s="472" t="s">
        <v>762</v>
      </c>
      <c r="X15" s="476" t="str">
        <f t="array" ref="X15">IFERROR(IF(INDEX('Reference Records'!$G$16:$G$25,MATCH(LEFT(B15,255),LEFT('Reference Records'!$C$16:$C$25,255),0))=0,"",INDEX('Reference Records'!$G$16:$G$25,MATCH(LEFT(B15,255),LEFT('Reference Records'!$C$16:$C$25,255),0))),"")</f>
        <v/>
      </c>
      <c r="Y15" s="476" t="str">
        <f>IFERROR(IF('Overview - Section A'!$AN$5="Funding Request",IF('Reference Records'!$B$157&lt;&gt;"",VLOOKUP(Q15,'Reference Records'!$B$157:$C$158,2,FALSE),VLOOKUP(Q15,'Reference Records'!$A$170:$C$216,3,FALSE)),VLOOKUP(Q15,'Reference Records'!$A$219:$C$221,3,FALSE)),"")</f>
        <v/>
      </c>
      <c r="Z15" s="476"/>
      <c r="AA15" s="476"/>
      <c r="AB15" s="477"/>
      <c r="AC15" s="476" t="s">
        <v>411</v>
      </c>
      <c r="AD15" s="467"/>
      <c r="AE15" s="120"/>
      <c r="AF15" s="122"/>
      <c r="AG15" s="122"/>
    </row>
    <row r="16" spans="1:33" ht="47.1" customHeight="1" x14ac:dyDescent="0.25">
      <c r="A16" s="396">
        <v>6</v>
      </c>
      <c r="B16" s="397" t="str">
        <f>IFERROR(VLOOKUP(Z16,'Reference records(soft deleted)'!$B$22:$D$36,3,FALSE),"")</f>
        <v/>
      </c>
      <c r="C16" s="439"/>
      <c r="D16" s="467"/>
      <c r="E16" s="467"/>
      <c r="F16" s="467"/>
      <c r="G16" s="400" t="str">
        <f t="array" ref="G16">IFERROR(IF(INDEX('Reference Records'!$D$16:$D$25,MATCH(LEFT(B16,255),LEFT('Reference Records'!$C$16:$C$25,255),0))=0,"",INDEX('Reference Records'!$D$16:$D$25,MATCH(LEFT(B16,255),LEFT('Reference Records'!$C$16:$C$25,255),0))),"")</f>
        <v/>
      </c>
      <c r="H16" s="474" t="str">
        <f>IF('Overview - Section A'!$AN$5="Funding Request",IF(I16="Funding Request Place Holder","",I16),"")</f>
        <v/>
      </c>
      <c r="I16" s="475" t="str">
        <f>IFERROR(IF(AB16="","",VLOOKUP(AB16,'Overview - Section A'!$P$30:$Q$31,2,FALSE)),"")</f>
        <v/>
      </c>
      <c r="J16" s="475" t="str">
        <f>IFERROR(VLOOKUP(B16,'Reference records(soft deleted)'!$D$22:$H$36,5,FALSE),"")</f>
        <v/>
      </c>
      <c r="K16" s="475" t="str">
        <f>IF(AND(VLOOKUP(A16,$A$30:$E$122,5,FALSE)&lt;&gt;"",VLOOKUP(A16,$A$30:$F128,6,FALSE)&lt;&gt;"",J16="Number"),"Yes","No")</f>
        <v>No</v>
      </c>
      <c r="L16" s="475"/>
      <c r="M16" s="475"/>
      <c r="N16" s="475"/>
      <c r="O16" s="474"/>
      <c r="P16" s="474"/>
      <c r="Q16" s="474" t="str">
        <f t="shared" si="3"/>
        <v/>
      </c>
      <c r="R16" s="439"/>
      <c r="S16" s="472" t="str">
        <f t="shared" si="0"/>
        <v/>
      </c>
      <c r="T16" s="472" t="str">
        <f>IFERROR(IF('Overview - Section A'!$AN$5="Funding Request",VLOOKUP(H16,'Overview - Section A'!$M$30:$P$31,4,FALSE),IF(AB16="","",AB16)),"")</f>
        <v/>
      </c>
      <c r="U16" s="472" t="b">
        <f t="shared" si="1"/>
        <v>0</v>
      </c>
      <c r="V16" s="472" t="str">
        <f t="shared" si="2"/>
        <v/>
      </c>
      <c r="W16" s="472" t="s">
        <v>763</v>
      </c>
      <c r="X16" s="476" t="str">
        <f t="array" ref="X16">IFERROR(IF(INDEX('Reference Records'!$G$16:$G$25,MATCH(LEFT(B16,255),LEFT('Reference Records'!$C$16:$C$25,255),0))=0,"",INDEX('Reference Records'!$G$16:$G$25,MATCH(LEFT(B16,255),LEFT('Reference Records'!$C$16:$C$25,255),0))),"")</f>
        <v/>
      </c>
      <c r="Y16" s="476" t="str">
        <f>IFERROR(IF('Overview - Section A'!$AN$5="Funding Request",IF('Reference Records'!$B$157&lt;&gt;"",VLOOKUP(Q16,'Reference Records'!$B$157:$C$158,2,FALSE),VLOOKUP(Q16,'Reference Records'!$A$170:$C$216,3,FALSE)),VLOOKUP(Q16,'Reference Records'!$A$219:$C$221,3,FALSE)),"")</f>
        <v/>
      </c>
      <c r="Z16" s="476"/>
      <c r="AA16" s="476"/>
      <c r="AB16" s="477"/>
      <c r="AC16" s="476" t="s">
        <v>411</v>
      </c>
      <c r="AD16" s="467"/>
      <c r="AE16" s="120"/>
      <c r="AF16" s="122"/>
      <c r="AG16" s="122"/>
    </row>
    <row r="17" spans="1:58" ht="47.1" customHeight="1" x14ac:dyDescent="0.25">
      <c r="A17" s="396">
        <v>7</v>
      </c>
      <c r="B17" s="397" t="str">
        <f>IFERROR(VLOOKUP(Z17,'Reference records(soft deleted)'!$B$22:$D$36,3,FALSE),"")</f>
        <v/>
      </c>
      <c r="C17" s="439"/>
      <c r="D17" s="467"/>
      <c r="E17" s="467"/>
      <c r="F17" s="467"/>
      <c r="G17" s="400" t="str">
        <f t="array" ref="G17">IFERROR(IF(INDEX('Reference Records'!$D$16:$D$25,MATCH(LEFT(B17,255),LEFT('Reference Records'!$C$16:$C$25,255),0))=0,"",INDEX('Reference Records'!$D$16:$D$25,MATCH(LEFT(B17,255),LEFT('Reference Records'!$C$16:$C$25,255),0))),"")</f>
        <v/>
      </c>
      <c r="H17" s="474" t="str">
        <f>IF('Overview - Section A'!$AN$5="Funding Request",IF(I17="Funding Request Place Holder","",I17),"")</f>
        <v/>
      </c>
      <c r="I17" s="475" t="str">
        <f>IFERROR(IF(AB17="","",VLOOKUP(AB17,'Overview - Section A'!$P$30:$Q$31,2,FALSE)),"")</f>
        <v/>
      </c>
      <c r="J17" s="475" t="str">
        <f>IFERROR(VLOOKUP(B17,'Reference records(soft deleted)'!$D$22:$H$36,5,FALSE),"")</f>
        <v/>
      </c>
      <c r="K17" s="475" t="str">
        <f>IF(AND(VLOOKUP(A17,$A$30:$E$122,5,FALSE)&lt;&gt;"",VLOOKUP(A17,$A$30:$F129,6,FALSE)&lt;&gt;"",J17="Number"),"Yes","No")</f>
        <v>No</v>
      </c>
      <c r="L17" s="475"/>
      <c r="M17" s="475"/>
      <c r="N17" s="475"/>
      <c r="O17" s="474"/>
      <c r="P17" s="474"/>
      <c r="Q17" s="474" t="str">
        <f t="shared" si="3"/>
        <v/>
      </c>
      <c r="R17" s="439"/>
      <c r="S17" s="472" t="str">
        <f t="shared" si="0"/>
        <v/>
      </c>
      <c r="T17" s="472" t="str">
        <f>IFERROR(IF('Overview - Section A'!$AN$5="Funding Request",VLOOKUP(H17,'Overview - Section A'!$M$30:$P$31,4,FALSE),IF(AB17="","",AB17)),"")</f>
        <v/>
      </c>
      <c r="U17" s="472" t="b">
        <f t="shared" si="1"/>
        <v>0</v>
      </c>
      <c r="V17" s="472" t="str">
        <f t="shared" si="2"/>
        <v/>
      </c>
      <c r="W17" s="472" t="s">
        <v>764</v>
      </c>
      <c r="X17" s="476" t="str">
        <f t="array" ref="X17">IFERROR(IF(INDEX('Reference Records'!$G$16:$G$25,MATCH(LEFT(B17,255),LEFT('Reference Records'!$C$16:$C$25,255),0))=0,"",INDEX('Reference Records'!$G$16:$G$25,MATCH(LEFT(B17,255),LEFT('Reference Records'!$C$16:$C$25,255),0))),"")</f>
        <v/>
      </c>
      <c r="Y17" s="476" t="str">
        <f>IFERROR(IF('Overview - Section A'!$AN$5="Funding Request",IF('Reference Records'!$B$157&lt;&gt;"",VLOOKUP(Q17,'Reference Records'!$B$157:$C$158,2,FALSE),VLOOKUP(Q17,'Reference Records'!$A$170:$C$216,3,FALSE)),VLOOKUP(Q17,'Reference Records'!$A$219:$C$221,3,FALSE)),"")</f>
        <v/>
      </c>
      <c r="Z17" s="476"/>
      <c r="AA17" s="476"/>
      <c r="AB17" s="477"/>
      <c r="AC17" s="476" t="s">
        <v>411</v>
      </c>
      <c r="AD17" s="467"/>
      <c r="AE17" s="120"/>
      <c r="AF17" s="122"/>
      <c r="AG17" s="122"/>
    </row>
    <row r="18" spans="1:58" ht="47.1" customHeight="1" x14ac:dyDescent="0.25">
      <c r="A18" s="396">
        <v>8</v>
      </c>
      <c r="B18" s="397" t="str">
        <f>IFERROR(VLOOKUP(Z18,'Reference records(soft deleted)'!$B$22:$D$36,3,FALSE),"")</f>
        <v/>
      </c>
      <c r="C18" s="439"/>
      <c r="D18" s="467"/>
      <c r="E18" s="467"/>
      <c r="F18" s="467"/>
      <c r="G18" s="400" t="str">
        <f t="array" ref="G18">IFERROR(IF(INDEX('Reference Records'!$D$16:$D$25,MATCH(LEFT(B18,255),LEFT('Reference Records'!$C$16:$C$25,255),0))=0,"",INDEX('Reference Records'!$D$16:$D$25,MATCH(LEFT(B18,255),LEFT('Reference Records'!$C$16:$C$25,255),0))),"")</f>
        <v/>
      </c>
      <c r="H18" s="474" t="str">
        <f>IF('Overview - Section A'!$AN$5="Funding Request",IF(I18="Funding Request Place Holder","",I18),"")</f>
        <v/>
      </c>
      <c r="I18" s="475" t="str">
        <f>IFERROR(IF(AB18="","",VLOOKUP(AB18,'Overview - Section A'!$P$30:$Q$31,2,FALSE)),"")</f>
        <v/>
      </c>
      <c r="J18" s="475" t="str">
        <f>IFERROR(VLOOKUP(B18,'Reference records(soft deleted)'!$D$22:$H$36,5,FALSE),"")</f>
        <v/>
      </c>
      <c r="K18" s="475" t="str">
        <f>IF(AND(VLOOKUP(A18,$A$30:$E$122,5,FALSE)&lt;&gt;"",VLOOKUP(A18,$A$30:$F130,6,FALSE)&lt;&gt;"",J18="Number"),"Yes","No")</f>
        <v>No</v>
      </c>
      <c r="L18" s="475"/>
      <c r="M18" s="475"/>
      <c r="N18" s="475"/>
      <c r="O18" s="474"/>
      <c r="P18" s="474"/>
      <c r="Q18" s="474" t="str">
        <f t="shared" si="3"/>
        <v/>
      </c>
      <c r="R18" s="439"/>
      <c r="S18" s="472" t="str">
        <f t="shared" si="0"/>
        <v/>
      </c>
      <c r="T18" s="472" t="str">
        <f>IFERROR(IF('Overview - Section A'!$AN$5="Funding Request",VLOOKUP(H18,'Overview - Section A'!$M$30:$P$31,4,FALSE),IF(AB18="","",AB18)),"")</f>
        <v/>
      </c>
      <c r="U18" s="472" t="b">
        <f t="shared" si="1"/>
        <v>0</v>
      </c>
      <c r="V18" s="472" t="str">
        <f t="shared" si="2"/>
        <v/>
      </c>
      <c r="W18" s="472" t="s">
        <v>765</v>
      </c>
      <c r="X18" s="476" t="str">
        <f t="array" ref="X18">IFERROR(IF(INDEX('Reference Records'!$G$16:$G$25,MATCH(LEFT(B18,255),LEFT('Reference Records'!$C$16:$C$25,255),0))=0,"",INDEX('Reference Records'!$G$16:$G$25,MATCH(LEFT(B18,255),LEFT('Reference Records'!$C$16:$C$25,255),0))),"")</f>
        <v/>
      </c>
      <c r="Y18" s="476" t="str">
        <f>IFERROR(IF('Overview - Section A'!$AN$5="Funding Request",IF('Reference Records'!$B$157&lt;&gt;"",VLOOKUP(Q18,'Reference Records'!$B$157:$C$158,2,FALSE),VLOOKUP(Q18,'Reference Records'!$A$170:$C$216,3,FALSE)),VLOOKUP(Q18,'Reference Records'!$A$219:$C$221,3,FALSE)),"")</f>
        <v/>
      </c>
      <c r="Z18" s="476"/>
      <c r="AA18" s="476"/>
      <c r="AB18" s="477"/>
      <c r="AC18" s="476" t="s">
        <v>411</v>
      </c>
      <c r="AD18" s="467"/>
      <c r="AE18" s="120"/>
      <c r="AF18" s="122"/>
      <c r="AG18" s="122"/>
    </row>
    <row r="19" spans="1:58" ht="47.1" customHeight="1" x14ac:dyDescent="0.25">
      <c r="A19" s="396">
        <v>9</v>
      </c>
      <c r="B19" s="397" t="str">
        <f>IFERROR(VLOOKUP(Z19,'Reference records(soft deleted)'!$B$22:$D$36,3,FALSE),"")</f>
        <v/>
      </c>
      <c r="C19" s="439"/>
      <c r="D19" s="467"/>
      <c r="E19" s="467"/>
      <c r="F19" s="467"/>
      <c r="G19" s="400" t="str">
        <f t="array" ref="G19">IFERROR(IF(INDEX('Reference Records'!$D$16:$D$25,MATCH(LEFT(B19,255),LEFT('Reference Records'!$C$16:$C$25,255),0))=0,"",INDEX('Reference Records'!$D$16:$D$25,MATCH(LEFT(B19,255),LEFT('Reference Records'!$C$16:$C$25,255),0))),"")</f>
        <v/>
      </c>
      <c r="H19" s="474" t="str">
        <f>IF('Overview - Section A'!$AN$5="Funding Request",IF(I19="Funding Request Place Holder","",I19),"")</f>
        <v/>
      </c>
      <c r="I19" s="475" t="str">
        <f>IFERROR(IF(AB19="","",VLOOKUP(AB19,'Overview - Section A'!$P$30:$Q$31,2,FALSE)),"")</f>
        <v/>
      </c>
      <c r="J19" s="475" t="str">
        <f>IFERROR(VLOOKUP(B19,'Reference records(soft deleted)'!$D$22:$H$36,5,FALSE),"")</f>
        <v/>
      </c>
      <c r="K19" s="475" t="str">
        <f>IF(AND(VLOOKUP(A19,$A$30:$E$122,5,FALSE)&lt;&gt;"",VLOOKUP(A19,$A$30:$F131,6,FALSE)&lt;&gt;"",J19="Number"),"Yes","No")</f>
        <v>No</v>
      </c>
      <c r="L19" s="475"/>
      <c r="M19" s="475"/>
      <c r="N19" s="475"/>
      <c r="O19" s="474"/>
      <c r="P19" s="474"/>
      <c r="Q19" s="474" t="str">
        <f t="shared" si="3"/>
        <v/>
      </c>
      <c r="R19" s="439"/>
      <c r="S19" s="472" t="str">
        <f t="shared" si="0"/>
        <v/>
      </c>
      <c r="T19" s="472" t="str">
        <f>IFERROR(IF('Overview - Section A'!$AN$5="Funding Request",VLOOKUP(H19,'Overview - Section A'!$M$30:$P$31,4,FALSE),IF(AB19="","",AB19)),"")</f>
        <v/>
      </c>
      <c r="U19" s="472" t="b">
        <f t="shared" si="1"/>
        <v>0</v>
      </c>
      <c r="V19" s="472" t="str">
        <f t="shared" si="2"/>
        <v/>
      </c>
      <c r="W19" s="472" t="s">
        <v>766</v>
      </c>
      <c r="X19" s="476" t="str">
        <f t="array" ref="X19">IFERROR(IF(INDEX('Reference Records'!$G$16:$G$25,MATCH(LEFT(B19,255),LEFT('Reference Records'!$C$16:$C$25,255),0))=0,"",INDEX('Reference Records'!$G$16:$G$25,MATCH(LEFT(B19,255),LEFT('Reference Records'!$C$16:$C$25,255),0))),"")</f>
        <v/>
      </c>
      <c r="Y19" s="476" t="str">
        <f>IFERROR(IF('Overview - Section A'!$AN$5="Funding Request",IF('Reference Records'!$B$157&lt;&gt;"",VLOOKUP(Q19,'Reference Records'!$B$157:$C$158,2,FALSE),VLOOKUP(Q19,'Reference Records'!$A$170:$C$216,3,FALSE)),VLOOKUP(Q19,'Reference Records'!$A$219:$C$221,3,FALSE)),"")</f>
        <v/>
      </c>
      <c r="Z19" s="476"/>
      <c r="AA19" s="476"/>
      <c r="AB19" s="477"/>
      <c r="AC19" s="476" t="s">
        <v>411</v>
      </c>
      <c r="AD19" s="467"/>
      <c r="AE19" s="120"/>
      <c r="AF19" s="122"/>
      <c r="AG19" s="122"/>
    </row>
    <row r="20" spans="1:58" ht="47.1" customHeight="1" x14ac:dyDescent="0.25">
      <c r="A20" s="396">
        <v>10</v>
      </c>
      <c r="B20" s="397" t="str">
        <f>IFERROR(VLOOKUP(Z20,'Reference records(soft deleted)'!$B$22:$D$36,3,FALSE),"")</f>
        <v/>
      </c>
      <c r="C20" s="439"/>
      <c r="D20" s="467"/>
      <c r="E20" s="467"/>
      <c r="F20" s="467"/>
      <c r="G20" s="400" t="str">
        <f t="array" ref="G20">IFERROR(IF(INDEX('Reference Records'!$D$16:$D$25,MATCH(LEFT(B20,255),LEFT('Reference Records'!$C$16:$C$25,255),0))=0,"",INDEX('Reference Records'!$D$16:$D$25,MATCH(LEFT(B20,255),LEFT('Reference Records'!$C$16:$C$25,255),0))),"")</f>
        <v/>
      </c>
      <c r="H20" s="474" t="str">
        <f>IF('Overview - Section A'!$AN$5="Funding Request",IF(I20="Funding Request Place Holder","",I20),"")</f>
        <v/>
      </c>
      <c r="I20" s="475" t="str">
        <f>IFERROR(IF(AB20="","",VLOOKUP(AB20,'Overview - Section A'!$P$30:$Q$31,2,FALSE)),"")</f>
        <v/>
      </c>
      <c r="J20" s="475" t="str">
        <f>IFERROR(VLOOKUP(B20,'Reference records(soft deleted)'!$D$22:$H$36,5,FALSE),"")</f>
        <v/>
      </c>
      <c r="K20" s="475" t="str">
        <f>IF(AND(VLOOKUP(A20,$A$30:$E$122,5,FALSE)&lt;&gt;"",VLOOKUP(A20,$A$30:$F132,6,FALSE)&lt;&gt;"",J20="Number"),"Yes","No")</f>
        <v>No</v>
      </c>
      <c r="L20" s="475"/>
      <c r="M20" s="475"/>
      <c r="N20" s="475"/>
      <c r="O20" s="474"/>
      <c r="P20" s="474"/>
      <c r="Q20" s="474" t="str">
        <f t="shared" si="3"/>
        <v/>
      </c>
      <c r="R20" s="439"/>
      <c r="S20" s="472" t="str">
        <f t="shared" si="0"/>
        <v/>
      </c>
      <c r="T20" s="472" t="str">
        <f>IFERROR(IF('Overview - Section A'!$AN$5="Funding Request",VLOOKUP(H20,'Overview - Section A'!$M$30:$P$31,4,FALSE),IF(AB20="","",AB20)),"")</f>
        <v/>
      </c>
      <c r="U20" s="472" t="b">
        <f t="shared" si="1"/>
        <v>0</v>
      </c>
      <c r="V20" s="472" t="str">
        <f t="shared" si="2"/>
        <v/>
      </c>
      <c r="W20" s="472" t="s">
        <v>767</v>
      </c>
      <c r="X20" s="476" t="str">
        <f t="array" ref="X20">IFERROR(IF(INDEX('Reference Records'!$G$16:$G$25,MATCH(LEFT(B20,255),LEFT('Reference Records'!$C$16:$C$25,255),0))=0,"",INDEX('Reference Records'!$G$16:$G$25,MATCH(LEFT(B20,255),LEFT('Reference Records'!$C$16:$C$25,255),0))),"")</f>
        <v/>
      </c>
      <c r="Y20" s="476" t="str">
        <f>IFERROR(IF('Overview - Section A'!$AN$5="Funding Request",IF('Reference Records'!$B$157&lt;&gt;"",VLOOKUP(Q20,'Reference Records'!$B$157:$C$158,2,FALSE),VLOOKUP(Q20,'Reference Records'!$A$170:$C$216,3,FALSE)),VLOOKUP(Q20,'Reference Records'!$A$219:$C$221,3,FALSE)),"")</f>
        <v/>
      </c>
      <c r="Z20" s="476"/>
      <c r="AA20" s="476"/>
      <c r="AB20" s="477"/>
      <c r="AC20" s="476" t="s">
        <v>411</v>
      </c>
      <c r="AD20" s="467"/>
      <c r="AE20" s="120"/>
      <c r="AF20" s="122"/>
      <c r="AG20" s="122"/>
    </row>
    <row r="21" spans="1:58" ht="47.1" customHeight="1" x14ac:dyDescent="0.25">
      <c r="A21" s="396">
        <v>11</v>
      </c>
      <c r="B21" s="397" t="str">
        <f>IFERROR(VLOOKUP(Z21,'Reference records(soft deleted)'!$B$22:$D$36,3,FALSE),"")</f>
        <v/>
      </c>
      <c r="C21" s="439"/>
      <c r="D21" s="467"/>
      <c r="E21" s="467"/>
      <c r="F21" s="467"/>
      <c r="G21" s="400" t="str">
        <f t="array" ref="G21">IFERROR(IF(INDEX('Reference Records'!$D$16:$D$25,MATCH(LEFT(B21,255),LEFT('Reference Records'!$C$16:$C$25,255),0))=0,"",INDEX('Reference Records'!$D$16:$D$25,MATCH(LEFT(B21,255),LEFT('Reference Records'!$C$16:$C$25,255),0))),"")</f>
        <v/>
      </c>
      <c r="H21" s="474" t="str">
        <f>IF('Overview - Section A'!$AN$5="Funding Request",IF(I21="Funding Request Place Holder","",I21),"")</f>
        <v/>
      </c>
      <c r="I21" s="475" t="str">
        <f>IFERROR(IF(AB21="","",VLOOKUP(AB21,'Overview - Section A'!$P$30:$Q$31,2,FALSE)),"")</f>
        <v/>
      </c>
      <c r="J21" s="475" t="str">
        <f>IFERROR(VLOOKUP(B21,'Reference records(soft deleted)'!$D$22:$H$36,5,FALSE),"")</f>
        <v/>
      </c>
      <c r="K21" s="475" t="str">
        <f>IF(AND(VLOOKUP(A21,$A$30:$E$122,5,FALSE)&lt;&gt;"",VLOOKUP(A21,$A$30:$F133,6,FALSE)&lt;&gt;"",J21="Number"),"Yes","No")</f>
        <v>No</v>
      </c>
      <c r="L21" s="475"/>
      <c r="M21" s="475"/>
      <c r="N21" s="475"/>
      <c r="O21" s="474"/>
      <c r="P21" s="474"/>
      <c r="Q21" s="474" t="str">
        <f t="shared" si="3"/>
        <v/>
      </c>
      <c r="R21" s="439"/>
      <c r="S21" s="472" t="str">
        <f t="shared" si="0"/>
        <v/>
      </c>
      <c r="T21" s="472" t="str">
        <f>IFERROR(IF('Overview - Section A'!$AN$5="Funding Request",VLOOKUP(H21,'Overview - Section A'!$M$30:$P$31,4,FALSE),IF(AB21="","",AB21)),"")</f>
        <v/>
      </c>
      <c r="U21" s="472" t="b">
        <f t="shared" si="1"/>
        <v>0</v>
      </c>
      <c r="V21" s="472" t="str">
        <f t="shared" si="2"/>
        <v/>
      </c>
      <c r="W21" s="472" t="s">
        <v>768</v>
      </c>
      <c r="X21" s="476" t="str">
        <f t="array" ref="X21">IFERROR(IF(INDEX('Reference Records'!$G$16:$G$25,MATCH(LEFT(B21,255),LEFT('Reference Records'!$C$16:$C$25,255),0))=0,"",INDEX('Reference Records'!$G$16:$G$25,MATCH(LEFT(B21,255),LEFT('Reference Records'!$C$16:$C$25,255),0))),"")</f>
        <v/>
      </c>
      <c r="Y21" s="476" t="str">
        <f>IFERROR(IF('Overview - Section A'!$AN$5="Funding Request",IF('Reference Records'!$B$157&lt;&gt;"",VLOOKUP(Q21,'Reference Records'!$B$157:$C$158,2,FALSE),VLOOKUP(Q21,'Reference Records'!$A$170:$C$216,3,FALSE)),VLOOKUP(Q21,'Reference Records'!$A$219:$C$221,3,FALSE)),"")</f>
        <v/>
      </c>
      <c r="Z21" s="476"/>
      <c r="AA21" s="476"/>
      <c r="AB21" s="477"/>
      <c r="AC21" s="476" t="s">
        <v>411</v>
      </c>
      <c r="AD21" s="467"/>
      <c r="AE21" s="120"/>
      <c r="AF21" s="122"/>
      <c r="AG21" s="122"/>
    </row>
    <row r="22" spans="1:58" ht="47.1" customHeight="1" x14ac:dyDescent="0.25">
      <c r="A22" s="396">
        <v>12</v>
      </c>
      <c r="B22" s="397" t="str">
        <f>IFERROR(VLOOKUP(Z22,'Reference records(soft deleted)'!$B$22:$D$36,3,FALSE),"")</f>
        <v/>
      </c>
      <c r="C22" s="439"/>
      <c r="D22" s="467"/>
      <c r="E22" s="467"/>
      <c r="F22" s="467"/>
      <c r="G22" s="400" t="str">
        <f t="array" ref="G22">IFERROR(IF(INDEX('Reference Records'!$D$16:$D$25,MATCH(LEFT(B22,255),LEFT('Reference Records'!$C$16:$C$25,255),0))=0,"",INDEX('Reference Records'!$D$16:$D$25,MATCH(LEFT(B22,255),LEFT('Reference Records'!$C$16:$C$25,255),0))),"")</f>
        <v/>
      </c>
      <c r="H22" s="474" t="str">
        <f>IF('Overview - Section A'!$AN$5="Funding Request",IF(I22="Funding Request Place Holder","",I22),"")</f>
        <v/>
      </c>
      <c r="I22" s="475" t="str">
        <f>IFERROR(IF(AB22="","",VLOOKUP(AB22,'Overview - Section A'!$P$30:$Q$31,2,FALSE)),"")</f>
        <v/>
      </c>
      <c r="J22" s="475" t="str">
        <f>IFERROR(VLOOKUP(B22,'Reference records(soft deleted)'!$D$22:$H$36,5,FALSE),"")</f>
        <v/>
      </c>
      <c r="K22" s="475" t="str">
        <f>IF(AND(VLOOKUP(A22,$A$30:$E$122,5,FALSE)&lt;&gt;"",VLOOKUP(A22,$A$30:$F134,6,FALSE)&lt;&gt;"",J22="Number"),"Yes","No")</f>
        <v>No</v>
      </c>
      <c r="L22" s="475"/>
      <c r="M22" s="475"/>
      <c r="N22" s="475"/>
      <c r="O22" s="474"/>
      <c r="P22" s="474"/>
      <c r="Q22" s="474" t="str">
        <f t="shared" si="3"/>
        <v/>
      </c>
      <c r="R22" s="439"/>
      <c r="S22" s="472" t="str">
        <f t="shared" si="0"/>
        <v/>
      </c>
      <c r="T22" s="472" t="str">
        <f>IFERROR(IF('Overview - Section A'!$AN$5="Funding Request",VLOOKUP(H22,'Overview - Section A'!$M$30:$P$31,4,FALSE),IF(AB22="","",AB22)),"")</f>
        <v/>
      </c>
      <c r="U22" s="472" t="b">
        <f t="shared" si="1"/>
        <v>0</v>
      </c>
      <c r="V22" s="472" t="str">
        <f t="shared" si="2"/>
        <v/>
      </c>
      <c r="W22" s="472" t="s">
        <v>769</v>
      </c>
      <c r="X22" s="476" t="str">
        <f t="array" ref="X22">IFERROR(IF(INDEX('Reference Records'!$G$16:$G$25,MATCH(LEFT(B22,255),LEFT('Reference Records'!$C$16:$C$25,255),0))=0,"",INDEX('Reference Records'!$G$16:$G$25,MATCH(LEFT(B22,255),LEFT('Reference Records'!$C$16:$C$25,255),0))),"")</f>
        <v/>
      </c>
      <c r="Y22" s="476" t="str">
        <f>IFERROR(IF('Overview - Section A'!$AN$5="Funding Request",IF('Reference Records'!$B$157&lt;&gt;"",VLOOKUP(Q22,'Reference Records'!$B$157:$C$158,2,FALSE),VLOOKUP(Q22,'Reference Records'!$A$170:$C$216,3,FALSE)),VLOOKUP(Q22,'Reference Records'!$A$219:$C$221,3,FALSE)),"")</f>
        <v/>
      </c>
      <c r="Z22" s="476"/>
      <c r="AA22" s="476"/>
      <c r="AB22" s="477"/>
      <c r="AC22" s="476" t="s">
        <v>411</v>
      </c>
      <c r="AD22" s="467"/>
      <c r="AE22" s="120"/>
      <c r="AF22" s="122"/>
      <c r="AG22" s="122"/>
    </row>
    <row r="23" spans="1:58" ht="47.1" customHeight="1" x14ac:dyDescent="0.25">
      <c r="A23" s="396">
        <v>13</v>
      </c>
      <c r="B23" s="397" t="str">
        <f>IFERROR(VLOOKUP(Z23,'Reference records(soft deleted)'!$B$22:$D$36,3,FALSE),"")</f>
        <v/>
      </c>
      <c r="C23" s="439"/>
      <c r="D23" s="467"/>
      <c r="E23" s="467"/>
      <c r="F23" s="467"/>
      <c r="G23" s="400" t="str">
        <f t="array" ref="G23">IFERROR(IF(INDEX('Reference Records'!$D$16:$D$25,MATCH(LEFT(B23,255),LEFT('Reference Records'!$C$16:$C$25,255),0))=0,"",INDEX('Reference Records'!$D$16:$D$25,MATCH(LEFT(B23,255),LEFT('Reference Records'!$C$16:$C$25,255),0))),"")</f>
        <v/>
      </c>
      <c r="H23" s="474" t="str">
        <f>IF('Overview - Section A'!$AN$5="Funding Request",IF(I23="Funding Request Place Holder","",I23),"")</f>
        <v/>
      </c>
      <c r="I23" s="475" t="str">
        <f>IFERROR(IF(AB23="","",VLOOKUP(AB23,'Overview - Section A'!$P$30:$Q$31,2,FALSE)),"")</f>
        <v/>
      </c>
      <c r="J23" s="475" t="str">
        <f>IFERROR(VLOOKUP(B23,'Reference records(soft deleted)'!$D$22:$H$36,5,FALSE),"")</f>
        <v/>
      </c>
      <c r="K23" s="475" t="str">
        <f>IF(AND(VLOOKUP(A23,$A$30:$E$122,5,FALSE)&lt;&gt;"",VLOOKUP(A23,$A$30:$F135,6,FALSE)&lt;&gt;"",J23="Number"),"Yes","No")</f>
        <v>No</v>
      </c>
      <c r="L23" s="475"/>
      <c r="M23" s="475"/>
      <c r="N23" s="475"/>
      <c r="O23" s="474"/>
      <c r="P23" s="474"/>
      <c r="Q23" s="474" t="str">
        <f t="shared" si="3"/>
        <v/>
      </c>
      <c r="R23" s="439"/>
      <c r="S23" s="472" t="str">
        <f t="shared" si="0"/>
        <v/>
      </c>
      <c r="T23" s="472" t="str">
        <f>IFERROR(IF('Overview - Section A'!$AN$5="Funding Request",VLOOKUP(H23,'Overview - Section A'!$M$30:$P$31,4,FALSE),IF(AB23="","",AB23)),"")</f>
        <v/>
      </c>
      <c r="U23" s="472" t="b">
        <f t="shared" si="1"/>
        <v>0</v>
      </c>
      <c r="V23" s="472" t="str">
        <f t="shared" si="2"/>
        <v/>
      </c>
      <c r="W23" s="472" t="s">
        <v>770</v>
      </c>
      <c r="X23" s="476" t="str">
        <f t="array" ref="X23">IFERROR(IF(INDEX('Reference Records'!$G$16:$G$25,MATCH(LEFT(B23,255),LEFT('Reference Records'!$C$16:$C$25,255),0))=0,"",INDEX('Reference Records'!$G$16:$G$25,MATCH(LEFT(B23,255),LEFT('Reference Records'!$C$16:$C$25,255),0))),"")</f>
        <v/>
      </c>
      <c r="Y23" s="476" t="str">
        <f>IFERROR(IF('Overview - Section A'!$AN$5="Funding Request",IF('Reference Records'!$B$157&lt;&gt;"",VLOOKUP(Q23,'Reference Records'!$B$157:$C$158,2,FALSE),VLOOKUP(Q23,'Reference Records'!$A$170:$C$216,3,FALSE)),VLOOKUP(Q23,'Reference Records'!$A$219:$C$221,3,FALSE)),"")</f>
        <v/>
      </c>
      <c r="Z23" s="476"/>
      <c r="AA23" s="476"/>
      <c r="AB23" s="477"/>
      <c r="AC23" s="476" t="s">
        <v>411</v>
      </c>
      <c r="AD23" s="467"/>
      <c r="AE23" s="120"/>
      <c r="AF23" s="122"/>
      <c r="AG23" s="122"/>
    </row>
    <row r="24" spans="1:58" ht="47.1" customHeight="1" x14ac:dyDescent="0.25">
      <c r="A24" s="396">
        <v>14</v>
      </c>
      <c r="B24" s="397" t="str">
        <f>IFERROR(VLOOKUP(Z24,'Reference records(soft deleted)'!$B$22:$D$36,3,FALSE),"")</f>
        <v/>
      </c>
      <c r="C24" s="439"/>
      <c r="D24" s="467"/>
      <c r="E24" s="467"/>
      <c r="F24" s="467"/>
      <c r="G24" s="400" t="str">
        <f t="array" ref="G24">IFERROR(IF(INDEX('Reference Records'!$D$16:$D$25,MATCH(LEFT(B24,255),LEFT('Reference Records'!$C$16:$C$25,255),0))=0,"",INDEX('Reference Records'!$D$16:$D$25,MATCH(LEFT(B24,255),LEFT('Reference Records'!$C$16:$C$25,255),0))),"")</f>
        <v/>
      </c>
      <c r="H24" s="474" t="str">
        <f>IF('Overview - Section A'!$AN$5="Funding Request",IF(I24="Funding Request Place Holder","",I24),"")</f>
        <v/>
      </c>
      <c r="I24" s="475" t="str">
        <f>IFERROR(IF(AB24="","",VLOOKUP(AB24,'Overview - Section A'!$P$30:$Q$31,2,FALSE)),"")</f>
        <v/>
      </c>
      <c r="J24" s="475" t="str">
        <f>IFERROR(VLOOKUP(B24,'Reference records(soft deleted)'!$D$22:$H$36,5,FALSE),"")</f>
        <v/>
      </c>
      <c r="K24" s="475" t="str">
        <f>IF(AND(VLOOKUP(A24,$A$30:$E$122,5,FALSE)&lt;&gt;"",VLOOKUP(A24,$A$30:$F136,6,FALSE)&lt;&gt;"",J24="Number"),"Yes","No")</f>
        <v>No</v>
      </c>
      <c r="L24" s="475"/>
      <c r="M24" s="475"/>
      <c r="N24" s="475"/>
      <c r="O24" s="474"/>
      <c r="P24" s="474"/>
      <c r="Q24" s="474" t="str">
        <f t="shared" si="3"/>
        <v/>
      </c>
      <c r="R24" s="439"/>
      <c r="S24" s="472" t="str">
        <f t="shared" si="0"/>
        <v/>
      </c>
      <c r="T24" s="472" t="str">
        <f>IFERROR(IF('Overview - Section A'!$AN$5="Funding Request",VLOOKUP(H24,'Overview - Section A'!$M$30:$P$31,4,FALSE),IF(AB24="","",AB24)),"")</f>
        <v/>
      </c>
      <c r="U24" s="472" t="b">
        <f t="shared" si="1"/>
        <v>0</v>
      </c>
      <c r="V24" s="472" t="str">
        <f t="shared" si="2"/>
        <v/>
      </c>
      <c r="W24" s="472" t="s">
        <v>771</v>
      </c>
      <c r="X24" s="476" t="str">
        <f t="array" ref="X24">IFERROR(IF(INDEX('Reference Records'!$G$16:$G$25,MATCH(LEFT(B24,255),LEFT('Reference Records'!$C$16:$C$25,255),0))=0,"",INDEX('Reference Records'!$G$16:$G$25,MATCH(LEFT(B24,255),LEFT('Reference Records'!$C$16:$C$25,255),0))),"")</f>
        <v/>
      </c>
      <c r="Y24" s="476" t="str">
        <f>IFERROR(IF('Overview - Section A'!$AN$5="Funding Request",IF('Reference Records'!$B$157&lt;&gt;"",VLOOKUP(Q24,'Reference Records'!$B$157:$C$158,2,FALSE),VLOOKUP(Q24,'Reference Records'!$A$170:$C$216,3,FALSE)),VLOOKUP(Q24,'Reference Records'!$A$219:$C$221,3,FALSE)),"")</f>
        <v/>
      </c>
      <c r="Z24" s="476"/>
      <c r="AA24" s="476"/>
      <c r="AB24" s="477"/>
      <c r="AC24" s="476" t="s">
        <v>411</v>
      </c>
      <c r="AD24" s="467"/>
      <c r="AE24" s="120"/>
      <c r="AF24" s="122"/>
      <c r="AG24" s="122"/>
    </row>
    <row r="25" spans="1:58" ht="47.1" customHeight="1" x14ac:dyDescent="0.25">
      <c r="A25" s="396">
        <v>15</v>
      </c>
      <c r="B25" s="397" t="str">
        <f>IFERROR(VLOOKUP(Z25,'Reference records(soft deleted)'!$B$22:$D$36,3,FALSE),"")</f>
        <v/>
      </c>
      <c r="C25" s="439"/>
      <c r="D25" s="467"/>
      <c r="E25" s="467"/>
      <c r="F25" s="467"/>
      <c r="G25" s="400" t="str">
        <f t="array" ref="G25">IFERROR(IF(INDEX('Reference Records'!$D$16:$D$25,MATCH(LEFT(B25,255),LEFT('Reference Records'!$C$16:$C$25,255),0))=0,"",INDEX('Reference Records'!$D$16:$D$25,MATCH(LEFT(B25,255),LEFT('Reference Records'!$C$16:$C$25,255),0))),"")</f>
        <v/>
      </c>
      <c r="H25" s="474" t="str">
        <f>IF('Overview - Section A'!$AN$5="Funding Request",IF(I25="Funding Request Place Holder","",I25),"")</f>
        <v/>
      </c>
      <c r="I25" s="475" t="str">
        <f>IFERROR(IF(AB25="","",VLOOKUP(AB25,'Overview - Section A'!$P$30:$Q$31,2,FALSE)),"")</f>
        <v/>
      </c>
      <c r="J25" s="475" t="str">
        <f>IFERROR(VLOOKUP(B25,'Reference records(soft deleted)'!$D$22:$H$36,5,FALSE),"")</f>
        <v/>
      </c>
      <c r="K25" s="475" t="str">
        <f>IF(AND(VLOOKUP(A25,$A$30:$E$122,5,FALSE)&lt;&gt;"",VLOOKUP(A25,$A$30:$F137,6,FALSE)&lt;&gt;"",J25="Number"),"Yes","No")</f>
        <v>No</v>
      </c>
      <c r="L25" s="475"/>
      <c r="M25" s="475"/>
      <c r="N25" s="475"/>
      <c r="O25" s="474"/>
      <c r="P25" s="474"/>
      <c r="Q25" s="474" t="str">
        <f t="shared" si="3"/>
        <v/>
      </c>
      <c r="R25" s="439"/>
      <c r="S25" s="472" t="str">
        <f t="shared" si="0"/>
        <v/>
      </c>
      <c r="T25" s="472" t="str">
        <f>IFERROR(IF('Overview - Section A'!$AN$5="Funding Request",VLOOKUP(H25,'Overview - Section A'!$M$30:$P$31,4,FALSE),IF(AB25="","",AB25)),"")</f>
        <v/>
      </c>
      <c r="U25" s="472" t="b">
        <f t="shared" si="1"/>
        <v>0</v>
      </c>
      <c r="V25" s="472" t="str">
        <f t="shared" si="2"/>
        <v/>
      </c>
      <c r="W25" s="472" t="s">
        <v>772</v>
      </c>
      <c r="X25" s="476" t="str">
        <f t="array" ref="X25">IFERROR(IF(INDEX('Reference Records'!$G$16:$G$25,MATCH(LEFT(B25,255),LEFT('Reference Records'!$C$16:$C$25,255),0))=0,"",INDEX('Reference Records'!$G$16:$G$25,MATCH(LEFT(B25,255),LEFT('Reference Records'!$C$16:$C$25,255),0))),"")</f>
        <v/>
      </c>
      <c r="Y25" s="476" t="str">
        <f>IFERROR(IF('Overview - Section A'!$AN$5="Funding Request",IF('Reference Records'!$B$157&lt;&gt;"",VLOOKUP(Q25,'Reference Records'!$B$157:$C$158,2,FALSE),VLOOKUP(Q25,'Reference Records'!$A$170:$C$216,3,FALSE)),VLOOKUP(Q25,'Reference Records'!$A$219:$C$221,3,FALSE)),"")</f>
        <v/>
      </c>
      <c r="Z25" s="476"/>
      <c r="AA25" s="476"/>
      <c r="AB25" s="477"/>
      <c r="AC25" s="476" t="s">
        <v>411</v>
      </c>
      <c r="AD25" s="467"/>
      <c r="AE25" s="120"/>
      <c r="AF25" s="122"/>
      <c r="AG25" s="122"/>
    </row>
    <row r="26" spans="1:58" s="51" customFormat="1" ht="2.85" customHeight="1" thickBot="1" x14ac:dyDescent="0.3">
      <c r="A26" s="52"/>
      <c r="B26" s="52"/>
      <c r="C26" s="52"/>
      <c r="D26" s="52"/>
      <c r="E26" s="53"/>
      <c r="F26" s="53"/>
      <c r="G26" s="54"/>
      <c r="H26" s="370"/>
      <c r="I26" s="378"/>
      <c r="J26" s="378"/>
      <c r="K26" s="379"/>
      <c r="L26" s="380"/>
      <c r="M26" s="380"/>
      <c r="N26" s="380"/>
      <c r="O26" s="371"/>
      <c r="P26" s="371"/>
      <c r="Q26" s="372"/>
      <c r="R26" s="55"/>
      <c r="S26" s="55"/>
      <c r="T26" s="55"/>
      <c r="U26" s="55"/>
      <c r="V26" s="55"/>
      <c r="W26" s="55"/>
      <c r="X26" s="55"/>
      <c r="Y26" s="55"/>
      <c r="Z26" s="55"/>
      <c r="AA26" s="55"/>
      <c r="AB26" s="55"/>
      <c r="AC26" s="55"/>
      <c r="AD26" s="55"/>
      <c r="AE26" s="56"/>
      <c r="AF26" s="123"/>
      <c r="AG26" s="123"/>
      <c r="AK26" s="12"/>
      <c r="AL26" s="12"/>
      <c r="AM26" s="12"/>
      <c r="AN26" s="12"/>
      <c r="AO26" s="12"/>
      <c r="AP26" s="12"/>
      <c r="AQ26" s="12"/>
      <c r="AR26" s="12"/>
      <c r="AS26" s="12"/>
      <c r="AT26" s="12"/>
      <c r="AU26" s="12"/>
      <c r="AV26" s="12"/>
      <c r="AW26" s="12"/>
      <c r="AX26" s="12"/>
      <c r="AY26" s="12"/>
      <c r="AZ26" s="12"/>
      <c r="BA26" s="12"/>
      <c r="BB26" s="12"/>
      <c r="BC26" s="12"/>
      <c r="BD26" s="12"/>
      <c r="BE26" s="12"/>
      <c r="BF26" s="12"/>
    </row>
    <row r="27" spans="1:58" ht="35.85" customHeight="1" thickBot="1" x14ac:dyDescent="0.3">
      <c r="A27" s="57"/>
      <c r="D27" s="58"/>
      <c r="E27" s="58"/>
      <c r="AF27" s="122"/>
      <c r="AG27" s="122"/>
    </row>
    <row r="28" spans="1:58" ht="27" customHeight="1" thickBot="1" x14ac:dyDescent="0.3">
      <c r="A28" s="561" t="s">
        <v>29</v>
      </c>
      <c r="B28" s="562"/>
      <c r="C28" s="562"/>
      <c r="D28" s="562"/>
      <c r="E28" s="562"/>
      <c r="F28" s="562"/>
      <c r="G28" s="562"/>
      <c r="H28" s="562"/>
      <c r="I28" s="381"/>
      <c r="J28" s="381"/>
      <c r="K28" s="381"/>
      <c r="L28" s="381"/>
      <c r="M28" s="381"/>
      <c r="N28" s="381"/>
      <c r="O28" s="373"/>
      <c r="P28" s="374"/>
      <c r="Q28" s="3"/>
    </row>
    <row r="29" spans="1:58" ht="45.75" customHeight="1" x14ac:dyDescent="0.25">
      <c r="A29" s="412" t="s">
        <v>23</v>
      </c>
      <c r="B29" s="412" t="s">
        <v>71</v>
      </c>
      <c r="C29" s="412" t="s">
        <v>141</v>
      </c>
      <c r="D29" s="412" t="s">
        <v>6</v>
      </c>
      <c r="E29" s="412" t="s">
        <v>7</v>
      </c>
      <c r="F29" s="413" t="s">
        <v>8</v>
      </c>
      <c r="G29" s="412" t="s">
        <v>27</v>
      </c>
      <c r="H29" s="414" t="s">
        <v>144</v>
      </c>
      <c r="I29" s="415"/>
      <c r="J29" s="416" t="s">
        <v>209</v>
      </c>
      <c r="K29" s="416" t="s">
        <v>208</v>
      </c>
      <c r="L29" s="416" t="s">
        <v>60</v>
      </c>
      <c r="M29" s="416" t="s">
        <v>210</v>
      </c>
      <c r="N29" s="417" t="s">
        <v>231</v>
      </c>
      <c r="O29" s="418" t="s">
        <v>62</v>
      </c>
      <c r="P29" s="375"/>
      <c r="Q29" s="109" t="s">
        <v>301</v>
      </c>
      <c r="R29" s="60" t="s">
        <v>302</v>
      </c>
      <c r="AD29" s="60" t="s">
        <v>303</v>
      </c>
    </row>
    <row r="30" spans="1:58" ht="47.1" hidden="1" customHeight="1" x14ac:dyDescent="0.25">
      <c r="A30" s="396" t="s">
        <v>84</v>
      </c>
      <c r="B30" s="419" t="str">
        <f t="shared" ref="B30:B61" si="4">IF(A30=A29,"",VLOOKUP(A30,$A$10:$V$26,22,FALSE))</f>
        <v>[Custom Outcome Indicator]</v>
      </c>
      <c r="C30" s="420" t="str">
        <f>IFERROR(IF(K30&lt;&gt;"",K30,IF(A30=A29,IF(C29&lt;YEAR('Overview - Section A'!$E$8),C29+1,""),YEAR('Overview - Section A'!$E$7)-1)),"")</f>
        <v>[Year of Target]</v>
      </c>
      <c r="D30" s="421" t="s">
        <v>54</v>
      </c>
      <c r="E30" s="422" t="s">
        <v>55</v>
      </c>
      <c r="F30" s="423" t="str">
        <f>IF(IF(AND(D30="",E30=""),N30,IFERROR((D30/E30)*100,""))=0,"",IF(AND(D30="",E30=""),N30,IFERROR((D30/E30)*100,"")))</f>
        <v/>
      </c>
      <c r="G30" s="424" t="s">
        <v>56</v>
      </c>
      <c r="H30" s="425" t="s">
        <v>143</v>
      </c>
      <c r="I30" s="426" t="str">
        <f>CONCATENATE(A30,C30)</f>
        <v>[Outcome Indicator Number][Year of Target]</v>
      </c>
      <c r="J30" s="427" t="s">
        <v>61</v>
      </c>
      <c r="K30" s="428" t="s">
        <v>236</v>
      </c>
      <c r="L30" s="426" t="b">
        <f>IFERROR(IF(OR(D30&lt;&gt;"",E30&lt;&gt;"",F30&lt;&gt;"",G30&lt;&gt;"",H30&lt;&gt;""),TRUE,FALSE),FALSE)</f>
        <v>1</v>
      </c>
      <c r="M30" s="426" t="str">
        <f ca="1">IF(G30="",J30,LOOKUP(2,1/('Overview - Section A'!$C$37:$C$44&lt;=$G30)/('Overview - Section A'!$T$37:$T$44&gt;=$G30),'Overview - Section A'!$U$37:$U$44))</f>
        <v>a1Y1R000003PKsfUAG</v>
      </c>
      <c r="N30" s="426" t="s">
        <v>207</v>
      </c>
      <c r="O30" s="429" t="s">
        <v>61</v>
      </c>
      <c r="P30" s="377"/>
      <c r="Q30" s="376"/>
      <c r="R30" s="204"/>
      <c r="S30" s="242"/>
      <c r="T30" s="242"/>
      <c r="U30" s="242"/>
      <c r="V30" s="242"/>
      <c r="W30" s="242"/>
      <c r="X30" s="242"/>
      <c r="Y30" s="242"/>
      <c r="Z30" s="242"/>
      <c r="AA30" s="242"/>
      <c r="AB30" s="242"/>
      <c r="AC30" s="242"/>
      <c r="AD30" s="204"/>
    </row>
    <row r="31" spans="1:58" ht="47.1" customHeight="1" x14ac:dyDescent="0.25">
      <c r="A31" s="396">
        <v>1</v>
      </c>
      <c r="B31" s="419" t="str">
        <f t="shared" si="4"/>
        <v>TB O-4(M): Treatment success rate of RR TB and/or MDR-TB: Percentage of cases with RR and/or MDR-TB successfully treated</v>
      </c>
      <c r="C31" s="420">
        <f>IFERROR(IF(K31&lt;&gt;"",K31,IF(A31=A30,IF(C30&lt;YEAR('Overview - Section A'!$E$8),C30+1,""),YEAR('Overview - Section A'!$E$7)-1)),"")</f>
        <v>2019</v>
      </c>
      <c r="D31" s="421"/>
      <c r="E31" s="422"/>
      <c r="F31" s="423">
        <v>77.8</v>
      </c>
      <c r="G31" s="424">
        <v>44286</v>
      </c>
      <c r="H31" s="425"/>
      <c r="I31" s="426" t="str">
        <f t="shared" ref="I31:I94" si="5">CONCATENATE(A31,C31)</f>
        <v>12019</v>
      </c>
      <c r="J31" s="427" t="s">
        <v>431</v>
      </c>
      <c r="K31" s="428"/>
      <c r="L31" s="426" t="b">
        <f t="shared" ref="L31:L94" si="6">IFERROR(IF(OR(D31&lt;&gt;"",E31&lt;&gt;"",F31&lt;&gt;"",G31&lt;&gt;"",H31&lt;&gt;""),TRUE,FALSE),FALSE)</f>
        <v>1</v>
      </c>
      <c r="M31" s="426" t="str">
        <f ca="1">IF(G31="",J31,LOOKUP(2,1/('Overview - Section A'!$C$37:$C$44&lt;=$G31)/('Overview - Section A'!$T$37:$T$44&gt;=$G31),'Overview - Section A'!$U$37:$U$44))</f>
        <v>a1Y1R000003PKsdUAG</v>
      </c>
      <c r="N31" s="426"/>
      <c r="O31" s="429" t="s">
        <v>432</v>
      </c>
      <c r="P31" s="377"/>
      <c r="Q31" s="409"/>
      <c r="R31" s="410"/>
      <c r="S31" s="411"/>
      <c r="T31" s="411"/>
      <c r="U31" s="411"/>
      <c r="V31" s="411"/>
      <c r="W31" s="411"/>
      <c r="X31" s="411"/>
      <c r="Y31" s="411"/>
      <c r="Z31" s="411"/>
      <c r="AA31" s="411"/>
      <c r="AB31" s="411"/>
      <c r="AC31" s="411"/>
      <c r="AD31" s="410"/>
    </row>
    <row r="32" spans="1:58" ht="47.1" customHeight="1" x14ac:dyDescent="0.25">
      <c r="A32" s="396">
        <v>1</v>
      </c>
      <c r="B32" s="419" t="str">
        <f t="shared" si="4"/>
        <v/>
      </c>
      <c r="C32" s="420">
        <f>IFERROR(IF(K32&lt;&gt;"",K32,IF(A32=A31,IF(C31&lt;YEAR('Overview - Section A'!$E$8),C31+1,""),YEAR('Overview - Section A'!$E$7)-1)),"")</f>
        <v>2020</v>
      </c>
      <c r="D32" s="421"/>
      <c r="E32" s="422"/>
      <c r="F32" s="423">
        <v>79.86</v>
      </c>
      <c r="G32" s="424">
        <v>44651</v>
      </c>
      <c r="H32" s="425"/>
      <c r="I32" s="426" t="str">
        <f t="shared" si="5"/>
        <v>12020</v>
      </c>
      <c r="J32" s="427" t="s">
        <v>433</v>
      </c>
      <c r="K32" s="428"/>
      <c r="L32" s="426" t="b">
        <f t="shared" si="6"/>
        <v>1</v>
      </c>
      <c r="M32" s="426" t="str">
        <f ca="1">IF(G32="",J32,LOOKUP(2,1/('Overview - Section A'!$C$37:$C$44&lt;=$G32)/('Overview - Section A'!$T$37:$T$44&gt;=$G32),'Overview - Section A'!$U$37:$U$44))</f>
        <v>a1Y1R000003PKseUAG</v>
      </c>
      <c r="N32" s="426"/>
      <c r="O32" s="429" t="s">
        <v>434</v>
      </c>
      <c r="P32" s="377"/>
      <c r="Q32" s="409"/>
      <c r="R32" s="410"/>
      <c r="S32" s="411"/>
      <c r="T32" s="411"/>
      <c r="U32" s="411"/>
      <c r="V32" s="411"/>
      <c r="W32" s="411"/>
      <c r="X32" s="411"/>
      <c r="Y32" s="411"/>
      <c r="Z32" s="411"/>
      <c r="AA32" s="411"/>
      <c r="AB32" s="411"/>
      <c r="AC32" s="411"/>
      <c r="AD32" s="410"/>
    </row>
    <row r="33" spans="1:30" ht="47.1" customHeight="1" x14ac:dyDescent="0.25">
      <c r="A33" s="396">
        <v>1</v>
      </c>
      <c r="B33" s="419" t="str">
        <f t="shared" si="4"/>
        <v/>
      </c>
      <c r="C33" s="420">
        <f>IFERROR(IF(K33&lt;&gt;"",K33,IF(A33=A32,IF(C32&lt;YEAR('Overview - Section A'!$E$8),C32+1,""),YEAR('Overview - Section A'!$E$7)-1)),"")</f>
        <v>2021</v>
      </c>
      <c r="D33" s="421"/>
      <c r="E33" s="422"/>
      <c r="F33" s="423">
        <v>81.94</v>
      </c>
      <c r="G33" s="424">
        <v>45016</v>
      </c>
      <c r="H33" s="425"/>
      <c r="I33" s="426" t="str">
        <f t="shared" si="5"/>
        <v>12021</v>
      </c>
      <c r="J33" s="427" t="s">
        <v>435</v>
      </c>
      <c r="K33" s="428"/>
      <c r="L33" s="426" t="b">
        <f t="shared" si="6"/>
        <v>1</v>
      </c>
      <c r="M33" s="426" t="str">
        <f ca="1">IF(G33="",J33,LOOKUP(2,1/('Overview - Section A'!$C$37:$C$44&lt;=$G33)/('Overview - Section A'!$T$37:$T$44&gt;=$G33),'Overview - Section A'!$U$37:$U$44))</f>
        <v>a1Y1R000003PKsfUAG</v>
      </c>
      <c r="N33" s="426"/>
      <c r="O33" s="429" t="s">
        <v>436</v>
      </c>
      <c r="P33" s="377"/>
      <c r="Q33" s="409"/>
      <c r="R33" s="410"/>
      <c r="S33" s="411"/>
      <c r="T33" s="411"/>
      <c r="U33" s="411"/>
      <c r="V33" s="411"/>
      <c r="W33" s="411"/>
      <c r="X33" s="411"/>
      <c r="Y33" s="411"/>
      <c r="Z33" s="411"/>
      <c r="AA33" s="411"/>
      <c r="AB33" s="411"/>
      <c r="AC33" s="411"/>
      <c r="AD33" s="410"/>
    </row>
    <row r="34" spans="1:30" ht="47.1" customHeight="1" x14ac:dyDescent="0.25">
      <c r="A34" s="396">
        <v>1</v>
      </c>
      <c r="B34" s="419" t="str">
        <f t="shared" si="4"/>
        <v/>
      </c>
      <c r="C34" s="420">
        <f>IFERROR(IF(K34&lt;&gt;"",K34,IF(A34=A33,IF(C33&lt;YEAR('Overview - Section A'!$E$8),C33+1,""),YEAR('Overview - Section A'!$E$7)-1)),"")</f>
        <v>2022</v>
      </c>
      <c r="D34" s="421"/>
      <c r="E34" s="422"/>
      <c r="F34" s="423" t="str">
        <f t="shared" ref="F34:F94" si="7">IF(IF(AND(D34="",E34=""),N34,IFERROR((D34/E34)*100,""))=0,"",IF(AND(D34="",E34=""),N34,IFERROR((D34/E34)*100,"")))</f>
        <v/>
      </c>
      <c r="G34" s="424"/>
      <c r="H34" s="425"/>
      <c r="I34" s="426" t="str">
        <f t="shared" si="5"/>
        <v>12022</v>
      </c>
      <c r="J34" s="427" t="s">
        <v>437</v>
      </c>
      <c r="K34" s="428"/>
      <c r="L34" s="426" t="b">
        <f t="shared" si="6"/>
        <v>0</v>
      </c>
      <c r="M34" s="426" t="str">
        <f>IF(G34="",J34,LOOKUP(2,1/('Overview - Section A'!$C$37:$C$44&lt;=$G34)/('Overview - Section A'!$T$37:$T$44&gt;=$G34),'Overview - Section A'!$U$37:$U$44))</f>
        <v>a1Y1R000003PKsgUAG</v>
      </c>
      <c r="N34" s="426"/>
      <c r="O34" s="429" t="s">
        <v>438</v>
      </c>
      <c r="P34" s="377"/>
      <c r="Q34" s="409"/>
      <c r="R34" s="410"/>
      <c r="S34" s="411"/>
      <c r="T34" s="411"/>
      <c r="U34" s="411"/>
      <c r="V34" s="411"/>
      <c r="W34" s="411"/>
      <c r="X34" s="411"/>
      <c r="Y34" s="411"/>
      <c r="Z34" s="411"/>
      <c r="AA34" s="411"/>
      <c r="AB34" s="411"/>
      <c r="AC34" s="411"/>
      <c r="AD34" s="410"/>
    </row>
    <row r="35" spans="1:30" ht="47.1" customHeight="1" x14ac:dyDescent="0.25">
      <c r="A35" s="396">
        <v>1</v>
      </c>
      <c r="B35" s="419" t="str">
        <f t="shared" si="4"/>
        <v/>
      </c>
      <c r="C35" s="420" t="str">
        <f>IFERROR(IF(K35&lt;&gt;"",K35,IF(A35=A34,IF(C34&lt;YEAR('Overview - Section A'!$E$8),C34+1,""),YEAR('Overview - Section A'!$E$7)-1)),"")</f>
        <v/>
      </c>
      <c r="D35" s="421"/>
      <c r="E35" s="422"/>
      <c r="F35" s="423" t="str">
        <f t="shared" si="7"/>
        <v/>
      </c>
      <c r="G35" s="424"/>
      <c r="H35" s="425"/>
      <c r="I35" s="426" t="str">
        <f t="shared" si="5"/>
        <v>1</v>
      </c>
      <c r="J35" s="427" t="s">
        <v>439</v>
      </c>
      <c r="K35" s="428"/>
      <c r="L35" s="426" t="b">
        <f t="shared" si="6"/>
        <v>0</v>
      </c>
      <c r="M35" s="426" t="str">
        <f>IF(G35="",J35,LOOKUP(2,1/('Overview - Section A'!$C$37:$C$44&lt;=$G35)/('Overview - Section A'!$T$37:$T$44&gt;=$G35),'Overview - Section A'!$U$37:$U$44))</f>
        <v>a1Y1R000003PKshUAG</v>
      </c>
      <c r="N35" s="426"/>
      <c r="O35" s="429" t="s">
        <v>440</v>
      </c>
      <c r="P35" s="377"/>
      <c r="Q35" s="409"/>
      <c r="R35" s="410"/>
      <c r="S35" s="411"/>
      <c r="T35" s="411"/>
      <c r="U35" s="411"/>
      <c r="V35" s="411"/>
      <c r="W35" s="411"/>
      <c r="X35" s="411"/>
      <c r="Y35" s="411"/>
      <c r="Z35" s="411"/>
      <c r="AA35" s="411"/>
      <c r="AB35" s="411"/>
      <c r="AC35" s="411"/>
      <c r="AD35" s="410"/>
    </row>
    <row r="36" spans="1:30" ht="47.1" customHeight="1" x14ac:dyDescent="0.25">
      <c r="A36" s="396">
        <v>1</v>
      </c>
      <c r="B36" s="419" t="str">
        <f t="shared" si="4"/>
        <v/>
      </c>
      <c r="C36" s="420" t="str">
        <f>IFERROR(IF(K36&lt;&gt;"",K36,IF(A36=A35,IF(C35&lt;YEAR('Overview - Section A'!$E$8),C35+1,""),YEAR('Overview - Section A'!$E$7)-1)),"")</f>
        <v/>
      </c>
      <c r="D36" s="421"/>
      <c r="E36" s="422"/>
      <c r="F36" s="423" t="str">
        <f t="shared" si="7"/>
        <v/>
      </c>
      <c r="G36" s="424"/>
      <c r="H36" s="425"/>
      <c r="I36" s="426" t="str">
        <f t="shared" si="5"/>
        <v>1</v>
      </c>
      <c r="J36" s="427" t="s">
        <v>441</v>
      </c>
      <c r="K36" s="428"/>
      <c r="L36" s="426" t="b">
        <f t="shared" si="6"/>
        <v>0</v>
      </c>
      <c r="M36" s="426" t="str">
        <f>IF(G36="",J36,LOOKUP(2,1/('Overview - Section A'!$C$37:$C$44&lt;=$G36)/('Overview - Section A'!$T$37:$T$44&gt;=$G36),'Overview - Section A'!$U$37:$U$44))</f>
        <v>a1Y1R000003PKsiUAG</v>
      </c>
      <c r="N36" s="426"/>
      <c r="O36" s="429" t="s">
        <v>442</v>
      </c>
      <c r="P36" s="377"/>
      <c r="Q36" s="409"/>
      <c r="R36" s="410"/>
      <c r="S36" s="411"/>
      <c r="T36" s="411"/>
      <c r="U36" s="411"/>
      <c r="V36" s="411"/>
      <c r="W36" s="411"/>
      <c r="X36" s="411"/>
      <c r="Y36" s="411"/>
      <c r="Z36" s="411"/>
      <c r="AA36" s="411"/>
      <c r="AB36" s="411"/>
      <c r="AC36" s="411"/>
      <c r="AD36" s="410"/>
    </row>
    <row r="37" spans="1:30" ht="47.1" customHeight="1" x14ac:dyDescent="0.25">
      <c r="A37" s="396">
        <v>2</v>
      </c>
      <c r="B37" s="419" t="str">
        <f t="shared" si="4"/>
        <v>TB O-5(M): TB treatment coverage: Percentage of new and relapse cases that were notified and treated among the estimated number of incident TB cases in the same year (all form of TB - bacteriologically confirmed plus clinically diagnosed)</v>
      </c>
      <c r="C37" s="420">
        <f>IFERROR(IF(K37&lt;&gt;"",K37,IF(A37=A36,IF(C36&lt;YEAR('Overview - Section A'!$E$8),C36+1,""),YEAR('Overview - Section A'!$E$7)-1)),"")</f>
        <v>2019</v>
      </c>
      <c r="D37" s="421"/>
      <c r="E37" s="422"/>
      <c r="F37" s="550">
        <v>65</v>
      </c>
      <c r="G37" s="424">
        <v>44286</v>
      </c>
      <c r="H37" s="425"/>
      <c r="I37" s="426" t="str">
        <f t="shared" si="5"/>
        <v>22019</v>
      </c>
      <c r="J37" s="427" t="s">
        <v>431</v>
      </c>
      <c r="K37" s="428"/>
      <c r="L37" s="426" t="b">
        <f t="shared" si="6"/>
        <v>1</v>
      </c>
      <c r="M37" s="426" t="str">
        <f ca="1">IF(G37="",J37,LOOKUP(2,1/('Overview - Section A'!$C$37:$C$44&lt;=$G37)/('Overview - Section A'!$T$37:$T$44&gt;=$G37),'Overview - Section A'!$U$37:$U$44))</f>
        <v>a1Y1R000003PKsdUAG</v>
      </c>
      <c r="N37" s="426"/>
      <c r="O37" s="429" t="s">
        <v>443</v>
      </c>
      <c r="P37" s="377"/>
      <c r="Q37" s="409"/>
      <c r="R37" s="410"/>
      <c r="S37" s="411"/>
      <c r="T37" s="411"/>
      <c r="U37" s="411"/>
      <c r="V37" s="411"/>
      <c r="W37" s="411"/>
      <c r="X37" s="411"/>
      <c r="Y37" s="411"/>
      <c r="Z37" s="411"/>
      <c r="AA37" s="411"/>
      <c r="AB37" s="411"/>
      <c r="AC37" s="411"/>
      <c r="AD37" s="410"/>
    </row>
    <row r="38" spans="1:30" ht="47.1" customHeight="1" x14ac:dyDescent="0.25">
      <c r="A38" s="396">
        <v>2</v>
      </c>
      <c r="B38" s="419" t="str">
        <f t="shared" si="4"/>
        <v/>
      </c>
      <c r="C38" s="420">
        <f>IFERROR(IF(K38&lt;&gt;"",K38,IF(A38=A37,IF(C37&lt;YEAR('Overview - Section A'!$E$8),C37+1,""),YEAR('Overview - Section A'!$E$7)-1)),"")</f>
        <v>2020</v>
      </c>
      <c r="D38" s="421"/>
      <c r="E38" s="422"/>
      <c r="F38" s="550">
        <v>72</v>
      </c>
      <c r="G38" s="424">
        <v>44651</v>
      </c>
      <c r="H38" s="425"/>
      <c r="I38" s="426" t="str">
        <f t="shared" si="5"/>
        <v>22020</v>
      </c>
      <c r="J38" s="427" t="s">
        <v>433</v>
      </c>
      <c r="K38" s="428"/>
      <c r="L38" s="426" t="b">
        <f t="shared" si="6"/>
        <v>1</v>
      </c>
      <c r="M38" s="426" t="str">
        <f ca="1">IF(G38="",J38,LOOKUP(2,1/('Overview - Section A'!$C$37:$C$44&lt;=$G38)/('Overview - Section A'!$T$37:$T$44&gt;=$G38),'Overview - Section A'!$U$37:$U$44))</f>
        <v>a1Y1R000003PKseUAG</v>
      </c>
      <c r="N38" s="426"/>
      <c r="O38" s="429" t="s">
        <v>444</v>
      </c>
      <c r="P38" s="377"/>
      <c r="Q38" s="409"/>
      <c r="R38" s="410"/>
      <c r="S38" s="411"/>
      <c r="T38" s="411"/>
      <c r="U38" s="411"/>
      <c r="V38" s="411"/>
      <c r="W38" s="411"/>
      <c r="X38" s="411"/>
      <c r="Y38" s="411"/>
      <c r="Z38" s="411"/>
      <c r="AA38" s="411"/>
      <c r="AB38" s="411"/>
      <c r="AC38" s="411"/>
      <c r="AD38" s="410"/>
    </row>
    <row r="39" spans="1:30" ht="47.1" customHeight="1" x14ac:dyDescent="0.25">
      <c r="A39" s="396">
        <v>2</v>
      </c>
      <c r="B39" s="419" t="str">
        <f t="shared" si="4"/>
        <v/>
      </c>
      <c r="C39" s="420">
        <f>IFERROR(IF(K39&lt;&gt;"",K39,IF(A39=A38,IF(C38&lt;YEAR('Overview - Section A'!$E$8),C38+1,""),YEAR('Overview - Section A'!$E$7)-1)),"")</f>
        <v>2021</v>
      </c>
      <c r="D39" s="421"/>
      <c r="E39" s="422"/>
      <c r="F39" s="550">
        <v>78</v>
      </c>
      <c r="G39" s="424">
        <v>45016</v>
      </c>
      <c r="H39" s="425"/>
      <c r="I39" s="426" t="str">
        <f t="shared" si="5"/>
        <v>22021</v>
      </c>
      <c r="J39" s="427" t="s">
        <v>435</v>
      </c>
      <c r="K39" s="428"/>
      <c r="L39" s="426" t="b">
        <f t="shared" si="6"/>
        <v>1</v>
      </c>
      <c r="M39" s="426" t="str">
        <f ca="1">IF(G39="",J39,LOOKUP(2,1/('Overview - Section A'!$C$37:$C$44&lt;=$G39)/('Overview - Section A'!$T$37:$T$44&gt;=$G39),'Overview - Section A'!$U$37:$U$44))</f>
        <v>a1Y1R000003PKsfUAG</v>
      </c>
      <c r="N39" s="426"/>
      <c r="O39" s="429" t="s">
        <v>445</v>
      </c>
      <c r="P39" s="377"/>
      <c r="Q39" s="409"/>
      <c r="R39" s="410"/>
      <c r="S39" s="411"/>
      <c r="T39" s="411"/>
      <c r="U39" s="411"/>
      <c r="V39" s="411"/>
      <c r="W39" s="411"/>
      <c r="X39" s="411"/>
      <c r="Y39" s="411"/>
      <c r="Z39" s="411"/>
      <c r="AA39" s="411"/>
      <c r="AB39" s="411"/>
      <c r="AC39" s="411"/>
      <c r="AD39" s="410"/>
    </row>
    <row r="40" spans="1:30" ht="47.1" customHeight="1" x14ac:dyDescent="0.25">
      <c r="A40" s="396">
        <v>2</v>
      </c>
      <c r="B40" s="419" t="str">
        <f t="shared" si="4"/>
        <v/>
      </c>
      <c r="C40" s="420">
        <f>IFERROR(IF(K40&lt;&gt;"",K40,IF(A40=A39,IF(C39&lt;YEAR('Overview - Section A'!$E$8),C39+1,""),YEAR('Overview - Section A'!$E$7)-1)),"")</f>
        <v>2022</v>
      </c>
      <c r="D40" s="421"/>
      <c r="E40" s="422"/>
      <c r="F40" s="423" t="str">
        <f t="shared" si="7"/>
        <v/>
      </c>
      <c r="G40" s="424"/>
      <c r="H40" s="425"/>
      <c r="I40" s="426" t="str">
        <f t="shared" si="5"/>
        <v>22022</v>
      </c>
      <c r="J40" s="427" t="s">
        <v>437</v>
      </c>
      <c r="K40" s="428"/>
      <c r="L40" s="426" t="b">
        <f t="shared" si="6"/>
        <v>0</v>
      </c>
      <c r="M40" s="426" t="str">
        <f>IF(G40="",J40,LOOKUP(2,1/('Overview - Section A'!$C$37:$C$44&lt;=$G40)/('Overview - Section A'!$T$37:$T$44&gt;=$G40),'Overview - Section A'!$U$37:$U$44))</f>
        <v>a1Y1R000003PKsgUAG</v>
      </c>
      <c r="N40" s="426"/>
      <c r="O40" s="429" t="s">
        <v>446</v>
      </c>
      <c r="P40" s="377"/>
      <c r="Q40" s="409"/>
      <c r="R40" s="410"/>
      <c r="S40" s="411"/>
      <c r="T40" s="411"/>
      <c r="U40" s="411"/>
      <c r="V40" s="411"/>
      <c r="W40" s="411"/>
      <c r="X40" s="411"/>
      <c r="Y40" s="411"/>
      <c r="Z40" s="411"/>
      <c r="AA40" s="411"/>
      <c r="AB40" s="411"/>
      <c r="AC40" s="411"/>
      <c r="AD40" s="410"/>
    </row>
    <row r="41" spans="1:30" ht="47.1" customHeight="1" x14ac:dyDescent="0.25">
      <c r="A41" s="396">
        <v>2</v>
      </c>
      <c r="B41" s="419" t="str">
        <f t="shared" si="4"/>
        <v/>
      </c>
      <c r="C41" s="420" t="str">
        <f>IFERROR(IF(K41&lt;&gt;"",K41,IF(A41=A40,IF(C40&lt;YEAR('Overview - Section A'!$E$8),C40+1,""),YEAR('Overview - Section A'!$E$7)-1)),"")</f>
        <v/>
      </c>
      <c r="D41" s="421"/>
      <c r="E41" s="422"/>
      <c r="F41" s="423" t="str">
        <f t="shared" si="7"/>
        <v/>
      </c>
      <c r="G41" s="424"/>
      <c r="H41" s="425"/>
      <c r="I41" s="426" t="str">
        <f t="shared" si="5"/>
        <v>2</v>
      </c>
      <c r="J41" s="427" t="s">
        <v>439</v>
      </c>
      <c r="K41" s="428"/>
      <c r="L41" s="426" t="b">
        <f t="shared" si="6"/>
        <v>0</v>
      </c>
      <c r="M41" s="426" t="str">
        <f>IF(G41="",J41,LOOKUP(2,1/('Overview - Section A'!$C$37:$C$44&lt;=$G41)/('Overview - Section A'!$T$37:$T$44&gt;=$G41),'Overview - Section A'!$U$37:$U$44))</f>
        <v>a1Y1R000003PKshUAG</v>
      </c>
      <c r="N41" s="426"/>
      <c r="O41" s="429" t="s">
        <v>447</v>
      </c>
      <c r="P41" s="377"/>
      <c r="Q41" s="409"/>
      <c r="R41" s="410"/>
      <c r="S41" s="411"/>
      <c r="T41" s="411"/>
      <c r="U41" s="411"/>
      <c r="V41" s="411"/>
      <c r="W41" s="411"/>
      <c r="X41" s="411"/>
      <c r="Y41" s="411"/>
      <c r="Z41" s="411"/>
      <c r="AA41" s="411"/>
      <c r="AB41" s="411"/>
      <c r="AC41" s="411"/>
      <c r="AD41" s="410"/>
    </row>
    <row r="42" spans="1:30" ht="47.1" customHeight="1" x14ac:dyDescent="0.25">
      <c r="A42" s="396">
        <v>2</v>
      </c>
      <c r="B42" s="419" t="str">
        <f t="shared" si="4"/>
        <v/>
      </c>
      <c r="C42" s="420" t="str">
        <f>IFERROR(IF(K42&lt;&gt;"",K42,IF(A42=A41,IF(C41&lt;YEAR('Overview - Section A'!$E$8),C41+1,""),YEAR('Overview - Section A'!$E$7)-1)),"")</f>
        <v/>
      </c>
      <c r="D42" s="421"/>
      <c r="E42" s="422"/>
      <c r="F42" s="423" t="str">
        <f t="shared" si="7"/>
        <v/>
      </c>
      <c r="G42" s="424"/>
      <c r="H42" s="425"/>
      <c r="I42" s="426" t="str">
        <f t="shared" si="5"/>
        <v>2</v>
      </c>
      <c r="J42" s="427" t="s">
        <v>441</v>
      </c>
      <c r="K42" s="428"/>
      <c r="L42" s="426" t="b">
        <f t="shared" si="6"/>
        <v>0</v>
      </c>
      <c r="M42" s="426" t="str">
        <f>IF(G42="",J42,LOOKUP(2,1/('Overview - Section A'!$C$37:$C$44&lt;=$G42)/('Overview - Section A'!$T$37:$T$44&gt;=$G42),'Overview - Section A'!$U$37:$U$44))</f>
        <v>a1Y1R000003PKsiUAG</v>
      </c>
      <c r="N42" s="426"/>
      <c r="O42" s="429" t="s">
        <v>448</v>
      </c>
      <c r="P42" s="377"/>
      <c r="Q42" s="409"/>
      <c r="R42" s="410"/>
      <c r="S42" s="411"/>
      <c r="T42" s="411"/>
      <c r="U42" s="411"/>
      <c r="V42" s="411"/>
      <c r="W42" s="411"/>
      <c r="X42" s="411"/>
      <c r="Y42" s="411"/>
      <c r="Z42" s="411"/>
      <c r="AA42" s="411"/>
      <c r="AB42" s="411"/>
      <c r="AC42" s="411"/>
      <c r="AD42" s="410"/>
    </row>
    <row r="43" spans="1:30" ht="47.1" customHeight="1" x14ac:dyDescent="0.25">
      <c r="A43" s="396">
        <v>3</v>
      </c>
      <c r="B43" s="419" t="str">
        <f t="shared" si="4"/>
        <v/>
      </c>
      <c r="C43" s="420">
        <f>IFERROR(IF(K43&lt;&gt;"",K43,IF(A43=A42,IF(C42&lt;YEAR('Overview - Section A'!$E$8),C42+1,""),YEAR('Overview - Section A'!$E$7)-1)),"")</f>
        <v>2019</v>
      </c>
      <c r="D43" s="421"/>
      <c r="E43" s="422"/>
      <c r="F43" s="423" t="str">
        <f t="shared" si="7"/>
        <v/>
      </c>
      <c r="G43" s="424"/>
      <c r="H43" s="425"/>
      <c r="I43" s="426" t="str">
        <f t="shared" si="5"/>
        <v>32019</v>
      </c>
      <c r="J43" s="427" t="s">
        <v>431</v>
      </c>
      <c r="K43" s="428"/>
      <c r="L43" s="426" t="b">
        <f t="shared" si="6"/>
        <v>0</v>
      </c>
      <c r="M43" s="426" t="str">
        <f>IF(G43="",J43,LOOKUP(2,1/('Overview - Section A'!$C$37:$C$44&lt;=$G43)/('Overview - Section A'!$T$37:$T$44&gt;=$G43),'Overview - Section A'!$U$37:$U$44))</f>
        <v>a1Y1R000003PKsdUAG</v>
      </c>
      <c r="N43" s="426"/>
      <c r="O43" s="429" t="s">
        <v>449</v>
      </c>
      <c r="P43" s="377"/>
      <c r="Q43" s="409"/>
      <c r="R43" s="410"/>
      <c r="S43" s="411"/>
      <c r="T43" s="411"/>
      <c r="U43" s="411"/>
      <c r="V43" s="411"/>
      <c r="W43" s="411"/>
      <c r="X43" s="411"/>
      <c r="Y43" s="411"/>
      <c r="Z43" s="411"/>
      <c r="AA43" s="411"/>
      <c r="AB43" s="411"/>
      <c r="AC43" s="411"/>
      <c r="AD43" s="410"/>
    </row>
    <row r="44" spans="1:30" ht="47.1" customHeight="1" x14ac:dyDescent="0.25">
      <c r="A44" s="396">
        <v>3</v>
      </c>
      <c r="B44" s="419" t="str">
        <f t="shared" si="4"/>
        <v/>
      </c>
      <c r="C44" s="420">
        <f>IFERROR(IF(K44&lt;&gt;"",K44,IF(A44=A43,IF(C43&lt;YEAR('Overview - Section A'!$E$8),C43+1,""),YEAR('Overview - Section A'!$E$7)-1)),"")</f>
        <v>2020</v>
      </c>
      <c r="D44" s="421"/>
      <c r="E44" s="422"/>
      <c r="F44" s="423" t="str">
        <f t="shared" si="7"/>
        <v/>
      </c>
      <c r="G44" s="424"/>
      <c r="H44" s="425"/>
      <c r="I44" s="426" t="str">
        <f t="shared" si="5"/>
        <v>32020</v>
      </c>
      <c r="J44" s="427" t="s">
        <v>433</v>
      </c>
      <c r="K44" s="428"/>
      <c r="L44" s="426" t="b">
        <f t="shared" si="6"/>
        <v>0</v>
      </c>
      <c r="M44" s="426" t="str">
        <f>IF(G44="",J44,LOOKUP(2,1/('Overview - Section A'!$C$37:$C$44&lt;=$G44)/('Overview - Section A'!$T$37:$T$44&gt;=$G44),'Overview - Section A'!$U$37:$U$44))</f>
        <v>a1Y1R000003PKseUAG</v>
      </c>
      <c r="N44" s="426"/>
      <c r="O44" s="429" t="s">
        <v>450</v>
      </c>
      <c r="P44" s="377"/>
      <c r="Q44" s="409"/>
      <c r="R44" s="410"/>
      <c r="S44" s="411"/>
      <c r="T44" s="411"/>
      <c r="U44" s="411"/>
      <c r="V44" s="411"/>
      <c r="W44" s="411"/>
      <c r="X44" s="411"/>
      <c r="Y44" s="411"/>
      <c r="Z44" s="411"/>
      <c r="AA44" s="411"/>
      <c r="AB44" s="411"/>
      <c r="AC44" s="411"/>
      <c r="AD44" s="410"/>
    </row>
    <row r="45" spans="1:30" ht="47.1" customHeight="1" x14ac:dyDescent="0.25">
      <c r="A45" s="396">
        <v>3</v>
      </c>
      <c r="B45" s="419" t="str">
        <f t="shared" si="4"/>
        <v/>
      </c>
      <c r="C45" s="420">
        <f>IFERROR(IF(K45&lt;&gt;"",K45,IF(A45=A44,IF(C44&lt;YEAR('Overview - Section A'!$E$8),C44+1,""),YEAR('Overview - Section A'!$E$7)-1)),"")</f>
        <v>2021</v>
      </c>
      <c r="D45" s="421"/>
      <c r="E45" s="422"/>
      <c r="F45" s="423" t="str">
        <f t="shared" si="7"/>
        <v/>
      </c>
      <c r="G45" s="424"/>
      <c r="H45" s="425"/>
      <c r="I45" s="426" t="str">
        <f t="shared" si="5"/>
        <v>32021</v>
      </c>
      <c r="J45" s="427" t="s">
        <v>435</v>
      </c>
      <c r="K45" s="428"/>
      <c r="L45" s="426" t="b">
        <f t="shared" si="6"/>
        <v>0</v>
      </c>
      <c r="M45" s="426" t="str">
        <f>IF(G45="",J45,LOOKUP(2,1/('Overview - Section A'!$C$37:$C$44&lt;=$G45)/('Overview - Section A'!$T$37:$T$44&gt;=$G45),'Overview - Section A'!$U$37:$U$44))</f>
        <v>a1Y1R000003PKsfUAG</v>
      </c>
      <c r="N45" s="426"/>
      <c r="O45" s="429" t="s">
        <v>451</v>
      </c>
      <c r="P45" s="377"/>
      <c r="Q45" s="409"/>
      <c r="R45" s="410"/>
      <c r="S45" s="411"/>
      <c r="T45" s="411"/>
      <c r="U45" s="411"/>
      <c r="V45" s="411"/>
      <c r="W45" s="411"/>
      <c r="X45" s="411"/>
      <c r="Y45" s="411"/>
      <c r="Z45" s="411"/>
      <c r="AA45" s="411"/>
      <c r="AB45" s="411"/>
      <c r="AC45" s="411"/>
      <c r="AD45" s="410"/>
    </row>
    <row r="46" spans="1:30" ht="47.1" customHeight="1" x14ac:dyDescent="0.25">
      <c r="A46" s="396">
        <v>3</v>
      </c>
      <c r="B46" s="419" t="str">
        <f t="shared" si="4"/>
        <v/>
      </c>
      <c r="C46" s="420">
        <f>IFERROR(IF(K46&lt;&gt;"",K46,IF(A46=A45,IF(C45&lt;YEAR('Overview - Section A'!$E$8),C45+1,""),YEAR('Overview - Section A'!$E$7)-1)),"")</f>
        <v>2022</v>
      </c>
      <c r="D46" s="421"/>
      <c r="E46" s="422"/>
      <c r="F46" s="423" t="str">
        <f t="shared" si="7"/>
        <v/>
      </c>
      <c r="G46" s="424"/>
      <c r="H46" s="425"/>
      <c r="I46" s="426" t="str">
        <f t="shared" si="5"/>
        <v>32022</v>
      </c>
      <c r="J46" s="427" t="s">
        <v>437</v>
      </c>
      <c r="K46" s="428"/>
      <c r="L46" s="426" t="b">
        <f t="shared" si="6"/>
        <v>0</v>
      </c>
      <c r="M46" s="426" t="str">
        <f>IF(G46="",J46,LOOKUP(2,1/('Overview - Section A'!$C$37:$C$44&lt;=$G46)/('Overview - Section A'!$T$37:$T$44&gt;=$G46),'Overview - Section A'!$U$37:$U$44))</f>
        <v>a1Y1R000003PKsgUAG</v>
      </c>
      <c r="N46" s="426"/>
      <c r="O46" s="429" t="s">
        <v>452</v>
      </c>
      <c r="P46" s="377"/>
      <c r="Q46" s="409"/>
      <c r="R46" s="410"/>
      <c r="S46" s="411"/>
      <c r="T46" s="411"/>
      <c r="U46" s="411"/>
      <c r="V46" s="411"/>
      <c r="W46" s="411"/>
      <c r="X46" s="411"/>
      <c r="Y46" s="411"/>
      <c r="Z46" s="411"/>
      <c r="AA46" s="411"/>
      <c r="AB46" s="411"/>
      <c r="AC46" s="411"/>
      <c r="AD46" s="410"/>
    </row>
    <row r="47" spans="1:30" ht="47.1" customHeight="1" x14ac:dyDescent="0.25">
      <c r="A47" s="396">
        <v>3</v>
      </c>
      <c r="B47" s="419" t="str">
        <f t="shared" si="4"/>
        <v/>
      </c>
      <c r="C47" s="420" t="str">
        <f>IFERROR(IF(K47&lt;&gt;"",K47,IF(A47=A46,IF(C46&lt;YEAR('Overview - Section A'!$E$8),C46+1,""),YEAR('Overview - Section A'!$E$7)-1)),"")</f>
        <v/>
      </c>
      <c r="D47" s="421"/>
      <c r="E47" s="422"/>
      <c r="F47" s="423" t="str">
        <f t="shared" si="7"/>
        <v/>
      </c>
      <c r="G47" s="424"/>
      <c r="H47" s="425"/>
      <c r="I47" s="426" t="str">
        <f t="shared" si="5"/>
        <v>3</v>
      </c>
      <c r="J47" s="427" t="s">
        <v>439</v>
      </c>
      <c r="K47" s="428"/>
      <c r="L47" s="426" t="b">
        <f t="shared" si="6"/>
        <v>0</v>
      </c>
      <c r="M47" s="426" t="str">
        <f>IF(G47="",J47,LOOKUP(2,1/('Overview - Section A'!$C$37:$C$44&lt;=$G47)/('Overview - Section A'!$T$37:$T$44&gt;=$G47),'Overview - Section A'!$U$37:$U$44))</f>
        <v>a1Y1R000003PKshUAG</v>
      </c>
      <c r="N47" s="426"/>
      <c r="O47" s="429" t="s">
        <v>453</v>
      </c>
      <c r="P47" s="377"/>
      <c r="Q47" s="409"/>
      <c r="R47" s="410"/>
      <c r="S47" s="411"/>
      <c r="T47" s="411"/>
      <c r="U47" s="411"/>
      <c r="V47" s="411"/>
      <c r="W47" s="411"/>
      <c r="X47" s="411"/>
      <c r="Y47" s="411"/>
      <c r="Z47" s="411"/>
      <c r="AA47" s="411"/>
      <c r="AB47" s="411"/>
      <c r="AC47" s="411"/>
      <c r="AD47" s="410"/>
    </row>
    <row r="48" spans="1:30" ht="47.1" customHeight="1" x14ac:dyDescent="0.25">
      <c r="A48" s="396">
        <v>3</v>
      </c>
      <c r="B48" s="419" t="str">
        <f t="shared" si="4"/>
        <v/>
      </c>
      <c r="C48" s="420" t="str">
        <f>IFERROR(IF(K48&lt;&gt;"",K48,IF(A48=A47,IF(C47&lt;YEAR('Overview - Section A'!$E$8),C47+1,""),YEAR('Overview - Section A'!$E$7)-1)),"")</f>
        <v/>
      </c>
      <c r="D48" s="421"/>
      <c r="E48" s="422"/>
      <c r="F48" s="423" t="str">
        <f t="shared" si="7"/>
        <v/>
      </c>
      <c r="G48" s="424"/>
      <c r="H48" s="425"/>
      <c r="I48" s="426" t="str">
        <f t="shared" si="5"/>
        <v>3</v>
      </c>
      <c r="J48" s="427" t="s">
        <v>441</v>
      </c>
      <c r="K48" s="428"/>
      <c r="L48" s="426" t="b">
        <f t="shared" si="6"/>
        <v>0</v>
      </c>
      <c r="M48" s="426" t="str">
        <f>IF(G48="",J48,LOOKUP(2,1/('Overview - Section A'!$C$37:$C$44&lt;=$G48)/('Overview - Section A'!$T$37:$T$44&gt;=$G48),'Overview - Section A'!$U$37:$U$44))</f>
        <v>a1Y1R000003PKsiUAG</v>
      </c>
      <c r="N48" s="426"/>
      <c r="O48" s="429" t="s">
        <v>454</v>
      </c>
      <c r="P48" s="377"/>
      <c r="Q48" s="409"/>
      <c r="R48" s="410"/>
      <c r="S48" s="411"/>
      <c r="T48" s="411"/>
      <c r="U48" s="411"/>
      <c r="V48" s="411"/>
      <c r="W48" s="411"/>
      <c r="X48" s="411"/>
      <c r="Y48" s="411"/>
      <c r="Z48" s="411"/>
      <c r="AA48" s="411"/>
      <c r="AB48" s="411"/>
      <c r="AC48" s="411"/>
      <c r="AD48" s="410"/>
    </row>
    <row r="49" spans="1:30" ht="47.1" customHeight="1" x14ac:dyDescent="0.25">
      <c r="A49" s="396">
        <v>4</v>
      </c>
      <c r="B49" s="419" t="str">
        <f t="shared" si="4"/>
        <v/>
      </c>
      <c r="C49" s="420">
        <f>IFERROR(IF(K49&lt;&gt;"",K49,IF(A49=A48,IF(C48&lt;YEAR('Overview - Section A'!$E$8),C48+1,""),YEAR('Overview - Section A'!$E$7)-1)),"")</f>
        <v>2019</v>
      </c>
      <c r="D49" s="421"/>
      <c r="E49" s="422"/>
      <c r="F49" s="423" t="str">
        <f t="shared" si="7"/>
        <v/>
      </c>
      <c r="G49" s="424"/>
      <c r="H49" s="425"/>
      <c r="I49" s="426" t="str">
        <f t="shared" si="5"/>
        <v>42019</v>
      </c>
      <c r="J49" s="427" t="s">
        <v>431</v>
      </c>
      <c r="K49" s="428"/>
      <c r="L49" s="426" t="b">
        <f t="shared" si="6"/>
        <v>0</v>
      </c>
      <c r="M49" s="426" t="str">
        <f>IF(G49="",J49,LOOKUP(2,1/('Overview - Section A'!$C$37:$C$44&lt;=$G49)/('Overview - Section A'!$T$37:$T$44&gt;=$G49),'Overview - Section A'!$U$37:$U$44))</f>
        <v>a1Y1R000003PKsdUAG</v>
      </c>
      <c r="N49" s="426"/>
      <c r="O49" s="429" t="s">
        <v>455</v>
      </c>
      <c r="P49" s="377"/>
      <c r="Q49" s="409"/>
      <c r="R49" s="410"/>
      <c r="S49" s="411"/>
      <c r="T49" s="411"/>
      <c r="U49" s="411"/>
      <c r="V49" s="411"/>
      <c r="W49" s="411"/>
      <c r="X49" s="411"/>
      <c r="Y49" s="411"/>
      <c r="Z49" s="411"/>
      <c r="AA49" s="411"/>
      <c r="AB49" s="411"/>
      <c r="AC49" s="411"/>
      <c r="AD49" s="410"/>
    </row>
    <row r="50" spans="1:30" ht="47.1" customHeight="1" x14ac:dyDescent="0.25">
      <c r="A50" s="396">
        <v>4</v>
      </c>
      <c r="B50" s="419" t="str">
        <f t="shared" si="4"/>
        <v/>
      </c>
      <c r="C50" s="420">
        <f>IFERROR(IF(K50&lt;&gt;"",K50,IF(A50=A49,IF(C49&lt;YEAR('Overview - Section A'!$E$8),C49+1,""),YEAR('Overview - Section A'!$E$7)-1)),"")</f>
        <v>2020</v>
      </c>
      <c r="D50" s="421"/>
      <c r="E50" s="422"/>
      <c r="F50" s="423" t="str">
        <f t="shared" si="7"/>
        <v/>
      </c>
      <c r="G50" s="424"/>
      <c r="H50" s="425"/>
      <c r="I50" s="426" t="str">
        <f t="shared" si="5"/>
        <v>42020</v>
      </c>
      <c r="J50" s="427" t="s">
        <v>433</v>
      </c>
      <c r="K50" s="428"/>
      <c r="L50" s="426" t="b">
        <f t="shared" si="6"/>
        <v>0</v>
      </c>
      <c r="M50" s="426" t="str">
        <f>IF(G50="",J50,LOOKUP(2,1/('Overview - Section A'!$C$37:$C$44&lt;=$G50)/('Overview - Section A'!$T$37:$T$44&gt;=$G50),'Overview - Section A'!$U$37:$U$44))</f>
        <v>a1Y1R000003PKseUAG</v>
      </c>
      <c r="N50" s="426"/>
      <c r="O50" s="429" t="s">
        <v>456</v>
      </c>
      <c r="P50" s="377"/>
      <c r="Q50" s="409"/>
      <c r="R50" s="410"/>
      <c r="S50" s="411"/>
      <c r="T50" s="411"/>
      <c r="U50" s="411"/>
      <c r="V50" s="411"/>
      <c r="W50" s="411"/>
      <c r="X50" s="411"/>
      <c r="Y50" s="411"/>
      <c r="Z50" s="411"/>
      <c r="AA50" s="411"/>
      <c r="AB50" s="411"/>
      <c r="AC50" s="411"/>
      <c r="AD50" s="410"/>
    </row>
    <row r="51" spans="1:30" ht="47.1" customHeight="1" x14ac:dyDescent="0.25">
      <c r="A51" s="396">
        <v>4</v>
      </c>
      <c r="B51" s="419" t="str">
        <f t="shared" si="4"/>
        <v/>
      </c>
      <c r="C51" s="420">
        <f>IFERROR(IF(K51&lt;&gt;"",K51,IF(A51=A50,IF(C50&lt;YEAR('Overview - Section A'!$E$8),C50+1,""),YEAR('Overview - Section A'!$E$7)-1)),"")</f>
        <v>2021</v>
      </c>
      <c r="D51" s="421"/>
      <c r="E51" s="422"/>
      <c r="F51" s="423" t="str">
        <f t="shared" si="7"/>
        <v/>
      </c>
      <c r="G51" s="424"/>
      <c r="H51" s="425"/>
      <c r="I51" s="426" t="str">
        <f t="shared" si="5"/>
        <v>42021</v>
      </c>
      <c r="J51" s="427" t="s">
        <v>435</v>
      </c>
      <c r="K51" s="428"/>
      <c r="L51" s="426" t="b">
        <f t="shared" si="6"/>
        <v>0</v>
      </c>
      <c r="M51" s="426" t="str">
        <f>IF(G51="",J51,LOOKUP(2,1/('Overview - Section A'!$C$37:$C$44&lt;=$G51)/('Overview - Section A'!$T$37:$T$44&gt;=$G51),'Overview - Section A'!$U$37:$U$44))</f>
        <v>a1Y1R000003PKsfUAG</v>
      </c>
      <c r="N51" s="426"/>
      <c r="O51" s="429" t="s">
        <v>457</v>
      </c>
      <c r="P51" s="377"/>
      <c r="Q51" s="409"/>
      <c r="R51" s="410"/>
      <c r="S51" s="411"/>
      <c r="T51" s="411"/>
      <c r="U51" s="411"/>
      <c r="V51" s="411"/>
      <c r="W51" s="411"/>
      <c r="X51" s="411"/>
      <c r="Y51" s="411"/>
      <c r="Z51" s="411"/>
      <c r="AA51" s="411"/>
      <c r="AB51" s="411"/>
      <c r="AC51" s="411"/>
      <c r="AD51" s="410"/>
    </row>
    <row r="52" spans="1:30" ht="47.1" customHeight="1" x14ac:dyDescent="0.25">
      <c r="A52" s="396">
        <v>4</v>
      </c>
      <c r="B52" s="419" t="str">
        <f t="shared" si="4"/>
        <v/>
      </c>
      <c r="C52" s="420">
        <f>IFERROR(IF(K52&lt;&gt;"",K52,IF(A52=A51,IF(C51&lt;YEAR('Overview - Section A'!$E$8),C51+1,""),YEAR('Overview - Section A'!$E$7)-1)),"")</f>
        <v>2022</v>
      </c>
      <c r="D52" s="421"/>
      <c r="E52" s="422"/>
      <c r="F52" s="423" t="str">
        <f t="shared" si="7"/>
        <v/>
      </c>
      <c r="G52" s="424"/>
      <c r="H52" s="425"/>
      <c r="I52" s="426" t="str">
        <f t="shared" si="5"/>
        <v>42022</v>
      </c>
      <c r="J52" s="427" t="s">
        <v>437</v>
      </c>
      <c r="K52" s="428"/>
      <c r="L52" s="426" t="b">
        <f t="shared" si="6"/>
        <v>0</v>
      </c>
      <c r="M52" s="426" t="str">
        <f>IF(G52="",J52,LOOKUP(2,1/('Overview - Section A'!$C$37:$C$44&lt;=$G52)/('Overview - Section A'!$T$37:$T$44&gt;=$G52),'Overview - Section A'!$U$37:$U$44))</f>
        <v>a1Y1R000003PKsgUAG</v>
      </c>
      <c r="N52" s="426"/>
      <c r="O52" s="429" t="s">
        <v>458</v>
      </c>
      <c r="P52" s="377"/>
      <c r="Q52" s="409"/>
      <c r="R52" s="410"/>
      <c r="S52" s="411"/>
      <c r="T52" s="411"/>
      <c r="U52" s="411"/>
      <c r="V52" s="411"/>
      <c r="W52" s="411"/>
      <c r="X52" s="411"/>
      <c r="Y52" s="411"/>
      <c r="Z52" s="411"/>
      <c r="AA52" s="411"/>
      <c r="AB52" s="411"/>
      <c r="AC52" s="411"/>
      <c r="AD52" s="410"/>
    </row>
    <row r="53" spans="1:30" ht="47.1" customHeight="1" x14ac:dyDescent="0.25">
      <c r="A53" s="396">
        <v>4</v>
      </c>
      <c r="B53" s="419" t="str">
        <f t="shared" si="4"/>
        <v/>
      </c>
      <c r="C53" s="420" t="str">
        <f>IFERROR(IF(K53&lt;&gt;"",K53,IF(A53=A52,IF(C52&lt;YEAR('Overview - Section A'!$E$8),C52+1,""),YEAR('Overview - Section A'!$E$7)-1)),"")</f>
        <v/>
      </c>
      <c r="D53" s="421"/>
      <c r="E53" s="422"/>
      <c r="F53" s="423" t="str">
        <f t="shared" si="7"/>
        <v/>
      </c>
      <c r="G53" s="424"/>
      <c r="H53" s="425"/>
      <c r="I53" s="426" t="str">
        <f t="shared" si="5"/>
        <v>4</v>
      </c>
      <c r="J53" s="427" t="s">
        <v>439</v>
      </c>
      <c r="K53" s="428"/>
      <c r="L53" s="426" t="b">
        <f t="shared" si="6"/>
        <v>0</v>
      </c>
      <c r="M53" s="426" t="str">
        <f>IF(G53="",J53,LOOKUP(2,1/('Overview - Section A'!$C$37:$C$44&lt;=$G53)/('Overview - Section A'!$T$37:$T$44&gt;=$G53),'Overview - Section A'!$U$37:$U$44))</f>
        <v>a1Y1R000003PKshUAG</v>
      </c>
      <c r="N53" s="426"/>
      <c r="O53" s="429" t="s">
        <v>459</v>
      </c>
      <c r="P53" s="377"/>
      <c r="Q53" s="409"/>
      <c r="R53" s="410"/>
      <c r="S53" s="411"/>
      <c r="T53" s="411"/>
      <c r="U53" s="411"/>
      <c r="V53" s="411"/>
      <c r="W53" s="411"/>
      <c r="X53" s="411"/>
      <c r="Y53" s="411"/>
      <c r="Z53" s="411"/>
      <c r="AA53" s="411"/>
      <c r="AB53" s="411"/>
      <c r="AC53" s="411"/>
      <c r="AD53" s="410"/>
    </row>
    <row r="54" spans="1:30" ht="47.1" customHeight="1" x14ac:dyDescent="0.25">
      <c r="A54" s="396">
        <v>4</v>
      </c>
      <c r="B54" s="419" t="str">
        <f t="shared" si="4"/>
        <v/>
      </c>
      <c r="C54" s="420" t="str">
        <f>IFERROR(IF(K54&lt;&gt;"",K54,IF(A54=A53,IF(C53&lt;YEAR('Overview - Section A'!$E$8),C53+1,""),YEAR('Overview - Section A'!$E$7)-1)),"")</f>
        <v/>
      </c>
      <c r="D54" s="421"/>
      <c r="E54" s="422"/>
      <c r="F54" s="423" t="str">
        <f t="shared" si="7"/>
        <v/>
      </c>
      <c r="G54" s="424"/>
      <c r="H54" s="425"/>
      <c r="I54" s="426" t="str">
        <f t="shared" si="5"/>
        <v>4</v>
      </c>
      <c r="J54" s="427" t="s">
        <v>441</v>
      </c>
      <c r="K54" s="428"/>
      <c r="L54" s="426" t="b">
        <f t="shared" si="6"/>
        <v>0</v>
      </c>
      <c r="M54" s="426" t="str">
        <f>IF(G54="",J54,LOOKUP(2,1/('Overview - Section A'!$C$37:$C$44&lt;=$G54)/('Overview - Section A'!$T$37:$T$44&gt;=$G54),'Overview - Section A'!$U$37:$U$44))</f>
        <v>a1Y1R000003PKsiUAG</v>
      </c>
      <c r="N54" s="426"/>
      <c r="O54" s="429" t="s">
        <v>460</v>
      </c>
      <c r="P54" s="377"/>
      <c r="Q54" s="409"/>
      <c r="R54" s="410"/>
      <c r="S54" s="411"/>
      <c r="T54" s="411"/>
      <c r="U54" s="411"/>
      <c r="V54" s="411"/>
      <c r="W54" s="411"/>
      <c r="X54" s="411"/>
      <c r="Y54" s="411"/>
      <c r="Z54" s="411"/>
      <c r="AA54" s="411"/>
      <c r="AB54" s="411"/>
      <c r="AC54" s="411"/>
      <c r="AD54" s="410"/>
    </row>
    <row r="55" spans="1:30" ht="47.1" customHeight="1" x14ac:dyDescent="0.25">
      <c r="A55" s="396">
        <v>5</v>
      </c>
      <c r="B55" s="419" t="str">
        <f t="shared" si="4"/>
        <v/>
      </c>
      <c r="C55" s="420">
        <f>IFERROR(IF(K55&lt;&gt;"",K55,IF(A55=A54,IF(C54&lt;YEAR('Overview - Section A'!$E$8),C54+1,""),YEAR('Overview - Section A'!$E$7)-1)),"")</f>
        <v>2019</v>
      </c>
      <c r="D55" s="421"/>
      <c r="E55" s="422"/>
      <c r="F55" s="423" t="str">
        <f t="shared" si="7"/>
        <v/>
      </c>
      <c r="G55" s="424"/>
      <c r="H55" s="425"/>
      <c r="I55" s="426" t="str">
        <f t="shared" si="5"/>
        <v>52019</v>
      </c>
      <c r="J55" s="427" t="s">
        <v>431</v>
      </c>
      <c r="K55" s="428"/>
      <c r="L55" s="426" t="b">
        <f t="shared" si="6"/>
        <v>0</v>
      </c>
      <c r="M55" s="426" t="str">
        <f>IF(G55="",J55,LOOKUP(2,1/('Overview - Section A'!$C$37:$C$44&lt;=$G55)/('Overview - Section A'!$T$37:$T$44&gt;=$G55),'Overview - Section A'!$U$37:$U$44))</f>
        <v>a1Y1R000003PKsdUAG</v>
      </c>
      <c r="N55" s="426"/>
      <c r="O55" s="429" t="s">
        <v>461</v>
      </c>
      <c r="P55" s="377"/>
      <c r="Q55" s="409"/>
      <c r="R55" s="410"/>
      <c r="S55" s="411"/>
      <c r="T55" s="411"/>
      <c r="U55" s="411"/>
      <c r="V55" s="411"/>
      <c r="W55" s="411"/>
      <c r="X55" s="411"/>
      <c r="Y55" s="411"/>
      <c r="Z55" s="411"/>
      <c r="AA55" s="411"/>
      <c r="AB55" s="411"/>
      <c r="AC55" s="411"/>
      <c r="AD55" s="410"/>
    </row>
    <row r="56" spans="1:30" ht="47.1" customHeight="1" x14ac:dyDescent="0.25">
      <c r="A56" s="396">
        <v>5</v>
      </c>
      <c r="B56" s="419" t="str">
        <f t="shared" si="4"/>
        <v/>
      </c>
      <c r="C56" s="420">
        <f>IFERROR(IF(K56&lt;&gt;"",K56,IF(A56=A55,IF(C55&lt;YEAR('Overview - Section A'!$E$8),C55+1,""),YEAR('Overview - Section A'!$E$7)-1)),"")</f>
        <v>2020</v>
      </c>
      <c r="D56" s="421"/>
      <c r="E56" s="422"/>
      <c r="F56" s="423" t="str">
        <f t="shared" si="7"/>
        <v/>
      </c>
      <c r="G56" s="424"/>
      <c r="H56" s="425"/>
      <c r="I56" s="426" t="str">
        <f t="shared" si="5"/>
        <v>52020</v>
      </c>
      <c r="J56" s="427" t="s">
        <v>433</v>
      </c>
      <c r="K56" s="428"/>
      <c r="L56" s="426" t="b">
        <f t="shared" si="6"/>
        <v>0</v>
      </c>
      <c r="M56" s="426" t="str">
        <f>IF(G56="",J56,LOOKUP(2,1/('Overview - Section A'!$C$37:$C$44&lt;=$G56)/('Overview - Section A'!$T$37:$T$44&gt;=$G56),'Overview - Section A'!$U$37:$U$44))</f>
        <v>a1Y1R000003PKseUAG</v>
      </c>
      <c r="N56" s="426"/>
      <c r="O56" s="429" t="s">
        <v>462</v>
      </c>
      <c r="P56" s="377"/>
      <c r="Q56" s="409"/>
      <c r="R56" s="410"/>
      <c r="S56" s="411"/>
      <c r="T56" s="411"/>
      <c r="U56" s="411"/>
      <c r="V56" s="411"/>
      <c r="W56" s="411"/>
      <c r="X56" s="411"/>
      <c r="Y56" s="411"/>
      <c r="Z56" s="411"/>
      <c r="AA56" s="411"/>
      <c r="AB56" s="411"/>
      <c r="AC56" s="411"/>
      <c r="AD56" s="410"/>
    </row>
    <row r="57" spans="1:30" ht="47.1" customHeight="1" x14ac:dyDescent="0.25">
      <c r="A57" s="396">
        <v>5</v>
      </c>
      <c r="B57" s="419" t="str">
        <f t="shared" si="4"/>
        <v/>
      </c>
      <c r="C57" s="420">
        <f>IFERROR(IF(K57&lt;&gt;"",K57,IF(A57=A56,IF(C56&lt;YEAR('Overview - Section A'!$E$8),C56+1,""),YEAR('Overview - Section A'!$E$7)-1)),"")</f>
        <v>2021</v>
      </c>
      <c r="D57" s="421"/>
      <c r="E57" s="422"/>
      <c r="F57" s="423" t="str">
        <f t="shared" si="7"/>
        <v/>
      </c>
      <c r="G57" s="424"/>
      <c r="H57" s="425"/>
      <c r="I57" s="426" t="str">
        <f t="shared" si="5"/>
        <v>52021</v>
      </c>
      <c r="J57" s="427" t="s">
        <v>435</v>
      </c>
      <c r="K57" s="428"/>
      <c r="L57" s="426" t="b">
        <f t="shared" si="6"/>
        <v>0</v>
      </c>
      <c r="M57" s="426" t="str">
        <f>IF(G57="",J57,LOOKUP(2,1/('Overview - Section A'!$C$37:$C$44&lt;=$G57)/('Overview - Section A'!$T$37:$T$44&gt;=$G57),'Overview - Section A'!$U$37:$U$44))</f>
        <v>a1Y1R000003PKsfUAG</v>
      </c>
      <c r="N57" s="426"/>
      <c r="O57" s="429" t="s">
        <v>463</v>
      </c>
      <c r="P57" s="377"/>
      <c r="Q57" s="409"/>
      <c r="R57" s="410"/>
      <c r="S57" s="411"/>
      <c r="T57" s="411"/>
      <c r="U57" s="411"/>
      <c r="V57" s="411"/>
      <c r="W57" s="411"/>
      <c r="X57" s="411"/>
      <c r="Y57" s="411"/>
      <c r="Z57" s="411"/>
      <c r="AA57" s="411"/>
      <c r="AB57" s="411"/>
      <c r="AC57" s="411"/>
      <c r="AD57" s="410"/>
    </row>
    <row r="58" spans="1:30" ht="47.1" customHeight="1" x14ac:dyDescent="0.25">
      <c r="A58" s="396">
        <v>5</v>
      </c>
      <c r="B58" s="419" t="str">
        <f t="shared" si="4"/>
        <v/>
      </c>
      <c r="C58" s="420">
        <f>IFERROR(IF(K58&lt;&gt;"",K58,IF(A58=A57,IF(C57&lt;YEAR('Overview - Section A'!$E$8),C57+1,""),YEAR('Overview - Section A'!$E$7)-1)),"")</f>
        <v>2022</v>
      </c>
      <c r="D58" s="421"/>
      <c r="E58" s="422"/>
      <c r="F58" s="423" t="str">
        <f t="shared" si="7"/>
        <v/>
      </c>
      <c r="G58" s="424"/>
      <c r="H58" s="425"/>
      <c r="I58" s="426" t="str">
        <f t="shared" si="5"/>
        <v>52022</v>
      </c>
      <c r="J58" s="427" t="s">
        <v>437</v>
      </c>
      <c r="K58" s="428"/>
      <c r="L58" s="426" t="b">
        <f t="shared" si="6"/>
        <v>0</v>
      </c>
      <c r="M58" s="426" t="str">
        <f>IF(G58="",J58,LOOKUP(2,1/('Overview - Section A'!$C$37:$C$44&lt;=$G58)/('Overview - Section A'!$T$37:$T$44&gt;=$G58),'Overview - Section A'!$U$37:$U$44))</f>
        <v>a1Y1R000003PKsgUAG</v>
      </c>
      <c r="N58" s="426"/>
      <c r="O58" s="429" t="s">
        <v>464</v>
      </c>
      <c r="P58" s="377"/>
      <c r="Q58" s="409"/>
      <c r="R58" s="410"/>
      <c r="S58" s="411"/>
      <c r="T58" s="411"/>
      <c r="U58" s="411"/>
      <c r="V58" s="411"/>
      <c r="W58" s="411"/>
      <c r="X58" s="411"/>
      <c r="Y58" s="411"/>
      <c r="Z58" s="411"/>
      <c r="AA58" s="411"/>
      <c r="AB58" s="411"/>
      <c r="AC58" s="411"/>
      <c r="AD58" s="410"/>
    </row>
    <row r="59" spans="1:30" ht="47.1" customHeight="1" x14ac:dyDescent="0.25">
      <c r="A59" s="396">
        <v>5</v>
      </c>
      <c r="B59" s="419" t="str">
        <f t="shared" si="4"/>
        <v/>
      </c>
      <c r="C59" s="420" t="str">
        <f>IFERROR(IF(K59&lt;&gt;"",K59,IF(A59=A58,IF(C58&lt;YEAR('Overview - Section A'!$E$8),C58+1,""),YEAR('Overview - Section A'!$E$7)-1)),"")</f>
        <v/>
      </c>
      <c r="D59" s="421"/>
      <c r="E59" s="422"/>
      <c r="F59" s="423" t="str">
        <f t="shared" si="7"/>
        <v/>
      </c>
      <c r="G59" s="424"/>
      <c r="H59" s="425"/>
      <c r="I59" s="426" t="str">
        <f t="shared" si="5"/>
        <v>5</v>
      </c>
      <c r="J59" s="427" t="s">
        <v>439</v>
      </c>
      <c r="K59" s="428"/>
      <c r="L59" s="426" t="b">
        <f t="shared" si="6"/>
        <v>0</v>
      </c>
      <c r="M59" s="426" t="str">
        <f>IF(G59="",J59,LOOKUP(2,1/('Overview - Section A'!$C$37:$C$44&lt;=$G59)/('Overview - Section A'!$T$37:$T$44&gt;=$G59),'Overview - Section A'!$U$37:$U$44))</f>
        <v>a1Y1R000003PKshUAG</v>
      </c>
      <c r="N59" s="426"/>
      <c r="O59" s="429" t="s">
        <v>465</v>
      </c>
      <c r="P59" s="377"/>
      <c r="Q59" s="409"/>
      <c r="R59" s="410"/>
      <c r="S59" s="411"/>
      <c r="T59" s="411"/>
      <c r="U59" s="411"/>
      <c r="V59" s="411"/>
      <c r="W59" s="411"/>
      <c r="X59" s="411"/>
      <c r="Y59" s="411"/>
      <c r="Z59" s="411"/>
      <c r="AA59" s="411"/>
      <c r="AB59" s="411"/>
      <c r="AC59" s="411"/>
      <c r="AD59" s="410"/>
    </row>
    <row r="60" spans="1:30" ht="47.1" customHeight="1" x14ac:dyDescent="0.25">
      <c r="A60" s="396">
        <v>5</v>
      </c>
      <c r="B60" s="419" t="str">
        <f t="shared" si="4"/>
        <v/>
      </c>
      <c r="C60" s="420" t="str">
        <f>IFERROR(IF(K60&lt;&gt;"",K60,IF(A60=A59,IF(C59&lt;YEAR('Overview - Section A'!$E$8),C59+1,""),YEAR('Overview - Section A'!$E$7)-1)),"")</f>
        <v/>
      </c>
      <c r="D60" s="421"/>
      <c r="E60" s="422"/>
      <c r="F60" s="423" t="str">
        <f t="shared" si="7"/>
        <v/>
      </c>
      <c r="G60" s="424"/>
      <c r="H60" s="425"/>
      <c r="I60" s="426" t="str">
        <f t="shared" si="5"/>
        <v>5</v>
      </c>
      <c r="J60" s="427" t="s">
        <v>441</v>
      </c>
      <c r="K60" s="428"/>
      <c r="L60" s="426" t="b">
        <f t="shared" si="6"/>
        <v>0</v>
      </c>
      <c r="M60" s="426" t="str">
        <f>IF(G60="",J60,LOOKUP(2,1/('Overview - Section A'!$C$37:$C$44&lt;=$G60)/('Overview - Section A'!$T$37:$T$44&gt;=$G60),'Overview - Section A'!$U$37:$U$44))</f>
        <v>a1Y1R000003PKsiUAG</v>
      </c>
      <c r="N60" s="426"/>
      <c r="O60" s="429" t="s">
        <v>466</v>
      </c>
      <c r="P60" s="377"/>
      <c r="Q60" s="409"/>
      <c r="R60" s="410"/>
      <c r="S60" s="411"/>
      <c r="T60" s="411"/>
      <c r="U60" s="411"/>
      <c r="V60" s="411"/>
      <c r="W60" s="411"/>
      <c r="X60" s="411"/>
      <c r="Y60" s="411"/>
      <c r="Z60" s="411"/>
      <c r="AA60" s="411"/>
      <c r="AB60" s="411"/>
      <c r="AC60" s="411"/>
      <c r="AD60" s="410"/>
    </row>
    <row r="61" spans="1:30" ht="47.1" customHeight="1" x14ac:dyDescent="0.25">
      <c r="A61" s="396">
        <v>6</v>
      </c>
      <c r="B61" s="419" t="str">
        <f t="shared" si="4"/>
        <v/>
      </c>
      <c r="C61" s="420">
        <f>IFERROR(IF(K61&lt;&gt;"",K61,IF(A61=A60,IF(C60&lt;YEAR('Overview - Section A'!$E$8),C60+1,""),YEAR('Overview - Section A'!$E$7)-1)),"")</f>
        <v>2019</v>
      </c>
      <c r="D61" s="421"/>
      <c r="E61" s="422"/>
      <c r="F61" s="423" t="str">
        <f t="shared" si="7"/>
        <v/>
      </c>
      <c r="G61" s="424"/>
      <c r="H61" s="425"/>
      <c r="I61" s="426" t="str">
        <f t="shared" si="5"/>
        <v>62019</v>
      </c>
      <c r="J61" s="427" t="s">
        <v>431</v>
      </c>
      <c r="K61" s="428"/>
      <c r="L61" s="426" t="b">
        <f t="shared" si="6"/>
        <v>0</v>
      </c>
      <c r="M61" s="426" t="str">
        <f>IF(G61="",J61,LOOKUP(2,1/('Overview - Section A'!$C$37:$C$44&lt;=$G61)/('Overview - Section A'!$T$37:$T$44&gt;=$G61),'Overview - Section A'!$U$37:$U$44))</f>
        <v>a1Y1R000003PKsdUAG</v>
      </c>
      <c r="N61" s="426"/>
      <c r="O61" s="429" t="s">
        <v>467</v>
      </c>
      <c r="P61" s="377"/>
      <c r="Q61" s="409"/>
      <c r="R61" s="410"/>
      <c r="S61" s="411"/>
      <c r="T61" s="411"/>
      <c r="U61" s="411"/>
      <c r="V61" s="411"/>
      <c r="W61" s="411"/>
      <c r="X61" s="411"/>
      <c r="Y61" s="411"/>
      <c r="Z61" s="411"/>
      <c r="AA61" s="411"/>
      <c r="AB61" s="411"/>
      <c r="AC61" s="411"/>
      <c r="AD61" s="410"/>
    </row>
    <row r="62" spans="1:30" ht="47.1" customHeight="1" x14ac:dyDescent="0.25">
      <c r="A62" s="396">
        <v>6</v>
      </c>
      <c r="B62" s="419" t="str">
        <f t="shared" ref="B62:B93" si="8">IF(A62=A61,"",VLOOKUP(A62,$A$10:$V$26,22,FALSE))</f>
        <v/>
      </c>
      <c r="C62" s="420">
        <f>IFERROR(IF(K62&lt;&gt;"",K62,IF(A62=A61,IF(C61&lt;YEAR('Overview - Section A'!$E$8),C61+1,""),YEAR('Overview - Section A'!$E$7)-1)),"")</f>
        <v>2020</v>
      </c>
      <c r="D62" s="421"/>
      <c r="E62" s="422"/>
      <c r="F62" s="423" t="str">
        <f t="shared" si="7"/>
        <v/>
      </c>
      <c r="G62" s="424"/>
      <c r="H62" s="425"/>
      <c r="I62" s="426" t="str">
        <f t="shared" si="5"/>
        <v>62020</v>
      </c>
      <c r="J62" s="427" t="s">
        <v>433</v>
      </c>
      <c r="K62" s="428"/>
      <c r="L62" s="426" t="b">
        <f t="shared" si="6"/>
        <v>0</v>
      </c>
      <c r="M62" s="426" t="str">
        <f>IF(G62="",J62,LOOKUP(2,1/('Overview - Section A'!$C$37:$C$44&lt;=$G62)/('Overview - Section A'!$T$37:$T$44&gt;=$G62),'Overview - Section A'!$U$37:$U$44))</f>
        <v>a1Y1R000003PKseUAG</v>
      </c>
      <c r="N62" s="426"/>
      <c r="O62" s="429" t="s">
        <v>468</v>
      </c>
      <c r="P62" s="377"/>
      <c r="Q62" s="409"/>
      <c r="R62" s="410"/>
      <c r="S62" s="411"/>
      <c r="T62" s="411"/>
      <c r="U62" s="411"/>
      <c r="V62" s="411"/>
      <c r="W62" s="411"/>
      <c r="X62" s="411"/>
      <c r="Y62" s="411"/>
      <c r="Z62" s="411"/>
      <c r="AA62" s="411"/>
      <c r="AB62" s="411"/>
      <c r="AC62" s="411"/>
      <c r="AD62" s="410"/>
    </row>
    <row r="63" spans="1:30" ht="47.1" customHeight="1" x14ac:dyDescent="0.25">
      <c r="A63" s="396">
        <v>6</v>
      </c>
      <c r="B63" s="419" t="str">
        <f t="shared" si="8"/>
        <v/>
      </c>
      <c r="C63" s="420">
        <f>IFERROR(IF(K63&lt;&gt;"",K63,IF(A63=A62,IF(C62&lt;YEAR('Overview - Section A'!$E$8),C62+1,""),YEAR('Overview - Section A'!$E$7)-1)),"")</f>
        <v>2021</v>
      </c>
      <c r="D63" s="421"/>
      <c r="E63" s="422"/>
      <c r="F63" s="423" t="str">
        <f t="shared" si="7"/>
        <v/>
      </c>
      <c r="G63" s="424"/>
      <c r="H63" s="425"/>
      <c r="I63" s="426" t="str">
        <f t="shared" si="5"/>
        <v>62021</v>
      </c>
      <c r="J63" s="427" t="s">
        <v>435</v>
      </c>
      <c r="K63" s="428"/>
      <c r="L63" s="426" t="b">
        <f t="shared" si="6"/>
        <v>0</v>
      </c>
      <c r="M63" s="426" t="str">
        <f>IF(G63="",J63,LOOKUP(2,1/('Overview - Section A'!$C$37:$C$44&lt;=$G63)/('Overview - Section A'!$T$37:$T$44&gt;=$G63),'Overview - Section A'!$U$37:$U$44))</f>
        <v>a1Y1R000003PKsfUAG</v>
      </c>
      <c r="N63" s="426"/>
      <c r="O63" s="429" t="s">
        <v>469</v>
      </c>
      <c r="P63" s="377"/>
      <c r="Q63" s="409"/>
      <c r="R63" s="410"/>
      <c r="S63" s="411"/>
      <c r="T63" s="411"/>
      <c r="U63" s="411"/>
      <c r="V63" s="411"/>
      <c r="W63" s="411"/>
      <c r="X63" s="411"/>
      <c r="Y63" s="411"/>
      <c r="Z63" s="411"/>
      <c r="AA63" s="411"/>
      <c r="AB63" s="411"/>
      <c r="AC63" s="411"/>
      <c r="AD63" s="410"/>
    </row>
    <row r="64" spans="1:30" ht="47.1" customHeight="1" x14ac:dyDescent="0.25">
      <c r="A64" s="396">
        <v>6</v>
      </c>
      <c r="B64" s="419" t="str">
        <f t="shared" si="8"/>
        <v/>
      </c>
      <c r="C64" s="420">
        <f>IFERROR(IF(K64&lt;&gt;"",K64,IF(A64=A63,IF(C63&lt;YEAR('Overview - Section A'!$E$8),C63+1,""),YEAR('Overview - Section A'!$E$7)-1)),"")</f>
        <v>2022</v>
      </c>
      <c r="D64" s="421"/>
      <c r="E64" s="422"/>
      <c r="F64" s="423" t="str">
        <f t="shared" si="7"/>
        <v/>
      </c>
      <c r="G64" s="424"/>
      <c r="H64" s="425"/>
      <c r="I64" s="426" t="str">
        <f t="shared" si="5"/>
        <v>62022</v>
      </c>
      <c r="J64" s="427" t="s">
        <v>437</v>
      </c>
      <c r="K64" s="428"/>
      <c r="L64" s="426" t="b">
        <f t="shared" si="6"/>
        <v>0</v>
      </c>
      <c r="M64" s="426" t="str">
        <f>IF(G64="",J64,LOOKUP(2,1/('Overview - Section A'!$C$37:$C$44&lt;=$G64)/('Overview - Section A'!$T$37:$T$44&gt;=$G64),'Overview - Section A'!$U$37:$U$44))</f>
        <v>a1Y1R000003PKsgUAG</v>
      </c>
      <c r="N64" s="426"/>
      <c r="O64" s="429" t="s">
        <v>470</v>
      </c>
      <c r="P64" s="377"/>
      <c r="Q64" s="409"/>
      <c r="R64" s="410"/>
      <c r="S64" s="411"/>
      <c r="T64" s="411"/>
      <c r="U64" s="411"/>
      <c r="V64" s="411"/>
      <c r="W64" s="411"/>
      <c r="X64" s="411"/>
      <c r="Y64" s="411"/>
      <c r="Z64" s="411"/>
      <c r="AA64" s="411"/>
      <c r="AB64" s="411"/>
      <c r="AC64" s="411"/>
      <c r="AD64" s="410"/>
    </row>
    <row r="65" spans="1:30" ht="47.1" customHeight="1" x14ac:dyDescent="0.25">
      <c r="A65" s="396">
        <v>6</v>
      </c>
      <c r="B65" s="419" t="str">
        <f t="shared" si="8"/>
        <v/>
      </c>
      <c r="C65" s="420" t="str">
        <f>IFERROR(IF(K65&lt;&gt;"",K65,IF(A65=A64,IF(C64&lt;YEAR('Overview - Section A'!$E$8),C64+1,""),YEAR('Overview - Section A'!$E$7)-1)),"")</f>
        <v/>
      </c>
      <c r="D65" s="421"/>
      <c r="E65" s="422"/>
      <c r="F65" s="423" t="str">
        <f t="shared" si="7"/>
        <v/>
      </c>
      <c r="G65" s="424"/>
      <c r="H65" s="425"/>
      <c r="I65" s="426" t="str">
        <f t="shared" si="5"/>
        <v>6</v>
      </c>
      <c r="J65" s="427" t="s">
        <v>439</v>
      </c>
      <c r="K65" s="428"/>
      <c r="L65" s="426" t="b">
        <f t="shared" si="6"/>
        <v>0</v>
      </c>
      <c r="M65" s="426" t="str">
        <f>IF(G65="",J65,LOOKUP(2,1/('Overview - Section A'!$C$37:$C$44&lt;=$G65)/('Overview - Section A'!$T$37:$T$44&gt;=$G65),'Overview - Section A'!$U$37:$U$44))</f>
        <v>a1Y1R000003PKshUAG</v>
      </c>
      <c r="N65" s="426"/>
      <c r="O65" s="429" t="s">
        <v>471</v>
      </c>
      <c r="P65" s="377"/>
      <c r="Q65" s="409"/>
      <c r="R65" s="410"/>
      <c r="S65" s="411"/>
      <c r="T65" s="411"/>
      <c r="U65" s="411"/>
      <c r="V65" s="411"/>
      <c r="W65" s="411"/>
      <c r="X65" s="411"/>
      <c r="Y65" s="411"/>
      <c r="Z65" s="411"/>
      <c r="AA65" s="411"/>
      <c r="AB65" s="411"/>
      <c r="AC65" s="411"/>
      <c r="AD65" s="410"/>
    </row>
    <row r="66" spans="1:30" ht="47.1" customHeight="1" x14ac:dyDescent="0.25">
      <c r="A66" s="396">
        <v>6</v>
      </c>
      <c r="B66" s="419" t="str">
        <f t="shared" si="8"/>
        <v/>
      </c>
      <c r="C66" s="420" t="str">
        <f>IFERROR(IF(K66&lt;&gt;"",K66,IF(A66=A65,IF(C65&lt;YEAR('Overview - Section A'!$E$8),C65+1,""),YEAR('Overview - Section A'!$E$7)-1)),"")</f>
        <v/>
      </c>
      <c r="D66" s="421"/>
      <c r="E66" s="422"/>
      <c r="F66" s="423" t="str">
        <f t="shared" si="7"/>
        <v/>
      </c>
      <c r="G66" s="424"/>
      <c r="H66" s="425"/>
      <c r="I66" s="426" t="str">
        <f t="shared" si="5"/>
        <v>6</v>
      </c>
      <c r="J66" s="427" t="s">
        <v>441</v>
      </c>
      <c r="K66" s="428"/>
      <c r="L66" s="426" t="b">
        <f t="shared" si="6"/>
        <v>0</v>
      </c>
      <c r="M66" s="426" t="str">
        <f>IF(G66="",J66,LOOKUP(2,1/('Overview - Section A'!$C$37:$C$44&lt;=$G66)/('Overview - Section A'!$T$37:$T$44&gt;=$G66),'Overview - Section A'!$U$37:$U$44))</f>
        <v>a1Y1R000003PKsiUAG</v>
      </c>
      <c r="N66" s="426"/>
      <c r="O66" s="429" t="s">
        <v>472</v>
      </c>
      <c r="P66" s="377"/>
      <c r="Q66" s="409"/>
      <c r="R66" s="410"/>
      <c r="S66" s="411"/>
      <c r="T66" s="411"/>
      <c r="U66" s="411"/>
      <c r="V66" s="411"/>
      <c r="W66" s="411"/>
      <c r="X66" s="411"/>
      <c r="Y66" s="411"/>
      <c r="Z66" s="411"/>
      <c r="AA66" s="411"/>
      <c r="AB66" s="411"/>
      <c r="AC66" s="411"/>
      <c r="AD66" s="410"/>
    </row>
    <row r="67" spans="1:30" ht="47.1" customHeight="1" x14ac:dyDescent="0.25">
      <c r="A67" s="396">
        <v>7</v>
      </c>
      <c r="B67" s="419" t="str">
        <f t="shared" si="8"/>
        <v/>
      </c>
      <c r="C67" s="420">
        <f>IFERROR(IF(K67&lt;&gt;"",K67,IF(A67=A66,IF(C66&lt;YEAR('Overview - Section A'!$E$8),C66+1,""),YEAR('Overview - Section A'!$E$7)-1)),"")</f>
        <v>2019</v>
      </c>
      <c r="D67" s="421"/>
      <c r="E67" s="422"/>
      <c r="F67" s="423" t="str">
        <f t="shared" si="7"/>
        <v/>
      </c>
      <c r="G67" s="424"/>
      <c r="H67" s="425"/>
      <c r="I67" s="426" t="str">
        <f t="shared" si="5"/>
        <v>72019</v>
      </c>
      <c r="J67" s="427" t="s">
        <v>431</v>
      </c>
      <c r="K67" s="428"/>
      <c r="L67" s="426" t="b">
        <f t="shared" si="6"/>
        <v>0</v>
      </c>
      <c r="M67" s="426" t="str">
        <f>IF(G67="",J67,LOOKUP(2,1/('Overview - Section A'!$C$37:$C$44&lt;=$G67)/('Overview - Section A'!$T$37:$T$44&gt;=$G67),'Overview - Section A'!$U$37:$U$44))</f>
        <v>a1Y1R000003PKsdUAG</v>
      </c>
      <c r="N67" s="426"/>
      <c r="O67" s="429" t="s">
        <v>473</v>
      </c>
      <c r="P67" s="377"/>
      <c r="Q67" s="409"/>
      <c r="R67" s="410"/>
      <c r="S67" s="411"/>
      <c r="T67" s="411"/>
      <c r="U67" s="411"/>
      <c r="V67" s="411"/>
      <c r="W67" s="411"/>
      <c r="X67" s="411"/>
      <c r="Y67" s="411"/>
      <c r="Z67" s="411"/>
      <c r="AA67" s="411"/>
      <c r="AB67" s="411"/>
      <c r="AC67" s="411"/>
      <c r="AD67" s="410"/>
    </row>
    <row r="68" spans="1:30" ht="47.1" customHeight="1" x14ac:dyDescent="0.25">
      <c r="A68" s="396">
        <v>7</v>
      </c>
      <c r="B68" s="419" t="str">
        <f t="shared" si="8"/>
        <v/>
      </c>
      <c r="C68" s="420">
        <f>IFERROR(IF(K68&lt;&gt;"",K68,IF(A68=A67,IF(C67&lt;YEAR('Overview - Section A'!$E$8),C67+1,""),YEAR('Overview - Section A'!$E$7)-1)),"")</f>
        <v>2020</v>
      </c>
      <c r="D68" s="421"/>
      <c r="E68" s="422"/>
      <c r="F68" s="423" t="str">
        <f t="shared" si="7"/>
        <v/>
      </c>
      <c r="G68" s="424"/>
      <c r="H68" s="425"/>
      <c r="I68" s="426" t="str">
        <f t="shared" si="5"/>
        <v>72020</v>
      </c>
      <c r="J68" s="427" t="s">
        <v>433</v>
      </c>
      <c r="K68" s="428"/>
      <c r="L68" s="426" t="b">
        <f t="shared" si="6"/>
        <v>0</v>
      </c>
      <c r="M68" s="426" t="str">
        <f>IF(G68="",J68,LOOKUP(2,1/('Overview - Section A'!$C$37:$C$44&lt;=$G68)/('Overview - Section A'!$T$37:$T$44&gt;=$G68),'Overview - Section A'!$U$37:$U$44))</f>
        <v>a1Y1R000003PKseUAG</v>
      </c>
      <c r="N68" s="426"/>
      <c r="O68" s="429" t="s">
        <v>474</v>
      </c>
      <c r="P68" s="377"/>
      <c r="Q68" s="409"/>
      <c r="R68" s="410"/>
      <c r="S68" s="411"/>
      <c r="T68" s="411"/>
      <c r="U68" s="411"/>
      <c r="V68" s="411"/>
      <c r="W68" s="411"/>
      <c r="X68" s="411"/>
      <c r="Y68" s="411"/>
      <c r="Z68" s="411"/>
      <c r="AA68" s="411"/>
      <c r="AB68" s="411"/>
      <c r="AC68" s="411"/>
      <c r="AD68" s="410"/>
    </row>
    <row r="69" spans="1:30" ht="47.1" customHeight="1" x14ac:dyDescent="0.25">
      <c r="A69" s="396">
        <v>7</v>
      </c>
      <c r="B69" s="419" t="str">
        <f t="shared" si="8"/>
        <v/>
      </c>
      <c r="C69" s="420">
        <f>IFERROR(IF(K69&lt;&gt;"",K69,IF(A69=A68,IF(C68&lt;YEAR('Overview - Section A'!$E$8),C68+1,""),YEAR('Overview - Section A'!$E$7)-1)),"")</f>
        <v>2021</v>
      </c>
      <c r="D69" s="421"/>
      <c r="E69" s="422"/>
      <c r="F69" s="423" t="str">
        <f t="shared" si="7"/>
        <v/>
      </c>
      <c r="G69" s="424"/>
      <c r="H69" s="425"/>
      <c r="I69" s="426" t="str">
        <f t="shared" si="5"/>
        <v>72021</v>
      </c>
      <c r="J69" s="427" t="s">
        <v>435</v>
      </c>
      <c r="K69" s="428"/>
      <c r="L69" s="426" t="b">
        <f t="shared" si="6"/>
        <v>0</v>
      </c>
      <c r="M69" s="426" t="str">
        <f>IF(G69="",J69,LOOKUP(2,1/('Overview - Section A'!$C$37:$C$44&lt;=$G69)/('Overview - Section A'!$T$37:$T$44&gt;=$G69),'Overview - Section A'!$U$37:$U$44))</f>
        <v>a1Y1R000003PKsfUAG</v>
      </c>
      <c r="N69" s="426"/>
      <c r="O69" s="429" t="s">
        <v>475</v>
      </c>
      <c r="P69" s="377"/>
      <c r="Q69" s="409"/>
      <c r="R69" s="410"/>
      <c r="S69" s="411"/>
      <c r="T69" s="411"/>
      <c r="U69" s="411"/>
      <c r="V69" s="411"/>
      <c r="W69" s="411"/>
      <c r="X69" s="411"/>
      <c r="Y69" s="411"/>
      <c r="Z69" s="411"/>
      <c r="AA69" s="411"/>
      <c r="AB69" s="411"/>
      <c r="AC69" s="411"/>
      <c r="AD69" s="410"/>
    </row>
    <row r="70" spans="1:30" ht="47.1" customHeight="1" x14ac:dyDescent="0.25">
      <c r="A70" s="396">
        <v>7</v>
      </c>
      <c r="B70" s="419" t="str">
        <f t="shared" si="8"/>
        <v/>
      </c>
      <c r="C70" s="420">
        <f>IFERROR(IF(K70&lt;&gt;"",K70,IF(A70=A69,IF(C69&lt;YEAR('Overview - Section A'!$E$8),C69+1,""),YEAR('Overview - Section A'!$E$7)-1)),"")</f>
        <v>2022</v>
      </c>
      <c r="D70" s="421"/>
      <c r="E70" s="422"/>
      <c r="F70" s="423" t="str">
        <f t="shared" si="7"/>
        <v/>
      </c>
      <c r="G70" s="424"/>
      <c r="H70" s="425"/>
      <c r="I70" s="426" t="str">
        <f t="shared" si="5"/>
        <v>72022</v>
      </c>
      <c r="J70" s="427" t="s">
        <v>437</v>
      </c>
      <c r="K70" s="428"/>
      <c r="L70" s="426" t="b">
        <f t="shared" si="6"/>
        <v>0</v>
      </c>
      <c r="M70" s="426" t="str">
        <f>IF(G70="",J70,LOOKUP(2,1/('Overview - Section A'!$C$37:$C$44&lt;=$G70)/('Overview - Section A'!$T$37:$T$44&gt;=$G70),'Overview - Section A'!$U$37:$U$44))</f>
        <v>a1Y1R000003PKsgUAG</v>
      </c>
      <c r="N70" s="426"/>
      <c r="O70" s="429" t="s">
        <v>476</v>
      </c>
      <c r="P70" s="377"/>
      <c r="Q70" s="409"/>
      <c r="R70" s="410"/>
      <c r="S70" s="411"/>
      <c r="T70" s="411"/>
      <c r="U70" s="411"/>
      <c r="V70" s="411"/>
      <c r="W70" s="411"/>
      <c r="X70" s="411"/>
      <c r="Y70" s="411"/>
      <c r="Z70" s="411"/>
      <c r="AA70" s="411"/>
      <c r="AB70" s="411"/>
      <c r="AC70" s="411"/>
      <c r="AD70" s="410"/>
    </row>
    <row r="71" spans="1:30" ht="47.1" customHeight="1" x14ac:dyDescent="0.25">
      <c r="A71" s="396">
        <v>7</v>
      </c>
      <c r="B71" s="419" t="str">
        <f t="shared" si="8"/>
        <v/>
      </c>
      <c r="C71" s="420" t="str">
        <f>IFERROR(IF(K71&lt;&gt;"",K71,IF(A71=A70,IF(C70&lt;YEAR('Overview - Section A'!$E$8),C70+1,""),YEAR('Overview - Section A'!$E$7)-1)),"")</f>
        <v/>
      </c>
      <c r="D71" s="421"/>
      <c r="E71" s="422"/>
      <c r="F71" s="423" t="str">
        <f t="shared" si="7"/>
        <v/>
      </c>
      <c r="G71" s="424"/>
      <c r="H71" s="425"/>
      <c r="I71" s="426" t="str">
        <f t="shared" si="5"/>
        <v>7</v>
      </c>
      <c r="J71" s="427" t="s">
        <v>439</v>
      </c>
      <c r="K71" s="428"/>
      <c r="L71" s="426" t="b">
        <f t="shared" si="6"/>
        <v>0</v>
      </c>
      <c r="M71" s="426" t="str">
        <f>IF(G71="",J71,LOOKUP(2,1/('Overview - Section A'!$C$37:$C$44&lt;=$G71)/('Overview - Section A'!$T$37:$T$44&gt;=$G71),'Overview - Section A'!$U$37:$U$44))</f>
        <v>a1Y1R000003PKshUAG</v>
      </c>
      <c r="N71" s="426"/>
      <c r="O71" s="429" t="s">
        <v>477</v>
      </c>
      <c r="P71" s="377"/>
      <c r="Q71" s="409"/>
      <c r="R71" s="410"/>
      <c r="S71" s="411"/>
      <c r="T71" s="411"/>
      <c r="U71" s="411"/>
      <c r="V71" s="411"/>
      <c r="W71" s="411"/>
      <c r="X71" s="411"/>
      <c r="Y71" s="411"/>
      <c r="Z71" s="411"/>
      <c r="AA71" s="411"/>
      <c r="AB71" s="411"/>
      <c r="AC71" s="411"/>
      <c r="AD71" s="410"/>
    </row>
    <row r="72" spans="1:30" ht="47.1" customHeight="1" x14ac:dyDescent="0.25">
      <c r="A72" s="396">
        <v>7</v>
      </c>
      <c r="B72" s="419" t="str">
        <f t="shared" si="8"/>
        <v/>
      </c>
      <c r="C72" s="420" t="str">
        <f>IFERROR(IF(K72&lt;&gt;"",K72,IF(A72=A71,IF(C71&lt;YEAR('Overview - Section A'!$E$8),C71+1,""),YEAR('Overview - Section A'!$E$7)-1)),"")</f>
        <v/>
      </c>
      <c r="D72" s="421"/>
      <c r="E72" s="422"/>
      <c r="F72" s="423" t="str">
        <f t="shared" si="7"/>
        <v/>
      </c>
      <c r="G72" s="424"/>
      <c r="H72" s="425"/>
      <c r="I72" s="426" t="str">
        <f t="shared" si="5"/>
        <v>7</v>
      </c>
      <c r="J72" s="427" t="s">
        <v>441</v>
      </c>
      <c r="K72" s="428"/>
      <c r="L72" s="426" t="b">
        <f t="shared" si="6"/>
        <v>0</v>
      </c>
      <c r="M72" s="426" t="str">
        <f>IF(G72="",J72,LOOKUP(2,1/('Overview - Section A'!$C$37:$C$44&lt;=$G72)/('Overview - Section A'!$T$37:$T$44&gt;=$G72),'Overview - Section A'!$U$37:$U$44))</f>
        <v>a1Y1R000003PKsiUAG</v>
      </c>
      <c r="N72" s="426"/>
      <c r="O72" s="429" t="s">
        <v>478</v>
      </c>
      <c r="P72" s="377"/>
      <c r="Q72" s="409"/>
      <c r="R72" s="410"/>
      <c r="S72" s="411"/>
      <c r="T72" s="411"/>
      <c r="U72" s="411"/>
      <c r="V72" s="411"/>
      <c r="W72" s="411"/>
      <c r="X72" s="411"/>
      <c r="Y72" s="411"/>
      <c r="Z72" s="411"/>
      <c r="AA72" s="411"/>
      <c r="AB72" s="411"/>
      <c r="AC72" s="411"/>
      <c r="AD72" s="410"/>
    </row>
    <row r="73" spans="1:30" ht="47.1" customHeight="1" x14ac:dyDescent="0.25">
      <c r="A73" s="396">
        <v>8</v>
      </c>
      <c r="B73" s="419" t="str">
        <f t="shared" si="8"/>
        <v/>
      </c>
      <c r="C73" s="420">
        <f>IFERROR(IF(K73&lt;&gt;"",K73,IF(A73=A72,IF(C72&lt;YEAR('Overview - Section A'!$E$8),C72+1,""),YEAR('Overview - Section A'!$E$7)-1)),"")</f>
        <v>2019</v>
      </c>
      <c r="D73" s="421"/>
      <c r="E73" s="422"/>
      <c r="F73" s="423" t="str">
        <f t="shared" si="7"/>
        <v/>
      </c>
      <c r="G73" s="424"/>
      <c r="H73" s="425"/>
      <c r="I73" s="426" t="str">
        <f t="shared" si="5"/>
        <v>82019</v>
      </c>
      <c r="J73" s="427" t="s">
        <v>431</v>
      </c>
      <c r="K73" s="428"/>
      <c r="L73" s="426" t="b">
        <f t="shared" si="6"/>
        <v>0</v>
      </c>
      <c r="M73" s="426" t="str">
        <f>IF(G73="",J73,LOOKUP(2,1/('Overview - Section A'!$C$37:$C$44&lt;=$G73)/('Overview - Section A'!$T$37:$T$44&gt;=$G73),'Overview - Section A'!$U$37:$U$44))</f>
        <v>a1Y1R000003PKsdUAG</v>
      </c>
      <c r="N73" s="426"/>
      <c r="O73" s="429" t="s">
        <v>479</v>
      </c>
      <c r="P73" s="377"/>
      <c r="Q73" s="409"/>
      <c r="R73" s="410"/>
      <c r="S73" s="411"/>
      <c r="T73" s="411"/>
      <c r="U73" s="411"/>
      <c r="V73" s="411"/>
      <c r="W73" s="411"/>
      <c r="X73" s="411"/>
      <c r="Y73" s="411"/>
      <c r="Z73" s="411"/>
      <c r="AA73" s="411"/>
      <c r="AB73" s="411"/>
      <c r="AC73" s="411"/>
      <c r="AD73" s="410"/>
    </row>
    <row r="74" spans="1:30" ht="47.1" customHeight="1" x14ac:dyDescent="0.25">
      <c r="A74" s="396">
        <v>8</v>
      </c>
      <c r="B74" s="419" t="str">
        <f t="shared" si="8"/>
        <v/>
      </c>
      <c r="C74" s="420">
        <f>IFERROR(IF(K74&lt;&gt;"",K74,IF(A74=A73,IF(C73&lt;YEAR('Overview - Section A'!$E$8),C73+1,""),YEAR('Overview - Section A'!$E$7)-1)),"")</f>
        <v>2020</v>
      </c>
      <c r="D74" s="421"/>
      <c r="E74" s="422"/>
      <c r="F74" s="423" t="str">
        <f t="shared" si="7"/>
        <v/>
      </c>
      <c r="G74" s="424"/>
      <c r="H74" s="425"/>
      <c r="I74" s="426" t="str">
        <f t="shared" si="5"/>
        <v>82020</v>
      </c>
      <c r="J74" s="427" t="s">
        <v>433</v>
      </c>
      <c r="K74" s="428"/>
      <c r="L74" s="426" t="b">
        <f t="shared" si="6"/>
        <v>0</v>
      </c>
      <c r="M74" s="426" t="str">
        <f>IF(G74="",J74,LOOKUP(2,1/('Overview - Section A'!$C$37:$C$44&lt;=$G74)/('Overview - Section A'!$T$37:$T$44&gt;=$G74),'Overview - Section A'!$U$37:$U$44))</f>
        <v>a1Y1R000003PKseUAG</v>
      </c>
      <c r="N74" s="426"/>
      <c r="O74" s="429" t="s">
        <v>480</v>
      </c>
      <c r="P74" s="377"/>
      <c r="Q74" s="409"/>
      <c r="R74" s="410"/>
      <c r="S74" s="411"/>
      <c r="T74" s="411"/>
      <c r="U74" s="411"/>
      <c r="V74" s="411"/>
      <c r="W74" s="411"/>
      <c r="X74" s="411"/>
      <c r="Y74" s="411"/>
      <c r="Z74" s="411"/>
      <c r="AA74" s="411"/>
      <c r="AB74" s="411"/>
      <c r="AC74" s="411"/>
      <c r="AD74" s="410"/>
    </row>
    <row r="75" spans="1:30" ht="47.1" customHeight="1" x14ac:dyDescent="0.25">
      <c r="A75" s="396">
        <v>8</v>
      </c>
      <c r="B75" s="419" t="str">
        <f t="shared" si="8"/>
        <v/>
      </c>
      <c r="C75" s="420">
        <f>IFERROR(IF(K75&lt;&gt;"",K75,IF(A75=A74,IF(C74&lt;YEAR('Overview - Section A'!$E$8),C74+1,""),YEAR('Overview - Section A'!$E$7)-1)),"")</f>
        <v>2021</v>
      </c>
      <c r="D75" s="421"/>
      <c r="E75" s="422"/>
      <c r="F75" s="423" t="str">
        <f t="shared" si="7"/>
        <v/>
      </c>
      <c r="G75" s="424"/>
      <c r="H75" s="425"/>
      <c r="I75" s="426" t="str">
        <f t="shared" si="5"/>
        <v>82021</v>
      </c>
      <c r="J75" s="427" t="s">
        <v>435</v>
      </c>
      <c r="K75" s="428"/>
      <c r="L75" s="426" t="b">
        <f t="shared" si="6"/>
        <v>0</v>
      </c>
      <c r="M75" s="426" t="str">
        <f>IF(G75="",J75,LOOKUP(2,1/('Overview - Section A'!$C$37:$C$44&lt;=$G75)/('Overview - Section A'!$T$37:$T$44&gt;=$G75),'Overview - Section A'!$U$37:$U$44))</f>
        <v>a1Y1R000003PKsfUAG</v>
      </c>
      <c r="N75" s="426"/>
      <c r="O75" s="429" t="s">
        <v>481</v>
      </c>
      <c r="P75" s="377"/>
      <c r="Q75" s="409"/>
      <c r="R75" s="410"/>
      <c r="S75" s="411"/>
      <c r="T75" s="411"/>
      <c r="U75" s="411"/>
      <c r="V75" s="411"/>
      <c r="W75" s="411"/>
      <c r="X75" s="411"/>
      <c r="Y75" s="411"/>
      <c r="Z75" s="411"/>
      <c r="AA75" s="411"/>
      <c r="AB75" s="411"/>
      <c r="AC75" s="411"/>
      <c r="AD75" s="410"/>
    </row>
    <row r="76" spans="1:30" ht="47.1" customHeight="1" x14ac:dyDescent="0.25">
      <c r="A76" s="396">
        <v>8</v>
      </c>
      <c r="B76" s="419" t="str">
        <f t="shared" si="8"/>
        <v/>
      </c>
      <c r="C76" s="420">
        <f>IFERROR(IF(K76&lt;&gt;"",K76,IF(A76=A75,IF(C75&lt;YEAR('Overview - Section A'!$E$8),C75+1,""),YEAR('Overview - Section A'!$E$7)-1)),"")</f>
        <v>2022</v>
      </c>
      <c r="D76" s="421"/>
      <c r="E76" s="422"/>
      <c r="F76" s="423" t="str">
        <f t="shared" si="7"/>
        <v/>
      </c>
      <c r="G76" s="424"/>
      <c r="H76" s="425"/>
      <c r="I76" s="426" t="str">
        <f t="shared" si="5"/>
        <v>82022</v>
      </c>
      <c r="J76" s="427" t="s">
        <v>437</v>
      </c>
      <c r="K76" s="428"/>
      <c r="L76" s="426" t="b">
        <f t="shared" si="6"/>
        <v>0</v>
      </c>
      <c r="M76" s="426" t="str">
        <f>IF(G76="",J76,LOOKUP(2,1/('Overview - Section A'!$C$37:$C$44&lt;=$G76)/('Overview - Section A'!$T$37:$T$44&gt;=$G76),'Overview - Section A'!$U$37:$U$44))</f>
        <v>a1Y1R000003PKsgUAG</v>
      </c>
      <c r="N76" s="426"/>
      <c r="O76" s="429" t="s">
        <v>482</v>
      </c>
      <c r="P76" s="377"/>
      <c r="Q76" s="409"/>
      <c r="R76" s="410"/>
      <c r="S76" s="411"/>
      <c r="T76" s="411"/>
      <c r="U76" s="411"/>
      <c r="V76" s="411"/>
      <c r="W76" s="411"/>
      <c r="X76" s="411"/>
      <c r="Y76" s="411"/>
      <c r="Z76" s="411"/>
      <c r="AA76" s="411"/>
      <c r="AB76" s="411"/>
      <c r="AC76" s="411"/>
      <c r="AD76" s="410"/>
    </row>
    <row r="77" spans="1:30" ht="47.1" customHeight="1" x14ac:dyDescent="0.25">
      <c r="A77" s="396">
        <v>8</v>
      </c>
      <c r="B77" s="419" t="str">
        <f t="shared" si="8"/>
        <v/>
      </c>
      <c r="C77" s="420" t="str">
        <f>IFERROR(IF(K77&lt;&gt;"",K77,IF(A77=A76,IF(C76&lt;YEAR('Overview - Section A'!$E$8),C76+1,""),YEAR('Overview - Section A'!$E$7)-1)),"")</f>
        <v/>
      </c>
      <c r="D77" s="421"/>
      <c r="E77" s="422"/>
      <c r="F77" s="423" t="str">
        <f t="shared" si="7"/>
        <v/>
      </c>
      <c r="G77" s="424"/>
      <c r="H77" s="425"/>
      <c r="I77" s="426" t="str">
        <f t="shared" si="5"/>
        <v>8</v>
      </c>
      <c r="J77" s="427" t="s">
        <v>439</v>
      </c>
      <c r="K77" s="428"/>
      <c r="L77" s="426" t="b">
        <f t="shared" si="6"/>
        <v>0</v>
      </c>
      <c r="M77" s="426" t="str">
        <f>IF(G77="",J77,LOOKUP(2,1/('Overview - Section A'!$C$37:$C$44&lt;=$G77)/('Overview - Section A'!$T$37:$T$44&gt;=$G77),'Overview - Section A'!$U$37:$U$44))</f>
        <v>a1Y1R000003PKshUAG</v>
      </c>
      <c r="N77" s="426"/>
      <c r="O77" s="429" t="s">
        <v>483</v>
      </c>
      <c r="P77" s="377"/>
      <c r="Q77" s="409"/>
      <c r="R77" s="410"/>
      <c r="S77" s="411"/>
      <c r="T77" s="411"/>
      <c r="U77" s="411"/>
      <c r="V77" s="411"/>
      <c r="W77" s="411"/>
      <c r="X77" s="411"/>
      <c r="Y77" s="411"/>
      <c r="Z77" s="411"/>
      <c r="AA77" s="411"/>
      <c r="AB77" s="411"/>
      <c r="AC77" s="411"/>
      <c r="AD77" s="410"/>
    </row>
    <row r="78" spans="1:30" ht="47.1" customHeight="1" x14ac:dyDescent="0.25">
      <c r="A78" s="396">
        <v>8</v>
      </c>
      <c r="B78" s="419" t="str">
        <f t="shared" si="8"/>
        <v/>
      </c>
      <c r="C78" s="420" t="str">
        <f>IFERROR(IF(K78&lt;&gt;"",K78,IF(A78=A77,IF(C77&lt;YEAR('Overview - Section A'!$E$8),C77+1,""),YEAR('Overview - Section A'!$E$7)-1)),"")</f>
        <v/>
      </c>
      <c r="D78" s="421"/>
      <c r="E78" s="422"/>
      <c r="F78" s="423" t="str">
        <f t="shared" si="7"/>
        <v/>
      </c>
      <c r="G78" s="424"/>
      <c r="H78" s="425"/>
      <c r="I78" s="426" t="str">
        <f t="shared" si="5"/>
        <v>8</v>
      </c>
      <c r="J78" s="427" t="s">
        <v>441</v>
      </c>
      <c r="K78" s="428"/>
      <c r="L78" s="426" t="b">
        <f t="shared" si="6"/>
        <v>0</v>
      </c>
      <c r="M78" s="426" t="str">
        <f>IF(G78="",J78,LOOKUP(2,1/('Overview - Section A'!$C$37:$C$44&lt;=$G78)/('Overview - Section A'!$T$37:$T$44&gt;=$G78),'Overview - Section A'!$U$37:$U$44))</f>
        <v>a1Y1R000003PKsiUAG</v>
      </c>
      <c r="N78" s="426"/>
      <c r="O78" s="429" t="s">
        <v>484</v>
      </c>
      <c r="P78" s="377"/>
      <c r="Q78" s="409"/>
      <c r="R78" s="410"/>
      <c r="S78" s="411"/>
      <c r="T78" s="411"/>
      <c r="U78" s="411"/>
      <c r="V78" s="411"/>
      <c r="W78" s="411"/>
      <c r="X78" s="411"/>
      <c r="Y78" s="411"/>
      <c r="Z78" s="411"/>
      <c r="AA78" s="411"/>
      <c r="AB78" s="411"/>
      <c r="AC78" s="411"/>
      <c r="AD78" s="410"/>
    </row>
    <row r="79" spans="1:30" ht="47.1" customHeight="1" x14ac:dyDescent="0.25">
      <c r="A79" s="396">
        <v>9</v>
      </c>
      <c r="B79" s="419" t="str">
        <f t="shared" si="8"/>
        <v/>
      </c>
      <c r="C79" s="420">
        <f>IFERROR(IF(K79&lt;&gt;"",K79,IF(A79=A78,IF(C78&lt;YEAR('Overview - Section A'!$E$8),C78+1,""),YEAR('Overview - Section A'!$E$7)-1)),"")</f>
        <v>2019</v>
      </c>
      <c r="D79" s="421"/>
      <c r="E79" s="422"/>
      <c r="F79" s="423" t="str">
        <f t="shared" si="7"/>
        <v/>
      </c>
      <c r="G79" s="424"/>
      <c r="H79" s="425"/>
      <c r="I79" s="426" t="str">
        <f t="shared" si="5"/>
        <v>92019</v>
      </c>
      <c r="J79" s="427" t="s">
        <v>431</v>
      </c>
      <c r="K79" s="428"/>
      <c r="L79" s="426" t="b">
        <f t="shared" si="6"/>
        <v>0</v>
      </c>
      <c r="M79" s="426" t="str">
        <f>IF(G79="",J79,LOOKUP(2,1/('Overview - Section A'!$C$37:$C$44&lt;=$G79)/('Overview - Section A'!$T$37:$T$44&gt;=$G79),'Overview - Section A'!$U$37:$U$44))</f>
        <v>a1Y1R000003PKsdUAG</v>
      </c>
      <c r="N79" s="426"/>
      <c r="O79" s="429" t="s">
        <v>485</v>
      </c>
      <c r="P79" s="377"/>
      <c r="Q79" s="409"/>
      <c r="R79" s="410"/>
      <c r="S79" s="411"/>
      <c r="T79" s="411"/>
      <c r="U79" s="411"/>
      <c r="V79" s="411"/>
      <c r="W79" s="411"/>
      <c r="X79" s="411"/>
      <c r="Y79" s="411"/>
      <c r="Z79" s="411"/>
      <c r="AA79" s="411"/>
      <c r="AB79" s="411"/>
      <c r="AC79" s="411"/>
      <c r="AD79" s="410"/>
    </row>
    <row r="80" spans="1:30" ht="47.1" customHeight="1" x14ac:dyDescent="0.25">
      <c r="A80" s="396">
        <v>9</v>
      </c>
      <c r="B80" s="419" t="str">
        <f t="shared" si="8"/>
        <v/>
      </c>
      <c r="C80" s="420">
        <f>IFERROR(IF(K80&lt;&gt;"",K80,IF(A80=A79,IF(C79&lt;YEAR('Overview - Section A'!$E$8),C79+1,""),YEAR('Overview - Section A'!$E$7)-1)),"")</f>
        <v>2020</v>
      </c>
      <c r="D80" s="421"/>
      <c r="E80" s="422"/>
      <c r="F80" s="423" t="str">
        <f t="shared" si="7"/>
        <v/>
      </c>
      <c r="G80" s="424"/>
      <c r="H80" s="425"/>
      <c r="I80" s="426" t="str">
        <f t="shared" si="5"/>
        <v>92020</v>
      </c>
      <c r="J80" s="427" t="s">
        <v>433</v>
      </c>
      <c r="K80" s="428"/>
      <c r="L80" s="426" t="b">
        <f t="shared" si="6"/>
        <v>0</v>
      </c>
      <c r="M80" s="426" t="str">
        <f>IF(G80="",J80,LOOKUP(2,1/('Overview - Section A'!$C$37:$C$44&lt;=$G80)/('Overview - Section A'!$T$37:$T$44&gt;=$G80),'Overview - Section A'!$U$37:$U$44))</f>
        <v>a1Y1R000003PKseUAG</v>
      </c>
      <c r="N80" s="426"/>
      <c r="O80" s="429" t="s">
        <v>486</v>
      </c>
      <c r="P80" s="377"/>
      <c r="Q80" s="409"/>
      <c r="R80" s="410"/>
      <c r="S80" s="411"/>
      <c r="T80" s="411"/>
      <c r="U80" s="411"/>
      <c r="V80" s="411"/>
      <c r="W80" s="411"/>
      <c r="X80" s="411"/>
      <c r="Y80" s="411"/>
      <c r="Z80" s="411"/>
      <c r="AA80" s="411"/>
      <c r="AB80" s="411"/>
      <c r="AC80" s="411"/>
      <c r="AD80" s="410"/>
    </row>
    <row r="81" spans="1:30" ht="47.1" customHeight="1" x14ac:dyDescent="0.25">
      <c r="A81" s="396">
        <v>9</v>
      </c>
      <c r="B81" s="419" t="str">
        <f t="shared" si="8"/>
        <v/>
      </c>
      <c r="C81" s="420">
        <f>IFERROR(IF(K81&lt;&gt;"",K81,IF(A81=A80,IF(C80&lt;YEAR('Overview - Section A'!$E$8),C80+1,""),YEAR('Overview - Section A'!$E$7)-1)),"")</f>
        <v>2021</v>
      </c>
      <c r="D81" s="421"/>
      <c r="E81" s="422"/>
      <c r="F81" s="423" t="str">
        <f t="shared" si="7"/>
        <v/>
      </c>
      <c r="G81" s="424"/>
      <c r="H81" s="425"/>
      <c r="I81" s="426" t="str">
        <f t="shared" si="5"/>
        <v>92021</v>
      </c>
      <c r="J81" s="427" t="s">
        <v>435</v>
      </c>
      <c r="K81" s="428"/>
      <c r="L81" s="426" t="b">
        <f t="shared" si="6"/>
        <v>0</v>
      </c>
      <c r="M81" s="426" t="str">
        <f>IF(G81="",J81,LOOKUP(2,1/('Overview - Section A'!$C$37:$C$44&lt;=$G81)/('Overview - Section A'!$T$37:$T$44&gt;=$G81),'Overview - Section A'!$U$37:$U$44))</f>
        <v>a1Y1R000003PKsfUAG</v>
      </c>
      <c r="N81" s="426"/>
      <c r="O81" s="429" t="s">
        <v>487</v>
      </c>
      <c r="P81" s="377"/>
      <c r="Q81" s="409"/>
      <c r="R81" s="410"/>
      <c r="S81" s="411"/>
      <c r="T81" s="411"/>
      <c r="U81" s="411"/>
      <c r="V81" s="411"/>
      <c r="W81" s="411"/>
      <c r="X81" s="411"/>
      <c r="Y81" s="411"/>
      <c r="Z81" s="411"/>
      <c r="AA81" s="411"/>
      <c r="AB81" s="411"/>
      <c r="AC81" s="411"/>
      <c r="AD81" s="410"/>
    </row>
    <row r="82" spans="1:30" ht="47.1" customHeight="1" x14ac:dyDescent="0.25">
      <c r="A82" s="396">
        <v>9</v>
      </c>
      <c r="B82" s="419" t="str">
        <f t="shared" si="8"/>
        <v/>
      </c>
      <c r="C82" s="420">
        <f>IFERROR(IF(K82&lt;&gt;"",K82,IF(A82=A81,IF(C81&lt;YEAR('Overview - Section A'!$E$8),C81+1,""),YEAR('Overview - Section A'!$E$7)-1)),"")</f>
        <v>2022</v>
      </c>
      <c r="D82" s="421"/>
      <c r="E82" s="422"/>
      <c r="F82" s="423" t="str">
        <f t="shared" si="7"/>
        <v/>
      </c>
      <c r="G82" s="424"/>
      <c r="H82" s="425"/>
      <c r="I82" s="426" t="str">
        <f t="shared" si="5"/>
        <v>92022</v>
      </c>
      <c r="J82" s="427" t="s">
        <v>437</v>
      </c>
      <c r="K82" s="428"/>
      <c r="L82" s="426" t="b">
        <f t="shared" si="6"/>
        <v>0</v>
      </c>
      <c r="M82" s="426" t="str">
        <f>IF(G82="",J82,LOOKUP(2,1/('Overview - Section A'!$C$37:$C$44&lt;=$G82)/('Overview - Section A'!$T$37:$T$44&gt;=$G82),'Overview - Section A'!$U$37:$U$44))</f>
        <v>a1Y1R000003PKsgUAG</v>
      </c>
      <c r="N82" s="426"/>
      <c r="O82" s="429" t="s">
        <v>488</v>
      </c>
      <c r="P82" s="377"/>
      <c r="Q82" s="409"/>
      <c r="R82" s="410"/>
      <c r="S82" s="411"/>
      <c r="T82" s="411"/>
      <c r="U82" s="411"/>
      <c r="V82" s="411"/>
      <c r="W82" s="411"/>
      <c r="X82" s="411"/>
      <c r="Y82" s="411"/>
      <c r="Z82" s="411"/>
      <c r="AA82" s="411"/>
      <c r="AB82" s="411"/>
      <c r="AC82" s="411"/>
      <c r="AD82" s="410"/>
    </row>
    <row r="83" spans="1:30" ht="47.1" customHeight="1" x14ac:dyDescent="0.25">
      <c r="A83" s="396">
        <v>9</v>
      </c>
      <c r="B83" s="419" t="str">
        <f t="shared" si="8"/>
        <v/>
      </c>
      <c r="C83" s="420" t="str">
        <f>IFERROR(IF(K83&lt;&gt;"",K83,IF(A83=A82,IF(C82&lt;YEAR('Overview - Section A'!$E$8),C82+1,""),YEAR('Overview - Section A'!$E$7)-1)),"")</f>
        <v/>
      </c>
      <c r="D83" s="421"/>
      <c r="E83" s="422"/>
      <c r="F83" s="423" t="str">
        <f t="shared" si="7"/>
        <v/>
      </c>
      <c r="G83" s="424"/>
      <c r="H83" s="425"/>
      <c r="I83" s="426" t="str">
        <f t="shared" si="5"/>
        <v>9</v>
      </c>
      <c r="J83" s="427" t="s">
        <v>439</v>
      </c>
      <c r="K83" s="428"/>
      <c r="L83" s="426" t="b">
        <f t="shared" si="6"/>
        <v>0</v>
      </c>
      <c r="M83" s="426" t="str">
        <f>IF(G83="",J83,LOOKUP(2,1/('Overview - Section A'!$C$37:$C$44&lt;=$G83)/('Overview - Section A'!$T$37:$T$44&gt;=$G83),'Overview - Section A'!$U$37:$U$44))</f>
        <v>a1Y1R000003PKshUAG</v>
      </c>
      <c r="N83" s="426"/>
      <c r="O83" s="429" t="s">
        <v>489</v>
      </c>
      <c r="P83" s="377"/>
      <c r="Q83" s="409"/>
      <c r="R83" s="410"/>
      <c r="S83" s="411"/>
      <c r="T83" s="411"/>
      <c r="U83" s="411"/>
      <c r="V83" s="411"/>
      <c r="W83" s="411"/>
      <c r="X83" s="411"/>
      <c r="Y83" s="411"/>
      <c r="Z83" s="411"/>
      <c r="AA83" s="411"/>
      <c r="AB83" s="411"/>
      <c r="AC83" s="411"/>
      <c r="AD83" s="410"/>
    </row>
    <row r="84" spans="1:30" ht="47.1" customHeight="1" x14ac:dyDescent="0.25">
      <c r="A84" s="396">
        <v>9</v>
      </c>
      <c r="B84" s="419" t="str">
        <f t="shared" si="8"/>
        <v/>
      </c>
      <c r="C84" s="420" t="str">
        <f>IFERROR(IF(K84&lt;&gt;"",K84,IF(A84=A83,IF(C83&lt;YEAR('Overview - Section A'!$E$8),C83+1,""),YEAR('Overview - Section A'!$E$7)-1)),"")</f>
        <v/>
      </c>
      <c r="D84" s="421"/>
      <c r="E84" s="422"/>
      <c r="F84" s="423" t="str">
        <f t="shared" si="7"/>
        <v/>
      </c>
      <c r="G84" s="424"/>
      <c r="H84" s="425"/>
      <c r="I84" s="426" t="str">
        <f t="shared" si="5"/>
        <v>9</v>
      </c>
      <c r="J84" s="427" t="s">
        <v>441</v>
      </c>
      <c r="K84" s="428"/>
      <c r="L84" s="426" t="b">
        <f t="shared" si="6"/>
        <v>0</v>
      </c>
      <c r="M84" s="426" t="str">
        <f>IF(G84="",J84,LOOKUP(2,1/('Overview - Section A'!$C$37:$C$44&lt;=$G84)/('Overview - Section A'!$T$37:$T$44&gt;=$G84),'Overview - Section A'!$U$37:$U$44))</f>
        <v>a1Y1R000003PKsiUAG</v>
      </c>
      <c r="N84" s="426"/>
      <c r="O84" s="429" t="s">
        <v>490</v>
      </c>
      <c r="P84" s="377"/>
      <c r="Q84" s="409"/>
      <c r="R84" s="410"/>
      <c r="S84" s="411"/>
      <c r="T84" s="411"/>
      <c r="U84" s="411"/>
      <c r="V84" s="411"/>
      <c r="W84" s="411"/>
      <c r="X84" s="411"/>
      <c r="Y84" s="411"/>
      <c r="Z84" s="411"/>
      <c r="AA84" s="411"/>
      <c r="AB84" s="411"/>
      <c r="AC84" s="411"/>
      <c r="AD84" s="410"/>
    </row>
    <row r="85" spans="1:30" ht="47.1" customHeight="1" x14ac:dyDescent="0.25">
      <c r="A85" s="396">
        <v>10</v>
      </c>
      <c r="B85" s="419" t="str">
        <f t="shared" si="8"/>
        <v/>
      </c>
      <c r="C85" s="420">
        <f>IFERROR(IF(K85&lt;&gt;"",K85,IF(A85=A84,IF(C84&lt;YEAR('Overview - Section A'!$E$8),C84+1,""),YEAR('Overview - Section A'!$E$7)-1)),"")</f>
        <v>2019</v>
      </c>
      <c r="D85" s="421"/>
      <c r="E85" s="422"/>
      <c r="F85" s="423" t="str">
        <f t="shared" si="7"/>
        <v/>
      </c>
      <c r="G85" s="424"/>
      <c r="H85" s="425"/>
      <c r="I85" s="426" t="str">
        <f t="shared" si="5"/>
        <v>102019</v>
      </c>
      <c r="J85" s="427" t="s">
        <v>431</v>
      </c>
      <c r="K85" s="428"/>
      <c r="L85" s="426" t="b">
        <f t="shared" si="6"/>
        <v>0</v>
      </c>
      <c r="M85" s="426" t="str">
        <f>IF(G85="",J85,LOOKUP(2,1/('Overview - Section A'!$C$37:$C$44&lt;=$G85)/('Overview - Section A'!$T$37:$T$44&gt;=$G85),'Overview - Section A'!$U$37:$U$44))</f>
        <v>a1Y1R000003PKsdUAG</v>
      </c>
      <c r="N85" s="426"/>
      <c r="O85" s="429" t="s">
        <v>491</v>
      </c>
      <c r="P85" s="377"/>
      <c r="Q85" s="409"/>
      <c r="R85" s="410"/>
      <c r="S85" s="411"/>
      <c r="T85" s="411"/>
      <c r="U85" s="411"/>
      <c r="V85" s="411"/>
      <c r="W85" s="411"/>
      <c r="X85" s="411"/>
      <c r="Y85" s="411"/>
      <c r="Z85" s="411"/>
      <c r="AA85" s="411"/>
      <c r="AB85" s="411"/>
      <c r="AC85" s="411"/>
      <c r="AD85" s="410"/>
    </row>
    <row r="86" spans="1:30" ht="47.1" customHeight="1" x14ac:dyDescent="0.25">
      <c r="A86" s="396">
        <v>10</v>
      </c>
      <c r="B86" s="419" t="str">
        <f t="shared" si="8"/>
        <v/>
      </c>
      <c r="C86" s="420">
        <f>IFERROR(IF(K86&lt;&gt;"",K86,IF(A86=A85,IF(C85&lt;YEAR('Overview - Section A'!$E$8),C85+1,""),YEAR('Overview - Section A'!$E$7)-1)),"")</f>
        <v>2020</v>
      </c>
      <c r="D86" s="421"/>
      <c r="E86" s="422"/>
      <c r="F86" s="423" t="str">
        <f t="shared" si="7"/>
        <v/>
      </c>
      <c r="G86" s="424"/>
      <c r="H86" s="425"/>
      <c r="I86" s="426" t="str">
        <f t="shared" si="5"/>
        <v>102020</v>
      </c>
      <c r="J86" s="427" t="s">
        <v>433</v>
      </c>
      <c r="K86" s="428"/>
      <c r="L86" s="426" t="b">
        <f t="shared" si="6"/>
        <v>0</v>
      </c>
      <c r="M86" s="426" t="str">
        <f>IF(G86="",J86,LOOKUP(2,1/('Overview - Section A'!$C$37:$C$44&lt;=$G86)/('Overview - Section A'!$T$37:$T$44&gt;=$G86),'Overview - Section A'!$U$37:$U$44))</f>
        <v>a1Y1R000003PKseUAG</v>
      </c>
      <c r="N86" s="426"/>
      <c r="O86" s="429" t="s">
        <v>492</v>
      </c>
      <c r="P86" s="377"/>
      <c r="Q86" s="409"/>
      <c r="R86" s="410"/>
      <c r="S86" s="411"/>
      <c r="T86" s="411"/>
      <c r="U86" s="411"/>
      <c r="V86" s="411"/>
      <c r="W86" s="411"/>
      <c r="X86" s="411"/>
      <c r="Y86" s="411"/>
      <c r="Z86" s="411"/>
      <c r="AA86" s="411"/>
      <c r="AB86" s="411"/>
      <c r="AC86" s="411"/>
      <c r="AD86" s="410"/>
    </row>
    <row r="87" spans="1:30" ht="47.1" customHeight="1" x14ac:dyDescent="0.25">
      <c r="A87" s="396">
        <v>10</v>
      </c>
      <c r="B87" s="419" t="str">
        <f t="shared" si="8"/>
        <v/>
      </c>
      <c r="C87" s="420">
        <f>IFERROR(IF(K87&lt;&gt;"",K87,IF(A87=A86,IF(C86&lt;YEAR('Overview - Section A'!$E$8),C86+1,""),YEAR('Overview - Section A'!$E$7)-1)),"")</f>
        <v>2021</v>
      </c>
      <c r="D87" s="421"/>
      <c r="E87" s="422"/>
      <c r="F87" s="423" t="str">
        <f t="shared" si="7"/>
        <v/>
      </c>
      <c r="G87" s="424"/>
      <c r="H87" s="425"/>
      <c r="I87" s="426" t="str">
        <f t="shared" si="5"/>
        <v>102021</v>
      </c>
      <c r="J87" s="427" t="s">
        <v>435</v>
      </c>
      <c r="K87" s="428"/>
      <c r="L87" s="426" t="b">
        <f t="shared" si="6"/>
        <v>0</v>
      </c>
      <c r="M87" s="426" t="str">
        <f>IF(G87="",J87,LOOKUP(2,1/('Overview - Section A'!$C$37:$C$44&lt;=$G87)/('Overview - Section A'!$T$37:$T$44&gt;=$G87),'Overview - Section A'!$U$37:$U$44))</f>
        <v>a1Y1R000003PKsfUAG</v>
      </c>
      <c r="N87" s="426"/>
      <c r="O87" s="429" t="s">
        <v>493</v>
      </c>
      <c r="P87" s="377"/>
      <c r="Q87" s="409"/>
      <c r="R87" s="410"/>
      <c r="S87" s="411"/>
      <c r="T87" s="411"/>
      <c r="U87" s="411"/>
      <c r="V87" s="411"/>
      <c r="W87" s="411"/>
      <c r="X87" s="411"/>
      <c r="Y87" s="411"/>
      <c r="Z87" s="411"/>
      <c r="AA87" s="411"/>
      <c r="AB87" s="411"/>
      <c r="AC87" s="411"/>
      <c r="AD87" s="410"/>
    </row>
    <row r="88" spans="1:30" ht="47.1" customHeight="1" x14ac:dyDescent="0.25">
      <c r="A88" s="396">
        <v>10</v>
      </c>
      <c r="B88" s="419" t="str">
        <f t="shared" si="8"/>
        <v/>
      </c>
      <c r="C88" s="420">
        <f>IFERROR(IF(K88&lt;&gt;"",K88,IF(A88=A87,IF(C87&lt;YEAR('Overview - Section A'!$E$8),C87+1,""),YEAR('Overview - Section A'!$E$7)-1)),"")</f>
        <v>2022</v>
      </c>
      <c r="D88" s="421"/>
      <c r="E88" s="422"/>
      <c r="F88" s="423" t="str">
        <f t="shared" si="7"/>
        <v/>
      </c>
      <c r="G88" s="424"/>
      <c r="H88" s="425"/>
      <c r="I88" s="426" t="str">
        <f t="shared" si="5"/>
        <v>102022</v>
      </c>
      <c r="J88" s="427" t="s">
        <v>437</v>
      </c>
      <c r="K88" s="428"/>
      <c r="L88" s="426" t="b">
        <f t="shared" si="6"/>
        <v>0</v>
      </c>
      <c r="M88" s="426" t="str">
        <f>IF(G88="",J88,LOOKUP(2,1/('Overview - Section A'!$C$37:$C$44&lt;=$G88)/('Overview - Section A'!$T$37:$T$44&gt;=$G88),'Overview - Section A'!$U$37:$U$44))</f>
        <v>a1Y1R000003PKsgUAG</v>
      </c>
      <c r="N88" s="426"/>
      <c r="O88" s="429" t="s">
        <v>494</v>
      </c>
      <c r="P88" s="377"/>
      <c r="Q88" s="409"/>
      <c r="R88" s="410"/>
      <c r="S88" s="411"/>
      <c r="T88" s="411"/>
      <c r="U88" s="411"/>
      <c r="V88" s="411"/>
      <c r="W88" s="411"/>
      <c r="X88" s="411"/>
      <c r="Y88" s="411"/>
      <c r="Z88" s="411"/>
      <c r="AA88" s="411"/>
      <c r="AB88" s="411"/>
      <c r="AC88" s="411"/>
      <c r="AD88" s="410"/>
    </row>
    <row r="89" spans="1:30" ht="47.1" customHeight="1" x14ac:dyDescent="0.25">
      <c r="A89" s="396">
        <v>10</v>
      </c>
      <c r="B89" s="419" t="str">
        <f t="shared" si="8"/>
        <v/>
      </c>
      <c r="C89" s="420" t="str">
        <f>IFERROR(IF(K89&lt;&gt;"",K89,IF(A89=A88,IF(C88&lt;YEAR('Overview - Section A'!$E$8),C88+1,""),YEAR('Overview - Section A'!$E$7)-1)),"")</f>
        <v/>
      </c>
      <c r="D89" s="421"/>
      <c r="E89" s="422"/>
      <c r="F89" s="423" t="str">
        <f t="shared" si="7"/>
        <v/>
      </c>
      <c r="G89" s="424"/>
      <c r="H89" s="425"/>
      <c r="I89" s="426" t="str">
        <f t="shared" si="5"/>
        <v>10</v>
      </c>
      <c r="J89" s="427" t="s">
        <v>439</v>
      </c>
      <c r="K89" s="428"/>
      <c r="L89" s="426" t="b">
        <f t="shared" si="6"/>
        <v>0</v>
      </c>
      <c r="M89" s="426" t="str">
        <f>IF(G89="",J89,LOOKUP(2,1/('Overview - Section A'!$C$37:$C$44&lt;=$G89)/('Overview - Section A'!$T$37:$T$44&gt;=$G89),'Overview - Section A'!$U$37:$U$44))</f>
        <v>a1Y1R000003PKshUAG</v>
      </c>
      <c r="N89" s="426"/>
      <c r="O89" s="429" t="s">
        <v>495</v>
      </c>
      <c r="P89" s="377"/>
      <c r="Q89" s="409"/>
      <c r="R89" s="410"/>
      <c r="S89" s="411"/>
      <c r="T89" s="411"/>
      <c r="U89" s="411"/>
      <c r="V89" s="411"/>
      <c r="W89" s="411"/>
      <c r="X89" s="411"/>
      <c r="Y89" s="411"/>
      <c r="Z89" s="411"/>
      <c r="AA89" s="411"/>
      <c r="AB89" s="411"/>
      <c r="AC89" s="411"/>
      <c r="AD89" s="410"/>
    </row>
    <row r="90" spans="1:30" ht="47.1" customHeight="1" x14ac:dyDescent="0.25">
      <c r="A90" s="396">
        <v>10</v>
      </c>
      <c r="B90" s="419" t="str">
        <f t="shared" si="8"/>
        <v/>
      </c>
      <c r="C90" s="420" t="str">
        <f>IFERROR(IF(K90&lt;&gt;"",K90,IF(A90=A89,IF(C89&lt;YEAR('Overview - Section A'!$E$8),C89+1,""),YEAR('Overview - Section A'!$E$7)-1)),"")</f>
        <v/>
      </c>
      <c r="D90" s="421"/>
      <c r="E90" s="422"/>
      <c r="F90" s="423" t="str">
        <f t="shared" si="7"/>
        <v/>
      </c>
      <c r="G90" s="424"/>
      <c r="H90" s="425"/>
      <c r="I90" s="426" t="str">
        <f t="shared" si="5"/>
        <v>10</v>
      </c>
      <c r="J90" s="427" t="s">
        <v>441</v>
      </c>
      <c r="K90" s="428"/>
      <c r="L90" s="426" t="b">
        <f t="shared" si="6"/>
        <v>0</v>
      </c>
      <c r="M90" s="426" t="str">
        <f>IF(G90="",J90,LOOKUP(2,1/('Overview - Section A'!$C$37:$C$44&lt;=$G90)/('Overview - Section A'!$T$37:$T$44&gt;=$G90),'Overview - Section A'!$U$37:$U$44))</f>
        <v>a1Y1R000003PKsiUAG</v>
      </c>
      <c r="N90" s="426"/>
      <c r="O90" s="429" t="s">
        <v>496</v>
      </c>
      <c r="P90" s="377"/>
      <c r="Q90" s="409"/>
      <c r="R90" s="410"/>
      <c r="S90" s="411"/>
      <c r="T90" s="411"/>
      <c r="U90" s="411"/>
      <c r="V90" s="411"/>
      <c r="W90" s="411"/>
      <c r="X90" s="411"/>
      <c r="Y90" s="411"/>
      <c r="Z90" s="411"/>
      <c r="AA90" s="411"/>
      <c r="AB90" s="411"/>
      <c r="AC90" s="411"/>
      <c r="AD90" s="410"/>
    </row>
    <row r="91" spans="1:30" ht="47.1" customHeight="1" x14ac:dyDescent="0.25">
      <c r="A91" s="396">
        <v>11</v>
      </c>
      <c r="B91" s="419" t="str">
        <f t="shared" si="8"/>
        <v/>
      </c>
      <c r="C91" s="420">
        <f>IFERROR(IF(K91&lt;&gt;"",K91,IF(A91=A90,IF(C90&lt;YEAR('Overview - Section A'!$E$8),C90+1,""),YEAR('Overview - Section A'!$E$7)-1)),"")</f>
        <v>2019</v>
      </c>
      <c r="D91" s="421"/>
      <c r="E91" s="422"/>
      <c r="F91" s="423" t="str">
        <f t="shared" si="7"/>
        <v/>
      </c>
      <c r="G91" s="424"/>
      <c r="H91" s="425"/>
      <c r="I91" s="426" t="str">
        <f t="shared" si="5"/>
        <v>112019</v>
      </c>
      <c r="J91" s="427" t="s">
        <v>431</v>
      </c>
      <c r="K91" s="428"/>
      <c r="L91" s="426" t="b">
        <f t="shared" si="6"/>
        <v>0</v>
      </c>
      <c r="M91" s="426" t="str">
        <f>IF(G91="",J91,LOOKUP(2,1/('Overview - Section A'!$C$37:$C$44&lt;=$G91)/('Overview - Section A'!$T$37:$T$44&gt;=$G91),'Overview - Section A'!$U$37:$U$44))</f>
        <v>a1Y1R000003PKsdUAG</v>
      </c>
      <c r="N91" s="426"/>
      <c r="O91" s="429" t="s">
        <v>497</v>
      </c>
      <c r="P91" s="377"/>
      <c r="Q91" s="409"/>
      <c r="R91" s="410"/>
      <c r="S91" s="411"/>
      <c r="T91" s="411"/>
      <c r="U91" s="411"/>
      <c r="V91" s="411"/>
      <c r="W91" s="411"/>
      <c r="X91" s="411"/>
      <c r="Y91" s="411"/>
      <c r="Z91" s="411"/>
      <c r="AA91" s="411"/>
      <c r="AB91" s="411"/>
      <c r="AC91" s="411"/>
      <c r="AD91" s="410"/>
    </row>
    <row r="92" spans="1:30" ht="47.1" customHeight="1" x14ac:dyDescent="0.25">
      <c r="A92" s="396">
        <v>11</v>
      </c>
      <c r="B92" s="419" t="str">
        <f t="shared" si="8"/>
        <v/>
      </c>
      <c r="C92" s="420">
        <f>IFERROR(IF(K92&lt;&gt;"",K92,IF(A92=A91,IF(C91&lt;YEAR('Overview - Section A'!$E$8),C91+1,""),YEAR('Overview - Section A'!$E$7)-1)),"")</f>
        <v>2020</v>
      </c>
      <c r="D92" s="421"/>
      <c r="E92" s="422"/>
      <c r="F92" s="423" t="str">
        <f t="shared" si="7"/>
        <v/>
      </c>
      <c r="G92" s="424"/>
      <c r="H92" s="425"/>
      <c r="I92" s="426" t="str">
        <f t="shared" si="5"/>
        <v>112020</v>
      </c>
      <c r="J92" s="427" t="s">
        <v>433</v>
      </c>
      <c r="K92" s="428"/>
      <c r="L92" s="426" t="b">
        <f t="shared" si="6"/>
        <v>0</v>
      </c>
      <c r="M92" s="426" t="str">
        <f>IF(G92="",J92,LOOKUP(2,1/('Overview - Section A'!$C$37:$C$44&lt;=$G92)/('Overview - Section A'!$T$37:$T$44&gt;=$G92),'Overview - Section A'!$U$37:$U$44))</f>
        <v>a1Y1R000003PKseUAG</v>
      </c>
      <c r="N92" s="426"/>
      <c r="O92" s="429" t="s">
        <v>498</v>
      </c>
      <c r="P92" s="377"/>
      <c r="Q92" s="409"/>
      <c r="R92" s="410"/>
      <c r="S92" s="411"/>
      <c r="T92" s="411"/>
      <c r="U92" s="411"/>
      <c r="V92" s="411"/>
      <c r="W92" s="411"/>
      <c r="X92" s="411"/>
      <c r="Y92" s="411"/>
      <c r="Z92" s="411"/>
      <c r="AA92" s="411"/>
      <c r="AB92" s="411"/>
      <c r="AC92" s="411"/>
      <c r="AD92" s="410"/>
    </row>
    <row r="93" spans="1:30" ht="47.1" customHeight="1" x14ac:dyDescent="0.25">
      <c r="A93" s="396">
        <v>11</v>
      </c>
      <c r="B93" s="419" t="str">
        <f t="shared" si="8"/>
        <v/>
      </c>
      <c r="C93" s="420">
        <f>IFERROR(IF(K93&lt;&gt;"",K93,IF(A93=A92,IF(C92&lt;YEAR('Overview - Section A'!$E$8),C92+1,""),YEAR('Overview - Section A'!$E$7)-1)),"")</f>
        <v>2021</v>
      </c>
      <c r="D93" s="421"/>
      <c r="E93" s="422"/>
      <c r="F93" s="423" t="str">
        <f t="shared" si="7"/>
        <v/>
      </c>
      <c r="G93" s="424"/>
      <c r="H93" s="425"/>
      <c r="I93" s="426" t="str">
        <f t="shared" si="5"/>
        <v>112021</v>
      </c>
      <c r="J93" s="427" t="s">
        <v>435</v>
      </c>
      <c r="K93" s="428"/>
      <c r="L93" s="426" t="b">
        <f t="shared" si="6"/>
        <v>0</v>
      </c>
      <c r="M93" s="426" t="str">
        <f>IF(G93="",J93,LOOKUP(2,1/('Overview - Section A'!$C$37:$C$44&lt;=$G93)/('Overview - Section A'!$T$37:$T$44&gt;=$G93),'Overview - Section A'!$U$37:$U$44))</f>
        <v>a1Y1R000003PKsfUAG</v>
      </c>
      <c r="N93" s="426"/>
      <c r="O93" s="429" t="s">
        <v>499</v>
      </c>
      <c r="P93" s="377"/>
      <c r="Q93" s="409"/>
      <c r="R93" s="410"/>
      <c r="S93" s="411"/>
      <c r="T93" s="411"/>
      <c r="U93" s="411"/>
      <c r="V93" s="411"/>
      <c r="W93" s="411"/>
      <c r="X93" s="411"/>
      <c r="Y93" s="411"/>
      <c r="Z93" s="411"/>
      <c r="AA93" s="411"/>
      <c r="AB93" s="411"/>
      <c r="AC93" s="411"/>
      <c r="AD93" s="410"/>
    </row>
    <row r="94" spans="1:30" ht="47.1" customHeight="1" x14ac:dyDescent="0.25">
      <c r="A94" s="396">
        <v>11</v>
      </c>
      <c r="B94" s="419" t="str">
        <f t="shared" ref="B94:B120" si="9">IF(A94=A93,"",VLOOKUP(A94,$A$10:$V$26,22,FALSE))</f>
        <v/>
      </c>
      <c r="C94" s="420">
        <f>IFERROR(IF(K94&lt;&gt;"",K94,IF(A94=A93,IF(C93&lt;YEAR('Overview - Section A'!$E$8),C93+1,""),YEAR('Overview - Section A'!$E$7)-1)),"")</f>
        <v>2022</v>
      </c>
      <c r="D94" s="421"/>
      <c r="E94" s="422"/>
      <c r="F94" s="423" t="str">
        <f t="shared" si="7"/>
        <v/>
      </c>
      <c r="G94" s="424"/>
      <c r="H94" s="425"/>
      <c r="I94" s="426" t="str">
        <f t="shared" si="5"/>
        <v>112022</v>
      </c>
      <c r="J94" s="427" t="s">
        <v>437</v>
      </c>
      <c r="K94" s="428"/>
      <c r="L94" s="426" t="b">
        <f t="shared" si="6"/>
        <v>0</v>
      </c>
      <c r="M94" s="426" t="str">
        <f>IF(G94="",J94,LOOKUP(2,1/('Overview - Section A'!$C$37:$C$44&lt;=$G94)/('Overview - Section A'!$T$37:$T$44&gt;=$G94),'Overview - Section A'!$U$37:$U$44))</f>
        <v>a1Y1R000003PKsgUAG</v>
      </c>
      <c r="N94" s="426"/>
      <c r="O94" s="429" t="s">
        <v>500</v>
      </c>
      <c r="P94" s="377"/>
      <c r="Q94" s="409"/>
      <c r="R94" s="410"/>
      <c r="S94" s="411"/>
      <c r="T94" s="411"/>
      <c r="U94" s="411"/>
      <c r="V94" s="411"/>
      <c r="W94" s="411"/>
      <c r="X94" s="411"/>
      <c r="Y94" s="411"/>
      <c r="Z94" s="411"/>
      <c r="AA94" s="411"/>
      <c r="AB94" s="411"/>
      <c r="AC94" s="411"/>
      <c r="AD94" s="410"/>
    </row>
    <row r="95" spans="1:30" ht="47.1" customHeight="1" x14ac:dyDescent="0.25">
      <c r="A95" s="396">
        <v>11</v>
      </c>
      <c r="B95" s="419" t="str">
        <f t="shared" si="9"/>
        <v/>
      </c>
      <c r="C95" s="420" t="str">
        <f>IFERROR(IF(K95&lt;&gt;"",K95,IF(A95=A94,IF(C94&lt;YEAR('Overview - Section A'!$E$8),C94+1,""),YEAR('Overview - Section A'!$E$7)-1)),"")</f>
        <v/>
      </c>
      <c r="D95" s="421"/>
      <c r="E95" s="422"/>
      <c r="F95" s="423" t="str">
        <f t="shared" ref="F95:F120" si="10">IF(IF(AND(D95="",E95=""),N95,IFERROR((D95/E95)*100,""))=0,"",IF(AND(D95="",E95=""),N95,IFERROR((D95/E95)*100,"")))</f>
        <v/>
      </c>
      <c r="G95" s="424"/>
      <c r="H95" s="425"/>
      <c r="I95" s="426" t="str">
        <f t="shared" ref="I95:I120" si="11">CONCATENATE(A95,C95)</f>
        <v>11</v>
      </c>
      <c r="J95" s="427" t="s">
        <v>439</v>
      </c>
      <c r="K95" s="428"/>
      <c r="L95" s="426" t="b">
        <f t="shared" ref="L95:L120" si="12">IFERROR(IF(OR(D95&lt;&gt;"",E95&lt;&gt;"",F95&lt;&gt;"",G95&lt;&gt;"",H95&lt;&gt;""),TRUE,FALSE),FALSE)</f>
        <v>0</v>
      </c>
      <c r="M95" s="426" t="str">
        <f>IF(G95="",J95,LOOKUP(2,1/('Overview - Section A'!$C$37:$C$44&lt;=$G95)/('Overview - Section A'!$T$37:$T$44&gt;=$G95),'Overview - Section A'!$U$37:$U$44))</f>
        <v>a1Y1R000003PKshUAG</v>
      </c>
      <c r="N95" s="426"/>
      <c r="O95" s="429" t="s">
        <v>501</v>
      </c>
      <c r="P95" s="377"/>
      <c r="Q95" s="409"/>
      <c r="R95" s="410"/>
      <c r="S95" s="411"/>
      <c r="T95" s="411"/>
      <c r="U95" s="411"/>
      <c r="V95" s="411"/>
      <c r="W95" s="411"/>
      <c r="X95" s="411"/>
      <c r="Y95" s="411"/>
      <c r="Z95" s="411"/>
      <c r="AA95" s="411"/>
      <c r="AB95" s="411"/>
      <c r="AC95" s="411"/>
      <c r="AD95" s="410"/>
    </row>
    <row r="96" spans="1:30" ht="47.1" customHeight="1" x14ac:dyDescent="0.25">
      <c r="A96" s="396">
        <v>11</v>
      </c>
      <c r="B96" s="419" t="str">
        <f t="shared" si="9"/>
        <v/>
      </c>
      <c r="C96" s="420" t="str">
        <f>IFERROR(IF(K96&lt;&gt;"",K96,IF(A96=A95,IF(C95&lt;YEAR('Overview - Section A'!$E$8),C95+1,""),YEAR('Overview - Section A'!$E$7)-1)),"")</f>
        <v/>
      </c>
      <c r="D96" s="421"/>
      <c r="E96" s="422"/>
      <c r="F96" s="423" t="str">
        <f t="shared" si="10"/>
        <v/>
      </c>
      <c r="G96" s="424"/>
      <c r="H96" s="425"/>
      <c r="I96" s="426" t="str">
        <f t="shared" si="11"/>
        <v>11</v>
      </c>
      <c r="J96" s="427" t="s">
        <v>441</v>
      </c>
      <c r="K96" s="428"/>
      <c r="L96" s="426" t="b">
        <f t="shared" si="12"/>
        <v>0</v>
      </c>
      <c r="M96" s="426" t="str">
        <f>IF(G96="",J96,LOOKUP(2,1/('Overview - Section A'!$C$37:$C$44&lt;=$G96)/('Overview - Section A'!$T$37:$T$44&gt;=$G96),'Overview - Section A'!$U$37:$U$44))</f>
        <v>a1Y1R000003PKsiUAG</v>
      </c>
      <c r="N96" s="426"/>
      <c r="O96" s="429" t="s">
        <v>502</v>
      </c>
      <c r="P96" s="377"/>
      <c r="Q96" s="409"/>
      <c r="R96" s="410"/>
      <c r="S96" s="411"/>
      <c r="T96" s="411"/>
      <c r="U96" s="411"/>
      <c r="V96" s="411"/>
      <c r="W96" s="411"/>
      <c r="X96" s="411"/>
      <c r="Y96" s="411"/>
      <c r="Z96" s="411"/>
      <c r="AA96" s="411"/>
      <c r="AB96" s="411"/>
      <c r="AC96" s="411"/>
      <c r="AD96" s="410"/>
    </row>
    <row r="97" spans="1:30" ht="47.1" customHeight="1" x14ac:dyDescent="0.25">
      <c r="A97" s="396">
        <v>12</v>
      </c>
      <c r="B97" s="419" t="str">
        <f t="shared" si="9"/>
        <v/>
      </c>
      <c r="C97" s="420">
        <f>IFERROR(IF(K97&lt;&gt;"",K97,IF(A97=A96,IF(C96&lt;YEAR('Overview - Section A'!$E$8),C96+1,""),YEAR('Overview - Section A'!$E$7)-1)),"")</f>
        <v>2019</v>
      </c>
      <c r="D97" s="421"/>
      <c r="E97" s="422"/>
      <c r="F97" s="423" t="str">
        <f t="shared" si="10"/>
        <v/>
      </c>
      <c r="G97" s="424"/>
      <c r="H97" s="425"/>
      <c r="I97" s="426" t="str">
        <f t="shared" si="11"/>
        <v>122019</v>
      </c>
      <c r="J97" s="427" t="s">
        <v>431</v>
      </c>
      <c r="K97" s="428"/>
      <c r="L97" s="426" t="b">
        <f t="shared" si="12"/>
        <v>0</v>
      </c>
      <c r="M97" s="426" t="str">
        <f>IF(G97="",J97,LOOKUP(2,1/('Overview - Section A'!$C$37:$C$44&lt;=$G97)/('Overview - Section A'!$T$37:$T$44&gt;=$G97),'Overview - Section A'!$U$37:$U$44))</f>
        <v>a1Y1R000003PKsdUAG</v>
      </c>
      <c r="N97" s="426"/>
      <c r="O97" s="429" t="s">
        <v>503</v>
      </c>
      <c r="P97" s="377"/>
      <c r="Q97" s="409"/>
      <c r="R97" s="410"/>
      <c r="S97" s="411"/>
      <c r="T97" s="411"/>
      <c r="U97" s="411"/>
      <c r="V97" s="411"/>
      <c r="W97" s="411"/>
      <c r="X97" s="411"/>
      <c r="Y97" s="411"/>
      <c r="Z97" s="411"/>
      <c r="AA97" s="411"/>
      <c r="AB97" s="411"/>
      <c r="AC97" s="411"/>
      <c r="AD97" s="410"/>
    </row>
    <row r="98" spans="1:30" ht="47.1" customHeight="1" x14ac:dyDescent="0.25">
      <c r="A98" s="396">
        <v>12</v>
      </c>
      <c r="B98" s="419" t="str">
        <f t="shared" si="9"/>
        <v/>
      </c>
      <c r="C98" s="420">
        <f>IFERROR(IF(K98&lt;&gt;"",K98,IF(A98=A97,IF(C97&lt;YEAR('Overview - Section A'!$E$8),C97+1,""),YEAR('Overview - Section A'!$E$7)-1)),"")</f>
        <v>2020</v>
      </c>
      <c r="D98" s="421"/>
      <c r="E98" s="422"/>
      <c r="F98" s="423" t="str">
        <f t="shared" si="10"/>
        <v/>
      </c>
      <c r="G98" s="424"/>
      <c r="H98" s="425"/>
      <c r="I98" s="426" t="str">
        <f t="shared" si="11"/>
        <v>122020</v>
      </c>
      <c r="J98" s="427" t="s">
        <v>433</v>
      </c>
      <c r="K98" s="428"/>
      <c r="L98" s="426" t="b">
        <f t="shared" si="12"/>
        <v>0</v>
      </c>
      <c r="M98" s="426" t="str">
        <f>IF(G98="",J98,LOOKUP(2,1/('Overview - Section A'!$C$37:$C$44&lt;=$G98)/('Overview - Section A'!$T$37:$T$44&gt;=$G98),'Overview - Section A'!$U$37:$U$44))</f>
        <v>a1Y1R000003PKseUAG</v>
      </c>
      <c r="N98" s="426"/>
      <c r="O98" s="429" t="s">
        <v>504</v>
      </c>
      <c r="P98" s="377"/>
      <c r="Q98" s="409"/>
      <c r="R98" s="410"/>
      <c r="S98" s="411"/>
      <c r="T98" s="411"/>
      <c r="U98" s="411"/>
      <c r="V98" s="411"/>
      <c r="W98" s="411"/>
      <c r="X98" s="411"/>
      <c r="Y98" s="411"/>
      <c r="Z98" s="411"/>
      <c r="AA98" s="411"/>
      <c r="AB98" s="411"/>
      <c r="AC98" s="411"/>
      <c r="AD98" s="410"/>
    </row>
    <row r="99" spans="1:30" ht="47.1" customHeight="1" x14ac:dyDescent="0.25">
      <c r="A99" s="396">
        <v>12</v>
      </c>
      <c r="B99" s="419" t="str">
        <f t="shared" si="9"/>
        <v/>
      </c>
      <c r="C99" s="420">
        <f>IFERROR(IF(K99&lt;&gt;"",K99,IF(A99=A98,IF(C98&lt;YEAR('Overview - Section A'!$E$8),C98+1,""),YEAR('Overview - Section A'!$E$7)-1)),"")</f>
        <v>2021</v>
      </c>
      <c r="D99" s="421"/>
      <c r="E99" s="422"/>
      <c r="F99" s="423" t="str">
        <f t="shared" si="10"/>
        <v/>
      </c>
      <c r="G99" s="424"/>
      <c r="H99" s="425"/>
      <c r="I99" s="426" t="str">
        <f t="shared" si="11"/>
        <v>122021</v>
      </c>
      <c r="J99" s="427" t="s">
        <v>435</v>
      </c>
      <c r="K99" s="428"/>
      <c r="L99" s="426" t="b">
        <f t="shared" si="12"/>
        <v>0</v>
      </c>
      <c r="M99" s="426" t="str">
        <f>IF(G99="",J99,LOOKUP(2,1/('Overview - Section A'!$C$37:$C$44&lt;=$G99)/('Overview - Section A'!$T$37:$T$44&gt;=$G99),'Overview - Section A'!$U$37:$U$44))</f>
        <v>a1Y1R000003PKsfUAG</v>
      </c>
      <c r="N99" s="426"/>
      <c r="O99" s="429" t="s">
        <v>505</v>
      </c>
      <c r="P99" s="377"/>
      <c r="Q99" s="409"/>
      <c r="R99" s="410"/>
      <c r="S99" s="411"/>
      <c r="T99" s="411"/>
      <c r="U99" s="411"/>
      <c r="V99" s="411"/>
      <c r="W99" s="411"/>
      <c r="X99" s="411"/>
      <c r="Y99" s="411"/>
      <c r="Z99" s="411"/>
      <c r="AA99" s="411"/>
      <c r="AB99" s="411"/>
      <c r="AC99" s="411"/>
      <c r="AD99" s="410"/>
    </row>
    <row r="100" spans="1:30" ht="47.1" customHeight="1" x14ac:dyDescent="0.25">
      <c r="A100" s="396">
        <v>12</v>
      </c>
      <c r="B100" s="419" t="str">
        <f t="shared" si="9"/>
        <v/>
      </c>
      <c r="C100" s="420">
        <f>IFERROR(IF(K100&lt;&gt;"",K100,IF(A100=A99,IF(C99&lt;YEAR('Overview - Section A'!$E$8),C99+1,""),YEAR('Overview - Section A'!$E$7)-1)),"")</f>
        <v>2022</v>
      </c>
      <c r="D100" s="421"/>
      <c r="E100" s="422"/>
      <c r="F100" s="423" t="str">
        <f t="shared" si="10"/>
        <v/>
      </c>
      <c r="G100" s="424"/>
      <c r="H100" s="425"/>
      <c r="I100" s="426" t="str">
        <f t="shared" si="11"/>
        <v>122022</v>
      </c>
      <c r="J100" s="427" t="s">
        <v>437</v>
      </c>
      <c r="K100" s="428"/>
      <c r="L100" s="426" t="b">
        <f t="shared" si="12"/>
        <v>0</v>
      </c>
      <c r="M100" s="426" t="str">
        <f>IF(G100="",J100,LOOKUP(2,1/('Overview - Section A'!$C$37:$C$44&lt;=$G100)/('Overview - Section A'!$T$37:$T$44&gt;=$G100),'Overview - Section A'!$U$37:$U$44))</f>
        <v>a1Y1R000003PKsgUAG</v>
      </c>
      <c r="N100" s="426"/>
      <c r="O100" s="429" t="s">
        <v>506</v>
      </c>
      <c r="P100" s="377"/>
      <c r="Q100" s="409"/>
      <c r="R100" s="410"/>
      <c r="S100" s="411"/>
      <c r="T100" s="411"/>
      <c r="U100" s="411"/>
      <c r="V100" s="411"/>
      <c r="W100" s="411"/>
      <c r="X100" s="411"/>
      <c r="Y100" s="411"/>
      <c r="Z100" s="411"/>
      <c r="AA100" s="411"/>
      <c r="AB100" s="411"/>
      <c r="AC100" s="411"/>
      <c r="AD100" s="410"/>
    </row>
    <row r="101" spans="1:30" ht="47.1" customHeight="1" x14ac:dyDescent="0.25">
      <c r="A101" s="396">
        <v>12</v>
      </c>
      <c r="B101" s="419" t="str">
        <f t="shared" si="9"/>
        <v/>
      </c>
      <c r="C101" s="420" t="str">
        <f>IFERROR(IF(K101&lt;&gt;"",K101,IF(A101=A100,IF(C100&lt;YEAR('Overview - Section A'!$E$8),C100+1,""),YEAR('Overview - Section A'!$E$7)-1)),"")</f>
        <v/>
      </c>
      <c r="D101" s="421"/>
      <c r="E101" s="422"/>
      <c r="F101" s="423" t="str">
        <f t="shared" si="10"/>
        <v/>
      </c>
      <c r="G101" s="424"/>
      <c r="H101" s="425"/>
      <c r="I101" s="426" t="str">
        <f t="shared" si="11"/>
        <v>12</v>
      </c>
      <c r="J101" s="427" t="s">
        <v>439</v>
      </c>
      <c r="K101" s="428"/>
      <c r="L101" s="426" t="b">
        <f t="shared" si="12"/>
        <v>0</v>
      </c>
      <c r="M101" s="426" t="str">
        <f>IF(G101="",J101,LOOKUP(2,1/('Overview - Section A'!$C$37:$C$44&lt;=$G101)/('Overview - Section A'!$T$37:$T$44&gt;=$G101),'Overview - Section A'!$U$37:$U$44))</f>
        <v>a1Y1R000003PKshUAG</v>
      </c>
      <c r="N101" s="426"/>
      <c r="O101" s="429" t="s">
        <v>507</v>
      </c>
      <c r="P101" s="377"/>
      <c r="Q101" s="409"/>
      <c r="R101" s="410"/>
      <c r="S101" s="411"/>
      <c r="T101" s="411"/>
      <c r="U101" s="411"/>
      <c r="V101" s="411"/>
      <c r="W101" s="411"/>
      <c r="X101" s="411"/>
      <c r="Y101" s="411"/>
      <c r="Z101" s="411"/>
      <c r="AA101" s="411"/>
      <c r="AB101" s="411"/>
      <c r="AC101" s="411"/>
      <c r="AD101" s="410"/>
    </row>
    <row r="102" spans="1:30" ht="47.1" customHeight="1" x14ac:dyDescent="0.25">
      <c r="A102" s="396">
        <v>12</v>
      </c>
      <c r="B102" s="419" t="str">
        <f t="shared" si="9"/>
        <v/>
      </c>
      <c r="C102" s="420" t="str">
        <f>IFERROR(IF(K102&lt;&gt;"",K102,IF(A102=A101,IF(C101&lt;YEAR('Overview - Section A'!$E$8),C101+1,""),YEAR('Overview - Section A'!$E$7)-1)),"")</f>
        <v/>
      </c>
      <c r="D102" s="421"/>
      <c r="E102" s="422"/>
      <c r="F102" s="423" t="str">
        <f t="shared" si="10"/>
        <v/>
      </c>
      <c r="G102" s="424"/>
      <c r="H102" s="425"/>
      <c r="I102" s="426" t="str">
        <f t="shared" si="11"/>
        <v>12</v>
      </c>
      <c r="J102" s="427" t="s">
        <v>441</v>
      </c>
      <c r="K102" s="428"/>
      <c r="L102" s="426" t="b">
        <f t="shared" si="12"/>
        <v>0</v>
      </c>
      <c r="M102" s="426" t="str">
        <f>IF(G102="",J102,LOOKUP(2,1/('Overview - Section A'!$C$37:$C$44&lt;=$G102)/('Overview - Section A'!$T$37:$T$44&gt;=$G102),'Overview - Section A'!$U$37:$U$44))</f>
        <v>a1Y1R000003PKsiUAG</v>
      </c>
      <c r="N102" s="426"/>
      <c r="O102" s="429" t="s">
        <v>508</v>
      </c>
      <c r="P102" s="377"/>
      <c r="Q102" s="409"/>
      <c r="R102" s="410"/>
      <c r="S102" s="411"/>
      <c r="T102" s="411"/>
      <c r="U102" s="411"/>
      <c r="V102" s="411"/>
      <c r="W102" s="411"/>
      <c r="X102" s="411"/>
      <c r="Y102" s="411"/>
      <c r="Z102" s="411"/>
      <c r="AA102" s="411"/>
      <c r="AB102" s="411"/>
      <c r="AC102" s="411"/>
      <c r="AD102" s="410"/>
    </row>
    <row r="103" spans="1:30" ht="47.1" customHeight="1" x14ac:dyDescent="0.25">
      <c r="A103" s="396">
        <v>13</v>
      </c>
      <c r="B103" s="419" t="str">
        <f t="shared" si="9"/>
        <v/>
      </c>
      <c r="C103" s="420">
        <f>IFERROR(IF(K103&lt;&gt;"",K103,IF(A103=A102,IF(C102&lt;YEAR('Overview - Section A'!$E$8),C102+1,""),YEAR('Overview - Section A'!$E$7)-1)),"")</f>
        <v>2019</v>
      </c>
      <c r="D103" s="421"/>
      <c r="E103" s="422"/>
      <c r="F103" s="423" t="str">
        <f t="shared" si="10"/>
        <v/>
      </c>
      <c r="G103" s="424"/>
      <c r="H103" s="425"/>
      <c r="I103" s="426" t="str">
        <f t="shared" si="11"/>
        <v>132019</v>
      </c>
      <c r="J103" s="427" t="s">
        <v>431</v>
      </c>
      <c r="K103" s="428"/>
      <c r="L103" s="426" t="b">
        <f t="shared" si="12"/>
        <v>0</v>
      </c>
      <c r="M103" s="426" t="str">
        <f>IF(G103="",J103,LOOKUP(2,1/('Overview - Section A'!$C$37:$C$44&lt;=$G103)/('Overview - Section A'!$T$37:$T$44&gt;=$G103),'Overview - Section A'!$U$37:$U$44))</f>
        <v>a1Y1R000003PKsdUAG</v>
      </c>
      <c r="N103" s="426"/>
      <c r="O103" s="429" t="s">
        <v>509</v>
      </c>
      <c r="P103" s="377"/>
      <c r="Q103" s="409"/>
      <c r="R103" s="410"/>
      <c r="S103" s="411"/>
      <c r="T103" s="411"/>
      <c r="U103" s="411"/>
      <c r="V103" s="411"/>
      <c r="W103" s="411"/>
      <c r="X103" s="411"/>
      <c r="Y103" s="411"/>
      <c r="Z103" s="411"/>
      <c r="AA103" s="411"/>
      <c r="AB103" s="411"/>
      <c r="AC103" s="411"/>
      <c r="AD103" s="410"/>
    </row>
    <row r="104" spans="1:30" ht="47.1" customHeight="1" x14ac:dyDescent="0.25">
      <c r="A104" s="396">
        <v>13</v>
      </c>
      <c r="B104" s="419" t="str">
        <f t="shared" si="9"/>
        <v/>
      </c>
      <c r="C104" s="420">
        <f>IFERROR(IF(K104&lt;&gt;"",K104,IF(A104=A103,IF(C103&lt;YEAR('Overview - Section A'!$E$8),C103+1,""),YEAR('Overview - Section A'!$E$7)-1)),"")</f>
        <v>2020</v>
      </c>
      <c r="D104" s="421"/>
      <c r="E104" s="422"/>
      <c r="F104" s="423" t="str">
        <f t="shared" si="10"/>
        <v/>
      </c>
      <c r="G104" s="424"/>
      <c r="H104" s="425"/>
      <c r="I104" s="426" t="str">
        <f t="shared" si="11"/>
        <v>132020</v>
      </c>
      <c r="J104" s="427" t="s">
        <v>433</v>
      </c>
      <c r="K104" s="428"/>
      <c r="L104" s="426" t="b">
        <f t="shared" si="12"/>
        <v>0</v>
      </c>
      <c r="M104" s="426" t="str">
        <f>IF(G104="",J104,LOOKUP(2,1/('Overview - Section A'!$C$37:$C$44&lt;=$G104)/('Overview - Section A'!$T$37:$T$44&gt;=$G104),'Overview - Section A'!$U$37:$U$44))</f>
        <v>a1Y1R000003PKseUAG</v>
      </c>
      <c r="N104" s="426"/>
      <c r="O104" s="429" t="s">
        <v>510</v>
      </c>
      <c r="P104" s="377"/>
      <c r="Q104" s="409"/>
      <c r="R104" s="410"/>
      <c r="S104" s="411"/>
      <c r="T104" s="411"/>
      <c r="U104" s="411"/>
      <c r="V104" s="411"/>
      <c r="W104" s="411"/>
      <c r="X104" s="411"/>
      <c r="Y104" s="411"/>
      <c r="Z104" s="411"/>
      <c r="AA104" s="411"/>
      <c r="AB104" s="411"/>
      <c r="AC104" s="411"/>
      <c r="AD104" s="410"/>
    </row>
    <row r="105" spans="1:30" ht="47.1" customHeight="1" x14ac:dyDescent="0.25">
      <c r="A105" s="396">
        <v>13</v>
      </c>
      <c r="B105" s="419" t="str">
        <f t="shared" si="9"/>
        <v/>
      </c>
      <c r="C105" s="420">
        <f>IFERROR(IF(K105&lt;&gt;"",K105,IF(A105=A104,IF(C104&lt;YEAR('Overview - Section A'!$E$8),C104+1,""),YEAR('Overview - Section A'!$E$7)-1)),"")</f>
        <v>2021</v>
      </c>
      <c r="D105" s="421"/>
      <c r="E105" s="422"/>
      <c r="F105" s="423" t="str">
        <f t="shared" si="10"/>
        <v/>
      </c>
      <c r="G105" s="424"/>
      <c r="H105" s="425"/>
      <c r="I105" s="426" t="str">
        <f t="shared" si="11"/>
        <v>132021</v>
      </c>
      <c r="J105" s="427" t="s">
        <v>435</v>
      </c>
      <c r="K105" s="428"/>
      <c r="L105" s="426" t="b">
        <f t="shared" si="12"/>
        <v>0</v>
      </c>
      <c r="M105" s="426" t="str">
        <f>IF(G105="",J105,LOOKUP(2,1/('Overview - Section A'!$C$37:$C$44&lt;=$G105)/('Overview - Section A'!$T$37:$T$44&gt;=$G105),'Overview - Section A'!$U$37:$U$44))</f>
        <v>a1Y1R000003PKsfUAG</v>
      </c>
      <c r="N105" s="426"/>
      <c r="O105" s="429" t="s">
        <v>511</v>
      </c>
      <c r="P105" s="377"/>
      <c r="Q105" s="409"/>
      <c r="R105" s="410"/>
      <c r="S105" s="411"/>
      <c r="T105" s="411"/>
      <c r="U105" s="411"/>
      <c r="V105" s="411"/>
      <c r="W105" s="411"/>
      <c r="X105" s="411"/>
      <c r="Y105" s="411"/>
      <c r="Z105" s="411"/>
      <c r="AA105" s="411"/>
      <c r="AB105" s="411"/>
      <c r="AC105" s="411"/>
      <c r="AD105" s="410"/>
    </row>
    <row r="106" spans="1:30" ht="47.1" customHeight="1" x14ac:dyDescent="0.25">
      <c r="A106" s="396">
        <v>13</v>
      </c>
      <c r="B106" s="419" t="str">
        <f t="shared" si="9"/>
        <v/>
      </c>
      <c r="C106" s="420">
        <f>IFERROR(IF(K106&lt;&gt;"",K106,IF(A106=A105,IF(C105&lt;YEAR('Overview - Section A'!$E$8),C105+1,""),YEAR('Overview - Section A'!$E$7)-1)),"")</f>
        <v>2022</v>
      </c>
      <c r="D106" s="421"/>
      <c r="E106" s="422"/>
      <c r="F106" s="423" t="str">
        <f t="shared" si="10"/>
        <v/>
      </c>
      <c r="G106" s="424"/>
      <c r="H106" s="425"/>
      <c r="I106" s="426" t="str">
        <f t="shared" si="11"/>
        <v>132022</v>
      </c>
      <c r="J106" s="427" t="s">
        <v>437</v>
      </c>
      <c r="K106" s="428"/>
      <c r="L106" s="426" t="b">
        <f t="shared" si="12"/>
        <v>0</v>
      </c>
      <c r="M106" s="426" t="str">
        <f>IF(G106="",J106,LOOKUP(2,1/('Overview - Section A'!$C$37:$C$44&lt;=$G106)/('Overview - Section A'!$T$37:$T$44&gt;=$G106),'Overview - Section A'!$U$37:$U$44))</f>
        <v>a1Y1R000003PKsgUAG</v>
      </c>
      <c r="N106" s="426"/>
      <c r="O106" s="429" t="s">
        <v>512</v>
      </c>
      <c r="P106" s="377"/>
      <c r="Q106" s="409"/>
      <c r="R106" s="410"/>
      <c r="S106" s="411"/>
      <c r="T106" s="411"/>
      <c r="U106" s="411"/>
      <c r="V106" s="411"/>
      <c r="W106" s="411"/>
      <c r="X106" s="411"/>
      <c r="Y106" s="411"/>
      <c r="Z106" s="411"/>
      <c r="AA106" s="411"/>
      <c r="AB106" s="411"/>
      <c r="AC106" s="411"/>
      <c r="AD106" s="410"/>
    </row>
    <row r="107" spans="1:30" ht="47.1" customHeight="1" x14ac:dyDescent="0.25">
      <c r="A107" s="396">
        <v>13</v>
      </c>
      <c r="B107" s="419" t="str">
        <f t="shared" si="9"/>
        <v/>
      </c>
      <c r="C107" s="420" t="str">
        <f>IFERROR(IF(K107&lt;&gt;"",K107,IF(A107=A106,IF(C106&lt;YEAR('Overview - Section A'!$E$8),C106+1,""),YEAR('Overview - Section A'!$E$7)-1)),"")</f>
        <v/>
      </c>
      <c r="D107" s="421"/>
      <c r="E107" s="422"/>
      <c r="F107" s="423" t="str">
        <f t="shared" si="10"/>
        <v/>
      </c>
      <c r="G107" s="424"/>
      <c r="H107" s="425"/>
      <c r="I107" s="426" t="str">
        <f t="shared" si="11"/>
        <v>13</v>
      </c>
      <c r="J107" s="427" t="s">
        <v>439</v>
      </c>
      <c r="K107" s="428"/>
      <c r="L107" s="426" t="b">
        <f t="shared" si="12"/>
        <v>0</v>
      </c>
      <c r="M107" s="426" t="str">
        <f>IF(G107="",J107,LOOKUP(2,1/('Overview - Section A'!$C$37:$C$44&lt;=$G107)/('Overview - Section A'!$T$37:$T$44&gt;=$G107),'Overview - Section A'!$U$37:$U$44))</f>
        <v>a1Y1R000003PKshUAG</v>
      </c>
      <c r="N107" s="426"/>
      <c r="O107" s="429" t="s">
        <v>513</v>
      </c>
      <c r="P107" s="377"/>
      <c r="Q107" s="409"/>
      <c r="R107" s="410"/>
      <c r="S107" s="411"/>
      <c r="T107" s="411"/>
      <c r="U107" s="411"/>
      <c r="V107" s="411"/>
      <c r="W107" s="411"/>
      <c r="X107" s="411"/>
      <c r="Y107" s="411"/>
      <c r="Z107" s="411"/>
      <c r="AA107" s="411"/>
      <c r="AB107" s="411"/>
      <c r="AC107" s="411"/>
      <c r="AD107" s="410"/>
    </row>
    <row r="108" spans="1:30" ht="47.1" customHeight="1" x14ac:dyDescent="0.25">
      <c r="A108" s="396">
        <v>13</v>
      </c>
      <c r="B108" s="419" t="str">
        <f t="shared" si="9"/>
        <v/>
      </c>
      <c r="C108" s="420" t="str">
        <f>IFERROR(IF(K108&lt;&gt;"",K108,IF(A108=A107,IF(C107&lt;YEAR('Overview - Section A'!$E$8),C107+1,""),YEAR('Overview - Section A'!$E$7)-1)),"")</f>
        <v/>
      </c>
      <c r="D108" s="421"/>
      <c r="E108" s="422"/>
      <c r="F108" s="423" t="str">
        <f t="shared" si="10"/>
        <v/>
      </c>
      <c r="G108" s="424"/>
      <c r="H108" s="425"/>
      <c r="I108" s="426" t="str">
        <f t="shared" si="11"/>
        <v>13</v>
      </c>
      <c r="J108" s="427" t="s">
        <v>441</v>
      </c>
      <c r="K108" s="428"/>
      <c r="L108" s="426" t="b">
        <f t="shared" si="12"/>
        <v>0</v>
      </c>
      <c r="M108" s="426" t="str">
        <f>IF(G108="",J108,LOOKUP(2,1/('Overview - Section A'!$C$37:$C$44&lt;=$G108)/('Overview - Section A'!$T$37:$T$44&gt;=$G108),'Overview - Section A'!$U$37:$U$44))</f>
        <v>a1Y1R000003PKsiUAG</v>
      </c>
      <c r="N108" s="426"/>
      <c r="O108" s="429" t="s">
        <v>514</v>
      </c>
      <c r="P108" s="377"/>
      <c r="Q108" s="409"/>
      <c r="R108" s="410"/>
      <c r="S108" s="411"/>
      <c r="T108" s="411"/>
      <c r="U108" s="411"/>
      <c r="V108" s="411"/>
      <c r="W108" s="411"/>
      <c r="X108" s="411"/>
      <c r="Y108" s="411"/>
      <c r="Z108" s="411"/>
      <c r="AA108" s="411"/>
      <c r="AB108" s="411"/>
      <c r="AC108" s="411"/>
      <c r="AD108" s="410"/>
    </row>
    <row r="109" spans="1:30" ht="47.1" customHeight="1" x14ac:dyDescent="0.25">
      <c r="A109" s="396">
        <v>14</v>
      </c>
      <c r="B109" s="419" t="str">
        <f t="shared" si="9"/>
        <v/>
      </c>
      <c r="C109" s="420">
        <f>IFERROR(IF(K109&lt;&gt;"",K109,IF(A109=A108,IF(C108&lt;YEAR('Overview - Section A'!$E$8),C108+1,""),YEAR('Overview - Section A'!$E$7)-1)),"")</f>
        <v>2019</v>
      </c>
      <c r="D109" s="421"/>
      <c r="E109" s="422"/>
      <c r="F109" s="423" t="str">
        <f t="shared" si="10"/>
        <v/>
      </c>
      <c r="G109" s="424"/>
      <c r="H109" s="425"/>
      <c r="I109" s="426" t="str">
        <f t="shared" si="11"/>
        <v>142019</v>
      </c>
      <c r="J109" s="427" t="s">
        <v>431</v>
      </c>
      <c r="K109" s="428"/>
      <c r="L109" s="426" t="b">
        <f t="shared" si="12"/>
        <v>0</v>
      </c>
      <c r="M109" s="426" t="str">
        <f>IF(G109="",J109,LOOKUP(2,1/('Overview - Section A'!$C$37:$C$44&lt;=$G109)/('Overview - Section A'!$T$37:$T$44&gt;=$G109),'Overview - Section A'!$U$37:$U$44))</f>
        <v>a1Y1R000003PKsdUAG</v>
      </c>
      <c r="N109" s="426"/>
      <c r="O109" s="429" t="s">
        <v>515</v>
      </c>
      <c r="P109" s="377"/>
      <c r="Q109" s="409"/>
      <c r="R109" s="410"/>
      <c r="S109" s="411"/>
      <c r="T109" s="411"/>
      <c r="U109" s="411"/>
      <c r="V109" s="411"/>
      <c r="W109" s="411"/>
      <c r="X109" s="411"/>
      <c r="Y109" s="411"/>
      <c r="Z109" s="411"/>
      <c r="AA109" s="411"/>
      <c r="AB109" s="411"/>
      <c r="AC109" s="411"/>
      <c r="AD109" s="410"/>
    </row>
    <row r="110" spans="1:30" ht="47.1" customHeight="1" x14ac:dyDescent="0.25">
      <c r="A110" s="396">
        <v>14</v>
      </c>
      <c r="B110" s="419" t="str">
        <f t="shared" si="9"/>
        <v/>
      </c>
      <c r="C110" s="420">
        <f>IFERROR(IF(K110&lt;&gt;"",K110,IF(A110=A109,IF(C109&lt;YEAR('Overview - Section A'!$E$8),C109+1,""),YEAR('Overview - Section A'!$E$7)-1)),"")</f>
        <v>2020</v>
      </c>
      <c r="D110" s="421"/>
      <c r="E110" s="422"/>
      <c r="F110" s="423" t="str">
        <f t="shared" si="10"/>
        <v/>
      </c>
      <c r="G110" s="424"/>
      <c r="H110" s="425"/>
      <c r="I110" s="426" t="str">
        <f t="shared" si="11"/>
        <v>142020</v>
      </c>
      <c r="J110" s="427" t="s">
        <v>433</v>
      </c>
      <c r="K110" s="428"/>
      <c r="L110" s="426" t="b">
        <f t="shared" si="12"/>
        <v>0</v>
      </c>
      <c r="M110" s="426" t="str">
        <f>IF(G110="",J110,LOOKUP(2,1/('Overview - Section A'!$C$37:$C$44&lt;=$G110)/('Overview - Section A'!$T$37:$T$44&gt;=$G110),'Overview - Section A'!$U$37:$U$44))</f>
        <v>a1Y1R000003PKseUAG</v>
      </c>
      <c r="N110" s="426"/>
      <c r="O110" s="429" t="s">
        <v>516</v>
      </c>
      <c r="P110" s="377"/>
      <c r="Q110" s="409"/>
      <c r="R110" s="410"/>
      <c r="S110" s="411"/>
      <c r="T110" s="411"/>
      <c r="U110" s="411"/>
      <c r="V110" s="411"/>
      <c r="W110" s="411"/>
      <c r="X110" s="411"/>
      <c r="Y110" s="411"/>
      <c r="Z110" s="411"/>
      <c r="AA110" s="411"/>
      <c r="AB110" s="411"/>
      <c r="AC110" s="411"/>
      <c r="AD110" s="410"/>
    </row>
    <row r="111" spans="1:30" ht="47.1" customHeight="1" x14ac:dyDescent="0.25">
      <c r="A111" s="396">
        <v>14</v>
      </c>
      <c r="B111" s="419" t="str">
        <f t="shared" si="9"/>
        <v/>
      </c>
      <c r="C111" s="420">
        <f>IFERROR(IF(K111&lt;&gt;"",K111,IF(A111=A110,IF(C110&lt;YEAR('Overview - Section A'!$E$8),C110+1,""),YEAR('Overview - Section A'!$E$7)-1)),"")</f>
        <v>2021</v>
      </c>
      <c r="D111" s="421"/>
      <c r="E111" s="422"/>
      <c r="F111" s="423" t="str">
        <f t="shared" si="10"/>
        <v/>
      </c>
      <c r="G111" s="424"/>
      <c r="H111" s="425"/>
      <c r="I111" s="426" t="str">
        <f t="shared" si="11"/>
        <v>142021</v>
      </c>
      <c r="J111" s="427" t="s">
        <v>435</v>
      </c>
      <c r="K111" s="428"/>
      <c r="L111" s="426" t="b">
        <f t="shared" si="12"/>
        <v>0</v>
      </c>
      <c r="M111" s="426" t="str">
        <f>IF(G111="",J111,LOOKUP(2,1/('Overview - Section A'!$C$37:$C$44&lt;=$G111)/('Overview - Section A'!$T$37:$T$44&gt;=$G111),'Overview - Section A'!$U$37:$U$44))</f>
        <v>a1Y1R000003PKsfUAG</v>
      </c>
      <c r="N111" s="426"/>
      <c r="O111" s="429" t="s">
        <v>517</v>
      </c>
      <c r="P111" s="377"/>
      <c r="Q111" s="409"/>
      <c r="R111" s="410"/>
      <c r="S111" s="411"/>
      <c r="T111" s="411"/>
      <c r="U111" s="411"/>
      <c r="V111" s="411"/>
      <c r="W111" s="411"/>
      <c r="X111" s="411"/>
      <c r="Y111" s="411"/>
      <c r="Z111" s="411"/>
      <c r="AA111" s="411"/>
      <c r="AB111" s="411"/>
      <c r="AC111" s="411"/>
      <c r="AD111" s="410"/>
    </row>
    <row r="112" spans="1:30" ht="47.1" customHeight="1" x14ac:dyDescent="0.25">
      <c r="A112" s="396">
        <v>14</v>
      </c>
      <c r="B112" s="419" t="str">
        <f t="shared" si="9"/>
        <v/>
      </c>
      <c r="C112" s="420">
        <f>IFERROR(IF(K112&lt;&gt;"",K112,IF(A112=A111,IF(C111&lt;YEAR('Overview - Section A'!$E$8),C111+1,""),YEAR('Overview - Section A'!$E$7)-1)),"")</f>
        <v>2022</v>
      </c>
      <c r="D112" s="421"/>
      <c r="E112" s="422"/>
      <c r="F112" s="423" t="str">
        <f t="shared" si="10"/>
        <v/>
      </c>
      <c r="G112" s="424"/>
      <c r="H112" s="425"/>
      <c r="I112" s="426" t="str">
        <f t="shared" si="11"/>
        <v>142022</v>
      </c>
      <c r="J112" s="427" t="s">
        <v>437</v>
      </c>
      <c r="K112" s="428"/>
      <c r="L112" s="426" t="b">
        <f t="shared" si="12"/>
        <v>0</v>
      </c>
      <c r="M112" s="426" t="str">
        <f>IF(G112="",J112,LOOKUP(2,1/('Overview - Section A'!$C$37:$C$44&lt;=$G112)/('Overview - Section A'!$T$37:$T$44&gt;=$G112),'Overview - Section A'!$U$37:$U$44))</f>
        <v>a1Y1R000003PKsgUAG</v>
      </c>
      <c r="N112" s="426"/>
      <c r="O112" s="429" t="s">
        <v>518</v>
      </c>
      <c r="P112" s="377"/>
      <c r="Q112" s="409"/>
      <c r="R112" s="410"/>
      <c r="S112" s="411"/>
      <c r="T112" s="411"/>
      <c r="U112" s="411"/>
      <c r="V112" s="411"/>
      <c r="W112" s="411"/>
      <c r="X112" s="411"/>
      <c r="Y112" s="411"/>
      <c r="Z112" s="411"/>
      <c r="AA112" s="411"/>
      <c r="AB112" s="411"/>
      <c r="AC112" s="411"/>
      <c r="AD112" s="410"/>
    </row>
    <row r="113" spans="1:30" ht="47.1" customHeight="1" x14ac:dyDescent="0.25">
      <c r="A113" s="396">
        <v>14</v>
      </c>
      <c r="B113" s="419" t="str">
        <f t="shared" si="9"/>
        <v/>
      </c>
      <c r="C113" s="420" t="str">
        <f>IFERROR(IF(K113&lt;&gt;"",K113,IF(A113=A112,IF(C112&lt;YEAR('Overview - Section A'!$E$8),C112+1,""),YEAR('Overview - Section A'!$E$7)-1)),"")</f>
        <v/>
      </c>
      <c r="D113" s="421"/>
      <c r="E113" s="422"/>
      <c r="F113" s="423" t="str">
        <f t="shared" si="10"/>
        <v/>
      </c>
      <c r="G113" s="424"/>
      <c r="H113" s="425"/>
      <c r="I113" s="426" t="str">
        <f t="shared" si="11"/>
        <v>14</v>
      </c>
      <c r="J113" s="427" t="s">
        <v>439</v>
      </c>
      <c r="K113" s="428"/>
      <c r="L113" s="426" t="b">
        <f t="shared" si="12"/>
        <v>0</v>
      </c>
      <c r="M113" s="426" t="str">
        <f>IF(G113="",J113,LOOKUP(2,1/('Overview - Section A'!$C$37:$C$44&lt;=$G113)/('Overview - Section A'!$T$37:$T$44&gt;=$G113),'Overview - Section A'!$U$37:$U$44))</f>
        <v>a1Y1R000003PKshUAG</v>
      </c>
      <c r="N113" s="426"/>
      <c r="O113" s="429" t="s">
        <v>519</v>
      </c>
      <c r="P113" s="377"/>
      <c r="Q113" s="409"/>
      <c r="R113" s="410"/>
      <c r="S113" s="411"/>
      <c r="T113" s="411"/>
      <c r="U113" s="411"/>
      <c r="V113" s="411"/>
      <c r="W113" s="411"/>
      <c r="X113" s="411"/>
      <c r="Y113" s="411"/>
      <c r="Z113" s="411"/>
      <c r="AA113" s="411"/>
      <c r="AB113" s="411"/>
      <c r="AC113" s="411"/>
      <c r="AD113" s="410"/>
    </row>
    <row r="114" spans="1:30" ht="47.1" customHeight="1" x14ac:dyDescent="0.25">
      <c r="A114" s="396">
        <v>14</v>
      </c>
      <c r="B114" s="419" t="str">
        <f t="shared" si="9"/>
        <v/>
      </c>
      <c r="C114" s="420" t="str">
        <f>IFERROR(IF(K114&lt;&gt;"",K114,IF(A114=A113,IF(C113&lt;YEAR('Overview - Section A'!$E$8),C113+1,""),YEAR('Overview - Section A'!$E$7)-1)),"")</f>
        <v/>
      </c>
      <c r="D114" s="421"/>
      <c r="E114" s="422"/>
      <c r="F114" s="423" t="str">
        <f t="shared" si="10"/>
        <v/>
      </c>
      <c r="G114" s="424"/>
      <c r="H114" s="425"/>
      <c r="I114" s="426" t="str">
        <f t="shared" si="11"/>
        <v>14</v>
      </c>
      <c r="J114" s="427" t="s">
        <v>441</v>
      </c>
      <c r="K114" s="428"/>
      <c r="L114" s="426" t="b">
        <f t="shared" si="12"/>
        <v>0</v>
      </c>
      <c r="M114" s="426" t="str">
        <f>IF(G114="",J114,LOOKUP(2,1/('Overview - Section A'!$C$37:$C$44&lt;=$G114)/('Overview - Section A'!$T$37:$T$44&gt;=$G114),'Overview - Section A'!$U$37:$U$44))</f>
        <v>a1Y1R000003PKsiUAG</v>
      </c>
      <c r="N114" s="426"/>
      <c r="O114" s="429" t="s">
        <v>520</v>
      </c>
      <c r="P114" s="377"/>
      <c r="Q114" s="409"/>
      <c r="R114" s="410"/>
      <c r="S114" s="411"/>
      <c r="T114" s="411"/>
      <c r="U114" s="411"/>
      <c r="V114" s="411"/>
      <c r="W114" s="411"/>
      <c r="X114" s="411"/>
      <c r="Y114" s="411"/>
      <c r="Z114" s="411"/>
      <c r="AA114" s="411"/>
      <c r="AB114" s="411"/>
      <c r="AC114" s="411"/>
      <c r="AD114" s="410"/>
    </row>
    <row r="115" spans="1:30" ht="47.1" customHeight="1" x14ac:dyDescent="0.25">
      <c r="A115" s="396">
        <v>15</v>
      </c>
      <c r="B115" s="419" t="str">
        <f t="shared" si="9"/>
        <v/>
      </c>
      <c r="C115" s="420">
        <f>IFERROR(IF(K115&lt;&gt;"",K115,IF(A115=A114,IF(C114&lt;YEAR('Overview - Section A'!$E$8),C114+1,""),YEAR('Overview - Section A'!$E$7)-1)),"")</f>
        <v>2019</v>
      </c>
      <c r="D115" s="421"/>
      <c r="E115" s="422"/>
      <c r="F115" s="423" t="str">
        <f t="shared" si="10"/>
        <v/>
      </c>
      <c r="G115" s="424"/>
      <c r="H115" s="425"/>
      <c r="I115" s="426" t="str">
        <f t="shared" si="11"/>
        <v>152019</v>
      </c>
      <c r="J115" s="427" t="s">
        <v>431</v>
      </c>
      <c r="K115" s="428"/>
      <c r="L115" s="426" t="b">
        <f t="shared" si="12"/>
        <v>0</v>
      </c>
      <c r="M115" s="426" t="str">
        <f>IF(G115="",J115,LOOKUP(2,1/('Overview - Section A'!$C$37:$C$44&lt;=$G115)/('Overview - Section A'!$T$37:$T$44&gt;=$G115),'Overview - Section A'!$U$37:$U$44))</f>
        <v>a1Y1R000003PKsdUAG</v>
      </c>
      <c r="N115" s="426"/>
      <c r="O115" s="429" t="s">
        <v>521</v>
      </c>
      <c r="P115" s="377"/>
      <c r="Q115" s="409"/>
      <c r="R115" s="410"/>
      <c r="S115" s="411"/>
      <c r="T115" s="411"/>
      <c r="U115" s="411"/>
      <c r="V115" s="411"/>
      <c r="W115" s="411"/>
      <c r="X115" s="411"/>
      <c r="Y115" s="411"/>
      <c r="Z115" s="411"/>
      <c r="AA115" s="411"/>
      <c r="AB115" s="411"/>
      <c r="AC115" s="411"/>
      <c r="AD115" s="410"/>
    </row>
    <row r="116" spans="1:30" ht="47.1" customHeight="1" x14ac:dyDescent="0.25">
      <c r="A116" s="396">
        <v>15</v>
      </c>
      <c r="B116" s="419" t="str">
        <f t="shared" si="9"/>
        <v/>
      </c>
      <c r="C116" s="420">
        <f>IFERROR(IF(K116&lt;&gt;"",K116,IF(A116=A115,IF(C115&lt;YEAR('Overview - Section A'!$E$8),C115+1,""),YEAR('Overview - Section A'!$E$7)-1)),"")</f>
        <v>2020</v>
      </c>
      <c r="D116" s="421"/>
      <c r="E116" s="422"/>
      <c r="F116" s="423" t="str">
        <f t="shared" si="10"/>
        <v/>
      </c>
      <c r="G116" s="424"/>
      <c r="H116" s="425"/>
      <c r="I116" s="426" t="str">
        <f t="shared" si="11"/>
        <v>152020</v>
      </c>
      <c r="J116" s="427" t="s">
        <v>433</v>
      </c>
      <c r="K116" s="428"/>
      <c r="L116" s="426" t="b">
        <f t="shared" si="12"/>
        <v>0</v>
      </c>
      <c r="M116" s="426" t="str">
        <f>IF(G116="",J116,LOOKUP(2,1/('Overview - Section A'!$C$37:$C$44&lt;=$G116)/('Overview - Section A'!$T$37:$T$44&gt;=$G116),'Overview - Section A'!$U$37:$U$44))</f>
        <v>a1Y1R000003PKseUAG</v>
      </c>
      <c r="N116" s="426"/>
      <c r="O116" s="429" t="s">
        <v>522</v>
      </c>
      <c r="P116" s="377"/>
      <c r="Q116" s="409"/>
      <c r="R116" s="410"/>
      <c r="S116" s="411"/>
      <c r="T116" s="411"/>
      <c r="U116" s="411"/>
      <c r="V116" s="411"/>
      <c r="W116" s="411"/>
      <c r="X116" s="411"/>
      <c r="Y116" s="411"/>
      <c r="Z116" s="411"/>
      <c r="AA116" s="411"/>
      <c r="AB116" s="411"/>
      <c r="AC116" s="411"/>
      <c r="AD116" s="410"/>
    </row>
    <row r="117" spans="1:30" ht="47.1" customHeight="1" x14ac:dyDescent="0.25">
      <c r="A117" s="396">
        <v>15</v>
      </c>
      <c r="B117" s="419" t="str">
        <f t="shared" si="9"/>
        <v/>
      </c>
      <c r="C117" s="420">
        <f>IFERROR(IF(K117&lt;&gt;"",K117,IF(A117=A116,IF(C116&lt;YEAR('Overview - Section A'!$E$8),C116+1,""),YEAR('Overview - Section A'!$E$7)-1)),"")</f>
        <v>2021</v>
      </c>
      <c r="D117" s="421"/>
      <c r="E117" s="422"/>
      <c r="F117" s="423" t="str">
        <f t="shared" si="10"/>
        <v/>
      </c>
      <c r="G117" s="424"/>
      <c r="H117" s="425"/>
      <c r="I117" s="426" t="str">
        <f t="shared" si="11"/>
        <v>152021</v>
      </c>
      <c r="J117" s="427" t="s">
        <v>435</v>
      </c>
      <c r="K117" s="428"/>
      <c r="L117" s="426" t="b">
        <f t="shared" si="12"/>
        <v>0</v>
      </c>
      <c r="M117" s="426" t="str">
        <f>IF(G117="",J117,LOOKUP(2,1/('Overview - Section A'!$C$37:$C$44&lt;=$G117)/('Overview - Section A'!$T$37:$T$44&gt;=$G117),'Overview - Section A'!$U$37:$U$44))</f>
        <v>a1Y1R000003PKsfUAG</v>
      </c>
      <c r="N117" s="426"/>
      <c r="O117" s="429" t="s">
        <v>523</v>
      </c>
      <c r="P117" s="377"/>
      <c r="Q117" s="409"/>
      <c r="R117" s="410"/>
      <c r="S117" s="411"/>
      <c r="T117" s="411"/>
      <c r="U117" s="411"/>
      <c r="V117" s="411"/>
      <c r="W117" s="411"/>
      <c r="X117" s="411"/>
      <c r="Y117" s="411"/>
      <c r="Z117" s="411"/>
      <c r="AA117" s="411"/>
      <c r="AB117" s="411"/>
      <c r="AC117" s="411"/>
      <c r="AD117" s="410"/>
    </row>
    <row r="118" spans="1:30" ht="47.1" customHeight="1" x14ac:dyDescent="0.25">
      <c r="A118" s="396">
        <v>15</v>
      </c>
      <c r="B118" s="419" t="str">
        <f t="shared" si="9"/>
        <v/>
      </c>
      <c r="C118" s="420">
        <f>IFERROR(IF(K118&lt;&gt;"",K118,IF(A118=A117,IF(C117&lt;YEAR('Overview - Section A'!$E$8),C117+1,""),YEAR('Overview - Section A'!$E$7)-1)),"")</f>
        <v>2022</v>
      </c>
      <c r="D118" s="421"/>
      <c r="E118" s="422"/>
      <c r="F118" s="423" t="str">
        <f t="shared" si="10"/>
        <v/>
      </c>
      <c r="G118" s="424"/>
      <c r="H118" s="425"/>
      <c r="I118" s="426" t="str">
        <f t="shared" si="11"/>
        <v>152022</v>
      </c>
      <c r="J118" s="427" t="s">
        <v>437</v>
      </c>
      <c r="K118" s="428"/>
      <c r="L118" s="426" t="b">
        <f t="shared" si="12"/>
        <v>0</v>
      </c>
      <c r="M118" s="426" t="str">
        <f>IF(G118="",J118,LOOKUP(2,1/('Overview - Section A'!$C$37:$C$44&lt;=$G118)/('Overview - Section A'!$T$37:$T$44&gt;=$G118),'Overview - Section A'!$U$37:$U$44))</f>
        <v>a1Y1R000003PKsgUAG</v>
      </c>
      <c r="N118" s="426"/>
      <c r="O118" s="429" t="s">
        <v>524</v>
      </c>
      <c r="P118" s="377"/>
      <c r="Q118" s="409"/>
      <c r="R118" s="410"/>
      <c r="S118" s="411"/>
      <c r="T118" s="411"/>
      <c r="U118" s="411"/>
      <c r="V118" s="411"/>
      <c r="W118" s="411"/>
      <c r="X118" s="411"/>
      <c r="Y118" s="411"/>
      <c r="Z118" s="411"/>
      <c r="AA118" s="411"/>
      <c r="AB118" s="411"/>
      <c r="AC118" s="411"/>
      <c r="AD118" s="410"/>
    </row>
    <row r="119" spans="1:30" ht="47.1" customHeight="1" x14ac:dyDescent="0.25">
      <c r="A119" s="396">
        <v>15</v>
      </c>
      <c r="B119" s="419" t="str">
        <f t="shared" si="9"/>
        <v/>
      </c>
      <c r="C119" s="420" t="str">
        <f>IFERROR(IF(K119&lt;&gt;"",K119,IF(A119=A118,IF(C118&lt;YEAR('Overview - Section A'!$E$8),C118+1,""),YEAR('Overview - Section A'!$E$7)-1)),"")</f>
        <v/>
      </c>
      <c r="D119" s="421"/>
      <c r="E119" s="422"/>
      <c r="F119" s="423" t="str">
        <f t="shared" si="10"/>
        <v/>
      </c>
      <c r="G119" s="424"/>
      <c r="H119" s="425"/>
      <c r="I119" s="426" t="str">
        <f t="shared" si="11"/>
        <v>15</v>
      </c>
      <c r="J119" s="427" t="s">
        <v>439</v>
      </c>
      <c r="K119" s="428"/>
      <c r="L119" s="426" t="b">
        <f t="shared" si="12"/>
        <v>0</v>
      </c>
      <c r="M119" s="426" t="str">
        <f>IF(G119="",J119,LOOKUP(2,1/('Overview - Section A'!$C$37:$C$44&lt;=$G119)/('Overview - Section A'!$T$37:$T$44&gt;=$G119),'Overview - Section A'!$U$37:$U$44))</f>
        <v>a1Y1R000003PKshUAG</v>
      </c>
      <c r="N119" s="426"/>
      <c r="O119" s="429" t="s">
        <v>525</v>
      </c>
      <c r="P119" s="377"/>
      <c r="Q119" s="409"/>
      <c r="R119" s="410"/>
      <c r="S119" s="411"/>
      <c r="T119" s="411"/>
      <c r="U119" s="411"/>
      <c r="V119" s="411"/>
      <c r="W119" s="411"/>
      <c r="X119" s="411"/>
      <c r="Y119" s="411"/>
      <c r="Z119" s="411"/>
      <c r="AA119" s="411"/>
      <c r="AB119" s="411"/>
      <c r="AC119" s="411"/>
      <c r="AD119" s="410"/>
    </row>
    <row r="120" spans="1:30" ht="47.1" customHeight="1" x14ac:dyDescent="0.25">
      <c r="A120" s="396">
        <v>15</v>
      </c>
      <c r="B120" s="419" t="str">
        <f t="shared" si="9"/>
        <v/>
      </c>
      <c r="C120" s="420" t="str">
        <f>IFERROR(IF(K120&lt;&gt;"",K120,IF(A120=A119,IF(C119&lt;YEAR('Overview - Section A'!$E$8),C119+1,""),YEAR('Overview - Section A'!$E$7)-1)),"")</f>
        <v/>
      </c>
      <c r="D120" s="421"/>
      <c r="E120" s="422"/>
      <c r="F120" s="423" t="str">
        <f t="shared" si="10"/>
        <v/>
      </c>
      <c r="G120" s="424"/>
      <c r="H120" s="425"/>
      <c r="I120" s="426" t="str">
        <f t="shared" si="11"/>
        <v>15</v>
      </c>
      <c r="J120" s="427" t="s">
        <v>441</v>
      </c>
      <c r="K120" s="428"/>
      <c r="L120" s="426" t="b">
        <f t="shared" si="12"/>
        <v>0</v>
      </c>
      <c r="M120" s="426" t="str">
        <f>IF(G120="",J120,LOOKUP(2,1/('Overview - Section A'!$C$37:$C$44&lt;=$G120)/('Overview - Section A'!$T$37:$T$44&gt;=$G120),'Overview - Section A'!$U$37:$U$44))</f>
        <v>a1Y1R000003PKsiUAG</v>
      </c>
      <c r="N120" s="426"/>
      <c r="O120" s="429" t="s">
        <v>526</v>
      </c>
      <c r="P120" s="377"/>
      <c r="Q120" s="409"/>
      <c r="R120" s="410"/>
      <c r="S120" s="411"/>
      <c r="T120" s="411"/>
      <c r="U120" s="411"/>
      <c r="V120" s="411"/>
      <c r="W120" s="411"/>
      <c r="X120" s="411"/>
      <c r="Y120" s="411"/>
      <c r="Z120" s="411"/>
      <c r="AA120" s="411"/>
      <c r="AB120" s="411"/>
      <c r="AC120" s="411"/>
      <c r="AD120" s="410"/>
    </row>
    <row r="121" spans="1:30" ht="1.35" customHeight="1" thickBot="1" x14ac:dyDescent="0.3">
      <c r="A121" s="61"/>
      <c r="B121" s="62"/>
      <c r="C121" s="62"/>
      <c r="D121" s="62"/>
      <c r="E121" s="62"/>
      <c r="F121" s="62"/>
      <c r="G121" s="62"/>
      <c r="H121" s="342"/>
      <c r="I121" s="121"/>
      <c r="J121" s="121"/>
      <c r="K121" s="121"/>
      <c r="L121" s="121"/>
      <c r="M121" s="121"/>
      <c r="N121" s="121"/>
      <c r="O121" s="344"/>
      <c r="P121" s="345"/>
    </row>
    <row r="122" spans="1:30" x14ac:dyDescent="0.25">
      <c r="O122" s="124"/>
      <c r="P122" s="124"/>
    </row>
    <row r="129" spans="1:1" x14ac:dyDescent="0.25">
      <c r="A129" s="63" t="s">
        <v>85</v>
      </c>
    </row>
  </sheetData>
  <sheetProtection password="FB8C" sheet="1" objects="1" scenarios="1" formatCells="0" formatRows="0" sort="0" autoFilter="0"/>
  <dataConsolidate/>
  <mergeCells count="3">
    <mergeCell ref="A28:H28"/>
    <mergeCell ref="A8:AD8"/>
    <mergeCell ref="A1:Q2"/>
  </mergeCells>
  <conditionalFormatting sqref="A30:C120">
    <cfRule type="expression" dxfId="102" priority="33">
      <formula>MOD($A30,2)=0</formula>
    </cfRule>
    <cfRule type="expression" dxfId="101" priority="34">
      <formula>MOD($A30,2)=1</formula>
    </cfRule>
  </conditionalFormatting>
  <conditionalFormatting sqref="B10:C25">
    <cfRule type="expression" dxfId="100" priority="32">
      <formula>AND($C10&lt;&gt;"",$B10&lt;&gt;"")</formula>
    </cfRule>
  </conditionalFormatting>
  <conditionalFormatting sqref="D30:H120">
    <cfRule type="expression" dxfId="99" priority="28">
      <formula>AND(INDEX($AD$10:$AD$10,MATCH($A30,$A$10:$A$10,0))="Deactivate")</formula>
    </cfRule>
  </conditionalFormatting>
  <conditionalFormatting sqref="D10:R25">
    <cfRule type="expression" dxfId="98" priority="27">
      <formula>$AD$8="Deactivate"</formula>
    </cfRule>
  </conditionalFormatting>
  <conditionalFormatting sqref="A10:AD25">
    <cfRule type="expression" dxfId="97" priority="26">
      <formula>$W10:$W26="[Record ID]"</formula>
    </cfRule>
  </conditionalFormatting>
  <conditionalFormatting sqref="A30:AD120">
    <cfRule type="expression" dxfId="96" priority="25">
      <formula>$O30:$O121="[Record ID]"</formula>
    </cfRule>
  </conditionalFormatting>
  <conditionalFormatting sqref="A10:AD26">
    <cfRule type="expression" dxfId="95" priority="2">
      <formula>$K10="Yes"</formula>
    </cfRule>
  </conditionalFormatting>
  <conditionalFormatting sqref="G30:G122">
    <cfRule type="expression" dxfId="94" priority="1">
      <formula>AND($H30="TBD",$G30&lt;&gt;"")</formula>
    </cfRule>
  </conditionalFormatting>
  <dataValidations count="18">
    <dataValidation type="list" allowBlank="1" showInputMessage="1" showErrorMessage="1" sqref="B10:B25" xr:uid="{00000000-0002-0000-0300-000000000000}">
      <formula1>OutcomeIndicator</formula1>
    </dataValidation>
    <dataValidation type="custom" allowBlank="1" showInputMessage="1" showErrorMessage="1" errorTitle="Outcome Indicator" error="Should not have both a Standard Indicator and Custom Indicator on same line." sqref="C10:C25" xr:uid="{00000000-0002-0000-0300-000001000000}">
      <formula1>B10=""</formula1>
    </dataValidation>
    <dataValidation type="list" allowBlank="1" showInputMessage="1" showErrorMessage="1" sqref="H10:H25" xr:uid="{00000000-0002-0000-0300-000002000000}">
      <formula1>ResponsiblePR</formula1>
    </dataValidation>
    <dataValidation type="list" allowBlank="1" showInputMessage="1" showErrorMessage="1" sqref="Q10:Q25" xr:uid="{00000000-0002-0000-0300-000003000000}">
      <formula1>Country</formula1>
    </dataValidation>
    <dataValidation type="textLength" allowBlank="1" showInputMessage="1" showErrorMessage="1" errorTitle="Entered information is too long" error="Information entered here is limited to 20 characters. Please capture further details in Comments." sqref="D10:D25" xr:uid="{00000000-0002-0000-0300-000004000000}">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25" xr:uid="{00000000-0002-0000-0300-000005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25" xr:uid="{00000000-0002-0000-0300-000006000000}">
      <formula1>0</formula1>
      <formula2>32768</formula2>
    </dataValidation>
    <dataValidation showInputMessage="1" showErrorMessage="1" sqref="K10:K25" xr:uid="{00000000-0002-0000-0300-000007000000}"/>
    <dataValidation allowBlank="1" showInputMessage="1" showErrorMessage="1" prompt="To ensure data consistency please ensure that all thousands are separated with a comma and all decimals are separated with a decimal. (e.g. 1,000,000.96)" sqref="D30:F120" xr:uid="{00000000-0002-0000-0300-000008000000}"/>
    <dataValidation type="decimal" allowBlank="1" showInputMessage="1" showErrorMessage="1" errorTitle="X-Author for Excel" error="Please enter a valid numeric value. Valid range for Outcome Indicator Number is -1E+18 to 1E+18." promptTitle="X-Author for Excel" sqref="A30:A120 A10:A25" xr:uid="{CE897C82-1198-4EEA-A377-28A5DBDAD087}">
      <formula1>-1000000000000000000</formula1>
      <formula2>1000000000000000000</formula2>
    </dataValidation>
    <dataValidation type="date" allowBlank="1" showInputMessage="1" showErrorMessage="1" errorTitle="X-Author for Excel" error="Please enter a valid date." promptTitle="X-Author for Excel" sqref="G30:G120" xr:uid="{70C0A029-7448-45BD-B9CF-5690B7DDD3F0}">
      <formula1>1</formula1>
      <formula2>767376</formula2>
    </dataValidation>
    <dataValidation type="list" allowBlank="1" showInputMessage="1" showErrorMessage="1" errorTitle="X-Author for Excel" error="Please select a value from the drop-down." promptTitle="X-Author for Excel" sqref="H30:H120" xr:uid="{C6832E73-25D7-4635-B282-A7441CC24CBD}">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C10:AC25 W10:Y25" xr:uid="{85C87C57-6528-4718-80AB-8C79EAD18E7A}">
      <formula1>""</formula1>
    </dataValidation>
    <dataValidation type="list" allowBlank="1" showInputMessage="1" showErrorMessage="1" errorTitle="X-Author for Excel" error="Please select a value from the drop-down." promptTitle="X-Author for Excel" sqref="K30:K120" xr:uid="{236530FF-DED2-401F-AA98-669FF0ADDDA7}">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xr:uid="{41D5C3E5-546C-4137-AF0C-2A2CDD213A04}">
      <formula1>"TRUE,FALSE"</formula1>
    </dataValidation>
    <dataValidation type="decimal" allowBlank="1" showInputMessage="1" showErrorMessage="1" errorTitle="X-Author for Excel" error="Please enter a valid numeric value. Valid range for Target % is -999.99 to 999.99." promptTitle="X-Author for Excel" sqref="N30:N120" xr:uid="{9F316578-1772-4953-97E2-A01CC88232EB}">
      <formula1>-999.99</formula1>
      <formula2>999.99</formula2>
    </dataValidation>
    <dataValidation type="list" allowBlank="1" showInputMessage="1" showErrorMessage="1" errorTitle="X-Author for Excel" error="Please select a value from the drop-down." promptTitle="X-Author for Excel" sqref="E10:E25" xr:uid="{27570623-D54A-4DDD-BB70-FC6708DD17DF}">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25" xr:uid="{6FE10364-8535-4D9B-931D-B52AF298D1AE}">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xr:uid="{00000000-0004-0000-0300-000000000000}"/>
    <hyperlink ref="C4" location="_6017e447_f4b2_4605_8be3_67be82447dcf" display="Outcome Indicator Targets" xr:uid="{00000000-0004-0000-0300-000001000000}"/>
    <hyperlink ref="A129" location="'Outcome Indicators - Section C'!A4" display="'Outcome Indicators - Section C'!A4" xr:uid="{00000000-0004-0000-0300-000002000000}"/>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31" id="{F8B86FC9-38F2-421F-BC8E-80A7C8DC9982}">
            <xm:f>IFERROR(OR(INT($C30)&gt;'Overview - Section A'!$K$8,$C30=""),TRUE)</xm:f>
            <x14:dxf>
              <font>
                <color theme="4" tint="0.79998168889431442"/>
              </font>
              <fill>
                <patternFill patternType="solid">
                  <fgColor theme="0"/>
                  <bgColor rgb="FFDAEEF3"/>
                </patternFill>
              </fill>
            </x14:dxf>
          </x14:cfRule>
          <xm:sqref>A30:AD121</xm:sqref>
        </x14:conditionalFormatting>
        <x14:conditionalFormatting xmlns:xm="http://schemas.microsoft.com/office/excel/2006/main">
          <x14:cfRule type="expression" priority="30" id="{087DD156-1FF4-40B2-B2C5-19DF8DEF4B67}">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H10:H25</xm:sqref>
        </x14:conditionalFormatting>
        <x14:conditionalFormatting xmlns:xm="http://schemas.microsoft.com/office/excel/2006/main">
          <x14:cfRule type="expression" priority="29" id="{9D7C2314-2898-4BC8-9CC1-348D5F2391D5}">
            <xm:f>OR('Overview - Section A'!$AN$5="Grant Making", 'Overview - Section A'!$AN$5="Funding Request")</xm:f>
            <x14:dxf>
              <font>
                <color theme="4" tint="0.79998168889431442"/>
              </font>
              <fill>
                <patternFill patternType="solid">
                  <fgColor theme="1" tint="0.499984740745262"/>
                  <bgColor rgb="FFDAEEF3"/>
                </patternFill>
              </fill>
            </x14:dxf>
          </x14:cfRule>
          <xm:sqref>AD10:AD25</xm:sqref>
        </x14:conditionalFormatting>
        <x14:conditionalFormatting xmlns:xm="http://schemas.microsoft.com/office/excel/2006/main">
          <x14:cfRule type="expression" priority="5" id="{80ADE3CE-2D04-4AEB-AE59-21BE35C8D8ED}">
            <xm:f>OR('Overview - Section A'!$AN$5="Grant Making", 'Overview - Section A'!$AN$5="Grant Revision")</xm:f>
            <x14:dxf>
              <font>
                <color rgb="FF8DB4E2"/>
              </font>
              <fill>
                <patternFill>
                  <bgColor rgb="FF8DB4E2"/>
                </patternFill>
              </fill>
            </x14:dxf>
          </x14:cfRule>
          <x14:cfRule type="expression" priority="6" id="{6FF97F77-75CF-499C-8059-5D6CDA599D80}">
            <xm:f>OR('Overview - Section A'!$AN$5="Grant Making", 'Overview - Section A'!$AN$5="Funding Request")</xm:f>
            <x14:dxf>
              <font>
                <color rgb="FF8DB4E2"/>
              </font>
              <fill>
                <patternFill>
                  <bgColor rgb="FF8DB4E2"/>
                </patternFill>
              </fill>
            </x14:dxf>
          </x14:cfRule>
          <xm:sqref>H9</xm:sqref>
        </x14:conditionalFormatting>
        <x14:conditionalFormatting xmlns:xm="http://schemas.microsoft.com/office/excel/2006/main">
          <x14:cfRule type="expression" priority="3" id="{147B0E38-2835-441E-9ADD-BF4D373C7A36}">
            <xm:f>OR('Overview - Section A'!$AN$5="Grant Making", 'Overview - Section A'!$AN$5="Grant Revision")</xm:f>
            <x14:dxf>
              <font>
                <color rgb="FF8DB4E2"/>
              </font>
              <fill>
                <patternFill>
                  <bgColor rgb="FF8DB4E2"/>
                </patternFill>
              </fill>
            </x14:dxf>
          </x14:cfRule>
          <x14:cfRule type="expression" priority="4" id="{09379AE3-71E2-4879-AA3D-9055087BAB6E}">
            <xm:f>OR('Overview - Section A'!$AN$5="Grant Making", 'Overview - Section A'!$AN$5="Funding Request")</xm:f>
            <x14:dxf>
              <font>
                <color rgb="FF8DB4E2"/>
              </font>
              <fill>
                <patternFill>
                  <bgColor rgb="FF8DB4E2"/>
                </patternFill>
              </fill>
            </x14:dxf>
          </x14:cfRule>
          <xm:sqref>I9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9000000}">
          <x14:formula1>
            <xm:f>'Overview - Section A'!$AO$25:$AO$32</xm:f>
          </x14:formula1>
          <xm:sqref>L10:N25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X234"/>
  <sheetViews>
    <sheetView showGridLines="0" topLeftCell="A44" zoomScale="90" zoomScaleNormal="90" zoomScaleSheetLayoutView="30" workbookViewId="0">
      <selection activeCell="W12" sqref="W12"/>
    </sheetView>
  </sheetViews>
  <sheetFormatPr baseColWidth="10" defaultColWidth="11" defaultRowHeight="15.75" x14ac:dyDescent="0.25"/>
  <cols>
    <col min="1" max="1" width="11.5" style="6" customWidth="1"/>
    <col min="2" max="2" width="24.125" style="6" customWidth="1"/>
    <col min="3" max="3" width="34.375" style="6" customWidth="1"/>
    <col min="4" max="4" width="30.625" style="6" customWidth="1"/>
    <col min="5" max="5" width="26.875" style="6" customWidth="1"/>
    <col min="6" max="6" width="25" style="6" customWidth="1"/>
    <col min="7" max="7" width="20.125" style="6" customWidth="1"/>
    <col min="8" max="8" width="15.625" style="6" customWidth="1"/>
    <col min="9" max="11" width="27.625" style="195" hidden="1" customWidth="1"/>
    <col min="12" max="12" width="26.625" style="195" hidden="1" customWidth="1"/>
    <col min="13" max="13" width="27.625" style="195" hidden="1" customWidth="1"/>
    <col min="14" max="14" width="0.5" style="6" customWidth="1"/>
    <col min="15" max="15" width="0.125" style="6" customWidth="1"/>
    <col min="16" max="16" width="20.625" style="6" customWidth="1"/>
    <col min="17" max="17" width="22.5" style="6" customWidth="1"/>
    <col min="18" max="18" width="21.625" style="6" customWidth="1"/>
    <col min="19" max="20" width="20.625" style="6" customWidth="1"/>
    <col min="21" max="21" width="21.125" style="6" customWidth="1"/>
    <col min="22" max="22" width="25.125" style="6" customWidth="1"/>
    <col min="23" max="23" width="77" style="6" customWidth="1"/>
    <col min="24" max="24" width="27.5" style="4" hidden="1" customWidth="1"/>
    <col min="25" max="25" width="19.625" style="4" hidden="1" customWidth="1"/>
    <col min="26" max="26" width="23.125" style="4" hidden="1" customWidth="1"/>
    <col min="27" max="27" width="20.125" style="4" hidden="1" customWidth="1"/>
    <col min="28" max="28" width="14.125" style="4" hidden="1" customWidth="1"/>
    <col min="29" max="29" width="15.125" style="4" hidden="1" customWidth="1"/>
    <col min="30" max="32" width="11" style="4" hidden="1" customWidth="1"/>
    <col min="33" max="33" width="26" style="4" hidden="1" customWidth="1"/>
    <col min="34" max="34" width="12" style="4" hidden="1" customWidth="1"/>
    <col min="35" max="35" width="14.625" style="4" hidden="1" customWidth="1"/>
    <col min="36" max="36" width="22.5" style="4" hidden="1" customWidth="1"/>
    <col min="37" max="40" width="22.625" style="4" hidden="1" customWidth="1"/>
    <col min="41" max="42" width="26.125" style="4" customWidth="1"/>
    <col min="43" max="43" width="0.5" style="9" customWidth="1"/>
    <col min="44" max="44" width="20.625" style="9" customWidth="1"/>
    <col min="45" max="45" width="12.625" style="9" customWidth="1"/>
    <col min="46" max="50" width="11" style="9"/>
    <col min="51" max="16384" width="11" style="6"/>
  </cols>
  <sheetData>
    <row r="1" spans="1:45" ht="21" customHeight="1" x14ac:dyDescent="0.25">
      <c r="A1" s="583" t="s">
        <v>179</v>
      </c>
      <c r="B1" s="584"/>
      <c r="C1" s="584"/>
      <c r="D1" s="584"/>
      <c r="E1" s="584"/>
      <c r="F1" s="584"/>
      <c r="G1" s="584"/>
      <c r="H1" s="584"/>
      <c r="I1" s="584"/>
      <c r="J1" s="584"/>
      <c r="K1" s="584"/>
      <c r="L1" s="584"/>
      <c r="M1" s="584"/>
      <c r="N1" s="584"/>
      <c r="O1" s="584"/>
      <c r="P1" s="584"/>
      <c r="Q1" s="584"/>
      <c r="R1" s="584"/>
      <c r="S1" s="584"/>
      <c r="T1" s="584"/>
      <c r="U1" s="584"/>
      <c r="V1" s="585"/>
    </row>
    <row r="2" spans="1:45" ht="41.25" customHeight="1" thickBot="1" x14ac:dyDescent="0.3">
      <c r="A2" s="586"/>
      <c r="B2" s="587"/>
      <c r="C2" s="587"/>
      <c r="D2" s="587"/>
      <c r="E2" s="587"/>
      <c r="F2" s="587"/>
      <c r="G2" s="587"/>
      <c r="H2" s="587"/>
      <c r="I2" s="587"/>
      <c r="J2" s="587"/>
      <c r="K2" s="587"/>
      <c r="L2" s="587"/>
      <c r="M2" s="587"/>
      <c r="N2" s="587"/>
      <c r="O2" s="587"/>
      <c r="P2" s="587"/>
      <c r="Q2" s="587"/>
      <c r="R2" s="587"/>
      <c r="S2" s="587"/>
      <c r="T2" s="587"/>
      <c r="U2" s="587"/>
      <c r="V2" s="588"/>
    </row>
    <row r="3" spans="1:45" ht="16.5" thickBot="1" x14ac:dyDescent="0.3"/>
    <row r="4" spans="1:45" ht="61.5" customHeight="1" thickBot="1" x14ac:dyDescent="0.3">
      <c r="A4" s="42" t="s">
        <v>37</v>
      </c>
      <c r="B4" s="33" t="s">
        <v>24</v>
      </c>
      <c r="C4" s="41" t="s">
        <v>30</v>
      </c>
    </row>
    <row r="7" spans="1:45" ht="16.5" thickBot="1" x14ac:dyDescent="0.3">
      <c r="D7" s="58"/>
      <c r="E7" s="58"/>
    </row>
    <row r="8" spans="1:45" ht="33" customHeight="1" thickBot="1" x14ac:dyDescent="0.3">
      <c r="A8" s="561" t="s">
        <v>24</v>
      </c>
      <c r="B8" s="562"/>
      <c r="C8" s="562"/>
      <c r="D8" s="562"/>
      <c r="E8" s="562"/>
      <c r="F8" s="562"/>
      <c r="G8" s="562"/>
      <c r="H8" s="562"/>
      <c r="I8" s="562"/>
      <c r="J8" s="562"/>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312"/>
      <c r="AQ8" s="13"/>
    </row>
    <row r="9" spans="1:45" ht="80.25" customHeight="1" x14ac:dyDescent="0.25">
      <c r="A9" s="414" t="s">
        <v>26</v>
      </c>
      <c r="B9" s="414" t="s">
        <v>76</v>
      </c>
      <c r="C9" s="414" t="s">
        <v>77</v>
      </c>
      <c r="D9" s="414" t="s">
        <v>10</v>
      </c>
      <c r="E9" s="414" t="s">
        <v>2</v>
      </c>
      <c r="F9" s="414" t="s">
        <v>3</v>
      </c>
      <c r="G9" s="414" t="s">
        <v>4</v>
      </c>
      <c r="H9" s="414" t="s">
        <v>33</v>
      </c>
      <c r="I9" s="478" t="s">
        <v>321</v>
      </c>
      <c r="J9" s="478" t="s">
        <v>322</v>
      </c>
      <c r="K9" s="479"/>
      <c r="L9" s="479"/>
      <c r="M9" s="479"/>
      <c r="N9" s="480" t="s">
        <v>261</v>
      </c>
      <c r="O9" s="414"/>
      <c r="P9" s="414" t="s">
        <v>18</v>
      </c>
      <c r="Q9" s="414" t="s">
        <v>19</v>
      </c>
      <c r="R9" s="414" t="s">
        <v>20</v>
      </c>
      <c r="S9" s="481" t="s">
        <v>258</v>
      </c>
      <c r="T9" s="481" t="s">
        <v>11</v>
      </c>
      <c r="U9" s="414" t="s">
        <v>147</v>
      </c>
      <c r="V9" s="414" t="s">
        <v>169</v>
      </c>
      <c r="W9" s="414" t="s">
        <v>9</v>
      </c>
      <c r="X9" s="451" t="s">
        <v>76</v>
      </c>
      <c r="Y9" s="482" t="s">
        <v>115</v>
      </c>
      <c r="Z9" s="482"/>
      <c r="AA9" s="482" t="s">
        <v>153</v>
      </c>
      <c r="AB9" s="482" t="s">
        <v>258</v>
      </c>
      <c r="AC9" s="482" t="s">
        <v>60</v>
      </c>
      <c r="AD9" s="482"/>
      <c r="AE9" s="482" t="s">
        <v>92</v>
      </c>
      <c r="AF9" s="482" t="s">
        <v>62</v>
      </c>
      <c r="AG9" s="482" t="s">
        <v>165</v>
      </c>
      <c r="AH9" s="483" t="s">
        <v>178</v>
      </c>
      <c r="AI9" s="483" t="s">
        <v>193</v>
      </c>
      <c r="AJ9" s="483" t="s">
        <v>205</v>
      </c>
      <c r="AK9" s="483" t="s">
        <v>48</v>
      </c>
      <c r="AL9" s="483" t="s">
        <v>232</v>
      </c>
      <c r="AM9" s="483" t="s">
        <v>260</v>
      </c>
      <c r="AN9" s="483" t="s">
        <v>274</v>
      </c>
      <c r="AO9" s="414" t="s">
        <v>323</v>
      </c>
      <c r="AP9" s="414" t="s">
        <v>282</v>
      </c>
      <c r="AQ9" s="120"/>
      <c r="AR9" s="124"/>
      <c r="AS9" s="124"/>
    </row>
    <row r="10" spans="1:45" ht="48" hidden="1" customHeight="1" x14ac:dyDescent="0.25">
      <c r="A10" s="396" t="s">
        <v>83</v>
      </c>
      <c r="B10" s="397" t="str">
        <f>IFERROR(IF(AND(C10="",D10=""),"",VLOOKUP(AI10,'Reference records(soft deleted)'!$B$40:$D$56,3,FALSE)),"")</f>
        <v/>
      </c>
      <c r="C10" s="397" t="str">
        <f>IFERROR(VLOOKUP(AJ10,'Reference records(soft deleted)'!$B$61:$D$110,3,FALSE),"")</f>
        <v/>
      </c>
      <c r="D10" s="439" t="s">
        <v>202</v>
      </c>
      <c r="E10" s="421" t="s">
        <v>72</v>
      </c>
      <c r="F10" s="422" t="s">
        <v>73</v>
      </c>
      <c r="G10" s="484" t="str">
        <f>IF(IF(AND(E10="",F10=""),IF(AL10="0.00","",AL10),IFERROR((E10/F10)*100,""))=0,"",IF(AND(E10="",F10=""),IF(AL10="0.00","",AL10),IFERROR((E10/F10)*100,"")))</f>
        <v/>
      </c>
      <c r="H10" s="467" t="s">
        <v>74</v>
      </c>
      <c r="I10" s="485" t="str">
        <f>IFERROR(VLOOKUP(C10,'Reference records(soft deleted)'!$D$61:$H$110,5,FALSE),"")</f>
        <v/>
      </c>
      <c r="J10" s="485" t="str">
        <f>IF(AND(OR(AND(F10&lt;&gt;"",G10&lt;&gt;""),AND(VLOOKUP(A10,$B$45:$F$227,5,FALSE)&lt;&gt;"",VLOOKUP(A10,$B$45:$G$227,6,FALSE)&lt;&gt;"")),I10="Number"),"Yes","No")</f>
        <v>No</v>
      </c>
      <c r="K10" s="485"/>
      <c r="L10" s="485"/>
      <c r="M10" s="485"/>
      <c r="N10" s="486" t="str">
        <f>IFERROR(IF(AM10="","",VLOOKUP(AM10,'Overview - Section A'!$P$30:$Q$31,2,FALSE)),"")</f>
        <v/>
      </c>
      <c r="O10" s="487"/>
      <c r="P10" s="467" t="s">
        <v>52</v>
      </c>
      <c r="Q10" s="400" t="str">
        <f t="array" ref="Q10">IFERROR(IF(INDEX('Reference Records'!$D$28:$D$65,MATCH(LEFT(C10,255),LEFT('Reference Records'!$C$28:$C$65,255),0))=0,"",INDEX('Reference Records'!$D$28:$D$65,MATCH(LEFT(C10,255),LEFT('Reference Records'!$C$28:$C$65,255),0))),"")</f>
        <v/>
      </c>
      <c r="R10" s="488"/>
      <c r="S10" s="487" t="str">
        <f>IF('Overview - Section A'!$AN$5="Funding Request",IF(N10="Funding Request Place Holder","",N10),"")</f>
        <v/>
      </c>
      <c r="T10" s="487" t="str">
        <f>IFERROR(IF(AK10="","",AK10),"")</f>
        <v>[Country (Name)]</v>
      </c>
      <c r="U10" s="467" t="s">
        <v>145</v>
      </c>
      <c r="V10" s="467" t="s">
        <v>146</v>
      </c>
      <c r="W10" s="439" t="s">
        <v>53</v>
      </c>
      <c r="X10" s="451" t="str">
        <f>IFERROR(IF(VLOOKUP(B10,'Reference Records'!$C$68:$D$81,2,FALSE)=0,"",VLOOKUP(B10,'Reference Records'!$C$68:$D$81,2,FALSE)),"")</f>
        <v/>
      </c>
      <c r="Y10" s="461" t="str">
        <f>IF(Q10&lt;&gt;"",C10&amp;D10,"")</f>
        <v/>
      </c>
      <c r="Z10" s="461"/>
      <c r="AA10" s="461" t="str">
        <f>C10&amp;D10</f>
        <v>[Custom Coverage Indicator Name - EN]</v>
      </c>
      <c r="AB10" s="461" t="str">
        <f>IFERROR(IF('Overview - Section A'!$AN$5="Funding Request",VLOOKUP(S10,'Overview - Section A'!$M$30:$P$31,4,FALSE),IF(AM10="","",AM10)),"")</f>
        <v>[Responsible PR]</v>
      </c>
      <c r="AC10" s="461" t="b">
        <f>IFERROR(IF(OR(C10&lt;&gt;"",D10&lt;&gt;""),TRUE,FALSE),FALSE)</f>
        <v>1</v>
      </c>
      <c r="AD10" s="461"/>
      <c r="AE10" s="461" t="str">
        <f t="array" ref="AE10">IFERROR(IF(INDEX('Overview - Section A'!$H$92:$H$109,MATCH(LEFT(B10,255),LEFT('Overview - Section A'!$E$92:$E$109,255),0))=0,"",INDEX('Overview - Section A'!$H$92:$H$109,MATCH(LEFT(B10,255),LEFT('Overview - Section A'!$E$92:$E$109,255),0))),"")</f>
        <v>a1P1R00000351DXUAY</v>
      </c>
      <c r="AF10" s="461" t="s">
        <v>61</v>
      </c>
      <c r="AG10" s="461" t="str">
        <f t="array" ref="AG10">IFERROR(IF(INDEX('Reference Records'!$G$28:$G$65,MATCH(LEFT(C10,255),LEFT('Reference Records'!$C$28:$C$65,255),0))=0,"",INDEX('Reference Records'!$G$28:$G$65,MATCH(LEFT(C10,255),LEFT('Reference Records'!$C$28:$C$65,255),0))),"")</f>
        <v/>
      </c>
      <c r="AH10" s="461" t="str">
        <f>IFERROR(IF('Overview - Section A'!$AN$5="Funding Request",IF('Reference Records'!$B$157&lt;&gt;"",VLOOKUP(T10,'Reference Records'!$B$157:$C$158,2,FALSE),VLOOKUP(T10,'Reference Records'!$A$170:$C$216,3,FALSE)),VLOOKUP(T10,'Reference Records'!$A$219:$C$221,3,FALSE)),"")</f>
        <v>[Record ID]</v>
      </c>
      <c r="AI10" s="489" t="s">
        <v>192</v>
      </c>
      <c r="AJ10" s="461" t="s">
        <v>204</v>
      </c>
      <c r="AK10" s="461" t="s">
        <v>198</v>
      </c>
      <c r="AL10" s="490" t="s">
        <v>230</v>
      </c>
      <c r="AM10" s="489" t="s">
        <v>257</v>
      </c>
      <c r="AN10" s="461" t="s">
        <v>61</v>
      </c>
      <c r="AO10" s="491" t="str">
        <f>IF(U10&lt;&gt;"","Please enter the geographic area in the comments section","")</f>
        <v>Please enter the geographic area in the comments section</v>
      </c>
      <c r="AP10" s="467" t="s">
        <v>283</v>
      </c>
      <c r="AQ10" s="120"/>
      <c r="AR10" s="313"/>
      <c r="AS10" s="124"/>
    </row>
    <row r="11" spans="1:45" ht="168" customHeight="1" x14ac:dyDescent="0.25">
      <c r="A11" s="396">
        <v>1</v>
      </c>
      <c r="B11" s="397" t="s">
        <v>2579</v>
      </c>
      <c r="C11" s="397" t="s">
        <v>2414</v>
      </c>
      <c r="D11" s="439"/>
      <c r="E11" s="421">
        <v>7597</v>
      </c>
      <c r="F11" s="422"/>
      <c r="G11" s="484" t="str">
        <f t="shared" ref="G11:G40" si="0">IF(IF(AND(E11="",F11=""),IF(AL11="0.00","",AL11),IFERROR((E11/F11)*100,""))=0,"",IF(AND(E11="",F11=""),IF(AL11="0.00","",AL11),IFERROR((E11/F11)*100,"")))</f>
        <v/>
      </c>
      <c r="H11" s="467" t="s">
        <v>371</v>
      </c>
      <c r="I11" s="485">
        <f>IFERROR(VLOOKUP(C11,'Reference records(soft deleted)'!$D$61:$H$110,5,FALSE),"")</f>
        <v>0</v>
      </c>
      <c r="J11" s="485" t="str">
        <f t="shared" ref="J11:J40" si="1">IF(AND(OR(AND(F11&lt;&gt;"",G11&lt;&gt;""),AND(VLOOKUP(A11,$B$45:$F$227,5,FALSE)&lt;&gt;"",VLOOKUP(A11,$B$45:$G$227,6,FALSE)&lt;&gt;"")),I11="Number"),"Yes","No")</f>
        <v>No</v>
      </c>
      <c r="K11" s="485"/>
      <c r="L11" s="485"/>
      <c r="M11" s="485"/>
      <c r="N11" s="486" t="str">
        <f>IFERROR(IF(AM11="","",VLOOKUP(AM11,'Overview - Section A'!$P$30:$Q$31,2,FALSE)),"")</f>
        <v/>
      </c>
      <c r="O11" s="487"/>
      <c r="P11" s="467" t="s">
        <v>4036</v>
      </c>
      <c r="Q11" s="400" t="str">
        <f t="array" ref="Q11">IFERROR(IF(INDEX('Reference Records'!$D$28:$D$65,MATCH(LEFT(C11,255),LEFT('Reference Records'!$C$28:$C$65,255),0))=0,"",INDEX('Reference Records'!$D$28:$D$65,MATCH(LEFT(C11,255),LEFT('Reference Records'!$C$28:$C$65,255),0))),"")</f>
        <v>Gender,TB case definition,Age,HIV test status</v>
      </c>
      <c r="R11" s="488"/>
      <c r="S11" s="487" t="str">
        <f>IF('Overview - Section A'!$AN$5="Funding Request",IF(N11="Funding Request Place Holder","",N11),"")</f>
        <v/>
      </c>
      <c r="T11" s="487" t="s">
        <v>413</v>
      </c>
      <c r="U11" s="467" t="s">
        <v>347</v>
      </c>
      <c r="V11" s="467" t="s">
        <v>350</v>
      </c>
      <c r="W11" s="459" t="s">
        <v>4062</v>
      </c>
      <c r="X11" s="451" t="str">
        <f>IFERROR(IF(VLOOKUP(B11,'Reference Records'!$C$68:$D$81,2,FALSE)=0,"",VLOOKUP(B11,'Reference Records'!$C$68:$D$81,2,FALSE)),"")</f>
        <v>MCI-00008</v>
      </c>
      <c r="Y11" s="461" t="str">
        <f t="shared" ref="Y11:Y40" si="2">IF(Q11&lt;&gt;"",C11&amp;D11,"")</f>
        <v>TCP-1(M): Number of notified cases of all forms of TB-(i.e. bacteriologically confirmed + clinically diagnosed), includes new and relapse cases</v>
      </c>
      <c r="Z11" s="461"/>
      <c r="AA11" s="461" t="str">
        <f t="shared" ref="AA11:AA40" si="3">C11&amp;D11</f>
        <v>TCP-1(M): Number of notified cases of all forms of TB-(i.e. bacteriologically confirmed + clinically diagnosed), includes new and relapse cases</v>
      </c>
      <c r="AB11" s="461" t="str">
        <f>IFERROR(IF('Overview - Section A'!$AN$5="Funding Request",VLOOKUP(S11,'Overview - Section A'!$M$30:$P$31,4,FALSE),IF(AM11="","",AM11)),"")</f>
        <v/>
      </c>
      <c r="AC11" s="461" t="b">
        <f t="shared" ref="AC11:AC40" si="4">IFERROR(IF(OR(C11&lt;&gt;"",D11&lt;&gt;""),TRUE,FALSE),FALSE)</f>
        <v>1</v>
      </c>
      <c r="AD11" s="461"/>
      <c r="AE11" s="461" t="str">
        <f t="array" ref="AE11">IFERROR(IF(INDEX('Overview - Section A'!$H$92:$H$109,MATCH(LEFT(B11,255),LEFT('Overview - Section A'!$E$92:$E$109,255),0))=0,"",INDEX('Overview - Section A'!$H$92:$H$109,MATCH(LEFT(B11,255),LEFT('Overview - Section A'!$E$92:$E$109,255),0))),"")</f>
        <v>a1P1R00000351DSUAY</v>
      </c>
      <c r="AF11" s="461" t="s">
        <v>773</v>
      </c>
      <c r="AG11" s="461" t="str">
        <f t="array" ref="AG11">IFERROR(IF(INDEX('Reference Records'!$G$28:$G$65,MATCH(LEFT(C11,255),LEFT('Reference Records'!$C$28:$C$65,255),0))=0,"",INDEX('Reference Records'!$G$28:$G$65,MATCH(LEFT(C11,255),LEFT('Reference Records'!$C$28:$C$65,255),0))),"")</f>
        <v>a1O36000001EGJ5EAO</v>
      </c>
      <c r="AH11" s="461" t="str">
        <f>IFERROR(IF('Overview - Section A'!$AN$5="Funding Request",IF('Reference Records'!$B$157&lt;&gt;"",VLOOKUP(T11,'Reference Records'!$B$157:$C$158,2,FALSE),VLOOKUP(T11,'Reference Records'!$A$170:$C$216,3,FALSE)),VLOOKUP(T11,'Reference Records'!$A$219:$C$221,3,FALSE)),"")</f>
        <v>a1A360000013M3iEAE</v>
      </c>
      <c r="AI11" s="489"/>
      <c r="AJ11" s="461"/>
      <c r="AK11" s="461"/>
      <c r="AL11" s="490"/>
      <c r="AM11" s="489"/>
      <c r="AN11" s="461" t="s">
        <v>411</v>
      </c>
      <c r="AO11" s="491" t="str">
        <f t="shared" ref="AO11:AO40" si="5">IF(U11&lt;&gt;"","Please enter the geographic area in the comments section","")</f>
        <v>Please enter the geographic area in the comments section</v>
      </c>
      <c r="AP11" s="467"/>
      <c r="AQ11" s="120"/>
      <c r="AR11" s="313"/>
      <c r="AS11" s="124"/>
    </row>
    <row r="12" spans="1:45" ht="103.9" customHeight="1" x14ac:dyDescent="0.25">
      <c r="A12" s="396">
        <v>2</v>
      </c>
      <c r="B12" s="397" t="s">
        <v>2579</v>
      </c>
      <c r="C12" s="397" t="s">
        <v>2429</v>
      </c>
      <c r="D12" s="439"/>
      <c r="E12" s="421">
        <v>6236</v>
      </c>
      <c r="F12" s="422">
        <v>7571</v>
      </c>
      <c r="G12" s="484">
        <f t="shared" si="0"/>
        <v>82.366926429797914</v>
      </c>
      <c r="H12" s="467" t="s">
        <v>371</v>
      </c>
      <c r="I12" s="485" t="str">
        <f>IFERROR(VLOOKUP(C12,'Reference records(soft deleted)'!$D$61:$H$110,5,FALSE),"")</f>
        <v/>
      </c>
      <c r="J12" s="485" t="str">
        <f t="shared" si="1"/>
        <v>No</v>
      </c>
      <c r="K12" s="485"/>
      <c r="L12" s="485"/>
      <c r="M12" s="485"/>
      <c r="N12" s="486" t="str">
        <f>IFERROR(IF(AM12="","",VLOOKUP(AM12,'Overview - Section A'!$P$30:$Q$31,2,FALSE)),"")</f>
        <v/>
      </c>
      <c r="O12" s="487"/>
      <c r="P12" s="467" t="s">
        <v>4054</v>
      </c>
      <c r="Q12" s="400" t="str">
        <f t="array" ref="Q12">IFERROR(IF(INDEX('Reference Records'!$D$28:$D$65,MATCH(LEFT(C12,255),LEFT('Reference Records'!$C$28:$C$65,255),0))=0,"",INDEX('Reference Records'!$D$28:$D$65,MATCH(LEFT(C12,255),LEFT('Reference Records'!$C$28:$C$65,255),0))),"")</f>
        <v>Age,HIV test status,Gender</v>
      </c>
      <c r="R12" s="488"/>
      <c r="S12" s="487" t="str">
        <f>IF('Overview - Section A'!$AN$5="Funding Request",IF(N12="Funding Request Place Holder","",N12),"")</f>
        <v/>
      </c>
      <c r="T12" s="487" t="s">
        <v>413</v>
      </c>
      <c r="U12" s="467" t="s">
        <v>347</v>
      </c>
      <c r="V12" s="467" t="s">
        <v>350</v>
      </c>
      <c r="W12" s="439" t="s">
        <v>4055</v>
      </c>
      <c r="X12" s="451" t="str">
        <f>IFERROR(IF(VLOOKUP(B12,'Reference Records'!$C$68:$D$81,2,FALSE)=0,"",VLOOKUP(B12,'Reference Records'!$C$68:$D$81,2,FALSE)),"")</f>
        <v>MCI-00008</v>
      </c>
      <c r="Y12" s="461" t="str">
        <f t="shared" si="2"/>
        <v>TCP-2(M): Treatment success rate- all forms:  Percentage of TB cases, all forms, bacteriologically confirmed plus clinically diagnosed, successfully treated (cured plus treatment completed) among all TB cases registered for treatment during a specified period, new and relapse cases</v>
      </c>
      <c r="Z12" s="461"/>
      <c r="AA12" s="461" t="str">
        <f t="shared" si="3"/>
        <v>TCP-2(M): Treatment success rate- all forms:  Percentage of TB cases, all forms, bacteriologically confirmed plus clinically diagnosed, successfully treated (cured plus treatment completed) among all TB cases registered for treatment during a specified period, new and relapse cases</v>
      </c>
      <c r="AB12" s="461" t="str">
        <f>IFERROR(IF('Overview - Section A'!$AN$5="Funding Request",VLOOKUP(S12,'Overview - Section A'!$M$30:$P$31,4,FALSE),IF(AM12="","",AM12)),"")</f>
        <v/>
      </c>
      <c r="AC12" s="461" t="b">
        <f t="shared" si="4"/>
        <v>1</v>
      </c>
      <c r="AD12" s="461"/>
      <c r="AE12" s="461" t="str">
        <f t="array" ref="AE12">IFERROR(IF(INDEX('Overview - Section A'!$H$92:$H$109,MATCH(LEFT(B12,255),LEFT('Overview - Section A'!$E$92:$E$109,255),0))=0,"",INDEX('Overview - Section A'!$H$92:$H$109,MATCH(LEFT(B12,255),LEFT('Overview - Section A'!$E$92:$E$109,255),0))),"")</f>
        <v>a1P1R00000351DSUAY</v>
      </c>
      <c r="AF12" s="461" t="s">
        <v>774</v>
      </c>
      <c r="AG12" s="461" t="str">
        <f t="array" ref="AG12">IFERROR(IF(INDEX('Reference Records'!$G$28:$G$65,MATCH(LEFT(C12,255),LEFT('Reference Records'!$C$28:$C$65,255),0))=0,"",INDEX('Reference Records'!$G$28:$G$65,MATCH(LEFT(C12,255),LEFT('Reference Records'!$C$28:$C$65,255),0))),"")</f>
        <v>a1O36000001EGJ7EAO</v>
      </c>
      <c r="AH12" s="461" t="str">
        <f>IFERROR(IF('Overview - Section A'!$AN$5="Funding Request",IF('Reference Records'!$B$157&lt;&gt;"",VLOOKUP(T12,'Reference Records'!$B$157:$C$158,2,FALSE),VLOOKUP(T12,'Reference Records'!$A$170:$C$216,3,FALSE)),VLOOKUP(T12,'Reference Records'!$A$219:$C$221,3,FALSE)),"")</f>
        <v>a1A360000013M3iEAE</v>
      </c>
      <c r="AI12" s="489"/>
      <c r="AJ12" s="461"/>
      <c r="AK12" s="461"/>
      <c r="AL12" s="490"/>
      <c r="AM12" s="489"/>
      <c r="AN12" s="461" t="s">
        <v>411</v>
      </c>
      <c r="AO12" s="491" t="str">
        <f t="shared" si="5"/>
        <v>Please enter the geographic area in the comments section</v>
      </c>
      <c r="AP12" s="467"/>
      <c r="AQ12" s="120"/>
      <c r="AR12" s="313"/>
      <c r="AS12" s="124"/>
    </row>
    <row r="13" spans="1:45" ht="48" customHeight="1" x14ac:dyDescent="0.25">
      <c r="A13" s="396">
        <v>3</v>
      </c>
      <c r="B13" s="397" t="s">
        <v>2529</v>
      </c>
      <c r="C13" s="397" t="s">
        <v>2316</v>
      </c>
      <c r="D13" s="439"/>
      <c r="E13" s="421">
        <v>110</v>
      </c>
      <c r="F13" s="422"/>
      <c r="G13" s="484" t="str">
        <f t="shared" si="0"/>
        <v/>
      </c>
      <c r="H13" s="467" t="s">
        <v>371</v>
      </c>
      <c r="I13" s="485">
        <f>IFERROR(VLOOKUP(C13,'Reference records(soft deleted)'!$D$61:$H$110,5,FALSE),"")</f>
        <v>0</v>
      </c>
      <c r="J13" s="485" t="str">
        <f t="shared" si="1"/>
        <v>No</v>
      </c>
      <c r="K13" s="485"/>
      <c r="L13" s="485"/>
      <c r="M13" s="485"/>
      <c r="N13" s="486" t="str">
        <f>IFERROR(IF(AM13="","",VLOOKUP(AM13,'Overview - Section A'!$P$30:$Q$31,2,FALSE)),"")</f>
        <v/>
      </c>
      <c r="O13" s="487"/>
      <c r="P13" s="467" t="s">
        <v>4054</v>
      </c>
      <c r="Q13" s="400" t="str">
        <f t="array" ref="Q13">IFERROR(IF(INDEX('Reference Records'!$D$28:$D$65,MATCH(LEFT(C13,255),LEFT('Reference Records'!$C$28:$C$65,255),0))=0,"",INDEX('Reference Records'!$D$28:$D$65,MATCH(LEFT(C13,255),LEFT('Reference Records'!$C$28:$C$65,255),0))),"")</f>
        <v>Age,Gender</v>
      </c>
      <c r="R13" s="488"/>
      <c r="S13" s="487" t="str">
        <f>IF('Overview - Section A'!$AN$5="Funding Request",IF(N13="Funding Request Place Holder","",N13),"")</f>
        <v/>
      </c>
      <c r="T13" s="487" t="s">
        <v>413</v>
      </c>
      <c r="U13" s="467" t="s">
        <v>347</v>
      </c>
      <c r="V13" s="467" t="s">
        <v>350</v>
      </c>
      <c r="W13" s="459" t="s">
        <v>4061</v>
      </c>
      <c r="X13" s="451" t="str">
        <f>IFERROR(IF(VLOOKUP(B13,'Reference Records'!$C$68:$D$81,2,FALSE)=0,"",VLOOKUP(B13,'Reference Records'!$C$68:$D$81,2,FALSE)),"")</f>
        <v>MCI-00010</v>
      </c>
      <c r="Y13" s="461" t="str">
        <f t="shared" si="2"/>
        <v>MDR TB-2(M): Number of TB cases with RR-TB and/or MDR-TB notified</v>
      </c>
      <c r="Z13" s="461"/>
      <c r="AA13" s="461" t="str">
        <f t="shared" si="3"/>
        <v>MDR TB-2(M): Number of TB cases with RR-TB and/or MDR-TB notified</v>
      </c>
      <c r="AB13" s="461" t="str">
        <f>IFERROR(IF('Overview - Section A'!$AN$5="Funding Request",VLOOKUP(S13,'Overview - Section A'!$M$30:$P$31,4,FALSE),IF(AM13="","",AM13)),"")</f>
        <v/>
      </c>
      <c r="AC13" s="461" t="b">
        <f t="shared" si="4"/>
        <v>1</v>
      </c>
      <c r="AD13" s="461"/>
      <c r="AE13" s="461" t="str">
        <f t="array" ref="AE13">IFERROR(IF(INDEX('Overview - Section A'!$H$92:$H$109,MATCH(LEFT(B13,255),LEFT('Overview - Section A'!$E$92:$E$109,255),0))=0,"",INDEX('Overview - Section A'!$H$92:$H$109,MATCH(LEFT(B13,255),LEFT('Overview - Section A'!$E$92:$E$109,255),0))),"")</f>
        <v>a1P1R00000351DTUAY</v>
      </c>
      <c r="AF13" s="461" t="s">
        <v>775</v>
      </c>
      <c r="AG13" s="461" t="str">
        <f t="array" ref="AG13">IFERROR(IF(INDEX('Reference Records'!$G$28:$G$65,MATCH(LEFT(C13,255),LEFT('Reference Records'!$C$28:$C$65,255),0))=0,"",INDEX('Reference Records'!$G$28:$G$65,MATCH(LEFT(C13,255),LEFT('Reference Records'!$C$28:$C$65,255),0))),"")</f>
        <v>a1O36000001EGFlEAO</v>
      </c>
      <c r="AH13" s="461" t="str">
        <f>IFERROR(IF('Overview - Section A'!$AN$5="Funding Request",IF('Reference Records'!$B$157&lt;&gt;"",VLOOKUP(T13,'Reference Records'!$B$157:$C$158,2,FALSE),VLOOKUP(T13,'Reference Records'!$A$170:$C$216,3,FALSE)),VLOOKUP(T13,'Reference Records'!$A$219:$C$221,3,FALSE)),"")</f>
        <v>a1A360000013M3iEAE</v>
      </c>
      <c r="AI13" s="489"/>
      <c r="AJ13" s="461"/>
      <c r="AK13" s="461"/>
      <c r="AL13" s="490"/>
      <c r="AM13" s="489"/>
      <c r="AN13" s="461" t="s">
        <v>411</v>
      </c>
      <c r="AO13" s="491" t="str">
        <f t="shared" si="5"/>
        <v>Please enter the geographic area in the comments section</v>
      </c>
      <c r="AP13" s="467"/>
      <c r="AQ13" s="120"/>
      <c r="AR13" s="313"/>
      <c r="AS13" s="124"/>
    </row>
    <row r="14" spans="1:45" ht="48" customHeight="1" x14ac:dyDescent="0.25">
      <c r="A14" s="396">
        <v>4</v>
      </c>
      <c r="B14" s="397" t="s">
        <v>2529</v>
      </c>
      <c r="C14" s="397" t="s">
        <v>2322</v>
      </c>
      <c r="D14" s="439"/>
      <c r="E14" s="421">
        <v>88</v>
      </c>
      <c r="F14" s="422"/>
      <c r="G14" s="484" t="str">
        <f t="shared" si="0"/>
        <v/>
      </c>
      <c r="H14" s="467" t="s">
        <v>371</v>
      </c>
      <c r="I14" s="485">
        <f>IFERROR(VLOOKUP(C14,'Reference records(soft deleted)'!$D$61:$H$110,5,FALSE),"")</f>
        <v>0</v>
      </c>
      <c r="J14" s="485" t="str">
        <f t="shared" si="1"/>
        <v>No</v>
      </c>
      <c r="K14" s="485"/>
      <c r="L14" s="485"/>
      <c r="M14" s="485"/>
      <c r="N14" s="486" t="str">
        <f>IFERROR(IF(AM14="","",VLOOKUP(AM14,'Overview - Section A'!$P$30:$Q$31,2,FALSE)),"")</f>
        <v/>
      </c>
      <c r="O14" s="487"/>
      <c r="P14" s="467" t="s">
        <v>4054</v>
      </c>
      <c r="Q14" s="400" t="str">
        <f t="array" ref="Q14">IFERROR(IF(INDEX('Reference Records'!$D$28:$D$65,MATCH(LEFT(C14,255),LEFT('Reference Records'!$C$28:$C$65,255),0))=0,"",INDEX('Reference Records'!$D$28:$D$65,MATCH(LEFT(C14,255),LEFT('Reference Records'!$C$28:$C$65,255),0))),"")</f>
        <v>Age,Gender,TB regimen</v>
      </c>
      <c r="R14" s="488"/>
      <c r="S14" s="487" t="str">
        <f>IF('Overview - Section A'!$AN$5="Funding Request",IF(N14="Funding Request Place Holder","",N14),"")</f>
        <v/>
      </c>
      <c r="T14" s="487" t="s">
        <v>413</v>
      </c>
      <c r="U14" s="467" t="s">
        <v>347</v>
      </c>
      <c r="V14" s="467" t="s">
        <v>350</v>
      </c>
      <c r="W14" s="439" t="s">
        <v>4056</v>
      </c>
      <c r="X14" s="451" t="str">
        <f>IFERROR(IF(VLOOKUP(B14,'Reference Records'!$C$68:$D$81,2,FALSE)=0,"",VLOOKUP(B14,'Reference Records'!$C$68:$D$81,2,FALSE)),"")</f>
        <v>MCI-00010</v>
      </c>
      <c r="Y14" s="461" t="str">
        <f t="shared" si="2"/>
        <v>MDR TB-3(M): Number of cases with RR-TB and/or MDR-TB that began second-line treatment</v>
      </c>
      <c r="Z14" s="461"/>
      <c r="AA14" s="461" t="str">
        <f t="shared" si="3"/>
        <v>MDR TB-3(M): Number of cases with RR-TB and/or MDR-TB that began second-line treatment</v>
      </c>
      <c r="AB14" s="461" t="str">
        <f>IFERROR(IF('Overview - Section A'!$AN$5="Funding Request",VLOOKUP(S14,'Overview - Section A'!$M$30:$P$31,4,FALSE),IF(AM14="","",AM14)),"")</f>
        <v/>
      </c>
      <c r="AC14" s="461" t="b">
        <f t="shared" si="4"/>
        <v>1</v>
      </c>
      <c r="AD14" s="461"/>
      <c r="AE14" s="461" t="str">
        <f t="array" ref="AE14">IFERROR(IF(INDEX('Overview - Section A'!$H$92:$H$109,MATCH(LEFT(B14,255),LEFT('Overview - Section A'!$E$92:$E$109,255),0))=0,"",INDEX('Overview - Section A'!$H$92:$H$109,MATCH(LEFT(B14,255),LEFT('Overview - Section A'!$E$92:$E$109,255),0))),"")</f>
        <v>a1P1R00000351DTUAY</v>
      </c>
      <c r="AF14" s="461" t="s">
        <v>776</v>
      </c>
      <c r="AG14" s="461" t="str">
        <f t="array" ref="AG14">IFERROR(IF(INDEX('Reference Records'!$G$28:$G$65,MATCH(LEFT(C14,255),LEFT('Reference Records'!$C$28:$C$65,255),0))=0,"",INDEX('Reference Records'!$G$28:$G$65,MATCH(LEFT(C14,255),LEFT('Reference Records'!$C$28:$C$65,255),0))),"")</f>
        <v>a1O36000001EGFmEAO</v>
      </c>
      <c r="AH14" s="461" t="str">
        <f>IFERROR(IF('Overview - Section A'!$AN$5="Funding Request",IF('Reference Records'!$B$157&lt;&gt;"",VLOOKUP(T14,'Reference Records'!$B$157:$C$158,2,FALSE),VLOOKUP(T14,'Reference Records'!$A$170:$C$216,3,FALSE)),VLOOKUP(T14,'Reference Records'!$A$219:$C$221,3,FALSE)),"")</f>
        <v>a1A360000013M3iEAE</v>
      </c>
      <c r="AI14" s="489"/>
      <c r="AJ14" s="461"/>
      <c r="AK14" s="461"/>
      <c r="AL14" s="490"/>
      <c r="AM14" s="489"/>
      <c r="AN14" s="461" t="s">
        <v>411</v>
      </c>
      <c r="AO14" s="491" t="str">
        <f t="shared" si="5"/>
        <v>Please enter the geographic area in the comments section</v>
      </c>
      <c r="AP14" s="467"/>
      <c r="AQ14" s="120"/>
      <c r="AR14" s="313"/>
      <c r="AS14" s="124"/>
    </row>
    <row r="15" spans="1:45" ht="48" customHeight="1" x14ac:dyDescent="0.25">
      <c r="A15" s="396">
        <v>5</v>
      </c>
      <c r="B15" s="397" t="s">
        <v>2529</v>
      </c>
      <c r="C15" s="397" t="s">
        <v>2644</v>
      </c>
      <c r="D15" s="439"/>
      <c r="E15" s="421">
        <v>0.63</v>
      </c>
      <c r="F15" s="422"/>
      <c r="G15" s="484" t="str">
        <f t="shared" si="0"/>
        <v/>
      </c>
      <c r="H15" s="467" t="s">
        <v>371</v>
      </c>
      <c r="I15" s="485">
        <f>IFERROR(VLOOKUP(C15,'Reference records(soft deleted)'!$D$61:$H$110,5,FALSE),"")</f>
        <v>0</v>
      </c>
      <c r="J15" s="485" t="str">
        <f t="shared" si="1"/>
        <v>No</v>
      </c>
      <c r="K15" s="485"/>
      <c r="L15" s="485"/>
      <c r="M15" s="485"/>
      <c r="N15" s="486" t="str">
        <f>IFERROR(IF(AM15="","",VLOOKUP(AM15,'Overview - Section A'!$P$30:$Q$31,2,FALSE)),"")</f>
        <v/>
      </c>
      <c r="O15" s="487"/>
      <c r="P15" s="467" t="s">
        <v>4054</v>
      </c>
      <c r="Q15" s="400" t="str">
        <f t="array" ref="Q15">IFERROR(IF(INDEX('Reference Records'!$D$28:$D$65,MATCH(LEFT(C15,255),LEFT('Reference Records'!$C$28:$C$65,255),0))=0,"",INDEX('Reference Records'!$D$28:$D$65,MATCH(LEFT(C15,255),LEFT('Reference Records'!$C$28:$C$65,255),0))),"")</f>
        <v/>
      </c>
      <c r="R15" s="488"/>
      <c r="S15" s="487" t="str">
        <f>IF('Overview - Section A'!$AN$5="Funding Request",IF(N15="Funding Request Place Holder","",N15),"")</f>
        <v/>
      </c>
      <c r="T15" s="487" t="s">
        <v>413</v>
      </c>
      <c r="U15" s="467" t="s">
        <v>347</v>
      </c>
      <c r="V15" s="467" t="s">
        <v>350</v>
      </c>
      <c r="W15" s="439" t="s">
        <v>4057</v>
      </c>
      <c r="X15" s="451" t="str">
        <f>IFERROR(IF(VLOOKUP(B15,'Reference Records'!$C$68:$D$81,2,FALSE)=0,"",VLOOKUP(B15,'Reference Records'!$C$68:$D$81,2,FALSE)),"")</f>
        <v>MCI-00010</v>
      </c>
      <c r="Y15" s="461" t="str">
        <f t="shared" si="2"/>
        <v/>
      </c>
      <c r="Z15" s="461"/>
      <c r="AA15" s="461" t="str">
        <f t="shared" si="3"/>
        <v>MDR TB-6: Percentage of TB patients with DST result for at least Rifampicin among the total number of notified (new and retreatment) cases in the same year</v>
      </c>
      <c r="AB15" s="461" t="str">
        <f>IFERROR(IF('Overview - Section A'!$AN$5="Funding Request",VLOOKUP(S15,'Overview - Section A'!$M$30:$P$31,4,FALSE),IF(AM15="","",AM15)),"")</f>
        <v/>
      </c>
      <c r="AC15" s="461" t="b">
        <f t="shared" si="4"/>
        <v>1</v>
      </c>
      <c r="AD15" s="461"/>
      <c r="AE15" s="461" t="str">
        <f t="array" ref="AE15">IFERROR(IF(INDEX('Overview - Section A'!$H$92:$H$109,MATCH(LEFT(B15,255),LEFT('Overview - Section A'!$E$92:$E$109,255),0))=0,"",INDEX('Overview - Section A'!$H$92:$H$109,MATCH(LEFT(B15,255),LEFT('Overview - Section A'!$E$92:$E$109,255),0))),"")</f>
        <v>a1P1R00000351DTUAY</v>
      </c>
      <c r="AF15" s="461" t="s">
        <v>777</v>
      </c>
      <c r="AG15" s="461" t="str">
        <f t="array" ref="AG15">IFERROR(IF(INDEX('Reference Records'!$G$28:$G$65,MATCH(LEFT(C15,255),LEFT('Reference Records'!$C$28:$C$65,255),0))=0,"",INDEX('Reference Records'!$G$28:$G$65,MATCH(LEFT(C15,255),LEFT('Reference Records'!$C$28:$C$65,255),0))),"")</f>
        <v>a1O36000001qZ9QEAU</v>
      </c>
      <c r="AH15" s="461" t="str">
        <f>IFERROR(IF('Overview - Section A'!$AN$5="Funding Request",IF('Reference Records'!$B$157&lt;&gt;"",VLOOKUP(T15,'Reference Records'!$B$157:$C$158,2,FALSE),VLOOKUP(T15,'Reference Records'!$A$170:$C$216,3,FALSE)),VLOOKUP(T15,'Reference Records'!$A$219:$C$221,3,FALSE)),"")</f>
        <v>a1A360000013M3iEAE</v>
      </c>
      <c r="AI15" s="489"/>
      <c r="AJ15" s="461"/>
      <c r="AK15" s="461"/>
      <c r="AL15" s="490"/>
      <c r="AM15" s="489"/>
      <c r="AN15" s="461" t="s">
        <v>411</v>
      </c>
      <c r="AO15" s="491" t="str">
        <f t="shared" si="5"/>
        <v>Please enter the geographic area in the comments section</v>
      </c>
      <c r="AP15" s="467"/>
      <c r="AQ15" s="120"/>
      <c r="AR15" s="313"/>
      <c r="AS15" s="124"/>
    </row>
    <row r="16" spans="1:45" ht="48" customHeight="1" x14ac:dyDescent="0.25">
      <c r="A16" s="396">
        <v>6</v>
      </c>
      <c r="B16" s="397" t="str">
        <f>IFERROR(IF(AND(C16="",D16=""),"",VLOOKUP(AI16,'Reference records(soft deleted)'!$B$40:$D$56,3,FALSE)),"")</f>
        <v/>
      </c>
      <c r="C16" s="397" t="str">
        <f>IFERROR(VLOOKUP(AJ16,'Reference records(soft deleted)'!$B$61:$D$110,3,FALSE),"")</f>
        <v/>
      </c>
      <c r="D16" s="439"/>
      <c r="E16" s="421"/>
      <c r="F16" s="422"/>
      <c r="G16" s="484" t="str">
        <f t="shared" si="0"/>
        <v/>
      </c>
      <c r="H16" s="467"/>
      <c r="I16" s="485" t="str">
        <f>IFERROR(VLOOKUP(C16,'Reference records(soft deleted)'!$D$61:$H$110,5,FALSE),"")</f>
        <v/>
      </c>
      <c r="J16" s="485" t="str">
        <f t="shared" si="1"/>
        <v>No</v>
      </c>
      <c r="K16" s="485"/>
      <c r="L16" s="485"/>
      <c r="M16" s="485"/>
      <c r="N16" s="486" t="str">
        <f>IFERROR(IF(AM16="","",VLOOKUP(AM16,'Overview - Section A'!$P$30:$Q$31,2,FALSE)),"")</f>
        <v/>
      </c>
      <c r="O16" s="487"/>
      <c r="P16" s="467"/>
      <c r="Q16" s="400" t="str">
        <f t="array" ref="Q16">IFERROR(IF(INDEX('Reference Records'!$D$28:$D$65,MATCH(LEFT(C16,255),LEFT('Reference Records'!$C$28:$C$65,255),0))=0,"",INDEX('Reference Records'!$D$28:$D$65,MATCH(LEFT(C16,255),LEFT('Reference Records'!$C$28:$C$65,255),0))),"")</f>
        <v/>
      </c>
      <c r="R16" s="488"/>
      <c r="S16" s="487" t="str">
        <f>IF('Overview - Section A'!$AN$5="Funding Request",IF(N16="Funding Request Place Holder","",N16),"")</f>
        <v/>
      </c>
      <c r="T16" s="487" t="str">
        <f t="shared" ref="T16:T40" si="6">IFERROR(IF(AK16="","",AK16),"")</f>
        <v/>
      </c>
      <c r="U16" s="467"/>
      <c r="V16" s="467"/>
      <c r="W16" s="439"/>
      <c r="X16" s="451" t="str">
        <f>IFERROR(IF(VLOOKUP(B16,'Reference Records'!$C$68:$D$81,2,FALSE)=0,"",VLOOKUP(B16,'Reference Records'!$C$68:$D$81,2,FALSE)),"")</f>
        <v/>
      </c>
      <c r="Y16" s="461" t="str">
        <f t="shared" si="2"/>
        <v/>
      </c>
      <c r="Z16" s="461"/>
      <c r="AA16" s="461" t="str">
        <f t="shared" si="3"/>
        <v/>
      </c>
      <c r="AB16" s="461" t="str">
        <f>IFERROR(IF('Overview - Section A'!$AN$5="Funding Request",VLOOKUP(S16,'Overview - Section A'!$M$30:$P$31,4,FALSE),IF(AM16="","",AM16)),"")</f>
        <v/>
      </c>
      <c r="AC16" s="461" t="b">
        <f t="shared" si="4"/>
        <v>0</v>
      </c>
      <c r="AD16" s="461"/>
      <c r="AE16" s="461" t="str">
        <f t="array" ref="AE16">IFERROR(IF(INDEX('Overview - Section A'!$H$92:$H$109,MATCH(LEFT(B16,255),LEFT('Overview - Section A'!$E$92:$E$109,255),0))=0,"",INDEX('Overview - Section A'!$H$92:$H$109,MATCH(LEFT(B16,255),LEFT('Overview - Section A'!$E$92:$E$109,255),0))),"")</f>
        <v>a1P1R00000351DXUAY</v>
      </c>
      <c r="AF16" s="461" t="s">
        <v>778</v>
      </c>
      <c r="AG16" s="461" t="str">
        <f t="array" ref="AG16">IFERROR(IF(INDEX('Reference Records'!$G$28:$G$65,MATCH(LEFT(C16,255),LEFT('Reference Records'!$C$28:$C$65,255),0))=0,"",INDEX('Reference Records'!$G$28:$G$65,MATCH(LEFT(C16,255),LEFT('Reference Records'!$C$28:$C$65,255),0))),"")</f>
        <v/>
      </c>
      <c r="AH16" s="461" t="str">
        <f>IFERROR(IF('Overview - Section A'!$AN$5="Funding Request",IF('Reference Records'!$B$157&lt;&gt;"",VLOOKUP(T16,'Reference Records'!$B$157:$C$158,2,FALSE),VLOOKUP(T16,'Reference Records'!$A$170:$C$216,3,FALSE)),VLOOKUP(T16,'Reference Records'!$A$219:$C$221,3,FALSE)),"")</f>
        <v/>
      </c>
      <c r="AI16" s="489"/>
      <c r="AJ16" s="461"/>
      <c r="AK16" s="461"/>
      <c r="AL16" s="490"/>
      <c r="AM16" s="489"/>
      <c r="AN16" s="461" t="s">
        <v>411</v>
      </c>
      <c r="AO16" s="491" t="str">
        <f t="shared" si="5"/>
        <v/>
      </c>
      <c r="AP16" s="467"/>
      <c r="AQ16" s="120"/>
      <c r="AR16" s="313"/>
      <c r="AS16" s="124"/>
    </row>
    <row r="17" spans="1:45" ht="48" customHeight="1" x14ac:dyDescent="0.25">
      <c r="A17" s="396">
        <v>7</v>
      </c>
      <c r="B17" s="397" t="str">
        <f>IFERROR(IF(AND(C17="",D17=""),"",VLOOKUP(AI17,'Reference records(soft deleted)'!$B$40:$D$56,3,FALSE)),"")</f>
        <v/>
      </c>
      <c r="C17" s="397" t="str">
        <f>IFERROR(VLOOKUP(AJ17,'Reference records(soft deleted)'!$B$61:$D$110,3,FALSE),"")</f>
        <v/>
      </c>
      <c r="D17" s="439"/>
      <c r="E17" s="421"/>
      <c r="F17" s="422"/>
      <c r="G17" s="484" t="str">
        <f t="shared" si="0"/>
        <v/>
      </c>
      <c r="H17" s="467"/>
      <c r="I17" s="485" t="str">
        <f>IFERROR(VLOOKUP(C17,'Reference records(soft deleted)'!$D$61:$H$110,5,FALSE),"")</f>
        <v/>
      </c>
      <c r="J17" s="485" t="str">
        <f t="shared" si="1"/>
        <v>No</v>
      </c>
      <c r="K17" s="485"/>
      <c r="L17" s="485"/>
      <c r="M17" s="485"/>
      <c r="N17" s="486" t="str">
        <f>IFERROR(IF(AM17="","",VLOOKUP(AM17,'Overview - Section A'!$P$30:$Q$31,2,FALSE)),"")</f>
        <v/>
      </c>
      <c r="O17" s="487"/>
      <c r="P17" s="467"/>
      <c r="Q17" s="400" t="str">
        <f t="array" ref="Q17">IFERROR(IF(INDEX('Reference Records'!$D$28:$D$65,MATCH(LEFT(C17,255),LEFT('Reference Records'!$C$28:$C$65,255),0))=0,"",INDEX('Reference Records'!$D$28:$D$65,MATCH(LEFT(C17,255),LEFT('Reference Records'!$C$28:$C$65,255),0))),"")</f>
        <v/>
      </c>
      <c r="R17" s="488"/>
      <c r="S17" s="487" t="str">
        <f>IF('Overview - Section A'!$AN$5="Funding Request",IF(N17="Funding Request Place Holder","",N17),"")</f>
        <v/>
      </c>
      <c r="T17" s="487" t="str">
        <f t="shared" si="6"/>
        <v/>
      </c>
      <c r="U17" s="467"/>
      <c r="V17" s="467"/>
      <c r="W17" s="439"/>
      <c r="X17" s="451" t="str">
        <f>IFERROR(IF(VLOOKUP(B17,'Reference Records'!$C$68:$D$81,2,FALSE)=0,"",VLOOKUP(B17,'Reference Records'!$C$68:$D$81,2,FALSE)),"")</f>
        <v/>
      </c>
      <c r="Y17" s="461" t="str">
        <f t="shared" si="2"/>
        <v/>
      </c>
      <c r="Z17" s="461"/>
      <c r="AA17" s="461" t="str">
        <f t="shared" si="3"/>
        <v/>
      </c>
      <c r="AB17" s="461" t="str">
        <f>IFERROR(IF('Overview - Section A'!$AN$5="Funding Request",VLOOKUP(S17,'Overview - Section A'!$M$30:$P$31,4,FALSE),IF(AM17="","",AM17)),"")</f>
        <v/>
      </c>
      <c r="AC17" s="461" t="b">
        <f t="shared" si="4"/>
        <v>0</v>
      </c>
      <c r="AD17" s="461"/>
      <c r="AE17" s="461" t="str">
        <f t="array" ref="AE17">IFERROR(IF(INDEX('Overview - Section A'!$H$92:$H$109,MATCH(LEFT(B17,255),LEFT('Overview - Section A'!$E$92:$E$109,255),0))=0,"",INDEX('Overview - Section A'!$H$92:$H$109,MATCH(LEFT(B17,255),LEFT('Overview - Section A'!$E$92:$E$109,255),0))),"")</f>
        <v>a1P1R00000351DXUAY</v>
      </c>
      <c r="AF17" s="461" t="s">
        <v>779</v>
      </c>
      <c r="AG17" s="461" t="str">
        <f t="array" ref="AG17">IFERROR(IF(INDEX('Reference Records'!$G$28:$G$65,MATCH(LEFT(C17,255),LEFT('Reference Records'!$C$28:$C$65,255),0))=0,"",INDEX('Reference Records'!$G$28:$G$65,MATCH(LEFT(C17,255),LEFT('Reference Records'!$C$28:$C$65,255),0))),"")</f>
        <v/>
      </c>
      <c r="AH17" s="461" t="str">
        <f>IFERROR(IF('Overview - Section A'!$AN$5="Funding Request",IF('Reference Records'!$B$157&lt;&gt;"",VLOOKUP(T17,'Reference Records'!$B$157:$C$158,2,FALSE),VLOOKUP(T17,'Reference Records'!$A$170:$C$216,3,FALSE)),VLOOKUP(T17,'Reference Records'!$A$219:$C$221,3,FALSE)),"")</f>
        <v/>
      </c>
      <c r="AI17" s="489"/>
      <c r="AJ17" s="461"/>
      <c r="AK17" s="461"/>
      <c r="AL17" s="490"/>
      <c r="AM17" s="489"/>
      <c r="AN17" s="461" t="s">
        <v>411</v>
      </c>
      <c r="AO17" s="491" t="str">
        <f t="shared" si="5"/>
        <v/>
      </c>
      <c r="AP17" s="467"/>
      <c r="AQ17" s="120"/>
      <c r="AR17" s="313"/>
      <c r="AS17" s="124"/>
    </row>
    <row r="18" spans="1:45" ht="48" customHeight="1" x14ac:dyDescent="0.25">
      <c r="A18" s="396">
        <v>8</v>
      </c>
      <c r="B18" s="397" t="str">
        <f>IFERROR(IF(AND(C18="",D18=""),"",VLOOKUP(AI18,'Reference records(soft deleted)'!$B$40:$D$56,3,FALSE)),"")</f>
        <v/>
      </c>
      <c r="C18" s="397" t="str">
        <f>IFERROR(VLOOKUP(AJ18,'Reference records(soft deleted)'!$B$61:$D$110,3,FALSE),"")</f>
        <v/>
      </c>
      <c r="D18" s="439"/>
      <c r="E18" s="421"/>
      <c r="F18" s="422"/>
      <c r="G18" s="484" t="str">
        <f t="shared" si="0"/>
        <v/>
      </c>
      <c r="H18" s="467"/>
      <c r="I18" s="485" t="str">
        <f>IFERROR(VLOOKUP(C18,'Reference records(soft deleted)'!$D$61:$H$110,5,FALSE),"")</f>
        <v/>
      </c>
      <c r="J18" s="485" t="str">
        <f t="shared" si="1"/>
        <v>No</v>
      </c>
      <c r="K18" s="485"/>
      <c r="L18" s="485"/>
      <c r="M18" s="485"/>
      <c r="N18" s="486" t="str">
        <f>IFERROR(IF(AM18="","",VLOOKUP(AM18,'Overview - Section A'!$P$30:$Q$31,2,FALSE)),"")</f>
        <v/>
      </c>
      <c r="O18" s="487"/>
      <c r="P18" s="467"/>
      <c r="Q18" s="400" t="str">
        <f t="array" ref="Q18">IFERROR(IF(INDEX('Reference Records'!$D$28:$D$65,MATCH(LEFT(C18,255),LEFT('Reference Records'!$C$28:$C$65,255),0))=0,"",INDEX('Reference Records'!$D$28:$D$65,MATCH(LEFT(C18,255),LEFT('Reference Records'!$C$28:$C$65,255),0))),"")</f>
        <v/>
      </c>
      <c r="R18" s="488"/>
      <c r="S18" s="487" t="str">
        <f>IF('Overview - Section A'!$AN$5="Funding Request",IF(N18="Funding Request Place Holder","",N18),"")</f>
        <v/>
      </c>
      <c r="T18" s="487" t="str">
        <f t="shared" si="6"/>
        <v/>
      </c>
      <c r="U18" s="467"/>
      <c r="V18" s="467"/>
      <c r="W18" s="439"/>
      <c r="X18" s="451" t="str">
        <f>IFERROR(IF(VLOOKUP(B18,'Reference Records'!$C$68:$D$81,2,FALSE)=0,"",VLOOKUP(B18,'Reference Records'!$C$68:$D$81,2,FALSE)),"")</f>
        <v/>
      </c>
      <c r="Y18" s="461" t="str">
        <f t="shared" si="2"/>
        <v/>
      </c>
      <c r="Z18" s="461"/>
      <c r="AA18" s="461" t="str">
        <f t="shared" si="3"/>
        <v/>
      </c>
      <c r="AB18" s="461" t="str">
        <f>IFERROR(IF('Overview - Section A'!$AN$5="Funding Request",VLOOKUP(S18,'Overview - Section A'!$M$30:$P$31,4,FALSE),IF(AM18="","",AM18)),"")</f>
        <v/>
      </c>
      <c r="AC18" s="461" t="b">
        <f t="shared" si="4"/>
        <v>0</v>
      </c>
      <c r="AD18" s="461"/>
      <c r="AE18" s="461" t="str">
        <f t="array" ref="AE18">IFERROR(IF(INDEX('Overview - Section A'!$H$92:$H$109,MATCH(LEFT(B18,255),LEFT('Overview - Section A'!$E$92:$E$109,255),0))=0,"",INDEX('Overview - Section A'!$H$92:$H$109,MATCH(LEFT(B18,255),LEFT('Overview - Section A'!$E$92:$E$109,255),0))),"")</f>
        <v>a1P1R00000351DXUAY</v>
      </c>
      <c r="AF18" s="461" t="s">
        <v>780</v>
      </c>
      <c r="AG18" s="461" t="str">
        <f t="array" ref="AG18">IFERROR(IF(INDEX('Reference Records'!$G$28:$G$65,MATCH(LEFT(C18,255),LEFT('Reference Records'!$C$28:$C$65,255),0))=0,"",INDEX('Reference Records'!$G$28:$G$65,MATCH(LEFT(C18,255),LEFT('Reference Records'!$C$28:$C$65,255),0))),"")</f>
        <v/>
      </c>
      <c r="AH18" s="461" t="str">
        <f>IFERROR(IF('Overview - Section A'!$AN$5="Funding Request",IF('Reference Records'!$B$157&lt;&gt;"",VLOOKUP(T18,'Reference Records'!$B$157:$C$158,2,FALSE),VLOOKUP(T18,'Reference Records'!$A$170:$C$216,3,FALSE)),VLOOKUP(T18,'Reference Records'!$A$219:$C$221,3,FALSE)),"")</f>
        <v/>
      </c>
      <c r="AI18" s="489"/>
      <c r="AJ18" s="461"/>
      <c r="AK18" s="461"/>
      <c r="AL18" s="490"/>
      <c r="AM18" s="489"/>
      <c r="AN18" s="461" t="s">
        <v>411</v>
      </c>
      <c r="AO18" s="491" t="str">
        <f t="shared" si="5"/>
        <v/>
      </c>
      <c r="AP18" s="467"/>
      <c r="AQ18" s="120"/>
      <c r="AR18" s="313"/>
      <c r="AS18" s="124"/>
    </row>
    <row r="19" spans="1:45" ht="48" customHeight="1" x14ac:dyDescent="0.25">
      <c r="A19" s="396">
        <v>9</v>
      </c>
      <c r="B19" s="397" t="str">
        <f>IFERROR(IF(AND(C19="",D19=""),"",VLOOKUP(AI19,'Reference records(soft deleted)'!$B$40:$D$56,3,FALSE)),"")</f>
        <v/>
      </c>
      <c r="C19" s="397" t="str">
        <f>IFERROR(VLOOKUP(AJ19,'Reference records(soft deleted)'!$B$61:$D$110,3,FALSE),"")</f>
        <v/>
      </c>
      <c r="D19" s="439"/>
      <c r="E19" s="421"/>
      <c r="F19" s="422"/>
      <c r="G19" s="484" t="str">
        <f t="shared" si="0"/>
        <v/>
      </c>
      <c r="H19" s="467"/>
      <c r="I19" s="485" t="str">
        <f>IFERROR(VLOOKUP(C19,'Reference records(soft deleted)'!$D$61:$H$110,5,FALSE),"")</f>
        <v/>
      </c>
      <c r="J19" s="485" t="str">
        <f t="shared" si="1"/>
        <v>No</v>
      </c>
      <c r="K19" s="485"/>
      <c r="L19" s="485"/>
      <c r="M19" s="485"/>
      <c r="N19" s="486" t="str">
        <f>IFERROR(IF(AM19="","",VLOOKUP(AM19,'Overview - Section A'!$P$30:$Q$31,2,FALSE)),"")</f>
        <v/>
      </c>
      <c r="O19" s="487"/>
      <c r="P19" s="467"/>
      <c r="Q19" s="400" t="str">
        <f t="array" ref="Q19">IFERROR(IF(INDEX('Reference Records'!$D$28:$D$65,MATCH(LEFT(C19,255),LEFT('Reference Records'!$C$28:$C$65,255),0))=0,"",INDEX('Reference Records'!$D$28:$D$65,MATCH(LEFT(C19,255),LEFT('Reference Records'!$C$28:$C$65,255),0))),"")</f>
        <v/>
      </c>
      <c r="R19" s="488"/>
      <c r="S19" s="487" t="str">
        <f>IF('Overview - Section A'!$AN$5="Funding Request",IF(N19="Funding Request Place Holder","",N19),"")</f>
        <v/>
      </c>
      <c r="T19" s="487" t="str">
        <f t="shared" si="6"/>
        <v/>
      </c>
      <c r="U19" s="467"/>
      <c r="V19" s="467"/>
      <c r="W19" s="439"/>
      <c r="X19" s="451" t="str">
        <f>IFERROR(IF(VLOOKUP(B19,'Reference Records'!$C$68:$D$81,2,FALSE)=0,"",VLOOKUP(B19,'Reference Records'!$C$68:$D$81,2,FALSE)),"")</f>
        <v/>
      </c>
      <c r="Y19" s="461" t="str">
        <f t="shared" si="2"/>
        <v/>
      </c>
      <c r="Z19" s="461"/>
      <c r="AA19" s="461" t="str">
        <f t="shared" si="3"/>
        <v/>
      </c>
      <c r="AB19" s="461" t="str">
        <f>IFERROR(IF('Overview - Section A'!$AN$5="Funding Request",VLOOKUP(S19,'Overview - Section A'!$M$30:$P$31,4,FALSE),IF(AM19="","",AM19)),"")</f>
        <v/>
      </c>
      <c r="AC19" s="461" t="b">
        <f t="shared" si="4"/>
        <v>0</v>
      </c>
      <c r="AD19" s="461"/>
      <c r="AE19" s="461" t="str">
        <f t="array" ref="AE19">IFERROR(IF(INDEX('Overview - Section A'!$H$92:$H$109,MATCH(LEFT(B19,255),LEFT('Overview - Section A'!$E$92:$E$109,255),0))=0,"",INDEX('Overview - Section A'!$H$92:$H$109,MATCH(LEFT(B19,255),LEFT('Overview - Section A'!$E$92:$E$109,255),0))),"")</f>
        <v>a1P1R00000351DXUAY</v>
      </c>
      <c r="AF19" s="461" t="s">
        <v>781</v>
      </c>
      <c r="AG19" s="461" t="str">
        <f t="array" ref="AG19">IFERROR(IF(INDEX('Reference Records'!$G$28:$G$65,MATCH(LEFT(C19,255),LEFT('Reference Records'!$C$28:$C$65,255),0))=0,"",INDEX('Reference Records'!$G$28:$G$65,MATCH(LEFT(C19,255),LEFT('Reference Records'!$C$28:$C$65,255),0))),"")</f>
        <v/>
      </c>
      <c r="AH19" s="461" t="str">
        <f>IFERROR(IF('Overview - Section A'!$AN$5="Funding Request",IF('Reference Records'!$B$157&lt;&gt;"",VLOOKUP(T19,'Reference Records'!$B$157:$C$158,2,FALSE),VLOOKUP(T19,'Reference Records'!$A$170:$C$216,3,FALSE)),VLOOKUP(T19,'Reference Records'!$A$219:$C$221,3,FALSE)),"")</f>
        <v/>
      </c>
      <c r="AI19" s="489"/>
      <c r="AJ19" s="461"/>
      <c r="AK19" s="461"/>
      <c r="AL19" s="490"/>
      <c r="AM19" s="489"/>
      <c r="AN19" s="461" t="s">
        <v>411</v>
      </c>
      <c r="AO19" s="491" t="str">
        <f t="shared" si="5"/>
        <v/>
      </c>
      <c r="AP19" s="467"/>
      <c r="AQ19" s="120"/>
      <c r="AR19" s="313"/>
      <c r="AS19" s="124"/>
    </row>
    <row r="20" spans="1:45" ht="48" customHeight="1" x14ac:dyDescent="0.25">
      <c r="A20" s="396">
        <v>10</v>
      </c>
      <c r="B20" s="397" t="str">
        <f>IFERROR(IF(AND(C20="",D20=""),"",VLOOKUP(AI20,'Reference records(soft deleted)'!$B$40:$D$56,3,FALSE)),"")</f>
        <v/>
      </c>
      <c r="C20" s="397" t="str">
        <f>IFERROR(VLOOKUP(AJ20,'Reference records(soft deleted)'!$B$61:$D$110,3,FALSE),"")</f>
        <v/>
      </c>
      <c r="D20" s="439"/>
      <c r="E20" s="421"/>
      <c r="F20" s="422"/>
      <c r="G20" s="484" t="str">
        <f t="shared" si="0"/>
        <v/>
      </c>
      <c r="H20" s="467"/>
      <c r="I20" s="485" t="str">
        <f>IFERROR(VLOOKUP(C20,'Reference records(soft deleted)'!$D$61:$H$110,5,FALSE),"")</f>
        <v/>
      </c>
      <c r="J20" s="485" t="str">
        <f t="shared" si="1"/>
        <v>No</v>
      </c>
      <c r="K20" s="485"/>
      <c r="L20" s="485"/>
      <c r="M20" s="485"/>
      <c r="N20" s="486" t="str">
        <f>IFERROR(IF(AM20="","",VLOOKUP(AM20,'Overview - Section A'!$P$30:$Q$31,2,FALSE)),"")</f>
        <v/>
      </c>
      <c r="O20" s="487"/>
      <c r="P20" s="467"/>
      <c r="Q20" s="400" t="str">
        <f t="array" ref="Q20">IFERROR(IF(INDEX('Reference Records'!$D$28:$D$65,MATCH(LEFT(C20,255),LEFT('Reference Records'!$C$28:$C$65,255),0))=0,"",INDEX('Reference Records'!$D$28:$D$65,MATCH(LEFT(C20,255),LEFT('Reference Records'!$C$28:$C$65,255),0))),"")</f>
        <v/>
      </c>
      <c r="R20" s="488"/>
      <c r="S20" s="487" t="str">
        <f>IF('Overview - Section A'!$AN$5="Funding Request",IF(N20="Funding Request Place Holder","",N20),"")</f>
        <v/>
      </c>
      <c r="T20" s="487" t="str">
        <f t="shared" si="6"/>
        <v/>
      </c>
      <c r="U20" s="467"/>
      <c r="V20" s="467"/>
      <c r="W20" s="439"/>
      <c r="X20" s="451" t="str">
        <f>IFERROR(IF(VLOOKUP(B20,'Reference Records'!$C$68:$D$81,2,FALSE)=0,"",VLOOKUP(B20,'Reference Records'!$C$68:$D$81,2,FALSE)),"")</f>
        <v/>
      </c>
      <c r="Y20" s="461" t="str">
        <f t="shared" si="2"/>
        <v/>
      </c>
      <c r="Z20" s="461"/>
      <c r="AA20" s="461" t="str">
        <f t="shared" si="3"/>
        <v/>
      </c>
      <c r="AB20" s="461" t="str">
        <f>IFERROR(IF('Overview - Section A'!$AN$5="Funding Request",VLOOKUP(S20,'Overview - Section A'!$M$30:$P$31,4,FALSE),IF(AM20="","",AM20)),"")</f>
        <v/>
      </c>
      <c r="AC20" s="461" t="b">
        <f t="shared" si="4"/>
        <v>0</v>
      </c>
      <c r="AD20" s="461"/>
      <c r="AE20" s="461" t="str">
        <f t="array" ref="AE20">IFERROR(IF(INDEX('Overview - Section A'!$H$92:$H$109,MATCH(LEFT(B20,255),LEFT('Overview - Section A'!$E$92:$E$109,255),0))=0,"",INDEX('Overview - Section A'!$H$92:$H$109,MATCH(LEFT(B20,255),LEFT('Overview - Section A'!$E$92:$E$109,255),0))),"")</f>
        <v>a1P1R00000351DXUAY</v>
      </c>
      <c r="AF20" s="461" t="s">
        <v>782</v>
      </c>
      <c r="AG20" s="461" t="str">
        <f t="array" ref="AG20">IFERROR(IF(INDEX('Reference Records'!$G$28:$G$65,MATCH(LEFT(C20,255),LEFT('Reference Records'!$C$28:$C$65,255),0))=0,"",INDEX('Reference Records'!$G$28:$G$65,MATCH(LEFT(C20,255),LEFT('Reference Records'!$C$28:$C$65,255),0))),"")</f>
        <v/>
      </c>
      <c r="AH20" s="461" t="str">
        <f>IFERROR(IF('Overview - Section A'!$AN$5="Funding Request",IF('Reference Records'!$B$157&lt;&gt;"",VLOOKUP(T20,'Reference Records'!$B$157:$C$158,2,FALSE),VLOOKUP(T20,'Reference Records'!$A$170:$C$216,3,FALSE)),VLOOKUP(T20,'Reference Records'!$A$219:$C$221,3,FALSE)),"")</f>
        <v/>
      </c>
      <c r="AI20" s="489"/>
      <c r="AJ20" s="461"/>
      <c r="AK20" s="461"/>
      <c r="AL20" s="490"/>
      <c r="AM20" s="489"/>
      <c r="AN20" s="461" t="s">
        <v>411</v>
      </c>
      <c r="AO20" s="491" t="str">
        <f t="shared" si="5"/>
        <v/>
      </c>
      <c r="AP20" s="467"/>
      <c r="AQ20" s="120"/>
      <c r="AR20" s="313"/>
      <c r="AS20" s="124"/>
    </row>
    <row r="21" spans="1:45" ht="48" customHeight="1" x14ac:dyDescent="0.25">
      <c r="A21" s="396">
        <v>11</v>
      </c>
      <c r="B21" s="397" t="str">
        <f>IFERROR(IF(AND(C21="",D21=""),"",VLOOKUP(AI21,'Reference records(soft deleted)'!$B$40:$D$56,3,FALSE)),"")</f>
        <v/>
      </c>
      <c r="C21" s="397" t="str">
        <f>IFERROR(VLOOKUP(AJ21,'Reference records(soft deleted)'!$B$61:$D$110,3,FALSE),"")</f>
        <v/>
      </c>
      <c r="D21" s="439"/>
      <c r="E21" s="421"/>
      <c r="F21" s="422"/>
      <c r="G21" s="484" t="str">
        <f t="shared" si="0"/>
        <v/>
      </c>
      <c r="H21" s="467"/>
      <c r="I21" s="485" t="str">
        <f>IFERROR(VLOOKUP(C21,'Reference records(soft deleted)'!$D$61:$H$110,5,FALSE),"")</f>
        <v/>
      </c>
      <c r="J21" s="485" t="str">
        <f t="shared" si="1"/>
        <v>No</v>
      </c>
      <c r="K21" s="485"/>
      <c r="L21" s="485"/>
      <c r="M21" s="485"/>
      <c r="N21" s="486" t="str">
        <f>IFERROR(IF(AM21="","",VLOOKUP(AM21,'Overview - Section A'!$P$30:$Q$31,2,FALSE)),"")</f>
        <v/>
      </c>
      <c r="O21" s="487"/>
      <c r="P21" s="467"/>
      <c r="Q21" s="400" t="str">
        <f t="array" ref="Q21">IFERROR(IF(INDEX('Reference Records'!$D$28:$D$65,MATCH(LEFT(C21,255),LEFT('Reference Records'!$C$28:$C$65,255),0))=0,"",INDEX('Reference Records'!$D$28:$D$65,MATCH(LEFT(C21,255),LEFT('Reference Records'!$C$28:$C$65,255),0))),"")</f>
        <v/>
      </c>
      <c r="R21" s="488"/>
      <c r="S21" s="487" t="str">
        <f>IF('Overview - Section A'!$AN$5="Funding Request",IF(N21="Funding Request Place Holder","",N21),"")</f>
        <v/>
      </c>
      <c r="T21" s="487" t="str">
        <f t="shared" si="6"/>
        <v/>
      </c>
      <c r="U21" s="467"/>
      <c r="V21" s="467"/>
      <c r="W21" s="439"/>
      <c r="X21" s="451" t="str">
        <f>IFERROR(IF(VLOOKUP(B21,'Reference Records'!$C$68:$D$81,2,FALSE)=0,"",VLOOKUP(B21,'Reference Records'!$C$68:$D$81,2,FALSE)),"")</f>
        <v/>
      </c>
      <c r="Y21" s="461" t="str">
        <f t="shared" si="2"/>
        <v/>
      </c>
      <c r="Z21" s="461"/>
      <c r="AA21" s="461" t="str">
        <f t="shared" si="3"/>
        <v/>
      </c>
      <c r="AB21" s="461" t="str">
        <f>IFERROR(IF('Overview - Section A'!$AN$5="Funding Request",VLOOKUP(S21,'Overview - Section A'!$M$30:$P$31,4,FALSE),IF(AM21="","",AM21)),"")</f>
        <v/>
      </c>
      <c r="AC21" s="461" t="b">
        <f t="shared" si="4"/>
        <v>0</v>
      </c>
      <c r="AD21" s="461"/>
      <c r="AE21" s="461" t="str">
        <f t="array" ref="AE21">IFERROR(IF(INDEX('Overview - Section A'!$H$92:$H$109,MATCH(LEFT(B21,255),LEFT('Overview - Section A'!$E$92:$E$109,255),0))=0,"",INDEX('Overview - Section A'!$H$92:$H$109,MATCH(LEFT(B21,255),LEFT('Overview - Section A'!$E$92:$E$109,255),0))),"")</f>
        <v>a1P1R00000351DXUAY</v>
      </c>
      <c r="AF21" s="461" t="s">
        <v>783</v>
      </c>
      <c r="AG21" s="461" t="str">
        <f t="array" ref="AG21">IFERROR(IF(INDEX('Reference Records'!$G$28:$G$65,MATCH(LEFT(C21,255),LEFT('Reference Records'!$C$28:$C$65,255),0))=0,"",INDEX('Reference Records'!$G$28:$G$65,MATCH(LEFT(C21,255),LEFT('Reference Records'!$C$28:$C$65,255),0))),"")</f>
        <v/>
      </c>
      <c r="AH21" s="461" t="str">
        <f>IFERROR(IF('Overview - Section A'!$AN$5="Funding Request",IF('Reference Records'!$B$157&lt;&gt;"",VLOOKUP(T21,'Reference Records'!$B$157:$C$158,2,FALSE),VLOOKUP(T21,'Reference Records'!$A$170:$C$216,3,FALSE)),VLOOKUP(T21,'Reference Records'!$A$219:$C$221,3,FALSE)),"")</f>
        <v/>
      </c>
      <c r="AI21" s="489"/>
      <c r="AJ21" s="461"/>
      <c r="AK21" s="461"/>
      <c r="AL21" s="490"/>
      <c r="AM21" s="489"/>
      <c r="AN21" s="461" t="s">
        <v>411</v>
      </c>
      <c r="AO21" s="491" t="str">
        <f t="shared" si="5"/>
        <v/>
      </c>
      <c r="AP21" s="467"/>
      <c r="AQ21" s="120"/>
      <c r="AR21" s="313"/>
      <c r="AS21" s="124"/>
    </row>
    <row r="22" spans="1:45" ht="48" customHeight="1" x14ac:dyDescent="0.25">
      <c r="A22" s="396">
        <v>12</v>
      </c>
      <c r="B22" s="397" t="str">
        <f>IFERROR(IF(AND(C22="",D22=""),"",VLOOKUP(AI22,'Reference records(soft deleted)'!$B$40:$D$56,3,FALSE)),"")</f>
        <v/>
      </c>
      <c r="C22" s="397" t="str">
        <f>IFERROR(VLOOKUP(AJ22,'Reference records(soft deleted)'!$B$61:$D$110,3,FALSE),"")</f>
        <v/>
      </c>
      <c r="D22" s="439"/>
      <c r="E22" s="421"/>
      <c r="F22" s="422"/>
      <c r="G22" s="484" t="str">
        <f t="shared" si="0"/>
        <v/>
      </c>
      <c r="H22" s="467"/>
      <c r="I22" s="485" t="str">
        <f>IFERROR(VLOOKUP(C22,'Reference records(soft deleted)'!$D$61:$H$110,5,FALSE),"")</f>
        <v/>
      </c>
      <c r="J22" s="485" t="str">
        <f t="shared" si="1"/>
        <v>No</v>
      </c>
      <c r="K22" s="485"/>
      <c r="L22" s="485"/>
      <c r="M22" s="485"/>
      <c r="N22" s="486" t="str">
        <f>IFERROR(IF(AM22="","",VLOOKUP(AM22,'Overview - Section A'!$P$30:$Q$31,2,FALSE)),"")</f>
        <v/>
      </c>
      <c r="O22" s="487"/>
      <c r="P22" s="467"/>
      <c r="Q22" s="400" t="str">
        <f t="array" ref="Q22">IFERROR(IF(INDEX('Reference Records'!$D$28:$D$65,MATCH(LEFT(C22,255),LEFT('Reference Records'!$C$28:$C$65,255),0))=0,"",INDEX('Reference Records'!$D$28:$D$65,MATCH(LEFT(C22,255),LEFT('Reference Records'!$C$28:$C$65,255),0))),"")</f>
        <v/>
      </c>
      <c r="R22" s="488"/>
      <c r="S22" s="487" t="str">
        <f>IF('Overview - Section A'!$AN$5="Funding Request",IF(N22="Funding Request Place Holder","",N22),"")</f>
        <v/>
      </c>
      <c r="T22" s="487" t="str">
        <f t="shared" si="6"/>
        <v/>
      </c>
      <c r="U22" s="467"/>
      <c r="V22" s="467"/>
      <c r="W22" s="439"/>
      <c r="X22" s="451" t="str">
        <f>IFERROR(IF(VLOOKUP(B22,'Reference Records'!$C$68:$D$81,2,FALSE)=0,"",VLOOKUP(B22,'Reference Records'!$C$68:$D$81,2,FALSE)),"")</f>
        <v/>
      </c>
      <c r="Y22" s="461" t="str">
        <f t="shared" si="2"/>
        <v/>
      </c>
      <c r="Z22" s="461"/>
      <c r="AA22" s="461" t="str">
        <f t="shared" si="3"/>
        <v/>
      </c>
      <c r="AB22" s="461" t="str">
        <f>IFERROR(IF('Overview - Section A'!$AN$5="Funding Request",VLOOKUP(S22,'Overview - Section A'!$M$30:$P$31,4,FALSE),IF(AM22="","",AM22)),"")</f>
        <v/>
      </c>
      <c r="AC22" s="461" t="b">
        <f t="shared" si="4"/>
        <v>0</v>
      </c>
      <c r="AD22" s="461"/>
      <c r="AE22" s="461" t="str">
        <f t="array" ref="AE22">IFERROR(IF(INDEX('Overview - Section A'!$H$92:$H$109,MATCH(LEFT(B22,255),LEFT('Overview - Section A'!$E$92:$E$109,255),0))=0,"",INDEX('Overview - Section A'!$H$92:$H$109,MATCH(LEFT(B22,255),LEFT('Overview - Section A'!$E$92:$E$109,255),0))),"")</f>
        <v>a1P1R00000351DXUAY</v>
      </c>
      <c r="AF22" s="461" t="s">
        <v>784</v>
      </c>
      <c r="AG22" s="461" t="str">
        <f t="array" ref="AG22">IFERROR(IF(INDEX('Reference Records'!$G$28:$G$65,MATCH(LEFT(C22,255),LEFT('Reference Records'!$C$28:$C$65,255),0))=0,"",INDEX('Reference Records'!$G$28:$G$65,MATCH(LEFT(C22,255),LEFT('Reference Records'!$C$28:$C$65,255),0))),"")</f>
        <v/>
      </c>
      <c r="AH22" s="461" t="str">
        <f>IFERROR(IF('Overview - Section A'!$AN$5="Funding Request",IF('Reference Records'!$B$157&lt;&gt;"",VLOOKUP(T22,'Reference Records'!$B$157:$C$158,2,FALSE),VLOOKUP(T22,'Reference Records'!$A$170:$C$216,3,FALSE)),VLOOKUP(T22,'Reference Records'!$A$219:$C$221,3,FALSE)),"")</f>
        <v/>
      </c>
      <c r="AI22" s="489"/>
      <c r="AJ22" s="461"/>
      <c r="AK22" s="461"/>
      <c r="AL22" s="490"/>
      <c r="AM22" s="489"/>
      <c r="AN22" s="461" t="s">
        <v>411</v>
      </c>
      <c r="AO22" s="491" t="str">
        <f t="shared" si="5"/>
        <v/>
      </c>
      <c r="AP22" s="467"/>
      <c r="AQ22" s="120"/>
      <c r="AR22" s="313"/>
      <c r="AS22" s="124"/>
    </row>
    <row r="23" spans="1:45" ht="48" customHeight="1" x14ac:dyDescent="0.25">
      <c r="A23" s="396">
        <v>13</v>
      </c>
      <c r="B23" s="397" t="str">
        <f>IFERROR(IF(AND(C23="",D23=""),"",VLOOKUP(AI23,'Reference records(soft deleted)'!$B$40:$D$56,3,FALSE)),"")</f>
        <v/>
      </c>
      <c r="C23" s="397" t="str">
        <f>IFERROR(VLOOKUP(AJ23,'Reference records(soft deleted)'!$B$61:$D$110,3,FALSE),"")</f>
        <v/>
      </c>
      <c r="D23" s="439"/>
      <c r="E23" s="421"/>
      <c r="F23" s="422"/>
      <c r="G23" s="484" t="str">
        <f t="shared" si="0"/>
        <v/>
      </c>
      <c r="H23" s="467"/>
      <c r="I23" s="485" t="str">
        <f>IFERROR(VLOOKUP(C23,'Reference records(soft deleted)'!$D$61:$H$110,5,FALSE),"")</f>
        <v/>
      </c>
      <c r="J23" s="485" t="str">
        <f t="shared" si="1"/>
        <v>No</v>
      </c>
      <c r="K23" s="485"/>
      <c r="L23" s="485"/>
      <c r="M23" s="485"/>
      <c r="N23" s="486" t="str">
        <f>IFERROR(IF(AM23="","",VLOOKUP(AM23,'Overview - Section A'!$P$30:$Q$31,2,FALSE)),"")</f>
        <v/>
      </c>
      <c r="O23" s="487"/>
      <c r="P23" s="467"/>
      <c r="Q23" s="400" t="str">
        <f t="array" ref="Q23">IFERROR(IF(INDEX('Reference Records'!$D$28:$D$65,MATCH(LEFT(C23,255),LEFT('Reference Records'!$C$28:$C$65,255),0))=0,"",INDEX('Reference Records'!$D$28:$D$65,MATCH(LEFT(C23,255),LEFT('Reference Records'!$C$28:$C$65,255),0))),"")</f>
        <v/>
      </c>
      <c r="R23" s="488"/>
      <c r="S23" s="487" t="str">
        <f>IF('Overview - Section A'!$AN$5="Funding Request",IF(N23="Funding Request Place Holder","",N23),"")</f>
        <v/>
      </c>
      <c r="T23" s="487" t="str">
        <f t="shared" si="6"/>
        <v/>
      </c>
      <c r="U23" s="467"/>
      <c r="V23" s="467"/>
      <c r="W23" s="439"/>
      <c r="X23" s="451" t="str">
        <f>IFERROR(IF(VLOOKUP(B23,'Reference Records'!$C$68:$D$81,2,FALSE)=0,"",VLOOKUP(B23,'Reference Records'!$C$68:$D$81,2,FALSE)),"")</f>
        <v/>
      </c>
      <c r="Y23" s="461" t="str">
        <f t="shared" si="2"/>
        <v/>
      </c>
      <c r="Z23" s="461"/>
      <c r="AA23" s="461" t="str">
        <f t="shared" si="3"/>
        <v/>
      </c>
      <c r="AB23" s="461" t="str">
        <f>IFERROR(IF('Overview - Section A'!$AN$5="Funding Request",VLOOKUP(S23,'Overview - Section A'!$M$30:$P$31,4,FALSE),IF(AM23="","",AM23)),"")</f>
        <v/>
      </c>
      <c r="AC23" s="461" t="b">
        <f t="shared" si="4"/>
        <v>0</v>
      </c>
      <c r="AD23" s="461"/>
      <c r="AE23" s="461" t="str">
        <f t="array" ref="AE23">IFERROR(IF(INDEX('Overview - Section A'!$H$92:$H$109,MATCH(LEFT(B23,255),LEFT('Overview - Section A'!$E$92:$E$109,255),0))=0,"",INDEX('Overview - Section A'!$H$92:$H$109,MATCH(LEFT(B23,255),LEFT('Overview - Section A'!$E$92:$E$109,255),0))),"")</f>
        <v>a1P1R00000351DXUAY</v>
      </c>
      <c r="AF23" s="461" t="s">
        <v>785</v>
      </c>
      <c r="AG23" s="461" t="str">
        <f t="array" ref="AG23">IFERROR(IF(INDEX('Reference Records'!$G$28:$G$65,MATCH(LEFT(C23,255),LEFT('Reference Records'!$C$28:$C$65,255),0))=0,"",INDEX('Reference Records'!$G$28:$G$65,MATCH(LEFT(C23,255),LEFT('Reference Records'!$C$28:$C$65,255),0))),"")</f>
        <v/>
      </c>
      <c r="AH23" s="461" t="str">
        <f>IFERROR(IF('Overview - Section A'!$AN$5="Funding Request",IF('Reference Records'!$B$157&lt;&gt;"",VLOOKUP(T23,'Reference Records'!$B$157:$C$158,2,FALSE),VLOOKUP(T23,'Reference Records'!$A$170:$C$216,3,FALSE)),VLOOKUP(T23,'Reference Records'!$A$219:$C$221,3,FALSE)),"")</f>
        <v/>
      </c>
      <c r="AI23" s="489"/>
      <c r="AJ23" s="461"/>
      <c r="AK23" s="461"/>
      <c r="AL23" s="490"/>
      <c r="AM23" s="489"/>
      <c r="AN23" s="461" t="s">
        <v>411</v>
      </c>
      <c r="AO23" s="491" t="str">
        <f t="shared" si="5"/>
        <v/>
      </c>
      <c r="AP23" s="467"/>
      <c r="AQ23" s="120"/>
      <c r="AR23" s="313"/>
      <c r="AS23" s="124"/>
    </row>
    <row r="24" spans="1:45" ht="48" customHeight="1" x14ac:dyDescent="0.25">
      <c r="A24" s="396">
        <v>14</v>
      </c>
      <c r="B24" s="397" t="str">
        <f>IFERROR(IF(AND(C24="",D24=""),"",VLOOKUP(AI24,'Reference records(soft deleted)'!$B$40:$D$56,3,FALSE)),"")</f>
        <v/>
      </c>
      <c r="C24" s="397" t="str">
        <f>IFERROR(VLOOKUP(AJ24,'Reference records(soft deleted)'!$B$61:$D$110,3,FALSE),"")</f>
        <v/>
      </c>
      <c r="D24" s="439"/>
      <c r="E24" s="421"/>
      <c r="F24" s="422"/>
      <c r="G24" s="484" t="str">
        <f t="shared" si="0"/>
        <v/>
      </c>
      <c r="H24" s="467"/>
      <c r="I24" s="485" t="str">
        <f>IFERROR(VLOOKUP(C24,'Reference records(soft deleted)'!$D$61:$H$110,5,FALSE),"")</f>
        <v/>
      </c>
      <c r="J24" s="485" t="str">
        <f t="shared" si="1"/>
        <v>No</v>
      </c>
      <c r="K24" s="485"/>
      <c r="L24" s="485"/>
      <c r="M24" s="485"/>
      <c r="N24" s="486" t="str">
        <f>IFERROR(IF(AM24="","",VLOOKUP(AM24,'Overview - Section A'!$P$30:$Q$31,2,FALSE)),"")</f>
        <v/>
      </c>
      <c r="O24" s="487"/>
      <c r="P24" s="467"/>
      <c r="Q24" s="400" t="str">
        <f t="array" ref="Q24">IFERROR(IF(INDEX('Reference Records'!$D$28:$D$65,MATCH(LEFT(C24,255),LEFT('Reference Records'!$C$28:$C$65,255),0))=0,"",INDEX('Reference Records'!$D$28:$D$65,MATCH(LEFT(C24,255),LEFT('Reference Records'!$C$28:$C$65,255),0))),"")</f>
        <v/>
      </c>
      <c r="R24" s="488"/>
      <c r="S24" s="487" t="str">
        <f>IF('Overview - Section A'!$AN$5="Funding Request",IF(N24="Funding Request Place Holder","",N24),"")</f>
        <v/>
      </c>
      <c r="T24" s="487" t="str">
        <f t="shared" si="6"/>
        <v/>
      </c>
      <c r="U24" s="467"/>
      <c r="V24" s="467"/>
      <c r="W24" s="439"/>
      <c r="X24" s="451" t="str">
        <f>IFERROR(IF(VLOOKUP(B24,'Reference Records'!$C$68:$D$81,2,FALSE)=0,"",VLOOKUP(B24,'Reference Records'!$C$68:$D$81,2,FALSE)),"")</f>
        <v/>
      </c>
      <c r="Y24" s="461" t="str">
        <f t="shared" si="2"/>
        <v/>
      </c>
      <c r="Z24" s="461"/>
      <c r="AA24" s="461" t="str">
        <f t="shared" si="3"/>
        <v/>
      </c>
      <c r="AB24" s="461" t="str">
        <f>IFERROR(IF('Overview - Section A'!$AN$5="Funding Request",VLOOKUP(S24,'Overview - Section A'!$M$30:$P$31,4,FALSE),IF(AM24="","",AM24)),"")</f>
        <v/>
      </c>
      <c r="AC24" s="461" t="b">
        <f t="shared" si="4"/>
        <v>0</v>
      </c>
      <c r="AD24" s="461"/>
      <c r="AE24" s="461" t="str">
        <f t="array" ref="AE24">IFERROR(IF(INDEX('Overview - Section A'!$H$92:$H$109,MATCH(LEFT(B24,255),LEFT('Overview - Section A'!$E$92:$E$109,255),0))=0,"",INDEX('Overview - Section A'!$H$92:$H$109,MATCH(LEFT(B24,255),LEFT('Overview - Section A'!$E$92:$E$109,255),0))),"")</f>
        <v>a1P1R00000351DXUAY</v>
      </c>
      <c r="AF24" s="461" t="s">
        <v>786</v>
      </c>
      <c r="AG24" s="461" t="str">
        <f t="array" ref="AG24">IFERROR(IF(INDEX('Reference Records'!$G$28:$G$65,MATCH(LEFT(C24,255),LEFT('Reference Records'!$C$28:$C$65,255),0))=0,"",INDEX('Reference Records'!$G$28:$G$65,MATCH(LEFT(C24,255),LEFT('Reference Records'!$C$28:$C$65,255),0))),"")</f>
        <v/>
      </c>
      <c r="AH24" s="461" t="str">
        <f>IFERROR(IF('Overview - Section A'!$AN$5="Funding Request",IF('Reference Records'!$B$157&lt;&gt;"",VLOOKUP(T24,'Reference Records'!$B$157:$C$158,2,FALSE),VLOOKUP(T24,'Reference Records'!$A$170:$C$216,3,FALSE)),VLOOKUP(T24,'Reference Records'!$A$219:$C$221,3,FALSE)),"")</f>
        <v/>
      </c>
      <c r="AI24" s="489"/>
      <c r="AJ24" s="461"/>
      <c r="AK24" s="461"/>
      <c r="AL24" s="490"/>
      <c r="AM24" s="489"/>
      <c r="AN24" s="461" t="s">
        <v>411</v>
      </c>
      <c r="AO24" s="491" t="str">
        <f t="shared" si="5"/>
        <v/>
      </c>
      <c r="AP24" s="467"/>
      <c r="AQ24" s="120"/>
      <c r="AR24" s="313"/>
      <c r="AS24" s="124"/>
    </row>
    <row r="25" spans="1:45" ht="48" customHeight="1" x14ac:dyDescent="0.25">
      <c r="A25" s="396">
        <v>15</v>
      </c>
      <c r="B25" s="397" t="str">
        <f>IFERROR(IF(AND(C25="",D25=""),"",VLOOKUP(AI25,'Reference records(soft deleted)'!$B$40:$D$56,3,FALSE)),"")</f>
        <v/>
      </c>
      <c r="C25" s="397" t="str">
        <f>IFERROR(VLOOKUP(AJ25,'Reference records(soft deleted)'!$B$61:$D$110,3,FALSE),"")</f>
        <v/>
      </c>
      <c r="D25" s="439"/>
      <c r="E25" s="421"/>
      <c r="F25" s="422"/>
      <c r="G25" s="484" t="str">
        <f t="shared" si="0"/>
        <v/>
      </c>
      <c r="H25" s="467"/>
      <c r="I25" s="485" t="str">
        <f>IFERROR(VLOOKUP(C25,'Reference records(soft deleted)'!$D$61:$H$110,5,FALSE),"")</f>
        <v/>
      </c>
      <c r="J25" s="485" t="str">
        <f t="shared" si="1"/>
        <v>No</v>
      </c>
      <c r="K25" s="485"/>
      <c r="L25" s="485"/>
      <c r="M25" s="485"/>
      <c r="N25" s="486" t="str">
        <f>IFERROR(IF(AM25="","",VLOOKUP(AM25,'Overview - Section A'!$P$30:$Q$31,2,FALSE)),"")</f>
        <v/>
      </c>
      <c r="O25" s="487"/>
      <c r="P25" s="467"/>
      <c r="Q25" s="400" t="str">
        <f t="array" ref="Q25">IFERROR(IF(INDEX('Reference Records'!$D$28:$D$65,MATCH(LEFT(C25,255),LEFT('Reference Records'!$C$28:$C$65,255),0))=0,"",INDEX('Reference Records'!$D$28:$D$65,MATCH(LEFT(C25,255),LEFT('Reference Records'!$C$28:$C$65,255),0))),"")</f>
        <v/>
      </c>
      <c r="R25" s="488"/>
      <c r="S25" s="487" t="str">
        <f>IF('Overview - Section A'!$AN$5="Funding Request",IF(N25="Funding Request Place Holder","",N25),"")</f>
        <v/>
      </c>
      <c r="T25" s="487" t="str">
        <f t="shared" si="6"/>
        <v/>
      </c>
      <c r="U25" s="467"/>
      <c r="V25" s="467"/>
      <c r="W25" s="439"/>
      <c r="X25" s="451" t="str">
        <f>IFERROR(IF(VLOOKUP(B25,'Reference Records'!$C$68:$D$81,2,FALSE)=0,"",VLOOKUP(B25,'Reference Records'!$C$68:$D$81,2,FALSE)),"")</f>
        <v/>
      </c>
      <c r="Y25" s="461" t="str">
        <f t="shared" si="2"/>
        <v/>
      </c>
      <c r="Z25" s="461"/>
      <c r="AA25" s="461" t="str">
        <f t="shared" si="3"/>
        <v/>
      </c>
      <c r="AB25" s="461" t="str">
        <f>IFERROR(IF('Overview - Section A'!$AN$5="Funding Request",VLOOKUP(S25,'Overview - Section A'!$M$30:$P$31,4,FALSE),IF(AM25="","",AM25)),"")</f>
        <v/>
      </c>
      <c r="AC25" s="461" t="b">
        <f t="shared" si="4"/>
        <v>0</v>
      </c>
      <c r="AD25" s="461"/>
      <c r="AE25" s="461" t="str">
        <f t="array" ref="AE25">IFERROR(IF(INDEX('Overview - Section A'!$H$92:$H$109,MATCH(LEFT(B25,255),LEFT('Overview - Section A'!$E$92:$E$109,255),0))=0,"",INDEX('Overview - Section A'!$H$92:$H$109,MATCH(LEFT(B25,255),LEFT('Overview - Section A'!$E$92:$E$109,255),0))),"")</f>
        <v>a1P1R00000351DXUAY</v>
      </c>
      <c r="AF25" s="461" t="s">
        <v>787</v>
      </c>
      <c r="AG25" s="461" t="str">
        <f t="array" ref="AG25">IFERROR(IF(INDEX('Reference Records'!$G$28:$G$65,MATCH(LEFT(C25,255),LEFT('Reference Records'!$C$28:$C$65,255),0))=0,"",INDEX('Reference Records'!$G$28:$G$65,MATCH(LEFT(C25,255),LEFT('Reference Records'!$C$28:$C$65,255),0))),"")</f>
        <v/>
      </c>
      <c r="AH25" s="461" t="str">
        <f>IFERROR(IF('Overview - Section A'!$AN$5="Funding Request",IF('Reference Records'!$B$157&lt;&gt;"",VLOOKUP(T25,'Reference Records'!$B$157:$C$158,2,FALSE),VLOOKUP(T25,'Reference Records'!$A$170:$C$216,3,FALSE)),VLOOKUP(T25,'Reference Records'!$A$219:$C$221,3,FALSE)),"")</f>
        <v/>
      </c>
      <c r="AI25" s="489"/>
      <c r="AJ25" s="461"/>
      <c r="AK25" s="461"/>
      <c r="AL25" s="490"/>
      <c r="AM25" s="489"/>
      <c r="AN25" s="461" t="s">
        <v>411</v>
      </c>
      <c r="AO25" s="491" t="str">
        <f t="shared" si="5"/>
        <v/>
      </c>
      <c r="AP25" s="467"/>
      <c r="AQ25" s="120"/>
      <c r="AR25" s="313"/>
      <c r="AS25" s="124"/>
    </row>
    <row r="26" spans="1:45" ht="48" customHeight="1" x14ac:dyDescent="0.25">
      <c r="A26" s="396">
        <v>16</v>
      </c>
      <c r="B26" s="397" t="str">
        <f>IFERROR(IF(AND(C26="",D26=""),"",VLOOKUP(AI26,'Reference records(soft deleted)'!$B$40:$D$56,3,FALSE)),"")</f>
        <v/>
      </c>
      <c r="C26" s="397" t="str">
        <f>IFERROR(VLOOKUP(AJ26,'Reference records(soft deleted)'!$B$61:$D$110,3,FALSE),"")</f>
        <v/>
      </c>
      <c r="D26" s="439"/>
      <c r="E26" s="421"/>
      <c r="F26" s="422"/>
      <c r="G26" s="484" t="str">
        <f t="shared" si="0"/>
        <v/>
      </c>
      <c r="H26" s="467"/>
      <c r="I26" s="485" t="str">
        <f>IFERROR(VLOOKUP(C26,'Reference records(soft deleted)'!$D$61:$H$110,5,FALSE),"")</f>
        <v/>
      </c>
      <c r="J26" s="485" t="str">
        <f t="shared" si="1"/>
        <v>No</v>
      </c>
      <c r="K26" s="485"/>
      <c r="L26" s="485"/>
      <c r="M26" s="485"/>
      <c r="N26" s="486" t="str">
        <f>IFERROR(IF(AM26="","",VLOOKUP(AM26,'Overview - Section A'!$P$30:$Q$31,2,FALSE)),"")</f>
        <v/>
      </c>
      <c r="O26" s="487"/>
      <c r="P26" s="467"/>
      <c r="Q26" s="400" t="str">
        <f t="array" ref="Q26">IFERROR(IF(INDEX('Reference Records'!$D$28:$D$65,MATCH(LEFT(C26,255),LEFT('Reference Records'!$C$28:$C$65,255),0))=0,"",INDEX('Reference Records'!$D$28:$D$65,MATCH(LEFT(C26,255),LEFT('Reference Records'!$C$28:$C$65,255),0))),"")</f>
        <v/>
      </c>
      <c r="R26" s="488"/>
      <c r="S26" s="487" t="str">
        <f>IF('Overview - Section A'!$AN$5="Funding Request",IF(N26="Funding Request Place Holder","",N26),"")</f>
        <v/>
      </c>
      <c r="T26" s="487" t="str">
        <f t="shared" si="6"/>
        <v/>
      </c>
      <c r="U26" s="467"/>
      <c r="V26" s="467"/>
      <c r="W26" s="439"/>
      <c r="X26" s="451" t="str">
        <f>IFERROR(IF(VLOOKUP(B26,'Reference Records'!$C$68:$D$81,2,FALSE)=0,"",VLOOKUP(B26,'Reference Records'!$C$68:$D$81,2,FALSE)),"")</f>
        <v/>
      </c>
      <c r="Y26" s="461" t="str">
        <f t="shared" si="2"/>
        <v/>
      </c>
      <c r="Z26" s="461"/>
      <c r="AA26" s="461" t="str">
        <f t="shared" si="3"/>
        <v/>
      </c>
      <c r="AB26" s="461" t="str">
        <f>IFERROR(IF('Overview - Section A'!$AN$5="Funding Request",VLOOKUP(S26,'Overview - Section A'!$M$30:$P$31,4,FALSE),IF(AM26="","",AM26)),"")</f>
        <v/>
      </c>
      <c r="AC26" s="461" t="b">
        <f t="shared" si="4"/>
        <v>0</v>
      </c>
      <c r="AD26" s="461"/>
      <c r="AE26" s="461" t="str">
        <f t="array" ref="AE26">IFERROR(IF(INDEX('Overview - Section A'!$H$92:$H$109,MATCH(LEFT(B26,255),LEFT('Overview - Section A'!$E$92:$E$109,255),0))=0,"",INDEX('Overview - Section A'!$H$92:$H$109,MATCH(LEFT(B26,255),LEFT('Overview - Section A'!$E$92:$E$109,255),0))),"")</f>
        <v>a1P1R00000351DXUAY</v>
      </c>
      <c r="AF26" s="461" t="s">
        <v>788</v>
      </c>
      <c r="AG26" s="461" t="str">
        <f t="array" ref="AG26">IFERROR(IF(INDEX('Reference Records'!$G$28:$G$65,MATCH(LEFT(C26,255),LEFT('Reference Records'!$C$28:$C$65,255),0))=0,"",INDEX('Reference Records'!$G$28:$G$65,MATCH(LEFT(C26,255),LEFT('Reference Records'!$C$28:$C$65,255),0))),"")</f>
        <v/>
      </c>
      <c r="AH26" s="461" t="str">
        <f>IFERROR(IF('Overview - Section A'!$AN$5="Funding Request",IF('Reference Records'!$B$157&lt;&gt;"",VLOOKUP(T26,'Reference Records'!$B$157:$C$158,2,FALSE),VLOOKUP(T26,'Reference Records'!$A$170:$C$216,3,FALSE)),VLOOKUP(T26,'Reference Records'!$A$219:$C$221,3,FALSE)),"")</f>
        <v/>
      </c>
      <c r="AI26" s="489"/>
      <c r="AJ26" s="461"/>
      <c r="AK26" s="461"/>
      <c r="AL26" s="490"/>
      <c r="AM26" s="489"/>
      <c r="AN26" s="461" t="s">
        <v>411</v>
      </c>
      <c r="AO26" s="491" t="str">
        <f t="shared" si="5"/>
        <v/>
      </c>
      <c r="AP26" s="467"/>
      <c r="AQ26" s="120"/>
      <c r="AR26" s="313"/>
      <c r="AS26" s="124"/>
    </row>
    <row r="27" spans="1:45" ht="48" customHeight="1" x14ac:dyDescent="0.25">
      <c r="A27" s="396">
        <v>17</v>
      </c>
      <c r="B27" s="397" t="str">
        <f>IFERROR(IF(AND(C27="",D27=""),"",VLOOKUP(AI27,'Reference records(soft deleted)'!$B$40:$D$56,3,FALSE)),"")</f>
        <v/>
      </c>
      <c r="C27" s="397" t="str">
        <f>IFERROR(VLOOKUP(AJ27,'Reference records(soft deleted)'!$B$61:$D$110,3,FALSE),"")</f>
        <v/>
      </c>
      <c r="D27" s="439"/>
      <c r="E27" s="421"/>
      <c r="F27" s="422"/>
      <c r="G27" s="484" t="str">
        <f t="shared" si="0"/>
        <v/>
      </c>
      <c r="H27" s="467"/>
      <c r="I27" s="485" t="str">
        <f>IFERROR(VLOOKUP(C27,'Reference records(soft deleted)'!$D$61:$H$110,5,FALSE),"")</f>
        <v/>
      </c>
      <c r="J27" s="485" t="str">
        <f t="shared" si="1"/>
        <v>No</v>
      </c>
      <c r="K27" s="485"/>
      <c r="L27" s="485"/>
      <c r="M27" s="485"/>
      <c r="N27" s="486" t="str">
        <f>IFERROR(IF(AM27="","",VLOOKUP(AM27,'Overview - Section A'!$P$30:$Q$31,2,FALSE)),"")</f>
        <v/>
      </c>
      <c r="O27" s="487"/>
      <c r="P27" s="467"/>
      <c r="Q27" s="400" t="str">
        <f t="array" ref="Q27">IFERROR(IF(INDEX('Reference Records'!$D$28:$D$65,MATCH(LEFT(C27,255),LEFT('Reference Records'!$C$28:$C$65,255),0))=0,"",INDEX('Reference Records'!$D$28:$D$65,MATCH(LEFT(C27,255),LEFT('Reference Records'!$C$28:$C$65,255),0))),"")</f>
        <v/>
      </c>
      <c r="R27" s="488"/>
      <c r="S27" s="487" t="str">
        <f>IF('Overview - Section A'!$AN$5="Funding Request",IF(N27="Funding Request Place Holder","",N27),"")</f>
        <v/>
      </c>
      <c r="T27" s="487" t="str">
        <f t="shared" si="6"/>
        <v/>
      </c>
      <c r="U27" s="467"/>
      <c r="V27" s="467"/>
      <c r="W27" s="439"/>
      <c r="X27" s="451" t="str">
        <f>IFERROR(IF(VLOOKUP(B27,'Reference Records'!$C$68:$D$81,2,FALSE)=0,"",VLOOKUP(B27,'Reference Records'!$C$68:$D$81,2,FALSE)),"")</f>
        <v/>
      </c>
      <c r="Y27" s="461" t="str">
        <f t="shared" si="2"/>
        <v/>
      </c>
      <c r="Z27" s="461"/>
      <c r="AA27" s="461" t="str">
        <f t="shared" si="3"/>
        <v/>
      </c>
      <c r="AB27" s="461" t="str">
        <f>IFERROR(IF('Overview - Section A'!$AN$5="Funding Request",VLOOKUP(S27,'Overview - Section A'!$M$30:$P$31,4,FALSE),IF(AM27="","",AM27)),"")</f>
        <v/>
      </c>
      <c r="AC27" s="461" t="b">
        <f t="shared" si="4"/>
        <v>0</v>
      </c>
      <c r="AD27" s="461"/>
      <c r="AE27" s="461" t="str">
        <f t="array" ref="AE27">IFERROR(IF(INDEX('Overview - Section A'!$H$92:$H$109,MATCH(LEFT(B27,255),LEFT('Overview - Section A'!$E$92:$E$109,255),0))=0,"",INDEX('Overview - Section A'!$H$92:$H$109,MATCH(LEFT(B27,255),LEFT('Overview - Section A'!$E$92:$E$109,255),0))),"")</f>
        <v>a1P1R00000351DXUAY</v>
      </c>
      <c r="AF27" s="461" t="s">
        <v>789</v>
      </c>
      <c r="AG27" s="461" t="str">
        <f t="array" ref="AG27">IFERROR(IF(INDEX('Reference Records'!$G$28:$G$65,MATCH(LEFT(C27,255),LEFT('Reference Records'!$C$28:$C$65,255),0))=0,"",INDEX('Reference Records'!$G$28:$G$65,MATCH(LEFT(C27,255),LEFT('Reference Records'!$C$28:$C$65,255),0))),"")</f>
        <v/>
      </c>
      <c r="AH27" s="461" t="str">
        <f>IFERROR(IF('Overview - Section A'!$AN$5="Funding Request",IF('Reference Records'!$B$157&lt;&gt;"",VLOOKUP(T27,'Reference Records'!$B$157:$C$158,2,FALSE),VLOOKUP(T27,'Reference Records'!$A$170:$C$216,3,FALSE)),VLOOKUP(T27,'Reference Records'!$A$219:$C$221,3,FALSE)),"")</f>
        <v/>
      </c>
      <c r="AI27" s="489"/>
      <c r="AJ27" s="461"/>
      <c r="AK27" s="461"/>
      <c r="AL27" s="490"/>
      <c r="AM27" s="489"/>
      <c r="AN27" s="461" t="s">
        <v>411</v>
      </c>
      <c r="AO27" s="491" t="str">
        <f t="shared" si="5"/>
        <v/>
      </c>
      <c r="AP27" s="467"/>
      <c r="AQ27" s="120"/>
      <c r="AR27" s="313"/>
      <c r="AS27" s="124"/>
    </row>
    <row r="28" spans="1:45" ht="48" customHeight="1" x14ac:dyDescent="0.25">
      <c r="A28" s="396">
        <v>18</v>
      </c>
      <c r="B28" s="397" t="str">
        <f>IFERROR(IF(AND(C28="",D28=""),"",VLOOKUP(AI28,'Reference records(soft deleted)'!$B$40:$D$56,3,FALSE)),"")</f>
        <v/>
      </c>
      <c r="C28" s="397" t="str">
        <f>IFERROR(VLOOKUP(AJ28,'Reference records(soft deleted)'!$B$61:$D$110,3,FALSE),"")</f>
        <v/>
      </c>
      <c r="D28" s="439"/>
      <c r="E28" s="421"/>
      <c r="F28" s="422"/>
      <c r="G28" s="484" t="str">
        <f t="shared" si="0"/>
        <v/>
      </c>
      <c r="H28" s="467"/>
      <c r="I28" s="485" t="str">
        <f>IFERROR(VLOOKUP(C28,'Reference records(soft deleted)'!$D$61:$H$110,5,FALSE),"")</f>
        <v/>
      </c>
      <c r="J28" s="485" t="str">
        <f t="shared" si="1"/>
        <v>No</v>
      </c>
      <c r="K28" s="485"/>
      <c r="L28" s="485"/>
      <c r="M28" s="485"/>
      <c r="N28" s="486" t="str">
        <f>IFERROR(IF(AM28="","",VLOOKUP(AM28,'Overview - Section A'!$P$30:$Q$31,2,FALSE)),"")</f>
        <v/>
      </c>
      <c r="O28" s="487"/>
      <c r="P28" s="467"/>
      <c r="Q28" s="400" t="str">
        <f t="array" ref="Q28">IFERROR(IF(INDEX('Reference Records'!$D$28:$D$65,MATCH(LEFT(C28,255),LEFT('Reference Records'!$C$28:$C$65,255),0))=0,"",INDEX('Reference Records'!$D$28:$D$65,MATCH(LEFT(C28,255),LEFT('Reference Records'!$C$28:$C$65,255),0))),"")</f>
        <v/>
      </c>
      <c r="R28" s="488"/>
      <c r="S28" s="487" t="str">
        <f>IF('Overview - Section A'!$AN$5="Funding Request",IF(N28="Funding Request Place Holder","",N28),"")</f>
        <v/>
      </c>
      <c r="T28" s="487" t="str">
        <f t="shared" si="6"/>
        <v/>
      </c>
      <c r="U28" s="467"/>
      <c r="V28" s="467"/>
      <c r="W28" s="439"/>
      <c r="X28" s="451" t="str">
        <f>IFERROR(IF(VLOOKUP(B28,'Reference Records'!$C$68:$D$81,2,FALSE)=0,"",VLOOKUP(B28,'Reference Records'!$C$68:$D$81,2,FALSE)),"")</f>
        <v/>
      </c>
      <c r="Y28" s="461" t="str">
        <f t="shared" si="2"/>
        <v/>
      </c>
      <c r="Z28" s="461"/>
      <c r="AA28" s="461" t="str">
        <f t="shared" si="3"/>
        <v/>
      </c>
      <c r="AB28" s="461" t="str">
        <f>IFERROR(IF('Overview - Section A'!$AN$5="Funding Request",VLOOKUP(S28,'Overview - Section A'!$M$30:$P$31,4,FALSE),IF(AM28="","",AM28)),"")</f>
        <v/>
      </c>
      <c r="AC28" s="461" t="b">
        <f t="shared" si="4"/>
        <v>0</v>
      </c>
      <c r="AD28" s="461"/>
      <c r="AE28" s="461" t="str">
        <f t="array" ref="AE28">IFERROR(IF(INDEX('Overview - Section A'!$H$92:$H$109,MATCH(LEFT(B28,255),LEFT('Overview - Section A'!$E$92:$E$109,255),0))=0,"",INDEX('Overview - Section A'!$H$92:$H$109,MATCH(LEFT(B28,255),LEFT('Overview - Section A'!$E$92:$E$109,255),0))),"")</f>
        <v>a1P1R00000351DXUAY</v>
      </c>
      <c r="AF28" s="461" t="s">
        <v>790</v>
      </c>
      <c r="AG28" s="461" t="str">
        <f t="array" ref="AG28">IFERROR(IF(INDEX('Reference Records'!$G$28:$G$65,MATCH(LEFT(C28,255),LEFT('Reference Records'!$C$28:$C$65,255),0))=0,"",INDEX('Reference Records'!$G$28:$G$65,MATCH(LEFT(C28,255),LEFT('Reference Records'!$C$28:$C$65,255),0))),"")</f>
        <v/>
      </c>
      <c r="AH28" s="461" t="str">
        <f>IFERROR(IF('Overview - Section A'!$AN$5="Funding Request",IF('Reference Records'!$B$157&lt;&gt;"",VLOOKUP(T28,'Reference Records'!$B$157:$C$158,2,FALSE),VLOOKUP(T28,'Reference Records'!$A$170:$C$216,3,FALSE)),VLOOKUP(T28,'Reference Records'!$A$219:$C$221,3,FALSE)),"")</f>
        <v/>
      </c>
      <c r="AI28" s="489"/>
      <c r="AJ28" s="461"/>
      <c r="AK28" s="461"/>
      <c r="AL28" s="490"/>
      <c r="AM28" s="489"/>
      <c r="AN28" s="461" t="s">
        <v>411</v>
      </c>
      <c r="AO28" s="491" t="str">
        <f t="shared" si="5"/>
        <v/>
      </c>
      <c r="AP28" s="467"/>
      <c r="AQ28" s="120"/>
      <c r="AR28" s="313"/>
      <c r="AS28" s="124"/>
    </row>
    <row r="29" spans="1:45" ht="48" customHeight="1" x14ac:dyDescent="0.25">
      <c r="A29" s="396">
        <v>19</v>
      </c>
      <c r="B29" s="397" t="str">
        <f>IFERROR(IF(AND(C29="",D29=""),"",VLOOKUP(AI29,'Reference records(soft deleted)'!$B$40:$D$56,3,FALSE)),"")</f>
        <v/>
      </c>
      <c r="C29" s="397" t="str">
        <f>IFERROR(VLOOKUP(AJ29,'Reference records(soft deleted)'!$B$61:$D$110,3,FALSE),"")</f>
        <v/>
      </c>
      <c r="D29" s="439"/>
      <c r="E29" s="421"/>
      <c r="F29" s="422"/>
      <c r="G29" s="484" t="str">
        <f t="shared" si="0"/>
        <v/>
      </c>
      <c r="H29" s="467"/>
      <c r="I29" s="485" t="str">
        <f>IFERROR(VLOOKUP(C29,'Reference records(soft deleted)'!$D$61:$H$110,5,FALSE),"")</f>
        <v/>
      </c>
      <c r="J29" s="485" t="str">
        <f t="shared" si="1"/>
        <v>No</v>
      </c>
      <c r="K29" s="485"/>
      <c r="L29" s="485"/>
      <c r="M29" s="485"/>
      <c r="N29" s="486" t="str">
        <f>IFERROR(IF(AM29="","",VLOOKUP(AM29,'Overview - Section A'!$P$30:$Q$31,2,FALSE)),"")</f>
        <v/>
      </c>
      <c r="O29" s="487"/>
      <c r="P29" s="467"/>
      <c r="Q29" s="400" t="str">
        <f t="array" ref="Q29">IFERROR(IF(INDEX('Reference Records'!$D$28:$D$65,MATCH(LEFT(C29,255),LEFT('Reference Records'!$C$28:$C$65,255),0))=0,"",INDEX('Reference Records'!$D$28:$D$65,MATCH(LEFT(C29,255),LEFT('Reference Records'!$C$28:$C$65,255),0))),"")</f>
        <v/>
      </c>
      <c r="R29" s="488"/>
      <c r="S29" s="487" t="str">
        <f>IF('Overview - Section A'!$AN$5="Funding Request",IF(N29="Funding Request Place Holder","",N29),"")</f>
        <v/>
      </c>
      <c r="T29" s="487" t="str">
        <f t="shared" si="6"/>
        <v/>
      </c>
      <c r="U29" s="467"/>
      <c r="V29" s="467"/>
      <c r="W29" s="439"/>
      <c r="X29" s="451" t="str">
        <f>IFERROR(IF(VLOOKUP(B29,'Reference Records'!$C$68:$D$81,2,FALSE)=0,"",VLOOKUP(B29,'Reference Records'!$C$68:$D$81,2,FALSE)),"")</f>
        <v/>
      </c>
      <c r="Y29" s="461" t="str">
        <f t="shared" si="2"/>
        <v/>
      </c>
      <c r="Z29" s="461"/>
      <c r="AA29" s="461" t="str">
        <f t="shared" si="3"/>
        <v/>
      </c>
      <c r="AB29" s="461" t="str">
        <f>IFERROR(IF('Overview - Section A'!$AN$5="Funding Request",VLOOKUP(S29,'Overview - Section A'!$M$30:$P$31,4,FALSE),IF(AM29="","",AM29)),"")</f>
        <v/>
      </c>
      <c r="AC29" s="461" t="b">
        <f t="shared" si="4"/>
        <v>0</v>
      </c>
      <c r="AD29" s="461"/>
      <c r="AE29" s="461" t="str">
        <f t="array" ref="AE29">IFERROR(IF(INDEX('Overview - Section A'!$H$92:$H$109,MATCH(LEFT(B29,255),LEFT('Overview - Section A'!$E$92:$E$109,255),0))=0,"",INDEX('Overview - Section A'!$H$92:$H$109,MATCH(LEFT(B29,255),LEFT('Overview - Section A'!$E$92:$E$109,255),0))),"")</f>
        <v>a1P1R00000351DXUAY</v>
      </c>
      <c r="AF29" s="461" t="s">
        <v>791</v>
      </c>
      <c r="AG29" s="461" t="str">
        <f t="array" ref="AG29">IFERROR(IF(INDEX('Reference Records'!$G$28:$G$65,MATCH(LEFT(C29,255),LEFT('Reference Records'!$C$28:$C$65,255),0))=0,"",INDEX('Reference Records'!$G$28:$G$65,MATCH(LEFT(C29,255),LEFT('Reference Records'!$C$28:$C$65,255),0))),"")</f>
        <v/>
      </c>
      <c r="AH29" s="461" t="str">
        <f>IFERROR(IF('Overview - Section A'!$AN$5="Funding Request",IF('Reference Records'!$B$157&lt;&gt;"",VLOOKUP(T29,'Reference Records'!$B$157:$C$158,2,FALSE),VLOOKUP(T29,'Reference Records'!$A$170:$C$216,3,FALSE)),VLOOKUP(T29,'Reference Records'!$A$219:$C$221,3,FALSE)),"")</f>
        <v/>
      </c>
      <c r="AI29" s="489"/>
      <c r="AJ29" s="461"/>
      <c r="AK29" s="461"/>
      <c r="AL29" s="490"/>
      <c r="AM29" s="489"/>
      <c r="AN29" s="461" t="s">
        <v>411</v>
      </c>
      <c r="AO29" s="491" t="str">
        <f t="shared" si="5"/>
        <v/>
      </c>
      <c r="AP29" s="467"/>
      <c r="AQ29" s="120"/>
      <c r="AR29" s="313"/>
      <c r="AS29" s="124"/>
    </row>
    <row r="30" spans="1:45" ht="48" customHeight="1" x14ac:dyDescent="0.25">
      <c r="A30" s="396">
        <v>20</v>
      </c>
      <c r="B30" s="397" t="str">
        <f>IFERROR(IF(AND(C30="",D30=""),"",VLOOKUP(AI30,'Reference records(soft deleted)'!$B$40:$D$56,3,FALSE)),"")</f>
        <v/>
      </c>
      <c r="C30" s="397" t="str">
        <f>IFERROR(VLOOKUP(AJ30,'Reference records(soft deleted)'!$B$61:$D$110,3,FALSE),"")</f>
        <v/>
      </c>
      <c r="D30" s="439"/>
      <c r="E30" s="421"/>
      <c r="F30" s="422"/>
      <c r="G30" s="484" t="str">
        <f t="shared" si="0"/>
        <v/>
      </c>
      <c r="H30" s="467"/>
      <c r="I30" s="485" t="str">
        <f>IFERROR(VLOOKUP(C30,'Reference records(soft deleted)'!$D$61:$H$110,5,FALSE),"")</f>
        <v/>
      </c>
      <c r="J30" s="485" t="str">
        <f t="shared" si="1"/>
        <v>No</v>
      </c>
      <c r="K30" s="485"/>
      <c r="L30" s="485"/>
      <c r="M30" s="485"/>
      <c r="N30" s="486" t="str">
        <f>IFERROR(IF(AM30="","",VLOOKUP(AM30,'Overview - Section A'!$P$30:$Q$31,2,FALSE)),"")</f>
        <v/>
      </c>
      <c r="O30" s="487"/>
      <c r="P30" s="467"/>
      <c r="Q30" s="400" t="str">
        <f t="array" ref="Q30">IFERROR(IF(INDEX('Reference Records'!$D$28:$D$65,MATCH(LEFT(C30,255),LEFT('Reference Records'!$C$28:$C$65,255),0))=0,"",INDEX('Reference Records'!$D$28:$D$65,MATCH(LEFT(C30,255),LEFT('Reference Records'!$C$28:$C$65,255),0))),"")</f>
        <v/>
      </c>
      <c r="R30" s="488"/>
      <c r="S30" s="487" t="str">
        <f>IF('Overview - Section A'!$AN$5="Funding Request",IF(N30="Funding Request Place Holder","",N30),"")</f>
        <v/>
      </c>
      <c r="T30" s="487" t="str">
        <f t="shared" si="6"/>
        <v/>
      </c>
      <c r="U30" s="467"/>
      <c r="V30" s="467"/>
      <c r="W30" s="439"/>
      <c r="X30" s="451" t="str">
        <f>IFERROR(IF(VLOOKUP(B30,'Reference Records'!$C$68:$D$81,2,FALSE)=0,"",VLOOKUP(B30,'Reference Records'!$C$68:$D$81,2,FALSE)),"")</f>
        <v/>
      </c>
      <c r="Y30" s="461" t="str">
        <f t="shared" si="2"/>
        <v/>
      </c>
      <c r="Z30" s="461"/>
      <c r="AA30" s="461" t="str">
        <f t="shared" si="3"/>
        <v/>
      </c>
      <c r="AB30" s="461" t="str">
        <f>IFERROR(IF('Overview - Section A'!$AN$5="Funding Request",VLOOKUP(S30,'Overview - Section A'!$M$30:$P$31,4,FALSE),IF(AM30="","",AM30)),"")</f>
        <v/>
      </c>
      <c r="AC30" s="461" t="b">
        <f t="shared" si="4"/>
        <v>0</v>
      </c>
      <c r="AD30" s="461"/>
      <c r="AE30" s="461" t="str">
        <f t="array" ref="AE30">IFERROR(IF(INDEX('Overview - Section A'!$H$92:$H$109,MATCH(LEFT(B30,255),LEFT('Overview - Section A'!$E$92:$E$109,255),0))=0,"",INDEX('Overview - Section A'!$H$92:$H$109,MATCH(LEFT(B30,255),LEFT('Overview - Section A'!$E$92:$E$109,255),0))),"")</f>
        <v>a1P1R00000351DXUAY</v>
      </c>
      <c r="AF30" s="461" t="s">
        <v>792</v>
      </c>
      <c r="AG30" s="461" t="str">
        <f t="array" ref="AG30">IFERROR(IF(INDEX('Reference Records'!$G$28:$G$65,MATCH(LEFT(C30,255),LEFT('Reference Records'!$C$28:$C$65,255),0))=0,"",INDEX('Reference Records'!$G$28:$G$65,MATCH(LEFT(C30,255),LEFT('Reference Records'!$C$28:$C$65,255),0))),"")</f>
        <v/>
      </c>
      <c r="AH30" s="461" t="str">
        <f>IFERROR(IF('Overview - Section A'!$AN$5="Funding Request",IF('Reference Records'!$B$157&lt;&gt;"",VLOOKUP(T30,'Reference Records'!$B$157:$C$158,2,FALSE),VLOOKUP(T30,'Reference Records'!$A$170:$C$216,3,FALSE)),VLOOKUP(T30,'Reference Records'!$A$219:$C$221,3,FALSE)),"")</f>
        <v/>
      </c>
      <c r="AI30" s="489"/>
      <c r="AJ30" s="461"/>
      <c r="AK30" s="461"/>
      <c r="AL30" s="490"/>
      <c r="AM30" s="489"/>
      <c r="AN30" s="461" t="s">
        <v>411</v>
      </c>
      <c r="AO30" s="491" t="str">
        <f t="shared" si="5"/>
        <v/>
      </c>
      <c r="AP30" s="467"/>
      <c r="AQ30" s="120"/>
      <c r="AR30" s="313"/>
      <c r="AS30" s="124"/>
    </row>
    <row r="31" spans="1:45" ht="48" customHeight="1" x14ac:dyDescent="0.25">
      <c r="A31" s="396">
        <v>21</v>
      </c>
      <c r="B31" s="397" t="str">
        <f>IFERROR(IF(AND(C31="",D31=""),"",VLOOKUP(AI31,'Reference records(soft deleted)'!$B$40:$D$56,3,FALSE)),"")</f>
        <v/>
      </c>
      <c r="C31" s="397" t="str">
        <f>IFERROR(VLOOKUP(AJ31,'Reference records(soft deleted)'!$B$61:$D$110,3,FALSE),"")</f>
        <v/>
      </c>
      <c r="D31" s="439"/>
      <c r="E31" s="421"/>
      <c r="F31" s="422"/>
      <c r="G31" s="484" t="str">
        <f t="shared" si="0"/>
        <v/>
      </c>
      <c r="H31" s="467"/>
      <c r="I31" s="485" t="str">
        <f>IFERROR(VLOOKUP(C31,'Reference records(soft deleted)'!$D$61:$H$110,5,FALSE),"")</f>
        <v/>
      </c>
      <c r="J31" s="485" t="str">
        <f t="shared" si="1"/>
        <v>No</v>
      </c>
      <c r="K31" s="485"/>
      <c r="L31" s="485"/>
      <c r="M31" s="485"/>
      <c r="N31" s="486" t="str">
        <f>IFERROR(IF(AM31="","",VLOOKUP(AM31,'Overview - Section A'!$P$30:$Q$31,2,FALSE)),"")</f>
        <v/>
      </c>
      <c r="O31" s="487"/>
      <c r="P31" s="467"/>
      <c r="Q31" s="400" t="str">
        <f t="array" ref="Q31">IFERROR(IF(INDEX('Reference Records'!$D$28:$D$65,MATCH(LEFT(C31,255),LEFT('Reference Records'!$C$28:$C$65,255),0))=0,"",INDEX('Reference Records'!$D$28:$D$65,MATCH(LEFT(C31,255),LEFT('Reference Records'!$C$28:$C$65,255),0))),"")</f>
        <v/>
      </c>
      <c r="R31" s="488"/>
      <c r="S31" s="487" t="str">
        <f>IF('Overview - Section A'!$AN$5="Funding Request",IF(N31="Funding Request Place Holder","",N31),"")</f>
        <v/>
      </c>
      <c r="T31" s="487" t="str">
        <f t="shared" si="6"/>
        <v/>
      </c>
      <c r="U31" s="467"/>
      <c r="V31" s="467"/>
      <c r="W31" s="439"/>
      <c r="X31" s="451" t="str">
        <f>IFERROR(IF(VLOOKUP(B31,'Reference Records'!$C$68:$D$81,2,FALSE)=0,"",VLOOKUP(B31,'Reference Records'!$C$68:$D$81,2,FALSE)),"")</f>
        <v/>
      </c>
      <c r="Y31" s="461" t="str">
        <f t="shared" si="2"/>
        <v/>
      </c>
      <c r="Z31" s="461"/>
      <c r="AA31" s="461" t="str">
        <f t="shared" si="3"/>
        <v/>
      </c>
      <c r="AB31" s="461" t="str">
        <f>IFERROR(IF('Overview - Section A'!$AN$5="Funding Request",VLOOKUP(S31,'Overview - Section A'!$M$30:$P$31,4,FALSE),IF(AM31="","",AM31)),"")</f>
        <v/>
      </c>
      <c r="AC31" s="461" t="b">
        <f t="shared" si="4"/>
        <v>0</v>
      </c>
      <c r="AD31" s="461"/>
      <c r="AE31" s="461" t="str">
        <f t="array" ref="AE31">IFERROR(IF(INDEX('Overview - Section A'!$H$92:$H$109,MATCH(LEFT(B31,255),LEFT('Overview - Section A'!$E$92:$E$109,255),0))=0,"",INDEX('Overview - Section A'!$H$92:$H$109,MATCH(LEFT(B31,255),LEFT('Overview - Section A'!$E$92:$E$109,255),0))),"")</f>
        <v>a1P1R00000351DXUAY</v>
      </c>
      <c r="AF31" s="461" t="s">
        <v>793</v>
      </c>
      <c r="AG31" s="461" t="str">
        <f t="array" ref="AG31">IFERROR(IF(INDEX('Reference Records'!$G$28:$G$65,MATCH(LEFT(C31,255),LEFT('Reference Records'!$C$28:$C$65,255),0))=0,"",INDEX('Reference Records'!$G$28:$G$65,MATCH(LEFT(C31,255),LEFT('Reference Records'!$C$28:$C$65,255),0))),"")</f>
        <v/>
      </c>
      <c r="AH31" s="461" t="str">
        <f>IFERROR(IF('Overview - Section A'!$AN$5="Funding Request",IF('Reference Records'!$B$157&lt;&gt;"",VLOOKUP(T31,'Reference Records'!$B$157:$C$158,2,FALSE),VLOOKUP(T31,'Reference Records'!$A$170:$C$216,3,FALSE)),VLOOKUP(T31,'Reference Records'!$A$219:$C$221,3,FALSE)),"")</f>
        <v/>
      </c>
      <c r="AI31" s="489"/>
      <c r="AJ31" s="461"/>
      <c r="AK31" s="461"/>
      <c r="AL31" s="490"/>
      <c r="AM31" s="489"/>
      <c r="AN31" s="461" t="s">
        <v>411</v>
      </c>
      <c r="AO31" s="491" t="str">
        <f t="shared" si="5"/>
        <v/>
      </c>
      <c r="AP31" s="467"/>
      <c r="AQ31" s="120"/>
      <c r="AR31" s="313"/>
      <c r="AS31" s="124"/>
    </row>
    <row r="32" spans="1:45" ht="48" customHeight="1" x14ac:dyDescent="0.25">
      <c r="A32" s="396">
        <v>22</v>
      </c>
      <c r="B32" s="397" t="str">
        <f>IFERROR(IF(AND(C32="",D32=""),"",VLOOKUP(AI32,'Reference records(soft deleted)'!$B$40:$D$56,3,FALSE)),"")</f>
        <v/>
      </c>
      <c r="C32" s="397" t="str">
        <f>IFERROR(VLOOKUP(AJ32,'Reference records(soft deleted)'!$B$61:$D$110,3,FALSE),"")</f>
        <v/>
      </c>
      <c r="D32" s="439"/>
      <c r="E32" s="421"/>
      <c r="F32" s="422"/>
      <c r="G32" s="484" t="str">
        <f t="shared" si="0"/>
        <v/>
      </c>
      <c r="H32" s="467"/>
      <c r="I32" s="485" t="str">
        <f>IFERROR(VLOOKUP(C32,'Reference records(soft deleted)'!$D$61:$H$110,5,FALSE),"")</f>
        <v/>
      </c>
      <c r="J32" s="485" t="str">
        <f t="shared" si="1"/>
        <v>No</v>
      </c>
      <c r="K32" s="485"/>
      <c r="L32" s="485"/>
      <c r="M32" s="485"/>
      <c r="N32" s="486" t="str">
        <f>IFERROR(IF(AM32="","",VLOOKUP(AM32,'Overview - Section A'!$P$30:$Q$31,2,FALSE)),"")</f>
        <v/>
      </c>
      <c r="O32" s="487"/>
      <c r="P32" s="467"/>
      <c r="Q32" s="400" t="str">
        <f t="array" ref="Q32">IFERROR(IF(INDEX('Reference Records'!$D$28:$D$65,MATCH(LEFT(C32,255),LEFT('Reference Records'!$C$28:$C$65,255),0))=0,"",INDEX('Reference Records'!$D$28:$D$65,MATCH(LEFT(C32,255),LEFT('Reference Records'!$C$28:$C$65,255),0))),"")</f>
        <v/>
      </c>
      <c r="R32" s="488"/>
      <c r="S32" s="487" t="str">
        <f>IF('Overview - Section A'!$AN$5="Funding Request",IF(N32="Funding Request Place Holder","",N32),"")</f>
        <v/>
      </c>
      <c r="T32" s="487" t="str">
        <f t="shared" si="6"/>
        <v/>
      </c>
      <c r="U32" s="467"/>
      <c r="V32" s="467"/>
      <c r="W32" s="439"/>
      <c r="X32" s="451" t="str">
        <f>IFERROR(IF(VLOOKUP(B32,'Reference Records'!$C$68:$D$81,2,FALSE)=0,"",VLOOKUP(B32,'Reference Records'!$C$68:$D$81,2,FALSE)),"")</f>
        <v/>
      </c>
      <c r="Y32" s="461" t="str">
        <f t="shared" si="2"/>
        <v/>
      </c>
      <c r="Z32" s="461"/>
      <c r="AA32" s="461" t="str">
        <f t="shared" si="3"/>
        <v/>
      </c>
      <c r="AB32" s="461" t="str">
        <f>IFERROR(IF('Overview - Section A'!$AN$5="Funding Request",VLOOKUP(S32,'Overview - Section A'!$M$30:$P$31,4,FALSE),IF(AM32="","",AM32)),"")</f>
        <v/>
      </c>
      <c r="AC32" s="461" t="b">
        <f t="shared" si="4"/>
        <v>0</v>
      </c>
      <c r="AD32" s="461"/>
      <c r="AE32" s="461" t="str">
        <f t="array" ref="AE32">IFERROR(IF(INDEX('Overview - Section A'!$H$92:$H$109,MATCH(LEFT(B32,255),LEFT('Overview - Section A'!$E$92:$E$109,255),0))=0,"",INDEX('Overview - Section A'!$H$92:$H$109,MATCH(LEFT(B32,255),LEFT('Overview - Section A'!$E$92:$E$109,255),0))),"")</f>
        <v>a1P1R00000351DXUAY</v>
      </c>
      <c r="AF32" s="461" t="s">
        <v>794</v>
      </c>
      <c r="AG32" s="461" t="str">
        <f t="array" ref="AG32">IFERROR(IF(INDEX('Reference Records'!$G$28:$G$65,MATCH(LEFT(C32,255),LEFT('Reference Records'!$C$28:$C$65,255),0))=0,"",INDEX('Reference Records'!$G$28:$G$65,MATCH(LEFT(C32,255),LEFT('Reference Records'!$C$28:$C$65,255),0))),"")</f>
        <v/>
      </c>
      <c r="AH32" s="461" t="str">
        <f>IFERROR(IF('Overview - Section A'!$AN$5="Funding Request",IF('Reference Records'!$B$157&lt;&gt;"",VLOOKUP(T32,'Reference Records'!$B$157:$C$158,2,FALSE),VLOOKUP(T32,'Reference Records'!$A$170:$C$216,3,FALSE)),VLOOKUP(T32,'Reference Records'!$A$219:$C$221,3,FALSE)),"")</f>
        <v/>
      </c>
      <c r="AI32" s="489"/>
      <c r="AJ32" s="461"/>
      <c r="AK32" s="461"/>
      <c r="AL32" s="490"/>
      <c r="AM32" s="489"/>
      <c r="AN32" s="461" t="s">
        <v>411</v>
      </c>
      <c r="AO32" s="491" t="str">
        <f t="shared" si="5"/>
        <v/>
      </c>
      <c r="AP32" s="467"/>
      <c r="AQ32" s="120"/>
      <c r="AR32" s="313"/>
      <c r="AS32" s="124"/>
    </row>
    <row r="33" spans="1:45" ht="48" customHeight="1" x14ac:dyDescent="0.25">
      <c r="A33" s="396">
        <v>23</v>
      </c>
      <c r="B33" s="397" t="str">
        <f>IFERROR(IF(AND(C33="",D33=""),"",VLOOKUP(AI33,'Reference records(soft deleted)'!$B$40:$D$56,3,FALSE)),"")</f>
        <v/>
      </c>
      <c r="C33" s="397" t="str">
        <f>IFERROR(VLOOKUP(AJ33,'Reference records(soft deleted)'!$B$61:$D$110,3,FALSE),"")</f>
        <v/>
      </c>
      <c r="D33" s="439"/>
      <c r="E33" s="421"/>
      <c r="F33" s="422"/>
      <c r="G33" s="484" t="str">
        <f t="shared" si="0"/>
        <v/>
      </c>
      <c r="H33" s="467"/>
      <c r="I33" s="485" t="str">
        <f>IFERROR(VLOOKUP(C33,'Reference records(soft deleted)'!$D$61:$H$110,5,FALSE),"")</f>
        <v/>
      </c>
      <c r="J33" s="485" t="str">
        <f t="shared" si="1"/>
        <v>No</v>
      </c>
      <c r="K33" s="485"/>
      <c r="L33" s="485"/>
      <c r="M33" s="485"/>
      <c r="N33" s="486" t="str">
        <f>IFERROR(IF(AM33="","",VLOOKUP(AM33,'Overview - Section A'!$P$30:$Q$31,2,FALSE)),"")</f>
        <v/>
      </c>
      <c r="O33" s="487"/>
      <c r="P33" s="467"/>
      <c r="Q33" s="400" t="str">
        <f t="array" ref="Q33">IFERROR(IF(INDEX('Reference Records'!$D$28:$D$65,MATCH(LEFT(C33,255),LEFT('Reference Records'!$C$28:$C$65,255),0))=0,"",INDEX('Reference Records'!$D$28:$D$65,MATCH(LEFT(C33,255),LEFT('Reference Records'!$C$28:$C$65,255),0))),"")</f>
        <v/>
      </c>
      <c r="R33" s="488"/>
      <c r="S33" s="487" t="str">
        <f>IF('Overview - Section A'!$AN$5="Funding Request",IF(N33="Funding Request Place Holder","",N33),"")</f>
        <v/>
      </c>
      <c r="T33" s="487" t="str">
        <f t="shared" si="6"/>
        <v/>
      </c>
      <c r="U33" s="467"/>
      <c r="V33" s="467"/>
      <c r="W33" s="439"/>
      <c r="X33" s="451" t="str">
        <f>IFERROR(IF(VLOOKUP(B33,'Reference Records'!$C$68:$D$81,2,FALSE)=0,"",VLOOKUP(B33,'Reference Records'!$C$68:$D$81,2,FALSE)),"")</f>
        <v/>
      </c>
      <c r="Y33" s="461" t="str">
        <f t="shared" si="2"/>
        <v/>
      </c>
      <c r="Z33" s="461"/>
      <c r="AA33" s="461" t="str">
        <f t="shared" si="3"/>
        <v/>
      </c>
      <c r="AB33" s="461" t="str">
        <f>IFERROR(IF('Overview - Section A'!$AN$5="Funding Request",VLOOKUP(S33,'Overview - Section A'!$M$30:$P$31,4,FALSE),IF(AM33="","",AM33)),"")</f>
        <v/>
      </c>
      <c r="AC33" s="461" t="b">
        <f t="shared" si="4"/>
        <v>0</v>
      </c>
      <c r="AD33" s="461"/>
      <c r="AE33" s="461" t="str">
        <f t="array" ref="AE33">IFERROR(IF(INDEX('Overview - Section A'!$H$92:$H$109,MATCH(LEFT(B33,255),LEFT('Overview - Section A'!$E$92:$E$109,255),0))=0,"",INDEX('Overview - Section A'!$H$92:$H$109,MATCH(LEFT(B33,255),LEFT('Overview - Section A'!$E$92:$E$109,255),0))),"")</f>
        <v>a1P1R00000351DXUAY</v>
      </c>
      <c r="AF33" s="461" t="s">
        <v>795</v>
      </c>
      <c r="AG33" s="461" t="str">
        <f t="array" ref="AG33">IFERROR(IF(INDEX('Reference Records'!$G$28:$G$65,MATCH(LEFT(C33,255),LEFT('Reference Records'!$C$28:$C$65,255),0))=0,"",INDEX('Reference Records'!$G$28:$G$65,MATCH(LEFT(C33,255),LEFT('Reference Records'!$C$28:$C$65,255),0))),"")</f>
        <v/>
      </c>
      <c r="AH33" s="461" t="str">
        <f>IFERROR(IF('Overview - Section A'!$AN$5="Funding Request",IF('Reference Records'!$B$157&lt;&gt;"",VLOOKUP(T33,'Reference Records'!$B$157:$C$158,2,FALSE),VLOOKUP(T33,'Reference Records'!$A$170:$C$216,3,FALSE)),VLOOKUP(T33,'Reference Records'!$A$219:$C$221,3,FALSE)),"")</f>
        <v/>
      </c>
      <c r="AI33" s="489"/>
      <c r="AJ33" s="461"/>
      <c r="AK33" s="461"/>
      <c r="AL33" s="490"/>
      <c r="AM33" s="489"/>
      <c r="AN33" s="461" t="s">
        <v>411</v>
      </c>
      <c r="AO33" s="491" t="str">
        <f t="shared" si="5"/>
        <v/>
      </c>
      <c r="AP33" s="467"/>
      <c r="AQ33" s="120"/>
      <c r="AR33" s="313"/>
      <c r="AS33" s="124"/>
    </row>
    <row r="34" spans="1:45" ht="48" customHeight="1" x14ac:dyDescent="0.25">
      <c r="A34" s="396">
        <v>24</v>
      </c>
      <c r="B34" s="397" t="str">
        <f>IFERROR(IF(AND(C34="",D34=""),"",VLOOKUP(AI34,'Reference records(soft deleted)'!$B$40:$D$56,3,FALSE)),"")</f>
        <v/>
      </c>
      <c r="C34" s="397" t="str">
        <f>IFERROR(VLOOKUP(AJ34,'Reference records(soft deleted)'!$B$61:$D$110,3,FALSE),"")</f>
        <v/>
      </c>
      <c r="D34" s="439"/>
      <c r="E34" s="421"/>
      <c r="F34" s="422"/>
      <c r="G34" s="484" t="str">
        <f t="shared" si="0"/>
        <v/>
      </c>
      <c r="H34" s="467"/>
      <c r="I34" s="485" t="str">
        <f>IFERROR(VLOOKUP(C34,'Reference records(soft deleted)'!$D$61:$H$110,5,FALSE),"")</f>
        <v/>
      </c>
      <c r="J34" s="485" t="str">
        <f t="shared" si="1"/>
        <v>No</v>
      </c>
      <c r="K34" s="485"/>
      <c r="L34" s="485"/>
      <c r="M34" s="485"/>
      <c r="N34" s="486" t="str">
        <f>IFERROR(IF(AM34="","",VLOOKUP(AM34,'Overview - Section A'!$P$30:$Q$31,2,FALSE)),"")</f>
        <v/>
      </c>
      <c r="O34" s="487"/>
      <c r="P34" s="467"/>
      <c r="Q34" s="400" t="str">
        <f t="array" ref="Q34">IFERROR(IF(INDEX('Reference Records'!$D$28:$D$65,MATCH(LEFT(C34,255),LEFT('Reference Records'!$C$28:$C$65,255),0))=0,"",INDEX('Reference Records'!$D$28:$D$65,MATCH(LEFT(C34,255),LEFT('Reference Records'!$C$28:$C$65,255),0))),"")</f>
        <v/>
      </c>
      <c r="R34" s="488"/>
      <c r="S34" s="487" t="str">
        <f>IF('Overview - Section A'!$AN$5="Funding Request",IF(N34="Funding Request Place Holder","",N34),"")</f>
        <v/>
      </c>
      <c r="T34" s="487" t="str">
        <f t="shared" si="6"/>
        <v/>
      </c>
      <c r="U34" s="467"/>
      <c r="V34" s="467"/>
      <c r="W34" s="439"/>
      <c r="X34" s="451" t="str">
        <f>IFERROR(IF(VLOOKUP(B34,'Reference Records'!$C$68:$D$81,2,FALSE)=0,"",VLOOKUP(B34,'Reference Records'!$C$68:$D$81,2,FALSE)),"")</f>
        <v/>
      </c>
      <c r="Y34" s="461" t="str">
        <f t="shared" si="2"/>
        <v/>
      </c>
      <c r="Z34" s="461"/>
      <c r="AA34" s="461" t="str">
        <f t="shared" si="3"/>
        <v/>
      </c>
      <c r="AB34" s="461" t="str">
        <f>IFERROR(IF('Overview - Section A'!$AN$5="Funding Request",VLOOKUP(S34,'Overview - Section A'!$M$30:$P$31,4,FALSE),IF(AM34="","",AM34)),"")</f>
        <v/>
      </c>
      <c r="AC34" s="461" t="b">
        <f t="shared" si="4"/>
        <v>0</v>
      </c>
      <c r="AD34" s="461"/>
      <c r="AE34" s="461" t="str">
        <f t="array" ref="AE34">IFERROR(IF(INDEX('Overview - Section A'!$H$92:$H$109,MATCH(LEFT(B34,255),LEFT('Overview - Section A'!$E$92:$E$109,255),0))=0,"",INDEX('Overview - Section A'!$H$92:$H$109,MATCH(LEFT(B34,255),LEFT('Overview - Section A'!$E$92:$E$109,255),0))),"")</f>
        <v>a1P1R00000351DXUAY</v>
      </c>
      <c r="AF34" s="461" t="s">
        <v>796</v>
      </c>
      <c r="AG34" s="461" t="str">
        <f t="array" ref="AG34">IFERROR(IF(INDEX('Reference Records'!$G$28:$G$65,MATCH(LEFT(C34,255),LEFT('Reference Records'!$C$28:$C$65,255),0))=0,"",INDEX('Reference Records'!$G$28:$G$65,MATCH(LEFT(C34,255),LEFT('Reference Records'!$C$28:$C$65,255),0))),"")</f>
        <v/>
      </c>
      <c r="AH34" s="461" t="str">
        <f>IFERROR(IF('Overview - Section A'!$AN$5="Funding Request",IF('Reference Records'!$B$157&lt;&gt;"",VLOOKUP(T34,'Reference Records'!$B$157:$C$158,2,FALSE),VLOOKUP(T34,'Reference Records'!$A$170:$C$216,3,FALSE)),VLOOKUP(T34,'Reference Records'!$A$219:$C$221,3,FALSE)),"")</f>
        <v/>
      </c>
      <c r="AI34" s="489"/>
      <c r="AJ34" s="461"/>
      <c r="AK34" s="461"/>
      <c r="AL34" s="490"/>
      <c r="AM34" s="489"/>
      <c r="AN34" s="461" t="s">
        <v>411</v>
      </c>
      <c r="AO34" s="491" t="str">
        <f t="shared" si="5"/>
        <v/>
      </c>
      <c r="AP34" s="467"/>
      <c r="AQ34" s="120"/>
      <c r="AR34" s="313"/>
      <c r="AS34" s="124"/>
    </row>
    <row r="35" spans="1:45" ht="48" customHeight="1" x14ac:dyDescent="0.25">
      <c r="A35" s="396">
        <v>25</v>
      </c>
      <c r="B35" s="397" t="str">
        <f>IFERROR(IF(AND(C35="",D35=""),"",VLOOKUP(AI35,'Reference records(soft deleted)'!$B$40:$D$56,3,FALSE)),"")</f>
        <v/>
      </c>
      <c r="C35" s="397" t="str">
        <f>IFERROR(VLOOKUP(AJ35,'Reference records(soft deleted)'!$B$61:$D$110,3,FALSE),"")</f>
        <v/>
      </c>
      <c r="D35" s="439"/>
      <c r="E35" s="421"/>
      <c r="F35" s="422"/>
      <c r="G35" s="484" t="str">
        <f t="shared" si="0"/>
        <v/>
      </c>
      <c r="H35" s="467"/>
      <c r="I35" s="485" t="str">
        <f>IFERROR(VLOOKUP(C35,'Reference records(soft deleted)'!$D$61:$H$110,5,FALSE),"")</f>
        <v/>
      </c>
      <c r="J35" s="485" t="str">
        <f t="shared" si="1"/>
        <v>No</v>
      </c>
      <c r="K35" s="485"/>
      <c r="L35" s="485"/>
      <c r="M35" s="485"/>
      <c r="N35" s="486" t="str">
        <f>IFERROR(IF(AM35="","",VLOOKUP(AM35,'Overview - Section A'!$P$30:$Q$31,2,FALSE)),"")</f>
        <v/>
      </c>
      <c r="O35" s="487"/>
      <c r="P35" s="467"/>
      <c r="Q35" s="400" t="str">
        <f t="array" ref="Q35">IFERROR(IF(INDEX('Reference Records'!$D$28:$D$65,MATCH(LEFT(C35,255),LEFT('Reference Records'!$C$28:$C$65,255),0))=0,"",INDEX('Reference Records'!$D$28:$D$65,MATCH(LEFT(C35,255),LEFT('Reference Records'!$C$28:$C$65,255),0))),"")</f>
        <v/>
      </c>
      <c r="R35" s="488"/>
      <c r="S35" s="487" t="str">
        <f>IF('Overview - Section A'!$AN$5="Funding Request",IF(N35="Funding Request Place Holder","",N35),"")</f>
        <v/>
      </c>
      <c r="T35" s="487" t="str">
        <f t="shared" si="6"/>
        <v/>
      </c>
      <c r="U35" s="467"/>
      <c r="V35" s="467"/>
      <c r="W35" s="439"/>
      <c r="X35" s="451" t="str">
        <f>IFERROR(IF(VLOOKUP(B35,'Reference Records'!$C$68:$D$81,2,FALSE)=0,"",VLOOKUP(B35,'Reference Records'!$C$68:$D$81,2,FALSE)),"")</f>
        <v/>
      </c>
      <c r="Y35" s="461" t="str">
        <f t="shared" si="2"/>
        <v/>
      </c>
      <c r="Z35" s="461"/>
      <c r="AA35" s="461" t="str">
        <f t="shared" si="3"/>
        <v/>
      </c>
      <c r="AB35" s="461" t="str">
        <f>IFERROR(IF('Overview - Section A'!$AN$5="Funding Request",VLOOKUP(S35,'Overview - Section A'!$M$30:$P$31,4,FALSE),IF(AM35="","",AM35)),"")</f>
        <v/>
      </c>
      <c r="AC35" s="461" t="b">
        <f t="shared" si="4"/>
        <v>0</v>
      </c>
      <c r="AD35" s="461"/>
      <c r="AE35" s="461" t="str">
        <f t="array" ref="AE35">IFERROR(IF(INDEX('Overview - Section A'!$H$92:$H$109,MATCH(LEFT(B35,255),LEFT('Overview - Section A'!$E$92:$E$109,255),0))=0,"",INDEX('Overview - Section A'!$H$92:$H$109,MATCH(LEFT(B35,255),LEFT('Overview - Section A'!$E$92:$E$109,255),0))),"")</f>
        <v>a1P1R00000351DXUAY</v>
      </c>
      <c r="AF35" s="461" t="s">
        <v>797</v>
      </c>
      <c r="AG35" s="461" t="str">
        <f t="array" ref="AG35">IFERROR(IF(INDEX('Reference Records'!$G$28:$G$65,MATCH(LEFT(C35,255),LEFT('Reference Records'!$C$28:$C$65,255),0))=0,"",INDEX('Reference Records'!$G$28:$G$65,MATCH(LEFT(C35,255),LEFT('Reference Records'!$C$28:$C$65,255),0))),"")</f>
        <v/>
      </c>
      <c r="AH35" s="461" t="str">
        <f>IFERROR(IF('Overview - Section A'!$AN$5="Funding Request",IF('Reference Records'!$B$157&lt;&gt;"",VLOOKUP(T35,'Reference Records'!$B$157:$C$158,2,FALSE),VLOOKUP(T35,'Reference Records'!$A$170:$C$216,3,FALSE)),VLOOKUP(T35,'Reference Records'!$A$219:$C$221,3,FALSE)),"")</f>
        <v/>
      </c>
      <c r="AI35" s="489"/>
      <c r="AJ35" s="461"/>
      <c r="AK35" s="461"/>
      <c r="AL35" s="490"/>
      <c r="AM35" s="489"/>
      <c r="AN35" s="461" t="s">
        <v>411</v>
      </c>
      <c r="AO35" s="491" t="str">
        <f t="shared" si="5"/>
        <v/>
      </c>
      <c r="AP35" s="467"/>
      <c r="AQ35" s="120"/>
      <c r="AR35" s="313"/>
      <c r="AS35" s="124"/>
    </row>
    <row r="36" spans="1:45" ht="48" customHeight="1" x14ac:dyDescent="0.25">
      <c r="A36" s="396">
        <v>26</v>
      </c>
      <c r="B36" s="397" t="str">
        <f>IFERROR(IF(AND(C36="",D36=""),"",VLOOKUP(AI36,'Reference records(soft deleted)'!$B$40:$D$56,3,FALSE)),"")</f>
        <v/>
      </c>
      <c r="C36" s="397" t="str">
        <f>IFERROR(VLOOKUP(AJ36,'Reference records(soft deleted)'!$B$61:$D$110,3,FALSE),"")</f>
        <v/>
      </c>
      <c r="D36" s="439"/>
      <c r="E36" s="421"/>
      <c r="F36" s="422"/>
      <c r="G36" s="484" t="str">
        <f t="shared" si="0"/>
        <v/>
      </c>
      <c r="H36" s="467"/>
      <c r="I36" s="485" t="str">
        <f>IFERROR(VLOOKUP(C36,'Reference records(soft deleted)'!$D$61:$H$110,5,FALSE),"")</f>
        <v/>
      </c>
      <c r="J36" s="485" t="str">
        <f t="shared" si="1"/>
        <v>No</v>
      </c>
      <c r="K36" s="485"/>
      <c r="L36" s="485"/>
      <c r="M36" s="485"/>
      <c r="N36" s="486" t="str">
        <f>IFERROR(IF(AM36="","",VLOOKUP(AM36,'Overview - Section A'!$P$30:$Q$31,2,FALSE)),"")</f>
        <v/>
      </c>
      <c r="O36" s="487"/>
      <c r="P36" s="467"/>
      <c r="Q36" s="400" t="str">
        <f t="array" ref="Q36">IFERROR(IF(INDEX('Reference Records'!$D$28:$D$65,MATCH(LEFT(C36,255),LEFT('Reference Records'!$C$28:$C$65,255),0))=0,"",INDEX('Reference Records'!$D$28:$D$65,MATCH(LEFT(C36,255),LEFT('Reference Records'!$C$28:$C$65,255),0))),"")</f>
        <v/>
      </c>
      <c r="R36" s="488"/>
      <c r="S36" s="487" t="str">
        <f>IF('Overview - Section A'!$AN$5="Funding Request",IF(N36="Funding Request Place Holder","",N36),"")</f>
        <v/>
      </c>
      <c r="T36" s="487" t="str">
        <f t="shared" si="6"/>
        <v/>
      </c>
      <c r="U36" s="467"/>
      <c r="V36" s="467"/>
      <c r="W36" s="439"/>
      <c r="X36" s="451" t="str">
        <f>IFERROR(IF(VLOOKUP(B36,'Reference Records'!$C$68:$D$81,2,FALSE)=0,"",VLOOKUP(B36,'Reference Records'!$C$68:$D$81,2,FALSE)),"")</f>
        <v/>
      </c>
      <c r="Y36" s="461" t="str">
        <f t="shared" si="2"/>
        <v/>
      </c>
      <c r="Z36" s="461"/>
      <c r="AA36" s="461" t="str">
        <f t="shared" si="3"/>
        <v/>
      </c>
      <c r="AB36" s="461" t="str">
        <f>IFERROR(IF('Overview - Section A'!$AN$5="Funding Request",VLOOKUP(S36,'Overview - Section A'!$M$30:$P$31,4,FALSE),IF(AM36="","",AM36)),"")</f>
        <v/>
      </c>
      <c r="AC36" s="461" t="b">
        <f t="shared" si="4"/>
        <v>0</v>
      </c>
      <c r="AD36" s="461"/>
      <c r="AE36" s="461" t="str">
        <f t="array" ref="AE36">IFERROR(IF(INDEX('Overview - Section A'!$H$92:$H$109,MATCH(LEFT(B36,255),LEFT('Overview - Section A'!$E$92:$E$109,255),0))=0,"",INDEX('Overview - Section A'!$H$92:$H$109,MATCH(LEFT(B36,255),LEFT('Overview - Section A'!$E$92:$E$109,255),0))),"")</f>
        <v>a1P1R00000351DXUAY</v>
      </c>
      <c r="AF36" s="461" t="s">
        <v>798</v>
      </c>
      <c r="AG36" s="461" t="str">
        <f t="array" ref="AG36">IFERROR(IF(INDEX('Reference Records'!$G$28:$G$65,MATCH(LEFT(C36,255),LEFT('Reference Records'!$C$28:$C$65,255),0))=0,"",INDEX('Reference Records'!$G$28:$G$65,MATCH(LEFT(C36,255),LEFT('Reference Records'!$C$28:$C$65,255),0))),"")</f>
        <v/>
      </c>
      <c r="AH36" s="461" t="str">
        <f>IFERROR(IF('Overview - Section A'!$AN$5="Funding Request",IF('Reference Records'!$B$157&lt;&gt;"",VLOOKUP(T36,'Reference Records'!$B$157:$C$158,2,FALSE),VLOOKUP(T36,'Reference Records'!$A$170:$C$216,3,FALSE)),VLOOKUP(T36,'Reference Records'!$A$219:$C$221,3,FALSE)),"")</f>
        <v/>
      </c>
      <c r="AI36" s="489"/>
      <c r="AJ36" s="461"/>
      <c r="AK36" s="461"/>
      <c r="AL36" s="490"/>
      <c r="AM36" s="489"/>
      <c r="AN36" s="461" t="s">
        <v>411</v>
      </c>
      <c r="AO36" s="491" t="str">
        <f t="shared" si="5"/>
        <v/>
      </c>
      <c r="AP36" s="467"/>
      <c r="AQ36" s="120"/>
      <c r="AR36" s="313"/>
      <c r="AS36" s="124"/>
    </row>
    <row r="37" spans="1:45" ht="48" customHeight="1" x14ac:dyDescent="0.25">
      <c r="A37" s="396">
        <v>27</v>
      </c>
      <c r="B37" s="397" t="str">
        <f>IFERROR(IF(AND(C37="",D37=""),"",VLOOKUP(AI37,'Reference records(soft deleted)'!$B$40:$D$56,3,FALSE)),"")</f>
        <v/>
      </c>
      <c r="C37" s="397" t="str">
        <f>IFERROR(VLOOKUP(AJ37,'Reference records(soft deleted)'!$B$61:$D$110,3,FALSE),"")</f>
        <v/>
      </c>
      <c r="D37" s="439"/>
      <c r="E37" s="421"/>
      <c r="F37" s="422"/>
      <c r="G37" s="484" t="str">
        <f t="shared" si="0"/>
        <v/>
      </c>
      <c r="H37" s="467"/>
      <c r="I37" s="485" t="str">
        <f>IFERROR(VLOOKUP(C37,'Reference records(soft deleted)'!$D$61:$H$110,5,FALSE),"")</f>
        <v/>
      </c>
      <c r="J37" s="485" t="str">
        <f t="shared" si="1"/>
        <v>No</v>
      </c>
      <c r="K37" s="485"/>
      <c r="L37" s="485"/>
      <c r="M37" s="485"/>
      <c r="N37" s="486" t="str">
        <f>IFERROR(IF(AM37="","",VLOOKUP(AM37,'Overview - Section A'!$P$30:$Q$31,2,FALSE)),"")</f>
        <v/>
      </c>
      <c r="O37" s="487"/>
      <c r="P37" s="467"/>
      <c r="Q37" s="400" t="str">
        <f t="array" ref="Q37">IFERROR(IF(INDEX('Reference Records'!$D$28:$D$65,MATCH(LEFT(C37,255),LEFT('Reference Records'!$C$28:$C$65,255),0))=0,"",INDEX('Reference Records'!$D$28:$D$65,MATCH(LEFT(C37,255),LEFT('Reference Records'!$C$28:$C$65,255),0))),"")</f>
        <v/>
      </c>
      <c r="R37" s="488"/>
      <c r="S37" s="487" t="str">
        <f>IF('Overview - Section A'!$AN$5="Funding Request",IF(N37="Funding Request Place Holder","",N37),"")</f>
        <v/>
      </c>
      <c r="T37" s="487" t="str">
        <f t="shared" si="6"/>
        <v/>
      </c>
      <c r="U37" s="467"/>
      <c r="V37" s="467"/>
      <c r="W37" s="439"/>
      <c r="X37" s="451" t="str">
        <f>IFERROR(IF(VLOOKUP(B37,'Reference Records'!$C$68:$D$81,2,FALSE)=0,"",VLOOKUP(B37,'Reference Records'!$C$68:$D$81,2,FALSE)),"")</f>
        <v/>
      </c>
      <c r="Y37" s="461" t="str">
        <f t="shared" si="2"/>
        <v/>
      </c>
      <c r="Z37" s="461"/>
      <c r="AA37" s="461" t="str">
        <f t="shared" si="3"/>
        <v/>
      </c>
      <c r="AB37" s="461" t="str">
        <f>IFERROR(IF('Overview - Section A'!$AN$5="Funding Request",VLOOKUP(S37,'Overview - Section A'!$M$30:$P$31,4,FALSE),IF(AM37="","",AM37)),"")</f>
        <v/>
      </c>
      <c r="AC37" s="461" t="b">
        <f t="shared" si="4"/>
        <v>0</v>
      </c>
      <c r="AD37" s="461"/>
      <c r="AE37" s="461" t="str">
        <f t="array" ref="AE37">IFERROR(IF(INDEX('Overview - Section A'!$H$92:$H$109,MATCH(LEFT(B37,255),LEFT('Overview - Section A'!$E$92:$E$109,255),0))=0,"",INDEX('Overview - Section A'!$H$92:$H$109,MATCH(LEFT(B37,255),LEFT('Overview - Section A'!$E$92:$E$109,255),0))),"")</f>
        <v>a1P1R00000351DXUAY</v>
      </c>
      <c r="AF37" s="461" t="s">
        <v>799</v>
      </c>
      <c r="AG37" s="461" t="str">
        <f t="array" ref="AG37">IFERROR(IF(INDEX('Reference Records'!$G$28:$G$65,MATCH(LEFT(C37,255),LEFT('Reference Records'!$C$28:$C$65,255),0))=0,"",INDEX('Reference Records'!$G$28:$G$65,MATCH(LEFT(C37,255),LEFT('Reference Records'!$C$28:$C$65,255),0))),"")</f>
        <v/>
      </c>
      <c r="AH37" s="461" t="str">
        <f>IFERROR(IF('Overview - Section A'!$AN$5="Funding Request",IF('Reference Records'!$B$157&lt;&gt;"",VLOOKUP(T37,'Reference Records'!$B$157:$C$158,2,FALSE),VLOOKUP(T37,'Reference Records'!$A$170:$C$216,3,FALSE)),VLOOKUP(T37,'Reference Records'!$A$219:$C$221,3,FALSE)),"")</f>
        <v/>
      </c>
      <c r="AI37" s="489"/>
      <c r="AJ37" s="461"/>
      <c r="AK37" s="461"/>
      <c r="AL37" s="490"/>
      <c r="AM37" s="489"/>
      <c r="AN37" s="461" t="s">
        <v>411</v>
      </c>
      <c r="AO37" s="491" t="str">
        <f t="shared" si="5"/>
        <v/>
      </c>
      <c r="AP37" s="467"/>
      <c r="AQ37" s="120"/>
      <c r="AR37" s="313"/>
      <c r="AS37" s="124"/>
    </row>
    <row r="38" spans="1:45" ht="48" customHeight="1" x14ac:dyDescent="0.25">
      <c r="A38" s="396">
        <v>28</v>
      </c>
      <c r="B38" s="397" t="str">
        <f>IFERROR(IF(AND(C38="",D38=""),"",VLOOKUP(AI38,'Reference records(soft deleted)'!$B$40:$D$56,3,FALSE)),"")</f>
        <v/>
      </c>
      <c r="C38" s="397" t="str">
        <f>IFERROR(VLOOKUP(AJ38,'Reference records(soft deleted)'!$B$61:$D$110,3,FALSE),"")</f>
        <v/>
      </c>
      <c r="D38" s="439"/>
      <c r="E38" s="421"/>
      <c r="F38" s="422"/>
      <c r="G38" s="484" t="str">
        <f t="shared" si="0"/>
        <v/>
      </c>
      <c r="H38" s="467"/>
      <c r="I38" s="485" t="str">
        <f>IFERROR(VLOOKUP(C38,'Reference records(soft deleted)'!$D$61:$H$110,5,FALSE),"")</f>
        <v/>
      </c>
      <c r="J38" s="485" t="str">
        <f t="shared" si="1"/>
        <v>No</v>
      </c>
      <c r="K38" s="485"/>
      <c r="L38" s="485"/>
      <c r="M38" s="485"/>
      <c r="N38" s="486" t="str">
        <f>IFERROR(IF(AM38="","",VLOOKUP(AM38,'Overview - Section A'!$P$30:$Q$31,2,FALSE)),"")</f>
        <v/>
      </c>
      <c r="O38" s="487"/>
      <c r="P38" s="467"/>
      <c r="Q38" s="400" t="str">
        <f t="array" ref="Q38">IFERROR(IF(INDEX('Reference Records'!$D$28:$D$65,MATCH(LEFT(C38,255),LEFT('Reference Records'!$C$28:$C$65,255),0))=0,"",INDEX('Reference Records'!$D$28:$D$65,MATCH(LEFT(C38,255),LEFT('Reference Records'!$C$28:$C$65,255),0))),"")</f>
        <v/>
      </c>
      <c r="R38" s="488"/>
      <c r="S38" s="487" t="str">
        <f>IF('Overview - Section A'!$AN$5="Funding Request",IF(N38="Funding Request Place Holder","",N38),"")</f>
        <v/>
      </c>
      <c r="T38" s="487" t="str">
        <f t="shared" si="6"/>
        <v/>
      </c>
      <c r="U38" s="467"/>
      <c r="V38" s="467"/>
      <c r="W38" s="439"/>
      <c r="X38" s="451" t="str">
        <f>IFERROR(IF(VLOOKUP(B38,'Reference Records'!$C$68:$D$81,2,FALSE)=0,"",VLOOKUP(B38,'Reference Records'!$C$68:$D$81,2,FALSE)),"")</f>
        <v/>
      </c>
      <c r="Y38" s="461" t="str">
        <f t="shared" si="2"/>
        <v/>
      </c>
      <c r="Z38" s="461"/>
      <c r="AA38" s="461" t="str">
        <f t="shared" si="3"/>
        <v/>
      </c>
      <c r="AB38" s="461" t="str">
        <f>IFERROR(IF('Overview - Section A'!$AN$5="Funding Request",VLOOKUP(S38,'Overview - Section A'!$M$30:$P$31,4,FALSE),IF(AM38="","",AM38)),"")</f>
        <v/>
      </c>
      <c r="AC38" s="461" t="b">
        <f t="shared" si="4"/>
        <v>0</v>
      </c>
      <c r="AD38" s="461"/>
      <c r="AE38" s="461" t="str">
        <f t="array" ref="AE38">IFERROR(IF(INDEX('Overview - Section A'!$H$92:$H$109,MATCH(LEFT(B38,255),LEFT('Overview - Section A'!$E$92:$E$109,255),0))=0,"",INDEX('Overview - Section A'!$H$92:$H$109,MATCH(LEFT(B38,255),LEFT('Overview - Section A'!$E$92:$E$109,255),0))),"")</f>
        <v>a1P1R00000351DXUAY</v>
      </c>
      <c r="AF38" s="461" t="s">
        <v>800</v>
      </c>
      <c r="AG38" s="461" t="str">
        <f t="array" ref="AG38">IFERROR(IF(INDEX('Reference Records'!$G$28:$G$65,MATCH(LEFT(C38,255),LEFT('Reference Records'!$C$28:$C$65,255),0))=0,"",INDEX('Reference Records'!$G$28:$G$65,MATCH(LEFT(C38,255),LEFT('Reference Records'!$C$28:$C$65,255),0))),"")</f>
        <v/>
      </c>
      <c r="AH38" s="461" t="str">
        <f>IFERROR(IF('Overview - Section A'!$AN$5="Funding Request",IF('Reference Records'!$B$157&lt;&gt;"",VLOOKUP(T38,'Reference Records'!$B$157:$C$158,2,FALSE),VLOOKUP(T38,'Reference Records'!$A$170:$C$216,3,FALSE)),VLOOKUP(T38,'Reference Records'!$A$219:$C$221,3,FALSE)),"")</f>
        <v/>
      </c>
      <c r="AI38" s="489"/>
      <c r="AJ38" s="461"/>
      <c r="AK38" s="461"/>
      <c r="AL38" s="490"/>
      <c r="AM38" s="489"/>
      <c r="AN38" s="461" t="s">
        <v>411</v>
      </c>
      <c r="AO38" s="491" t="str">
        <f t="shared" si="5"/>
        <v/>
      </c>
      <c r="AP38" s="467"/>
      <c r="AQ38" s="120"/>
      <c r="AR38" s="313"/>
      <c r="AS38" s="124"/>
    </row>
    <row r="39" spans="1:45" ht="48" customHeight="1" x14ac:dyDescent="0.25">
      <c r="A39" s="396">
        <v>29</v>
      </c>
      <c r="B39" s="397" t="str">
        <f>IFERROR(IF(AND(C39="",D39=""),"",VLOOKUP(AI39,'Reference records(soft deleted)'!$B$40:$D$56,3,FALSE)),"")</f>
        <v/>
      </c>
      <c r="C39" s="397" t="str">
        <f>IFERROR(VLOOKUP(AJ39,'Reference records(soft deleted)'!$B$61:$D$110,3,FALSE),"")</f>
        <v/>
      </c>
      <c r="D39" s="439"/>
      <c r="E39" s="421"/>
      <c r="F39" s="422"/>
      <c r="G39" s="484" t="str">
        <f t="shared" si="0"/>
        <v/>
      </c>
      <c r="H39" s="467"/>
      <c r="I39" s="485" t="str">
        <f>IFERROR(VLOOKUP(C39,'Reference records(soft deleted)'!$D$61:$H$110,5,FALSE),"")</f>
        <v/>
      </c>
      <c r="J39" s="485" t="str">
        <f t="shared" si="1"/>
        <v>No</v>
      </c>
      <c r="K39" s="485"/>
      <c r="L39" s="485"/>
      <c r="M39" s="485"/>
      <c r="N39" s="486" t="str">
        <f>IFERROR(IF(AM39="","",VLOOKUP(AM39,'Overview - Section A'!$P$30:$Q$31,2,FALSE)),"")</f>
        <v/>
      </c>
      <c r="O39" s="487"/>
      <c r="P39" s="467"/>
      <c r="Q39" s="400" t="str">
        <f t="array" ref="Q39">IFERROR(IF(INDEX('Reference Records'!$D$28:$D$65,MATCH(LEFT(C39,255),LEFT('Reference Records'!$C$28:$C$65,255),0))=0,"",INDEX('Reference Records'!$D$28:$D$65,MATCH(LEFT(C39,255),LEFT('Reference Records'!$C$28:$C$65,255),0))),"")</f>
        <v/>
      </c>
      <c r="R39" s="488"/>
      <c r="S39" s="487" t="str">
        <f>IF('Overview - Section A'!$AN$5="Funding Request",IF(N39="Funding Request Place Holder","",N39),"")</f>
        <v/>
      </c>
      <c r="T39" s="487" t="str">
        <f t="shared" si="6"/>
        <v/>
      </c>
      <c r="U39" s="467"/>
      <c r="V39" s="467"/>
      <c r="W39" s="439"/>
      <c r="X39" s="451" t="str">
        <f>IFERROR(IF(VLOOKUP(B39,'Reference Records'!$C$68:$D$81,2,FALSE)=0,"",VLOOKUP(B39,'Reference Records'!$C$68:$D$81,2,FALSE)),"")</f>
        <v/>
      </c>
      <c r="Y39" s="461" t="str">
        <f t="shared" si="2"/>
        <v/>
      </c>
      <c r="Z39" s="461"/>
      <c r="AA39" s="461" t="str">
        <f t="shared" si="3"/>
        <v/>
      </c>
      <c r="AB39" s="461" t="str">
        <f>IFERROR(IF('Overview - Section A'!$AN$5="Funding Request",VLOOKUP(S39,'Overview - Section A'!$M$30:$P$31,4,FALSE),IF(AM39="","",AM39)),"")</f>
        <v/>
      </c>
      <c r="AC39" s="461" t="b">
        <f t="shared" si="4"/>
        <v>0</v>
      </c>
      <c r="AD39" s="461"/>
      <c r="AE39" s="461" t="str">
        <f t="array" ref="AE39">IFERROR(IF(INDEX('Overview - Section A'!$H$92:$H$109,MATCH(LEFT(B39,255),LEFT('Overview - Section A'!$E$92:$E$109,255),0))=0,"",INDEX('Overview - Section A'!$H$92:$H$109,MATCH(LEFT(B39,255),LEFT('Overview - Section A'!$E$92:$E$109,255),0))),"")</f>
        <v>a1P1R00000351DXUAY</v>
      </c>
      <c r="AF39" s="461" t="s">
        <v>801</v>
      </c>
      <c r="AG39" s="461" t="str">
        <f t="array" ref="AG39">IFERROR(IF(INDEX('Reference Records'!$G$28:$G$65,MATCH(LEFT(C39,255),LEFT('Reference Records'!$C$28:$C$65,255),0))=0,"",INDEX('Reference Records'!$G$28:$G$65,MATCH(LEFT(C39,255),LEFT('Reference Records'!$C$28:$C$65,255),0))),"")</f>
        <v/>
      </c>
      <c r="AH39" s="461" t="str">
        <f>IFERROR(IF('Overview - Section A'!$AN$5="Funding Request",IF('Reference Records'!$B$157&lt;&gt;"",VLOOKUP(T39,'Reference Records'!$B$157:$C$158,2,FALSE),VLOOKUP(T39,'Reference Records'!$A$170:$C$216,3,FALSE)),VLOOKUP(T39,'Reference Records'!$A$219:$C$221,3,FALSE)),"")</f>
        <v/>
      </c>
      <c r="AI39" s="489"/>
      <c r="AJ39" s="461"/>
      <c r="AK39" s="461"/>
      <c r="AL39" s="490"/>
      <c r="AM39" s="489"/>
      <c r="AN39" s="461" t="s">
        <v>411</v>
      </c>
      <c r="AO39" s="491" t="str">
        <f t="shared" si="5"/>
        <v/>
      </c>
      <c r="AP39" s="467"/>
      <c r="AQ39" s="120"/>
      <c r="AR39" s="313"/>
      <c r="AS39" s="124"/>
    </row>
    <row r="40" spans="1:45" ht="48" customHeight="1" x14ac:dyDescent="0.25">
      <c r="A40" s="396">
        <v>30</v>
      </c>
      <c r="B40" s="397" t="str">
        <f>IFERROR(IF(AND(C40="",D40=""),"",VLOOKUP(AI40,'Reference records(soft deleted)'!$B$40:$D$56,3,FALSE)),"")</f>
        <v/>
      </c>
      <c r="C40" s="397" t="str">
        <f>IFERROR(VLOOKUP(AJ40,'Reference records(soft deleted)'!$B$61:$D$110,3,FALSE),"")</f>
        <v/>
      </c>
      <c r="D40" s="439"/>
      <c r="E40" s="421"/>
      <c r="F40" s="422"/>
      <c r="G40" s="484" t="str">
        <f t="shared" si="0"/>
        <v/>
      </c>
      <c r="H40" s="467"/>
      <c r="I40" s="485" t="str">
        <f>IFERROR(VLOOKUP(C40,'Reference records(soft deleted)'!$D$61:$H$110,5,FALSE),"")</f>
        <v/>
      </c>
      <c r="J40" s="485" t="str">
        <f t="shared" si="1"/>
        <v>No</v>
      </c>
      <c r="K40" s="485"/>
      <c r="L40" s="485"/>
      <c r="M40" s="485"/>
      <c r="N40" s="486" t="str">
        <f>IFERROR(IF(AM40="","",VLOOKUP(AM40,'Overview - Section A'!$P$30:$Q$31,2,FALSE)),"")</f>
        <v/>
      </c>
      <c r="O40" s="487"/>
      <c r="P40" s="467"/>
      <c r="Q40" s="400" t="str">
        <f t="array" ref="Q40">IFERROR(IF(INDEX('Reference Records'!$D$28:$D$65,MATCH(LEFT(C40,255),LEFT('Reference Records'!$C$28:$C$65,255),0))=0,"",INDEX('Reference Records'!$D$28:$D$65,MATCH(LEFT(C40,255),LEFT('Reference Records'!$C$28:$C$65,255),0))),"")</f>
        <v/>
      </c>
      <c r="R40" s="488"/>
      <c r="S40" s="487" t="str">
        <f>IF('Overview - Section A'!$AN$5="Funding Request",IF(N40="Funding Request Place Holder","",N40),"")</f>
        <v/>
      </c>
      <c r="T40" s="487" t="str">
        <f t="shared" si="6"/>
        <v/>
      </c>
      <c r="U40" s="467"/>
      <c r="V40" s="467"/>
      <c r="W40" s="439"/>
      <c r="X40" s="451" t="str">
        <f>IFERROR(IF(VLOOKUP(B40,'Reference Records'!$C$68:$D$81,2,FALSE)=0,"",VLOOKUP(B40,'Reference Records'!$C$68:$D$81,2,FALSE)),"")</f>
        <v/>
      </c>
      <c r="Y40" s="461" t="str">
        <f t="shared" si="2"/>
        <v/>
      </c>
      <c r="Z40" s="461"/>
      <c r="AA40" s="461" t="str">
        <f t="shared" si="3"/>
        <v/>
      </c>
      <c r="AB40" s="461" t="str">
        <f>IFERROR(IF('Overview - Section A'!$AN$5="Funding Request",VLOOKUP(S40,'Overview - Section A'!$M$30:$P$31,4,FALSE),IF(AM40="","",AM40)),"")</f>
        <v/>
      </c>
      <c r="AC40" s="461" t="b">
        <f t="shared" si="4"/>
        <v>0</v>
      </c>
      <c r="AD40" s="461"/>
      <c r="AE40" s="461" t="str">
        <f t="array" ref="AE40">IFERROR(IF(INDEX('Overview - Section A'!$H$92:$H$109,MATCH(LEFT(B40,255),LEFT('Overview - Section A'!$E$92:$E$109,255),0))=0,"",INDEX('Overview - Section A'!$H$92:$H$109,MATCH(LEFT(B40,255),LEFT('Overview - Section A'!$E$92:$E$109,255),0))),"")</f>
        <v>a1P1R00000351DXUAY</v>
      </c>
      <c r="AF40" s="461" t="s">
        <v>802</v>
      </c>
      <c r="AG40" s="461" t="str">
        <f t="array" ref="AG40">IFERROR(IF(INDEX('Reference Records'!$G$28:$G$65,MATCH(LEFT(C40,255),LEFT('Reference Records'!$C$28:$C$65,255),0))=0,"",INDEX('Reference Records'!$G$28:$G$65,MATCH(LEFT(C40,255),LEFT('Reference Records'!$C$28:$C$65,255),0))),"")</f>
        <v/>
      </c>
      <c r="AH40" s="461" t="str">
        <f>IFERROR(IF('Overview - Section A'!$AN$5="Funding Request",IF('Reference Records'!$B$157&lt;&gt;"",VLOOKUP(T40,'Reference Records'!$B$157:$C$158,2,FALSE),VLOOKUP(T40,'Reference Records'!$A$170:$C$216,3,FALSE)),VLOOKUP(T40,'Reference Records'!$A$219:$C$221,3,FALSE)),"")</f>
        <v/>
      </c>
      <c r="AI40" s="489"/>
      <c r="AJ40" s="461"/>
      <c r="AK40" s="461"/>
      <c r="AL40" s="490"/>
      <c r="AM40" s="489"/>
      <c r="AN40" s="461" t="s">
        <v>411</v>
      </c>
      <c r="AO40" s="491" t="str">
        <f t="shared" si="5"/>
        <v/>
      </c>
      <c r="AP40" s="467"/>
      <c r="AQ40" s="120"/>
      <c r="AR40" s="313"/>
      <c r="AS40" s="124"/>
    </row>
    <row r="41" spans="1:45" ht="1.5" customHeight="1" thickBot="1" x14ac:dyDescent="0.3">
      <c r="A41" s="110"/>
      <c r="B41" s="111"/>
      <c r="C41" s="111"/>
      <c r="D41" s="112"/>
      <c r="E41" s="112"/>
      <c r="F41" s="112"/>
      <c r="G41" s="112"/>
      <c r="H41" s="112"/>
      <c r="I41" s="250"/>
      <c r="J41" s="250"/>
      <c r="K41" s="250"/>
      <c r="L41" s="250"/>
      <c r="M41" s="250"/>
      <c r="N41" s="112"/>
      <c r="O41" s="112"/>
      <c r="P41" s="112"/>
      <c r="Q41" s="62"/>
      <c r="R41" s="112"/>
      <c r="S41" s="112"/>
      <c r="T41" s="112"/>
      <c r="U41" s="112"/>
      <c r="V41" s="112"/>
      <c r="W41" s="62"/>
      <c r="X41" s="121"/>
      <c r="Y41" s="121"/>
      <c r="Z41" s="121"/>
      <c r="AA41" s="121"/>
      <c r="AB41" s="121"/>
      <c r="AC41" s="121"/>
      <c r="AD41" s="121"/>
      <c r="AE41" s="121"/>
      <c r="AF41" s="121"/>
      <c r="AG41" s="121"/>
      <c r="AH41" s="121"/>
      <c r="AI41" s="121"/>
      <c r="AJ41" s="121"/>
      <c r="AK41" s="121"/>
      <c r="AL41" s="121"/>
      <c r="AM41" s="121"/>
      <c r="AN41" s="121"/>
      <c r="AO41" s="121"/>
      <c r="AP41" s="121"/>
      <c r="AQ41" s="14"/>
      <c r="AR41" s="124"/>
      <c r="AS41" s="124"/>
    </row>
    <row r="42" spans="1:45" ht="62.85" customHeight="1" thickBot="1" x14ac:dyDescent="0.3">
      <c r="AR42" s="124"/>
      <c r="AS42" s="124"/>
    </row>
    <row r="43" spans="1:45" ht="30.75" customHeight="1" thickBot="1" x14ac:dyDescent="0.3">
      <c r="A43" s="113"/>
      <c r="B43" s="561" t="s">
        <v>30</v>
      </c>
      <c r="C43" s="562"/>
      <c r="D43" s="562"/>
      <c r="E43" s="562"/>
      <c r="F43" s="562"/>
      <c r="G43" s="562"/>
      <c r="H43" s="562"/>
      <c r="I43" s="251"/>
      <c r="J43" s="251"/>
      <c r="K43" s="251"/>
      <c r="L43" s="251"/>
      <c r="M43" s="251"/>
      <c r="N43" s="59"/>
      <c r="O43" s="49"/>
      <c r="P43" s="123"/>
      <c r="Q43" s="122"/>
    </row>
    <row r="44" spans="1:45" ht="45.75" customHeight="1" x14ac:dyDescent="0.25">
      <c r="A44" s="113"/>
      <c r="B44" s="412" t="s">
        <v>26</v>
      </c>
      <c r="C44" s="412" t="s">
        <v>127</v>
      </c>
      <c r="D44" s="413" t="s">
        <v>182</v>
      </c>
      <c r="E44" s="412" t="s">
        <v>6</v>
      </c>
      <c r="F44" s="412" t="s">
        <v>7</v>
      </c>
      <c r="G44" s="412" t="s">
        <v>8</v>
      </c>
      <c r="H44" s="412" t="s">
        <v>144</v>
      </c>
      <c r="I44" s="416"/>
      <c r="J44" s="416" t="s">
        <v>209</v>
      </c>
      <c r="K44" s="416" t="s">
        <v>231</v>
      </c>
      <c r="L44" s="416" t="s">
        <v>96</v>
      </c>
      <c r="M44" s="416" t="s">
        <v>60</v>
      </c>
      <c r="N44" s="416" t="s">
        <v>62</v>
      </c>
      <c r="O44" s="50"/>
      <c r="P44" s="589" t="s">
        <v>301</v>
      </c>
      <c r="Q44" s="590"/>
      <c r="R44" s="591" t="s">
        <v>302</v>
      </c>
      <c r="S44" s="592"/>
      <c r="T44" s="591" t="s">
        <v>303</v>
      </c>
      <c r="U44" s="592"/>
    </row>
    <row r="45" spans="1:45" ht="47.1" hidden="1" customHeight="1" x14ac:dyDescent="0.25">
      <c r="A45" s="113"/>
      <c r="B45" s="396" t="s">
        <v>83</v>
      </c>
      <c r="C45" s="419" t="str">
        <f>IF(B45=B44,"",VLOOKUP(B45,$A$10:$AA$42,27,FALSE))</f>
        <v>[Custom Coverage Indicator Name - EN]</v>
      </c>
      <c r="D45" s="420" t="str">
        <f ca="1">TEXT(IFERROR(INDEX('Overview - Section A'!$A$37:$A$44,MATCH(J45,'Overview - Section A'!$U$37:$U$44,0)),""),"d-mmm-yy") &amp;" to " &amp; TEXT(IFERROR(INDEX('Overview - Section A'!$E$37:$E$44,MATCH(J45,'Overview - Section A'!$U$37:$U$44,0)),""),"d-mmm-yy")</f>
        <v xml:space="preserve"> to </v>
      </c>
      <c r="E45" s="492" t="s">
        <v>54</v>
      </c>
      <c r="F45" s="422" t="s">
        <v>55</v>
      </c>
      <c r="G45" s="484" t="str">
        <f>IF(IF(AND(E45="",F45=""),K45,IFERROR((E45/F45)*100,""))=0,"",IF(AND(E45="",F45=""),K45,IFERROR((E45/F45)*100,"")))</f>
        <v/>
      </c>
      <c r="H45" s="467" t="s">
        <v>143</v>
      </c>
      <c r="I45" s="471" t="str">
        <f ca="1">CONCATENATE(B45,D45)</f>
        <v xml:space="preserve">[Coverage Indicator Number] to </v>
      </c>
      <c r="J45" s="427" t="s">
        <v>61</v>
      </c>
      <c r="K45" s="493" t="s">
        <v>207</v>
      </c>
      <c r="L45" s="471" t="b">
        <f>IFERROR(TRUE,FALSE)</f>
        <v>1</v>
      </c>
      <c r="M45" s="471" t="b">
        <f>IFERROR(IF(OR(E45&lt;&gt;"",F45&lt;&gt;"",G45&lt;&gt;"",H45&lt;&gt;""),TRUE,FALSE),FALSE)</f>
        <v>1</v>
      </c>
      <c r="N45" s="471" t="s">
        <v>61</v>
      </c>
      <c r="O45" s="50"/>
      <c r="P45" s="593"/>
      <c r="Q45" s="594"/>
      <c r="R45" s="595"/>
      <c r="S45" s="594"/>
      <c r="T45" s="595"/>
      <c r="U45" s="594"/>
      <c r="V45" s="99"/>
      <c r="W45" s="99"/>
      <c r="X45" s="156"/>
    </row>
    <row r="46" spans="1:45" ht="47.1" customHeight="1" x14ac:dyDescent="0.25">
      <c r="A46" s="113"/>
      <c r="B46" s="396">
        <v>1</v>
      </c>
      <c r="C46" s="419" t="str">
        <f t="shared" ref="C46:C109" si="7">IF(B46=B45,"",VLOOKUP(B46,$A$10:$AA$42,27,FALSE))</f>
        <v>TCP-1(M): Number of notified cases of all forms of TB-(i.e. bacteriologically confirmed + clinically diagnosed), includes new and relapse cases</v>
      </c>
      <c r="D46" s="420" t="str">
        <f ca="1">TEXT(IFERROR(INDEX('Overview - Section A'!$A$37:$A$44,MATCH(J46,'Overview - Section A'!$U$37:$U$44,0)),""),"d-mmm-yy") &amp;" to " &amp; TEXT(IFERROR(INDEX('Overview - Section A'!$E$37:$E$44,MATCH(J46,'Overview - Section A'!$U$37:$U$44,0)),""),"d-mmm-yy")</f>
        <v>1-ene-20 to 31-dic-20</v>
      </c>
      <c r="E46" s="492">
        <v>8182</v>
      </c>
      <c r="F46" s="422"/>
      <c r="G46" s="484" t="str">
        <f t="shared" ref="G46:G109" si="8">IF(IF(AND(E46="",F46=""),K46,IFERROR((E46/F46)*100,""))=0,"",IF(AND(E46="",F46=""),K46,IFERROR((E46/F46)*100,"")))</f>
        <v/>
      </c>
      <c r="H46" s="467"/>
      <c r="I46" s="471" t="str">
        <f t="shared" ref="I46:I109" ca="1" si="9">CONCATENATE(B46,D46)</f>
        <v>11-ene-20 to 31-dic-20</v>
      </c>
      <c r="J46" s="427" t="s">
        <v>431</v>
      </c>
      <c r="K46" s="493"/>
      <c r="L46" s="471" t="b">
        <f t="shared" ref="L46:L109" si="10">IFERROR(TRUE,FALSE)</f>
        <v>1</v>
      </c>
      <c r="M46" s="471" t="b">
        <f t="shared" ref="M46:M109" si="11">IFERROR(IF(OR(E46&lt;&gt;"",F46&lt;&gt;"",G46&lt;&gt;"",H46&lt;&gt;""),TRUE,FALSE),FALSE)</f>
        <v>1</v>
      </c>
      <c r="N46" s="471" t="s">
        <v>803</v>
      </c>
      <c r="O46" s="50"/>
      <c r="P46" s="314"/>
      <c r="Q46" s="314"/>
      <c r="R46" s="314"/>
      <c r="S46" s="314"/>
      <c r="T46" s="314"/>
      <c r="U46" s="314"/>
      <c r="V46" s="99"/>
      <c r="W46" s="99"/>
      <c r="X46" s="156"/>
    </row>
    <row r="47" spans="1:45" ht="47.1" customHeight="1" x14ac:dyDescent="0.25">
      <c r="A47" s="113"/>
      <c r="B47" s="396">
        <v>1</v>
      </c>
      <c r="C47" s="419" t="str">
        <f t="shared" si="7"/>
        <v/>
      </c>
      <c r="D47" s="420" t="str">
        <f ca="1">TEXT(IFERROR(INDEX('Overview - Section A'!$A$37:$A$44,MATCH(J47,'Overview - Section A'!$U$37:$U$44,0)),""),"d-mmm-yy") &amp;" to " &amp; TEXT(IFERROR(INDEX('Overview - Section A'!$E$37:$E$44,MATCH(J47,'Overview - Section A'!$U$37:$U$44,0)),""),"d-mmm-yy")</f>
        <v>1-ene-21 to 31-dic-21</v>
      </c>
      <c r="E47" s="492">
        <v>8382</v>
      </c>
      <c r="F47" s="422"/>
      <c r="G47" s="484" t="str">
        <f t="shared" si="8"/>
        <v/>
      </c>
      <c r="H47" s="467"/>
      <c r="I47" s="471" t="str">
        <f t="shared" ca="1" si="9"/>
        <v>11-ene-21 to 31-dic-21</v>
      </c>
      <c r="J47" s="427" t="s">
        <v>433</v>
      </c>
      <c r="K47" s="493"/>
      <c r="L47" s="471" t="b">
        <f t="shared" si="10"/>
        <v>1</v>
      </c>
      <c r="M47" s="471" t="b">
        <f t="shared" si="11"/>
        <v>1</v>
      </c>
      <c r="N47" s="471" t="s">
        <v>804</v>
      </c>
      <c r="O47" s="50"/>
      <c r="P47" s="314"/>
      <c r="Q47" s="314"/>
      <c r="R47" s="314"/>
      <c r="S47" s="314"/>
      <c r="T47" s="314"/>
      <c r="U47" s="314"/>
      <c r="V47" s="99"/>
      <c r="W47" s="99"/>
      <c r="X47" s="156"/>
    </row>
    <row r="48" spans="1:45" ht="47.1" customHeight="1" x14ac:dyDescent="0.25">
      <c r="A48" s="113"/>
      <c r="B48" s="396">
        <v>1</v>
      </c>
      <c r="C48" s="419" t="str">
        <f t="shared" si="7"/>
        <v/>
      </c>
      <c r="D48" s="420" t="str">
        <f ca="1">TEXT(IFERROR(INDEX('Overview - Section A'!$A$37:$A$44,MATCH(J48,'Overview - Section A'!$U$37:$U$44,0)),""),"d-mmm-yy") &amp;" to " &amp; TEXT(IFERROR(INDEX('Overview - Section A'!$E$37:$E$44,MATCH(J48,'Overview - Section A'!$U$37:$U$44,0)),""),"d-mmm-yy")</f>
        <v>1-ene-22 to 31-dic-22</v>
      </c>
      <c r="E48" s="492">
        <v>8162</v>
      </c>
      <c r="F48" s="422"/>
      <c r="G48" s="484" t="str">
        <f t="shared" si="8"/>
        <v/>
      </c>
      <c r="H48" s="467"/>
      <c r="I48" s="471" t="str">
        <f t="shared" ca="1" si="9"/>
        <v>11-ene-22 to 31-dic-22</v>
      </c>
      <c r="J48" s="427" t="s">
        <v>435</v>
      </c>
      <c r="K48" s="493"/>
      <c r="L48" s="471" t="b">
        <f t="shared" si="10"/>
        <v>1</v>
      </c>
      <c r="M48" s="471" t="b">
        <f t="shared" si="11"/>
        <v>1</v>
      </c>
      <c r="N48" s="471" t="s">
        <v>805</v>
      </c>
      <c r="O48" s="50"/>
      <c r="P48" s="314"/>
      <c r="Q48" s="314"/>
      <c r="R48" s="314"/>
      <c r="S48" s="314"/>
      <c r="T48" s="314"/>
      <c r="U48" s="314"/>
      <c r="V48" s="99"/>
      <c r="W48" s="99"/>
      <c r="X48" s="156"/>
    </row>
    <row r="49" spans="1:24" ht="47.1" customHeight="1" x14ac:dyDescent="0.25">
      <c r="A49" s="113"/>
      <c r="B49" s="396">
        <v>1</v>
      </c>
      <c r="C49" s="419" t="str">
        <f t="shared" si="7"/>
        <v/>
      </c>
      <c r="D49" s="420" t="str">
        <f ca="1">TEXT(IFERROR(INDEX('Overview - Section A'!$A$37:$A$44,MATCH(J49,'Overview - Section A'!$U$37:$U$44,0)),""),"d-mmm-yy") &amp;" to " &amp; TEXT(IFERROR(INDEX('Overview - Section A'!$E$37:$E$44,MATCH(J49,'Overview - Section A'!$U$37:$U$44,0)),""),"d-mmm-yy")</f>
        <v>1-ene-23 to 31-dic-23</v>
      </c>
      <c r="E49" s="492"/>
      <c r="F49" s="422"/>
      <c r="G49" s="484" t="str">
        <f t="shared" si="8"/>
        <v/>
      </c>
      <c r="H49" s="467"/>
      <c r="I49" s="471" t="str">
        <f t="shared" ca="1" si="9"/>
        <v>11-ene-23 to 31-dic-23</v>
      </c>
      <c r="J49" s="427" t="s">
        <v>437</v>
      </c>
      <c r="K49" s="493"/>
      <c r="L49" s="471" t="b">
        <f t="shared" si="10"/>
        <v>1</v>
      </c>
      <c r="M49" s="471" t="b">
        <f t="shared" si="11"/>
        <v>0</v>
      </c>
      <c r="N49" s="471" t="s">
        <v>806</v>
      </c>
      <c r="O49" s="50"/>
      <c r="P49" s="314"/>
      <c r="Q49" s="314"/>
      <c r="R49" s="314"/>
      <c r="S49" s="314"/>
      <c r="T49" s="314"/>
      <c r="U49" s="314"/>
      <c r="V49" s="99"/>
      <c r="W49" s="99"/>
      <c r="X49" s="156"/>
    </row>
    <row r="50" spans="1:24" ht="47.1" customHeight="1" x14ac:dyDescent="0.25">
      <c r="A50" s="113"/>
      <c r="B50" s="396">
        <v>1</v>
      </c>
      <c r="C50" s="419" t="str">
        <f t="shared" si="7"/>
        <v/>
      </c>
      <c r="D50" s="420" t="str">
        <f ca="1">TEXT(IFERROR(INDEX('Overview - Section A'!$A$37:$A$44,MATCH(J50,'Overview - Section A'!$U$37:$U$44,0)),""),"d-mmm-yy") &amp;" to " &amp; TEXT(IFERROR(INDEX('Overview - Section A'!$E$37:$E$44,MATCH(J50,'Overview - Section A'!$U$37:$U$44,0)),""),"d-mmm-yy")</f>
        <v>1-ene-24 to 31-dic-24</v>
      </c>
      <c r="E50" s="492"/>
      <c r="F50" s="422"/>
      <c r="G50" s="484" t="str">
        <f t="shared" si="8"/>
        <v/>
      </c>
      <c r="H50" s="467"/>
      <c r="I50" s="471" t="str">
        <f t="shared" ca="1" si="9"/>
        <v>11-ene-24 to 31-dic-24</v>
      </c>
      <c r="J50" s="427" t="s">
        <v>439</v>
      </c>
      <c r="K50" s="493"/>
      <c r="L50" s="471" t="b">
        <f t="shared" si="10"/>
        <v>1</v>
      </c>
      <c r="M50" s="471" t="b">
        <f t="shared" si="11"/>
        <v>0</v>
      </c>
      <c r="N50" s="471" t="s">
        <v>807</v>
      </c>
      <c r="O50" s="50"/>
      <c r="P50" s="314"/>
      <c r="Q50" s="314"/>
      <c r="R50" s="314"/>
      <c r="S50" s="314"/>
      <c r="T50" s="314"/>
      <c r="U50" s="314"/>
      <c r="V50" s="99"/>
      <c r="W50" s="99"/>
      <c r="X50" s="156"/>
    </row>
    <row r="51" spans="1:24" ht="47.1" customHeight="1" x14ac:dyDescent="0.25">
      <c r="A51" s="113"/>
      <c r="B51" s="396">
        <v>1</v>
      </c>
      <c r="C51" s="419" t="str">
        <f t="shared" si="7"/>
        <v/>
      </c>
      <c r="D51" s="420" t="str">
        <f ca="1">TEXT(IFERROR(INDEX('Overview - Section A'!$A$37:$A$44,MATCH(J51,'Overview - Section A'!$U$37:$U$44,0)),""),"d-mmm-yy") &amp;" to " &amp; TEXT(IFERROR(INDEX('Overview - Section A'!$E$37:$E$44,MATCH(J51,'Overview - Section A'!$U$37:$U$44,0)),""),"d-mmm-yy")</f>
        <v>1-ene-25 to 31-dic-25</v>
      </c>
      <c r="E51" s="492"/>
      <c r="F51" s="422"/>
      <c r="G51" s="484" t="str">
        <f t="shared" si="8"/>
        <v/>
      </c>
      <c r="H51" s="467"/>
      <c r="I51" s="471" t="str">
        <f t="shared" ca="1" si="9"/>
        <v>11-ene-25 to 31-dic-25</v>
      </c>
      <c r="J51" s="427" t="s">
        <v>441</v>
      </c>
      <c r="K51" s="493"/>
      <c r="L51" s="471" t="b">
        <f t="shared" si="10"/>
        <v>1</v>
      </c>
      <c r="M51" s="471" t="b">
        <f t="shared" si="11"/>
        <v>0</v>
      </c>
      <c r="N51" s="471" t="s">
        <v>808</v>
      </c>
      <c r="O51" s="50"/>
      <c r="P51" s="314"/>
      <c r="Q51" s="314"/>
      <c r="R51" s="314"/>
      <c r="S51" s="314"/>
      <c r="T51" s="314"/>
      <c r="U51" s="314"/>
      <c r="V51" s="99"/>
      <c r="W51" s="99"/>
      <c r="X51" s="156"/>
    </row>
    <row r="52" spans="1:24" ht="47.1" customHeight="1" x14ac:dyDescent="0.25">
      <c r="A52" s="113"/>
      <c r="B52" s="396">
        <v>2</v>
      </c>
      <c r="C52" s="419"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v>
      </c>
      <c r="D52" s="420" t="str">
        <f ca="1">TEXT(IFERROR(INDEX('Overview - Section A'!$A$37:$A$44,MATCH(J52,'Overview - Section A'!$U$37:$U$44,0)),""),"d-mmm-yy") &amp;" to " &amp; TEXT(IFERROR(INDEX('Overview - Section A'!$E$37:$E$44,MATCH(J52,'Overview - Section A'!$U$37:$U$44,0)),""),"d-mmm-yy")</f>
        <v>1-ene-20 to 31-dic-20</v>
      </c>
      <c r="E52" s="492">
        <v>6706</v>
      </c>
      <c r="F52" s="422">
        <v>7620</v>
      </c>
      <c r="G52" s="484">
        <f t="shared" si="8"/>
        <v>88.00524934383202</v>
      </c>
      <c r="H52" s="467"/>
      <c r="I52" s="471" t="str">
        <f t="shared" ca="1" si="9"/>
        <v>21-ene-20 to 31-dic-20</v>
      </c>
      <c r="J52" s="427" t="s">
        <v>431</v>
      </c>
      <c r="K52" s="493"/>
      <c r="L52" s="471" t="b">
        <f t="shared" si="10"/>
        <v>1</v>
      </c>
      <c r="M52" s="471" t="b">
        <f t="shared" si="11"/>
        <v>1</v>
      </c>
      <c r="N52" s="471" t="s">
        <v>809</v>
      </c>
      <c r="O52" s="50"/>
      <c r="P52" s="314"/>
      <c r="Q52" s="314"/>
      <c r="R52" s="314"/>
      <c r="S52" s="314"/>
      <c r="T52" s="314"/>
      <c r="U52" s="314"/>
      <c r="V52" s="99"/>
      <c r="W52" s="99"/>
      <c r="X52" s="156"/>
    </row>
    <row r="53" spans="1:24" ht="47.1" customHeight="1" x14ac:dyDescent="0.25">
      <c r="A53" s="113"/>
      <c r="B53" s="396">
        <v>2</v>
      </c>
      <c r="C53" s="419" t="str">
        <f t="shared" si="7"/>
        <v/>
      </c>
      <c r="D53" s="420" t="str">
        <f ca="1">TEXT(IFERROR(INDEX('Overview - Section A'!$A$37:$A$44,MATCH(J53,'Overview - Section A'!$U$37:$U$44,0)),""),"d-mmm-yy") &amp;" to " &amp; TEXT(IFERROR(INDEX('Overview - Section A'!$E$37:$E$44,MATCH(J53,'Overview - Section A'!$U$37:$U$44,0)),""),"d-mmm-yy")</f>
        <v>1-ene-21 to 31-dic-21</v>
      </c>
      <c r="E53" s="492">
        <v>7200</v>
      </c>
      <c r="F53" s="422">
        <v>8182</v>
      </c>
      <c r="G53" s="484">
        <f t="shared" si="8"/>
        <v>87.998044487900273</v>
      </c>
      <c r="H53" s="467"/>
      <c r="I53" s="471" t="str">
        <f t="shared" ca="1" si="9"/>
        <v>21-ene-21 to 31-dic-21</v>
      </c>
      <c r="J53" s="427" t="s">
        <v>433</v>
      </c>
      <c r="K53" s="493"/>
      <c r="L53" s="471" t="b">
        <f t="shared" si="10"/>
        <v>1</v>
      </c>
      <c r="M53" s="471" t="b">
        <f t="shared" si="11"/>
        <v>1</v>
      </c>
      <c r="N53" s="471" t="s">
        <v>810</v>
      </c>
      <c r="O53" s="50"/>
      <c r="P53" s="314"/>
      <c r="Q53" s="314"/>
      <c r="R53" s="314"/>
      <c r="S53" s="314"/>
      <c r="T53" s="314"/>
      <c r="U53" s="314"/>
      <c r="V53" s="99"/>
      <c r="W53" s="99"/>
      <c r="X53" s="156"/>
    </row>
    <row r="54" spans="1:24" ht="47.1" customHeight="1" x14ac:dyDescent="0.25">
      <c r="A54" s="113"/>
      <c r="B54" s="396">
        <v>2</v>
      </c>
      <c r="C54" s="419" t="str">
        <f t="shared" si="7"/>
        <v/>
      </c>
      <c r="D54" s="420" t="str">
        <f ca="1">TEXT(IFERROR(INDEX('Overview - Section A'!$A$37:$A$44,MATCH(J54,'Overview - Section A'!$U$37:$U$44,0)),""),"d-mmm-yy") &amp;" to " &amp; TEXT(IFERROR(INDEX('Overview - Section A'!$E$37:$E$44,MATCH(J54,'Overview - Section A'!$U$37:$U$44,0)),""),"d-mmm-yy")</f>
        <v>1-ene-22 to 31-dic-22</v>
      </c>
      <c r="E54" s="492">
        <v>7543</v>
      </c>
      <c r="F54" s="422">
        <v>8382</v>
      </c>
      <c r="G54" s="484">
        <f t="shared" si="8"/>
        <v>89.990455738487228</v>
      </c>
      <c r="H54" s="467"/>
      <c r="I54" s="471" t="str">
        <f t="shared" ca="1" si="9"/>
        <v>21-ene-22 to 31-dic-22</v>
      </c>
      <c r="J54" s="427" t="s">
        <v>435</v>
      </c>
      <c r="K54" s="493"/>
      <c r="L54" s="471" t="b">
        <f t="shared" si="10"/>
        <v>1</v>
      </c>
      <c r="M54" s="471" t="b">
        <f t="shared" si="11"/>
        <v>1</v>
      </c>
      <c r="N54" s="471" t="s">
        <v>811</v>
      </c>
      <c r="O54" s="50"/>
      <c r="P54" s="314"/>
      <c r="Q54" s="314"/>
      <c r="R54" s="314"/>
      <c r="S54" s="314"/>
      <c r="T54" s="314"/>
      <c r="U54" s="314"/>
      <c r="V54" s="99"/>
      <c r="W54" s="99"/>
      <c r="X54" s="156"/>
    </row>
    <row r="55" spans="1:24" ht="47.1" customHeight="1" x14ac:dyDescent="0.25">
      <c r="A55" s="113"/>
      <c r="B55" s="396">
        <v>2</v>
      </c>
      <c r="C55" s="419" t="str">
        <f t="shared" si="7"/>
        <v/>
      </c>
      <c r="D55" s="420" t="str">
        <f ca="1">TEXT(IFERROR(INDEX('Overview - Section A'!$A$37:$A$44,MATCH(J55,'Overview - Section A'!$U$37:$U$44,0)),""),"d-mmm-yy") &amp;" to " &amp; TEXT(IFERROR(INDEX('Overview - Section A'!$E$37:$E$44,MATCH(J55,'Overview - Section A'!$U$37:$U$44,0)),""),"d-mmm-yy")</f>
        <v>1-ene-23 to 31-dic-23</v>
      </c>
      <c r="E55" s="492"/>
      <c r="F55" s="422"/>
      <c r="G55" s="484" t="str">
        <f t="shared" si="8"/>
        <v/>
      </c>
      <c r="H55" s="467"/>
      <c r="I55" s="471" t="str">
        <f t="shared" ca="1" si="9"/>
        <v>21-ene-23 to 31-dic-23</v>
      </c>
      <c r="J55" s="427" t="s">
        <v>437</v>
      </c>
      <c r="K55" s="493"/>
      <c r="L55" s="471" t="b">
        <f t="shared" si="10"/>
        <v>1</v>
      </c>
      <c r="M55" s="471" t="b">
        <f t="shared" si="11"/>
        <v>0</v>
      </c>
      <c r="N55" s="471" t="s">
        <v>812</v>
      </c>
      <c r="O55" s="50"/>
      <c r="P55" s="314"/>
      <c r="Q55" s="314"/>
      <c r="R55" s="314"/>
      <c r="S55" s="314"/>
      <c r="T55" s="314"/>
      <c r="U55" s="314"/>
      <c r="V55" s="99"/>
      <c r="W55" s="99"/>
      <c r="X55" s="156"/>
    </row>
    <row r="56" spans="1:24" ht="47.1" customHeight="1" x14ac:dyDescent="0.25">
      <c r="A56" s="113"/>
      <c r="B56" s="396">
        <v>2</v>
      </c>
      <c r="C56" s="419" t="str">
        <f t="shared" si="7"/>
        <v/>
      </c>
      <c r="D56" s="420" t="str">
        <f ca="1">TEXT(IFERROR(INDEX('Overview - Section A'!$A$37:$A$44,MATCH(J56,'Overview - Section A'!$U$37:$U$44,0)),""),"d-mmm-yy") &amp;" to " &amp; TEXT(IFERROR(INDEX('Overview - Section A'!$E$37:$E$44,MATCH(J56,'Overview - Section A'!$U$37:$U$44,0)),""),"d-mmm-yy")</f>
        <v>1-ene-24 to 31-dic-24</v>
      </c>
      <c r="E56" s="492"/>
      <c r="F56" s="422"/>
      <c r="G56" s="484" t="str">
        <f t="shared" si="8"/>
        <v/>
      </c>
      <c r="H56" s="467"/>
      <c r="I56" s="471" t="str">
        <f t="shared" ca="1" si="9"/>
        <v>21-ene-24 to 31-dic-24</v>
      </c>
      <c r="J56" s="427" t="s">
        <v>439</v>
      </c>
      <c r="K56" s="493"/>
      <c r="L56" s="471" t="b">
        <f t="shared" si="10"/>
        <v>1</v>
      </c>
      <c r="M56" s="471" t="b">
        <f t="shared" si="11"/>
        <v>0</v>
      </c>
      <c r="N56" s="471" t="s">
        <v>813</v>
      </c>
      <c r="O56" s="50"/>
      <c r="P56" s="314"/>
      <c r="Q56" s="314"/>
      <c r="R56" s="314"/>
      <c r="S56" s="314"/>
      <c r="T56" s="314"/>
      <c r="U56" s="314"/>
      <c r="V56" s="99"/>
      <c r="W56" s="99"/>
      <c r="X56" s="156"/>
    </row>
    <row r="57" spans="1:24" ht="47.1" customHeight="1" x14ac:dyDescent="0.25">
      <c r="A57" s="113"/>
      <c r="B57" s="396">
        <v>2</v>
      </c>
      <c r="C57" s="419" t="str">
        <f t="shared" si="7"/>
        <v/>
      </c>
      <c r="D57" s="420" t="str">
        <f ca="1">TEXT(IFERROR(INDEX('Overview - Section A'!$A$37:$A$44,MATCH(J57,'Overview - Section A'!$U$37:$U$44,0)),""),"d-mmm-yy") &amp;" to " &amp; TEXT(IFERROR(INDEX('Overview - Section A'!$E$37:$E$44,MATCH(J57,'Overview - Section A'!$U$37:$U$44,0)),""),"d-mmm-yy")</f>
        <v>1-ene-25 to 31-dic-25</v>
      </c>
      <c r="E57" s="492"/>
      <c r="F57" s="422"/>
      <c r="G57" s="484" t="str">
        <f t="shared" si="8"/>
        <v/>
      </c>
      <c r="H57" s="467"/>
      <c r="I57" s="471" t="str">
        <f t="shared" ca="1" si="9"/>
        <v>21-ene-25 to 31-dic-25</v>
      </c>
      <c r="J57" s="427" t="s">
        <v>441</v>
      </c>
      <c r="K57" s="493"/>
      <c r="L57" s="471" t="b">
        <f t="shared" si="10"/>
        <v>1</v>
      </c>
      <c r="M57" s="471" t="b">
        <f t="shared" si="11"/>
        <v>0</v>
      </c>
      <c r="N57" s="471" t="s">
        <v>814</v>
      </c>
      <c r="O57" s="50"/>
      <c r="P57" s="314"/>
      <c r="Q57" s="314"/>
      <c r="R57" s="314"/>
      <c r="S57" s="314"/>
      <c r="T57" s="314"/>
      <c r="U57" s="314"/>
      <c r="V57" s="99"/>
      <c r="W57" s="99"/>
      <c r="X57" s="156"/>
    </row>
    <row r="58" spans="1:24" ht="47.1" customHeight="1" x14ac:dyDescent="0.25">
      <c r="A58" s="113"/>
      <c r="B58" s="396">
        <v>3</v>
      </c>
      <c r="C58" s="419" t="str">
        <f t="shared" si="7"/>
        <v>MDR TB-2(M): Number of TB cases with RR-TB and/or MDR-TB notified</v>
      </c>
      <c r="D58" s="420" t="str">
        <f ca="1">TEXT(IFERROR(INDEX('Overview - Section A'!$A$37:$A$44,MATCH(J58,'Overview - Section A'!$U$37:$U$44,0)),""),"d-mmm-yy") &amp;" to " &amp; TEXT(IFERROR(INDEX('Overview - Section A'!$E$37:$E$44,MATCH(J58,'Overview - Section A'!$U$37:$U$44,0)),""),"d-mmm-yy")</f>
        <v>1-ene-20 to 31-dic-20</v>
      </c>
      <c r="E58" s="492">
        <v>153</v>
      </c>
      <c r="F58" s="422"/>
      <c r="G58" s="484" t="str">
        <f t="shared" si="8"/>
        <v/>
      </c>
      <c r="H58" s="467"/>
      <c r="I58" s="471" t="str">
        <f t="shared" ca="1" si="9"/>
        <v>31-ene-20 to 31-dic-20</v>
      </c>
      <c r="J58" s="427" t="s">
        <v>431</v>
      </c>
      <c r="K58" s="493"/>
      <c r="L58" s="471" t="b">
        <f t="shared" si="10"/>
        <v>1</v>
      </c>
      <c r="M58" s="471" t="b">
        <f t="shared" si="11"/>
        <v>1</v>
      </c>
      <c r="N58" s="471" t="s">
        <v>815</v>
      </c>
      <c r="O58" s="50"/>
      <c r="P58" s="314"/>
      <c r="Q58" s="314"/>
      <c r="R58" s="314"/>
      <c r="S58" s="314"/>
      <c r="T58" s="314"/>
      <c r="U58" s="314"/>
      <c r="V58" s="99"/>
      <c r="W58" s="99"/>
      <c r="X58" s="156"/>
    </row>
    <row r="59" spans="1:24" ht="47.1" customHeight="1" x14ac:dyDescent="0.25">
      <c r="A59" s="113"/>
      <c r="B59" s="396">
        <v>3</v>
      </c>
      <c r="C59" s="419" t="str">
        <f t="shared" si="7"/>
        <v/>
      </c>
      <c r="D59" s="420" t="str">
        <f ca="1">TEXT(IFERROR(INDEX('Overview - Section A'!$A$37:$A$44,MATCH(J59,'Overview - Section A'!$U$37:$U$44,0)),""),"d-mmm-yy") &amp;" to " &amp; TEXT(IFERROR(INDEX('Overview - Section A'!$E$37:$E$44,MATCH(J59,'Overview - Section A'!$U$37:$U$44,0)),""),"d-mmm-yy")</f>
        <v>1-ene-21 to 31-dic-21</v>
      </c>
      <c r="E59" s="492">
        <v>162</v>
      </c>
      <c r="F59" s="422"/>
      <c r="G59" s="484" t="str">
        <f t="shared" si="8"/>
        <v/>
      </c>
      <c r="H59" s="467"/>
      <c r="I59" s="471" t="str">
        <f t="shared" ca="1" si="9"/>
        <v>31-ene-21 to 31-dic-21</v>
      </c>
      <c r="J59" s="427" t="s">
        <v>433</v>
      </c>
      <c r="K59" s="493"/>
      <c r="L59" s="471" t="b">
        <f t="shared" si="10"/>
        <v>1</v>
      </c>
      <c r="M59" s="471" t="b">
        <f t="shared" si="11"/>
        <v>1</v>
      </c>
      <c r="N59" s="471" t="s">
        <v>816</v>
      </c>
      <c r="O59" s="50"/>
      <c r="P59" s="314"/>
      <c r="Q59" s="314"/>
      <c r="R59" s="314"/>
      <c r="S59" s="314"/>
      <c r="T59" s="314"/>
      <c r="U59" s="314"/>
      <c r="V59" s="99"/>
      <c r="W59" s="99"/>
      <c r="X59" s="156"/>
    </row>
    <row r="60" spans="1:24" ht="47.1" customHeight="1" x14ac:dyDescent="0.25">
      <c r="A60" s="113"/>
      <c r="B60" s="396">
        <v>3</v>
      </c>
      <c r="C60" s="419" t="str">
        <f t="shared" si="7"/>
        <v/>
      </c>
      <c r="D60" s="420" t="str">
        <f ca="1">TEXT(IFERROR(INDEX('Overview - Section A'!$A$37:$A$44,MATCH(J60,'Overview - Section A'!$U$37:$U$44,0)),""),"d-mmm-yy") &amp;" to " &amp; TEXT(IFERROR(INDEX('Overview - Section A'!$E$37:$E$44,MATCH(J60,'Overview - Section A'!$U$37:$U$44,0)),""),"d-mmm-yy")</f>
        <v>1-ene-22 to 31-dic-22</v>
      </c>
      <c r="E60" s="492">
        <v>171</v>
      </c>
      <c r="F60" s="422"/>
      <c r="G60" s="484" t="str">
        <f t="shared" si="8"/>
        <v/>
      </c>
      <c r="H60" s="467"/>
      <c r="I60" s="471" t="str">
        <f t="shared" ca="1" si="9"/>
        <v>31-ene-22 to 31-dic-22</v>
      </c>
      <c r="J60" s="427" t="s">
        <v>435</v>
      </c>
      <c r="K60" s="493"/>
      <c r="L60" s="471" t="b">
        <f t="shared" si="10"/>
        <v>1</v>
      </c>
      <c r="M60" s="471" t="b">
        <f t="shared" si="11"/>
        <v>1</v>
      </c>
      <c r="N60" s="471" t="s">
        <v>817</v>
      </c>
      <c r="O60" s="50"/>
      <c r="P60" s="314"/>
      <c r="Q60" s="314"/>
      <c r="R60" s="314"/>
      <c r="S60" s="314"/>
      <c r="T60" s="314"/>
      <c r="U60" s="314"/>
      <c r="V60" s="99"/>
      <c r="W60" s="99"/>
      <c r="X60" s="156"/>
    </row>
    <row r="61" spans="1:24" ht="47.1" customHeight="1" x14ac:dyDescent="0.25">
      <c r="A61" s="113"/>
      <c r="B61" s="396">
        <v>3</v>
      </c>
      <c r="C61" s="419" t="str">
        <f t="shared" si="7"/>
        <v/>
      </c>
      <c r="D61" s="420" t="str">
        <f ca="1">TEXT(IFERROR(INDEX('Overview - Section A'!$A$37:$A$44,MATCH(J61,'Overview - Section A'!$U$37:$U$44,0)),""),"d-mmm-yy") &amp;" to " &amp; TEXT(IFERROR(INDEX('Overview - Section A'!$E$37:$E$44,MATCH(J61,'Overview - Section A'!$U$37:$U$44,0)),""),"d-mmm-yy")</f>
        <v>1-ene-23 to 31-dic-23</v>
      </c>
      <c r="E61" s="492"/>
      <c r="F61" s="422"/>
      <c r="G61" s="484" t="str">
        <f t="shared" si="8"/>
        <v/>
      </c>
      <c r="H61" s="467"/>
      <c r="I61" s="471" t="str">
        <f t="shared" ca="1" si="9"/>
        <v>31-ene-23 to 31-dic-23</v>
      </c>
      <c r="J61" s="427" t="s">
        <v>437</v>
      </c>
      <c r="K61" s="493"/>
      <c r="L61" s="471" t="b">
        <f t="shared" si="10"/>
        <v>1</v>
      </c>
      <c r="M61" s="471" t="b">
        <f t="shared" si="11"/>
        <v>0</v>
      </c>
      <c r="N61" s="471" t="s">
        <v>818</v>
      </c>
      <c r="O61" s="50"/>
      <c r="P61" s="314"/>
      <c r="Q61" s="314"/>
      <c r="R61" s="314"/>
      <c r="S61" s="314"/>
      <c r="T61" s="314"/>
      <c r="U61" s="314"/>
      <c r="V61" s="99"/>
      <c r="W61" s="99"/>
      <c r="X61" s="156"/>
    </row>
    <row r="62" spans="1:24" ht="47.1" customHeight="1" x14ac:dyDescent="0.25">
      <c r="A62" s="113"/>
      <c r="B62" s="396">
        <v>3</v>
      </c>
      <c r="C62" s="419" t="str">
        <f t="shared" si="7"/>
        <v/>
      </c>
      <c r="D62" s="420" t="str">
        <f ca="1">TEXT(IFERROR(INDEX('Overview - Section A'!$A$37:$A$44,MATCH(J62,'Overview - Section A'!$U$37:$U$44,0)),""),"d-mmm-yy") &amp;" to " &amp; TEXT(IFERROR(INDEX('Overview - Section A'!$E$37:$E$44,MATCH(J62,'Overview - Section A'!$U$37:$U$44,0)),""),"d-mmm-yy")</f>
        <v>1-ene-24 to 31-dic-24</v>
      </c>
      <c r="E62" s="492"/>
      <c r="F62" s="422"/>
      <c r="G62" s="484" t="str">
        <f t="shared" si="8"/>
        <v/>
      </c>
      <c r="H62" s="467"/>
      <c r="I62" s="471" t="str">
        <f t="shared" ca="1" si="9"/>
        <v>31-ene-24 to 31-dic-24</v>
      </c>
      <c r="J62" s="427" t="s">
        <v>439</v>
      </c>
      <c r="K62" s="493"/>
      <c r="L62" s="471" t="b">
        <f t="shared" si="10"/>
        <v>1</v>
      </c>
      <c r="M62" s="471" t="b">
        <f t="shared" si="11"/>
        <v>0</v>
      </c>
      <c r="N62" s="471" t="s">
        <v>819</v>
      </c>
      <c r="O62" s="50"/>
      <c r="P62" s="314"/>
      <c r="Q62" s="314"/>
      <c r="R62" s="314"/>
      <c r="S62" s="314"/>
      <c r="T62" s="314"/>
      <c r="U62" s="314"/>
      <c r="V62" s="99"/>
      <c r="W62" s="99"/>
      <c r="X62" s="156"/>
    </row>
    <row r="63" spans="1:24" ht="47.1" customHeight="1" x14ac:dyDescent="0.25">
      <c r="A63" s="113"/>
      <c r="B63" s="396">
        <v>3</v>
      </c>
      <c r="C63" s="419" t="str">
        <f t="shared" si="7"/>
        <v/>
      </c>
      <c r="D63" s="420" t="str">
        <f ca="1">TEXT(IFERROR(INDEX('Overview - Section A'!$A$37:$A$44,MATCH(J63,'Overview - Section A'!$U$37:$U$44,0)),""),"d-mmm-yy") &amp;" to " &amp; TEXT(IFERROR(INDEX('Overview - Section A'!$E$37:$E$44,MATCH(J63,'Overview - Section A'!$U$37:$U$44,0)),""),"d-mmm-yy")</f>
        <v>1-ene-25 to 31-dic-25</v>
      </c>
      <c r="E63" s="492"/>
      <c r="F63" s="422"/>
      <c r="G63" s="484" t="str">
        <f t="shared" si="8"/>
        <v/>
      </c>
      <c r="H63" s="467"/>
      <c r="I63" s="471" t="str">
        <f t="shared" ca="1" si="9"/>
        <v>31-ene-25 to 31-dic-25</v>
      </c>
      <c r="J63" s="427" t="s">
        <v>441</v>
      </c>
      <c r="K63" s="493"/>
      <c r="L63" s="471" t="b">
        <f t="shared" si="10"/>
        <v>1</v>
      </c>
      <c r="M63" s="471" t="b">
        <f t="shared" si="11"/>
        <v>0</v>
      </c>
      <c r="N63" s="471" t="s">
        <v>820</v>
      </c>
      <c r="O63" s="50"/>
      <c r="P63" s="314"/>
      <c r="Q63" s="314"/>
      <c r="R63" s="314"/>
      <c r="S63" s="314"/>
      <c r="T63" s="314"/>
      <c r="U63" s="314"/>
      <c r="V63" s="99"/>
      <c r="W63" s="99"/>
      <c r="X63" s="156"/>
    </row>
    <row r="64" spans="1:24" ht="47.1" customHeight="1" x14ac:dyDescent="0.25">
      <c r="A64" s="113"/>
      <c r="B64" s="396">
        <v>4</v>
      </c>
      <c r="C64" s="419" t="str">
        <f t="shared" si="7"/>
        <v>MDR TB-3(M): Number of cases with RR-TB and/or MDR-TB that began second-line treatment</v>
      </c>
      <c r="D64" s="420" t="str">
        <f ca="1">TEXT(IFERROR(INDEX('Overview - Section A'!$A$37:$A$44,MATCH(J64,'Overview - Section A'!$U$37:$U$44,0)),""),"d-mmm-yy") &amp;" to " &amp; TEXT(IFERROR(INDEX('Overview - Section A'!$E$37:$E$44,MATCH(J64,'Overview - Section A'!$U$37:$U$44,0)),""),"d-mmm-yy")</f>
        <v>1-ene-20 to 31-dic-20</v>
      </c>
      <c r="E64" s="492">
        <v>138</v>
      </c>
      <c r="F64" s="422"/>
      <c r="G64" s="484" t="str">
        <f t="shared" si="8"/>
        <v/>
      </c>
      <c r="H64" s="467"/>
      <c r="I64" s="471" t="str">
        <f t="shared" ca="1" si="9"/>
        <v>41-ene-20 to 31-dic-20</v>
      </c>
      <c r="J64" s="427" t="s">
        <v>431</v>
      </c>
      <c r="K64" s="493"/>
      <c r="L64" s="471" t="b">
        <f t="shared" si="10"/>
        <v>1</v>
      </c>
      <c r="M64" s="471" t="b">
        <f t="shared" si="11"/>
        <v>1</v>
      </c>
      <c r="N64" s="471" t="s">
        <v>821</v>
      </c>
      <c r="O64" s="50"/>
      <c r="P64" s="314"/>
      <c r="Q64" s="314"/>
      <c r="R64" s="314"/>
      <c r="S64" s="314"/>
      <c r="T64" s="314"/>
      <c r="U64" s="314"/>
      <c r="V64" s="99"/>
      <c r="W64" s="99"/>
      <c r="X64" s="156"/>
    </row>
    <row r="65" spans="1:24" ht="47.1" customHeight="1" x14ac:dyDescent="0.25">
      <c r="A65" s="113"/>
      <c r="B65" s="396">
        <v>4</v>
      </c>
      <c r="C65" s="419" t="str">
        <f t="shared" si="7"/>
        <v/>
      </c>
      <c r="D65" s="420" t="str">
        <f ca="1">TEXT(IFERROR(INDEX('Overview - Section A'!$A$37:$A$44,MATCH(J65,'Overview - Section A'!$U$37:$U$44,0)),""),"d-mmm-yy") &amp;" to " &amp; TEXT(IFERROR(INDEX('Overview - Section A'!$E$37:$E$44,MATCH(J65,'Overview - Section A'!$U$37:$U$44,0)),""),"d-mmm-yy")</f>
        <v>1-ene-21 to 31-dic-21</v>
      </c>
      <c r="E65" s="492"/>
      <c r="F65" s="422"/>
      <c r="G65" s="484" t="str">
        <f t="shared" si="8"/>
        <v/>
      </c>
      <c r="H65" s="467" t="s">
        <v>381</v>
      </c>
      <c r="I65" s="471" t="str">
        <f t="shared" ca="1" si="9"/>
        <v>41-ene-21 to 31-dic-21</v>
      </c>
      <c r="J65" s="427" t="s">
        <v>433</v>
      </c>
      <c r="K65" s="493"/>
      <c r="L65" s="471" t="b">
        <f t="shared" si="10"/>
        <v>1</v>
      </c>
      <c r="M65" s="471" t="b">
        <f t="shared" si="11"/>
        <v>1</v>
      </c>
      <c r="N65" s="471" t="s">
        <v>822</v>
      </c>
      <c r="O65" s="50"/>
      <c r="P65" s="314"/>
      <c r="Q65" s="314"/>
      <c r="R65" s="314"/>
      <c r="S65" s="314"/>
      <c r="T65" s="314"/>
      <c r="U65" s="314"/>
      <c r="V65" s="99"/>
      <c r="W65" s="99"/>
      <c r="X65" s="156"/>
    </row>
    <row r="66" spans="1:24" ht="47.1" customHeight="1" x14ac:dyDescent="0.25">
      <c r="A66" s="113"/>
      <c r="B66" s="396">
        <v>4</v>
      </c>
      <c r="C66" s="419" t="str">
        <f t="shared" si="7"/>
        <v/>
      </c>
      <c r="D66" s="420" t="str">
        <f ca="1">TEXT(IFERROR(INDEX('Overview - Section A'!$A$37:$A$44,MATCH(J66,'Overview - Section A'!$U$37:$U$44,0)),""),"d-mmm-yy") &amp;" to " &amp; TEXT(IFERROR(INDEX('Overview - Section A'!$E$37:$E$44,MATCH(J66,'Overview - Section A'!$U$37:$U$44,0)),""),"d-mmm-yy")</f>
        <v>1-ene-22 to 31-dic-22</v>
      </c>
      <c r="E66" s="492"/>
      <c r="F66" s="422"/>
      <c r="G66" s="484" t="str">
        <f t="shared" si="8"/>
        <v/>
      </c>
      <c r="H66" s="467" t="s">
        <v>381</v>
      </c>
      <c r="I66" s="471" t="str">
        <f t="shared" ca="1" si="9"/>
        <v>41-ene-22 to 31-dic-22</v>
      </c>
      <c r="J66" s="427" t="s">
        <v>435</v>
      </c>
      <c r="K66" s="493"/>
      <c r="L66" s="471" t="b">
        <f t="shared" si="10"/>
        <v>1</v>
      </c>
      <c r="M66" s="471" t="b">
        <f t="shared" si="11"/>
        <v>1</v>
      </c>
      <c r="N66" s="471" t="s">
        <v>823</v>
      </c>
      <c r="O66" s="50"/>
      <c r="P66" s="314"/>
      <c r="Q66" s="314"/>
      <c r="R66" s="314"/>
      <c r="S66" s="314"/>
      <c r="T66" s="314"/>
      <c r="U66" s="314"/>
      <c r="V66" s="99"/>
      <c r="W66" s="99"/>
      <c r="X66" s="156"/>
    </row>
    <row r="67" spans="1:24" ht="47.1" customHeight="1" x14ac:dyDescent="0.25">
      <c r="A67" s="113"/>
      <c r="B67" s="396">
        <v>4</v>
      </c>
      <c r="C67" s="419" t="str">
        <f t="shared" si="7"/>
        <v/>
      </c>
      <c r="D67" s="420" t="str">
        <f ca="1">TEXT(IFERROR(INDEX('Overview - Section A'!$A$37:$A$44,MATCH(J67,'Overview - Section A'!$U$37:$U$44,0)),""),"d-mmm-yy") &amp;" to " &amp; TEXT(IFERROR(INDEX('Overview - Section A'!$E$37:$E$44,MATCH(J67,'Overview - Section A'!$U$37:$U$44,0)),""),"d-mmm-yy")</f>
        <v>1-ene-23 to 31-dic-23</v>
      </c>
      <c r="E67" s="492"/>
      <c r="F67" s="422"/>
      <c r="G67" s="484" t="str">
        <f t="shared" si="8"/>
        <v/>
      </c>
      <c r="H67" s="467"/>
      <c r="I67" s="471" t="str">
        <f t="shared" ca="1" si="9"/>
        <v>41-ene-23 to 31-dic-23</v>
      </c>
      <c r="J67" s="427" t="s">
        <v>437</v>
      </c>
      <c r="K67" s="493"/>
      <c r="L67" s="471" t="b">
        <f t="shared" si="10"/>
        <v>1</v>
      </c>
      <c r="M67" s="471" t="b">
        <f t="shared" si="11"/>
        <v>0</v>
      </c>
      <c r="N67" s="471" t="s">
        <v>824</v>
      </c>
      <c r="O67" s="50"/>
      <c r="P67" s="314"/>
      <c r="Q67" s="314"/>
      <c r="R67" s="314"/>
      <c r="S67" s="314"/>
      <c r="T67" s="314"/>
      <c r="U67" s="314"/>
      <c r="V67" s="99"/>
      <c r="W67" s="99"/>
      <c r="X67" s="156"/>
    </row>
    <row r="68" spans="1:24" ht="47.1" customHeight="1" x14ac:dyDescent="0.25">
      <c r="A68" s="113"/>
      <c r="B68" s="396">
        <v>4</v>
      </c>
      <c r="C68" s="419" t="str">
        <f t="shared" si="7"/>
        <v/>
      </c>
      <c r="D68" s="420" t="str">
        <f ca="1">TEXT(IFERROR(INDEX('Overview - Section A'!$A$37:$A$44,MATCH(J68,'Overview - Section A'!$U$37:$U$44,0)),""),"d-mmm-yy") &amp;" to " &amp; TEXT(IFERROR(INDEX('Overview - Section A'!$E$37:$E$44,MATCH(J68,'Overview - Section A'!$U$37:$U$44,0)),""),"d-mmm-yy")</f>
        <v>1-ene-24 to 31-dic-24</v>
      </c>
      <c r="E68" s="492"/>
      <c r="F68" s="422"/>
      <c r="G68" s="484" t="str">
        <f t="shared" si="8"/>
        <v/>
      </c>
      <c r="H68" s="467"/>
      <c r="I68" s="471" t="str">
        <f t="shared" ca="1" si="9"/>
        <v>41-ene-24 to 31-dic-24</v>
      </c>
      <c r="J68" s="427" t="s">
        <v>439</v>
      </c>
      <c r="K68" s="493"/>
      <c r="L68" s="471" t="b">
        <f t="shared" si="10"/>
        <v>1</v>
      </c>
      <c r="M68" s="471" t="b">
        <f t="shared" si="11"/>
        <v>0</v>
      </c>
      <c r="N68" s="471" t="s">
        <v>825</v>
      </c>
      <c r="O68" s="50"/>
      <c r="P68" s="314"/>
      <c r="Q68" s="314"/>
      <c r="R68" s="314"/>
      <c r="S68" s="314"/>
      <c r="T68" s="314"/>
      <c r="U68" s="314"/>
      <c r="V68" s="99"/>
      <c r="W68" s="99"/>
      <c r="X68" s="156"/>
    </row>
    <row r="69" spans="1:24" ht="47.1" customHeight="1" x14ac:dyDescent="0.25">
      <c r="A69" s="113"/>
      <c r="B69" s="396">
        <v>4</v>
      </c>
      <c r="C69" s="419" t="str">
        <f t="shared" si="7"/>
        <v/>
      </c>
      <c r="D69" s="420" t="str">
        <f ca="1">TEXT(IFERROR(INDEX('Overview - Section A'!$A$37:$A$44,MATCH(J69,'Overview - Section A'!$U$37:$U$44,0)),""),"d-mmm-yy") &amp;" to " &amp; TEXT(IFERROR(INDEX('Overview - Section A'!$E$37:$E$44,MATCH(J69,'Overview - Section A'!$U$37:$U$44,0)),""),"d-mmm-yy")</f>
        <v>1-ene-25 to 31-dic-25</v>
      </c>
      <c r="E69" s="492"/>
      <c r="F69" s="422"/>
      <c r="G69" s="484" t="str">
        <f t="shared" si="8"/>
        <v/>
      </c>
      <c r="H69" s="467"/>
      <c r="I69" s="471" t="str">
        <f t="shared" ca="1" si="9"/>
        <v>41-ene-25 to 31-dic-25</v>
      </c>
      <c r="J69" s="427" t="s">
        <v>441</v>
      </c>
      <c r="K69" s="493"/>
      <c r="L69" s="471" t="b">
        <f t="shared" si="10"/>
        <v>1</v>
      </c>
      <c r="M69" s="471" t="b">
        <f t="shared" si="11"/>
        <v>0</v>
      </c>
      <c r="N69" s="471" t="s">
        <v>826</v>
      </c>
      <c r="O69" s="50"/>
      <c r="P69" s="314"/>
      <c r="Q69" s="314"/>
      <c r="R69" s="314"/>
      <c r="S69" s="314"/>
      <c r="T69" s="314"/>
      <c r="U69" s="314"/>
      <c r="V69" s="99"/>
      <c r="W69" s="99"/>
      <c r="X69" s="156"/>
    </row>
    <row r="70" spans="1:24" ht="47.1" customHeight="1" x14ac:dyDescent="0.25">
      <c r="A70" s="113"/>
      <c r="B70" s="396">
        <v>5</v>
      </c>
      <c r="C70" s="419" t="str">
        <f t="shared" si="7"/>
        <v>MDR TB-6: Percentage of TB patients with DST result for at least Rifampicin among the total number of notified (new and retreatment) cases in the same year</v>
      </c>
      <c r="D70" s="420" t="str">
        <f ca="1">TEXT(IFERROR(INDEX('Overview - Section A'!$A$37:$A$44,MATCH(J70,'Overview - Section A'!$U$37:$U$44,0)),""),"d-mmm-yy") &amp;" to " &amp; TEXT(IFERROR(INDEX('Overview - Section A'!$E$37:$E$44,MATCH(J70,'Overview - Section A'!$U$37:$U$44,0)),""),"d-mmm-yy")</f>
        <v>1-ene-20 to 31-dic-20</v>
      </c>
      <c r="E70" s="492"/>
      <c r="F70" s="422"/>
      <c r="G70" s="484">
        <v>80</v>
      </c>
      <c r="H70" s="467"/>
      <c r="I70" s="471" t="str">
        <f t="shared" ca="1" si="9"/>
        <v>51-ene-20 to 31-dic-20</v>
      </c>
      <c r="J70" s="427" t="s">
        <v>431</v>
      </c>
      <c r="K70" s="493"/>
      <c r="L70" s="471" t="b">
        <f t="shared" si="10"/>
        <v>1</v>
      </c>
      <c r="M70" s="471" t="b">
        <f t="shared" si="11"/>
        <v>1</v>
      </c>
      <c r="N70" s="471" t="s">
        <v>827</v>
      </c>
      <c r="O70" s="50"/>
      <c r="P70" s="314"/>
      <c r="Q70" s="314"/>
      <c r="R70" s="314"/>
      <c r="S70" s="314"/>
      <c r="T70" s="314"/>
      <c r="U70" s="314"/>
      <c r="V70" s="99"/>
      <c r="W70" s="99"/>
      <c r="X70" s="156"/>
    </row>
    <row r="71" spans="1:24" ht="47.1" customHeight="1" x14ac:dyDescent="0.25">
      <c r="A71" s="113"/>
      <c r="B71" s="396">
        <v>5</v>
      </c>
      <c r="C71" s="419" t="str">
        <f t="shared" si="7"/>
        <v/>
      </c>
      <c r="D71" s="420" t="str">
        <f ca="1">TEXT(IFERROR(INDEX('Overview - Section A'!$A$37:$A$44,MATCH(J71,'Overview - Section A'!$U$37:$U$44,0)),""),"d-mmm-yy") &amp;" to " &amp; TEXT(IFERROR(INDEX('Overview - Section A'!$E$37:$E$44,MATCH(J71,'Overview - Section A'!$U$37:$U$44,0)),""),"d-mmm-yy")</f>
        <v>1-ene-21 to 31-dic-21</v>
      </c>
      <c r="E71" s="492"/>
      <c r="F71" s="422"/>
      <c r="G71" s="484">
        <v>85</v>
      </c>
      <c r="H71" s="467"/>
      <c r="I71" s="471" t="str">
        <f t="shared" ca="1" si="9"/>
        <v>51-ene-21 to 31-dic-21</v>
      </c>
      <c r="J71" s="427" t="s">
        <v>433</v>
      </c>
      <c r="K71" s="493"/>
      <c r="L71" s="471" t="b">
        <f t="shared" si="10"/>
        <v>1</v>
      </c>
      <c r="M71" s="471" t="b">
        <f t="shared" si="11"/>
        <v>1</v>
      </c>
      <c r="N71" s="471" t="s">
        <v>828</v>
      </c>
      <c r="O71" s="50"/>
      <c r="P71" s="314"/>
      <c r="Q71" s="314"/>
      <c r="R71" s="314"/>
      <c r="S71" s="314"/>
      <c r="T71" s="314"/>
      <c r="U71" s="314"/>
      <c r="V71" s="99"/>
      <c r="W71" s="99"/>
      <c r="X71" s="156"/>
    </row>
    <row r="72" spans="1:24" ht="47.1" customHeight="1" x14ac:dyDescent="0.25">
      <c r="A72" s="113"/>
      <c r="B72" s="396">
        <v>5</v>
      </c>
      <c r="C72" s="419" t="str">
        <f t="shared" si="7"/>
        <v/>
      </c>
      <c r="D72" s="420" t="str">
        <f ca="1">TEXT(IFERROR(INDEX('Overview - Section A'!$A$37:$A$44,MATCH(J72,'Overview - Section A'!$U$37:$U$44,0)),""),"d-mmm-yy") &amp;" to " &amp; TEXT(IFERROR(INDEX('Overview - Section A'!$E$37:$E$44,MATCH(J72,'Overview - Section A'!$U$37:$U$44,0)),""),"d-mmm-yy")</f>
        <v>1-ene-22 to 31-dic-22</v>
      </c>
      <c r="E72" s="492"/>
      <c r="F72" s="422"/>
      <c r="G72" s="484">
        <v>90</v>
      </c>
      <c r="H72" s="467"/>
      <c r="I72" s="471" t="str">
        <f t="shared" ca="1" si="9"/>
        <v>51-ene-22 to 31-dic-22</v>
      </c>
      <c r="J72" s="427" t="s">
        <v>435</v>
      </c>
      <c r="K72" s="493"/>
      <c r="L72" s="471" t="b">
        <f t="shared" si="10"/>
        <v>1</v>
      </c>
      <c r="M72" s="471" t="b">
        <f t="shared" si="11"/>
        <v>1</v>
      </c>
      <c r="N72" s="471" t="s">
        <v>829</v>
      </c>
      <c r="O72" s="50"/>
      <c r="P72" s="314"/>
      <c r="Q72" s="314"/>
      <c r="R72" s="314"/>
      <c r="S72" s="314"/>
      <c r="T72" s="314"/>
      <c r="U72" s="314"/>
      <c r="V72" s="99"/>
      <c r="W72" s="99"/>
      <c r="X72" s="156"/>
    </row>
    <row r="73" spans="1:24" ht="47.1" customHeight="1" x14ac:dyDescent="0.25">
      <c r="A73" s="113"/>
      <c r="B73" s="396">
        <v>5</v>
      </c>
      <c r="C73" s="419" t="str">
        <f t="shared" si="7"/>
        <v/>
      </c>
      <c r="D73" s="420" t="str">
        <f ca="1">TEXT(IFERROR(INDEX('Overview - Section A'!$A$37:$A$44,MATCH(J73,'Overview - Section A'!$U$37:$U$44,0)),""),"d-mmm-yy") &amp;" to " &amp; TEXT(IFERROR(INDEX('Overview - Section A'!$E$37:$E$44,MATCH(J73,'Overview - Section A'!$U$37:$U$44,0)),""),"d-mmm-yy")</f>
        <v>1-ene-23 to 31-dic-23</v>
      </c>
      <c r="E73" s="492"/>
      <c r="F73" s="422"/>
      <c r="G73" s="484" t="str">
        <f t="shared" si="8"/>
        <v/>
      </c>
      <c r="H73" s="467"/>
      <c r="I73" s="471" t="str">
        <f t="shared" ca="1" si="9"/>
        <v>51-ene-23 to 31-dic-23</v>
      </c>
      <c r="J73" s="427" t="s">
        <v>437</v>
      </c>
      <c r="K73" s="493"/>
      <c r="L73" s="471" t="b">
        <f t="shared" si="10"/>
        <v>1</v>
      </c>
      <c r="M73" s="471" t="b">
        <f t="shared" si="11"/>
        <v>0</v>
      </c>
      <c r="N73" s="471" t="s">
        <v>830</v>
      </c>
      <c r="O73" s="50"/>
      <c r="P73" s="314"/>
      <c r="Q73" s="314"/>
      <c r="R73" s="314"/>
      <c r="S73" s="314"/>
      <c r="T73" s="314"/>
      <c r="U73" s="314"/>
      <c r="V73" s="99"/>
      <c r="W73" s="99"/>
      <c r="X73" s="156"/>
    </row>
    <row r="74" spans="1:24" ht="47.1" customHeight="1" x14ac:dyDescent="0.25">
      <c r="A74" s="113"/>
      <c r="B74" s="396">
        <v>5</v>
      </c>
      <c r="C74" s="419" t="str">
        <f t="shared" si="7"/>
        <v/>
      </c>
      <c r="D74" s="420" t="str">
        <f ca="1">TEXT(IFERROR(INDEX('Overview - Section A'!$A$37:$A$44,MATCH(J74,'Overview - Section A'!$U$37:$U$44,0)),""),"d-mmm-yy") &amp;" to " &amp; TEXT(IFERROR(INDEX('Overview - Section A'!$E$37:$E$44,MATCH(J74,'Overview - Section A'!$U$37:$U$44,0)),""),"d-mmm-yy")</f>
        <v>1-ene-24 to 31-dic-24</v>
      </c>
      <c r="E74" s="492"/>
      <c r="F74" s="422"/>
      <c r="G74" s="484" t="str">
        <f t="shared" si="8"/>
        <v/>
      </c>
      <c r="H74" s="467"/>
      <c r="I74" s="471" t="str">
        <f t="shared" ca="1" si="9"/>
        <v>51-ene-24 to 31-dic-24</v>
      </c>
      <c r="J74" s="427" t="s">
        <v>439</v>
      </c>
      <c r="K74" s="493"/>
      <c r="L74" s="471" t="b">
        <f t="shared" si="10"/>
        <v>1</v>
      </c>
      <c r="M74" s="471" t="b">
        <f t="shared" si="11"/>
        <v>0</v>
      </c>
      <c r="N74" s="471" t="s">
        <v>831</v>
      </c>
      <c r="O74" s="50"/>
      <c r="P74" s="314"/>
      <c r="Q74" s="314"/>
      <c r="R74" s="314"/>
      <c r="S74" s="314"/>
      <c r="T74" s="314"/>
      <c r="U74" s="314"/>
      <c r="V74" s="99"/>
      <c r="W74" s="99"/>
      <c r="X74" s="156"/>
    </row>
    <row r="75" spans="1:24" ht="47.1" customHeight="1" x14ac:dyDescent="0.25">
      <c r="A75" s="113"/>
      <c r="B75" s="396">
        <v>5</v>
      </c>
      <c r="C75" s="419" t="str">
        <f t="shared" si="7"/>
        <v/>
      </c>
      <c r="D75" s="420" t="str">
        <f ca="1">TEXT(IFERROR(INDEX('Overview - Section A'!$A$37:$A$44,MATCH(J75,'Overview - Section A'!$U$37:$U$44,0)),""),"d-mmm-yy") &amp;" to " &amp; TEXT(IFERROR(INDEX('Overview - Section A'!$E$37:$E$44,MATCH(J75,'Overview - Section A'!$U$37:$U$44,0)),""),"d-mmm-yy")</f>
        <v>1-ene-25 to 31-dic-25</v>
      </c>
      <c r="E75" s="492"/>
      <c r="F75" s="422"/>
      <c r="G75" s="484" t="str">
        <f t="shared" si="8"/>
        <v/>
      </c>
      <c r="H75" s="467"/>
      <c r="I75" s="471" t="str">
        <f t="shared" ca="1" si="9"/>
        <v>51-ene-25 to 31-dic-25</v>
      </c>
      <c r="J75" s="427" t="s">
        <v>441</v>
      </c>
      <c r="K75" s="493"/>
      <c r="L75" s="471" t="b">
        <f t="shared" si="10"/>
        <v>1</v>
      </c>
      <c r="M75" s="471" t="b">
        <f t="shared" si="11"/>
        <v>0</v>
      </c>
      <c r="N75" s="471" t="s">
        <v>832</v>
      </c>
      <c r="O75" s="50"/>
      <c r="P75" s="314"/>
      <c r="Q75" s="314"/>
      <c r="R75" s="314"/>
      <c r="S75" s="314"/>
      <c r="T75" s="314"/>
      <c r="U75" s="314"/>
      <c r="V75" s="99"/>
      <c r="W75" s="99"/>
      <c r="X75" s="156"/>
    </row>
    <row r="76" spans="1:24" ht="47.1" customHeight="1" x14ac:dyDescent="0.25">
      <c r="A76" s="113"/>
      <c r="B76" s="396">
        <v>6</v>
      </c>
      <c r="C76" s="419" t="str">
        <f t="shared" si="7"/>
        <v/>
      </c>
      <c r="D76" s="420" t="str">
        <f ca="1">TEXT(IFERROR(INDEX('Overview - Section A'!$A$37:$A$44,MATCH(J76,'Overview - Section A'!$U$37:$U$44,0)),""),"d-mmm-yy") &amp;" to " &amp; TEXT(IFERROR(INDEX('Overview - Section A'!$E$37:$E$44,MATCH(J76,'Overview - Section A'!$U$37:$U$44,0)),""),"d-mmm-yy")</f>
        <v>1-ene-20 to 31-dic-20</v>
      </c>
      <c r="E76" s="492"/>
      <c r="F76" s="422"/>
      <c r="G76" s="484" t="str">
        <f t="shared" si="8"/>
        <v/>
      </c>
      <c r="H76" s="467"/>
      <c r="I76" s="471" t="str">
        <f t="shared" ca="1" si="9"/>
        <v>61-ene-20 to 31-dic-20</v>
      </c>
      <c r="J76" s="427" t="s">
        <v>431</v>
      </c>
      <c r="K76" s="493"/>
      <c r="L76" s="471" t="b">
        <f t="shared" si="10"/>
        <v>1</v>
      </c>
      <c r="M76" s="471" t="b">
        <f t="shared" si="11"/>
        <v>0</v>
      </c>
      <c r="N76" s="471" t="s">
        <v>833</v>
      </c>
      <c r="O76" s="50"/>
      <c r="P76" s="314"/>
      <c r="Q76" s="314"/>
      <c r="R76" s="314"/>
      <c r="S76" s="314"/>
      <c r="T76" s="314"/>
      <c r="U76" s="314"/>
      <c r="V76" s="99"/>
      <c r="W76" s="99"/>
      <c r="X76" s="156"/>
    </row>
    <row r="77" spans="1:24" ht="47.1" customHeight="1" x14ac:dyDescent="0.25">
      <c r="A77" s="113"/>
      <c r="B77" s="396">
        <v>6</v>
      </c>
      <c r="C77" s="419" t="str">
        <f t="shared" si="7"/>
        <v/>
      </c>
      <c r="D77" s="420" t="str">
        <f ca="1">TEXT(IFERROR(INDEX('Overview - Section A'!$A$37:$A$44,MATCH(J77,'Overview - Section A'!$U$37:$U$44,0)),""),"d-mmm-yy") &amp;" to " &amp; TEXT(IFERROR(INDEX('Overview - Section A'!$E$37:$E$44,MATCH(J77,'Overview - Section A'!$U$37:$U$44,0)),""),"d-mmm-yy")</f>
        <v>1-ene-21 to 31-dic-21</v>
      </c>
      <c r="E77" s="492"/>
      <c r="F77" s="422"/>
      <c r="G77" s="484" t="str">
        <f t="shared" si="8"/>
        <v/>
      </c>
      <c r="H77" s="467"/>
      <c r="I77" s="471" t="str">
        <f t="shared" ca="1" si="9"/>
        <v>61-ene-21 to 31-dic-21</v>
      </c>
      <c r="J77" s="427" t="s">
        <v>433</v>
      </c>
      <c r="K77" s="493"/>
      <c r="L77" s="471" t="b">
        <f t="shared" si="10"/>
        <v>1</v>
      </c>
      <c r="M77" s="471" t="b">
        <f t="shared" si="11"/>
        <v>0</v>
      </c>
      <c r="N77" s="471" t="s">
        <v>834</v>
      </c>
      <c r="O77" s="50"/>
      <c r="P77" s="314"/>
      <c r="Q77" s="314"/>
      <c r="R77" s="314"/>
      <c r="S77" s="314"/>
      <c r="T77" s="314"/>
      <c r="U77" s="314"/>
      <c r="V77" s="99"/>
      <c r="W77" s="99"/>
      <c r="X77" s="156"/>
    </row>
    <row r="78" spans="1:24" ht="47.1" customHeight="1" x14ac:dyDescent="0.25">
      <c r="A78" s="113"/>
      <c r="B78" s="396">
        <v>6</v>
      </c>
      <c r="C78" s="419" t="str">
        <f t="shared" si="7"/>
        <v/>
      </c>
      <c r="D78" s="420" t="str">
        <f ca="1">TEXT(IFERROR(INDEX('Overview - Section A'!$A$37:$A$44,MATCH(J78,'Overview - Section A'!$U$37:$U$44,0)),""),"d-mmm-yy") &amp;" to " &amp; TEXT(IFERROR(INDEX('Overview - Section A'!$E$37:$E$44,MATCH(J78,'Overview - Section A'!$U$37:$U$44,0)),""),"d-mmm-yy")</f>
        <v>1-ene-22 to 31-dic-22</v>
      </c>
      <c r="E78" s="492"/>
      <c r="F78" s="422"/>
      <c r="G78" s="484" t="str">
        <f t="shared" si="8"/>
        <v/>
      </c>
      <c r="H78" s="467"/>
      <c r="I78" s="471" t="str">
        <f t="shared" ca="1" si="9"/>
        <v>61-ene-22 to 31-dic-22</v>
      </c>
      <c r="J78" s="427" t="s">
        <v>435</v>
      </c>
      <c r="K78" s="493"/>
      <c r="L78" s="471" t="b">
        <f t="shared" si="10"/>
        <v>1</v>
      </c>
      <c r="M78" s="471" t="b">
        <f t="shared" si="11"/>
        <v>0</v>
      </c>
      <c r="N78" s="471" t="s">
        <v>835</v>
      </c>
      <c r="O78" s="50"/>
      <c r="P78" s="314"/>
      <c r="Q78" s="314"/>
      <c r="R78" s="314"/>
      <c r="S78" s="314"/>
      <c r="T78" s="314"/>
      <c r="U78" s="314"/>
      <c r="V78" s="99"/>
      <c r="W78" s="99"/>
      <c r="X78" s="156"/>
    </row>
    <row r="79" spans="1:24" ht="47.1" customHeight="1" x14ac:dyDescent="0.25">
      <c r="A79" s="113"/>
      <c r="B79" s="396">
        <v>6</v>
      </c>
      <c r="C79" s="419" t="str">
        <f t="shared" si="7"/>
        <v/>
      </c>
      <c r="D79" s="420" t="str">
        <f ca="1">TEXT(IFERROR(INDEX('Overview - Section A'!$A$37:$A$44,MATCH(J79,'Overview - Section A'!$U$37:$U$44,0)),""),"d-mmm-yy") &amp;" to " &amp; TEXT(IFERROR(INDEX('Overview - Section A'!$E$37:$E$44,MATCH(J79,'Overview - Section A'!$U$37:$U$44,0)),""),"d-mmm-yy")</f>
        <v>1-ene-23 to 31-dic-23</v>
      </c>
      <c r="E79" s="492"/>
      <c r="F79" s="422"/>
      <c r="G79" s="484" t="str">
        <f t="shared" si="8"/>
        <v/>
      </c>
      <c r="H79" s="467"/>
      <c r="I79" s="471" t="str">
        <f t="shared" ca="1" si="9"/>
        <v>61-ene-23 to 31-dic-23</v>
      </c>
      <c r="J79" s="427" t="s">
        <v>437</v>
      </c>
      <c r="K79" s="493"/>
      <c r="L79" s="471" t="b">
        <f t="shared" si="10"/>
        <v>1</v>
      </c>
      <c r="M79" s="471" t="b">
        <f t="shared" si="11"/>
        <v>0</v>
      </c>
      <c r="N79" s="471" t="s">
        <v>836</v>
      </c>
      <c r="O79" s="50"/>
      <c r="P79" s="314"/>
      <c r="Q79" s="314"/>
      <c r="R79" s="314"/>
      <c r="S79" s="314"/>
      <c r="T79" s="314"/>
      <c r="U79" s="314"/>
      <c r="V79" s="99"/>
      <c r="W79" s="99"/>
      <c r="X79" s="156"/>
    </row>
    <row r="80" spans="1:24" ht="47.1" customHeight="1" x14ac:dyDescent="0.25">
      <c r="A80" s="113"/>
      <c r="B80" s="396">
        <v>6</v>
      </c>
      <c r="C80" s="419" t="str">
        <f t="shared" si="7"/>
        <v/>
      </c>
      <c r="D80" s="420" t="str">
        <f ca="1">TEXT(IFERROR(INDEX('Overview - Section A'!$A$37:$A$44,MATCH(J80,'Overview - Section A'!$U$37:$U$44,0)),""),"d-mmm-yy") &amp;" to " &amp; TEXT(IFERROR(INDEX('Overview - Section A'!$E$37:$E$44,MATCH(J80,'Overview - Section A'!$U$37:$U$44,0)),""),"d-mmm-yy")</f>
        <v>1-ene-24 to 31-dic-24</v>
      </c>
      <c r="E80" s="492"/>
      <c r="F80" s="422"/>
      <c r="G80" s="484" t="str">
        <f t="shared" si="8"/>
        <v/>
      </c>
      <c r="H80" s="467"/>
      <c r="I80" s="471" t="str">
        <f t="shared" ca="1" si="9"/>
        <v>61-ene-24 to 31-dic-24</v>
      </c>
      <c r="J80" s="427" t="s">
        <v>439</v>
      </c>
      <c r="K80" s="493"/>
      <c r="L80" s="471" t="b">
        <f t="shared" si="10"/>
        <v>1</v>
      </c>
      <c r="M80" s="471" t="b">
        <f t="shared" si="11"/>
        <v>0</v>
      </c>
      <c r="N80" s="471" t="s">
        <v>837</v>
      </c>
      <c r="O80" s="50"/>
      <c r="P80" s="314"/>
      <c r="Q80" s="314"/>
      <c r="R80" s="314"/>
      <c r="S80" s="314"/>
      <c r="T80" s="314"/>
      <c r="U80" s="314"/>
      <c r="V80" s="99"/>
      <c r="W80" s="99"/>
      <c r="X80" s="156"/>
    </row>
    <row r="81" spans="1:24" ht="47.1" customHeight="1" x14ac:dyDescent="0.25">
      <c r="A81" s="113"/>
      <c r="B81" s="396">
        <v>6</v>
      </c>
      <c r="C81" s="419" t="str">
        <f t="shared" si="7"/>
        <v/>
      </c>
      <c r="D81" s="420" t="str">
        <f ca="1">TEXT(IFERROR(INDEX('Overview - Section A'!$A$37:$A$44,MATCH(J81,'Overview - Section A'!$U$37:$U$44,0)),""),"d-mmm-yy") &amp;" to " &amp; TEXT(IFERROR(INDEX('Overview - Section A'!$E$37:$E$44,MATCH(J81,'Overview - Section A'!$U$37:$U$44,0)),""),"d-mmm-yy")</f>
        <v>1-ene-25 to 31-dic-25</v>
      </c>
      <c r="E81" s="492"/>
      <c r="F81" s="422"/>
      <c r="G81" s="484" t="str">
        <f t="shared" si="8"/>
        <v/>
      </c>
      <c r="H81" s="467"/>
      <c r="I81" s="471" t="str">
        <f t="shared" ca="1" si="9"/>
        <v>61-ene-25 to 31-dic-25</v>
      </c>
      <c r="J81" s="427" t="s">
        <v>441</v>
      </c>
      <c r="K81" s="493"/>
      <c r="L81" s="471" t="b">
        <f t="shared" si="10"/>
        <v>1</v>
      </c>
      <c r="M81" s="471" t="b">
        <f t="shared" si="11"/>
        <v>0</v>
      </c>
      <c r="N81" s="471" t="s">
        <v>838</v>
      </c>
      <c r="O81" s="50"/>
      <c r="P81" s="314"/>
      <c r="Q81" s="314"/>
      <c r="R81" s="314"/>
      <c r="S81" s="314"/>
      <c r="T81" s="314"/>
      <c r="U81" s="314"/>
      <c r="V81" s="99"/>
      <c r="W81" s="99"/>
      <c r="X81" s="156"/>
    </row>
    <row r="82" spans="1:24" ht="47.1" customHeight="1" x14ac:dyDescent="0.25">
      <c r="A82" s="113"/>
      <c r="B82" s="396">
        <v>7</v>
      </c>
      <c r="C82" s="419" t="str">
        <f t="shared" si="7"/>
        <v/>
      </c>
      <c r="D82" s="420" t="str">
        <f ca="1">TEXT(IFERROR(INDEX('Overview - Section A'!$A$37:$A$44,MATCH(J82,'Overview - Section A'!$U$37:$U$44,0)),""),"d-mmm-yy") &amp;" to " &amp; TEXT(IFERROR(INDEX('Overview - Section A'!$E$37:$E$44,MATCH(J82,'Overview - Section A'!$U$37:$U$44,0)),""),"d-mmm-yy")</f>
        <v>1-ene-20 to 31-dic-20</v>
      </c>
      <c r="E82" s="492"/>
      <c r="F82" s="422"/>
      <c r="G82" s="484" t="str">
        <f t="shared" si="8"/>
        <v/>
      </c>
      <c r="H82" s="467"/>
      <c r="I82" s="471" t="str">
        <f t="shared" ca="1" si="9"/>
        <v>71-ene-20 to 31-dic-20</v>
      </c>
      <c r="J82" s="427" t="s">
        <v>431</v>
      </c>
      <c r="K82" s="493"/>
      <c r="L82" s="471" t="b">
        <f t="shared" si="10"/>
        <v>1</v>
      </c>
      <c r="M82" s="471" t="b">
        <f t="shared" si="11"/>
        <v>0</v>
      </c>
      <c r="N82" s="471" t="s">
        <v>839</v>
      </c>
      <c r="O82" s="50"/>
      <c r="P82" s="314"/>
      <c r="Q82" s="314"/>
      <c r="R82" s="314"/>
      <c r="S82" s="314"/>
      <c r="T82" s="314"/>
      <c r="U82" s="314"/>
      <c r="V82" s="99"/>
      <c r="W82" s="99"/>
      <c r="X82" s="156"/>
    </row>
    <row r="83" spans="1:24" ht="47.1" customHeight="1" x14ac:dyDescent="0.25">
      <c r="A83" s="113"/>
      <c r="B83" s="396">
        <v>7</v>
      </c>
      <c r="C83" s="419" t="str">
        <f t="shared" si="7"/>
        <v/>
      </c>
      <c r="D83" s="420" t="str">
        <f ca="1">TEXT(IFERROR(INDEX('Overview - Section A'!$A$37:$A$44,MATCH(J83,'Overview - Section A'!$U$37:$U$44,0)),""),"d-mmm-yy") &amp;" to " &amp; TEXT(IFERROR(INDEX('Overview - Section A'!$E$37:$E$44,MATCH(J83,'Overview - Section A'!$U$37:$U$44,0)),""),"d-mmm-yy")</f>
        <v>1-ene-21 to 31-dic-21</v>
      </c>
      <c r="E83" s="492"/>
      <c r="F83" s="422"/>
      <c r="G83" s="484" t="str">
        <f t="shared" si="8"/>
        <v/>
      </c>
      <c r="H83" s="467"/>
      <c r="I83" s="471" t="str">
        <f t="shared" ca="1" si="9"/>
        <v>71-ene-21 to 31-dic-21</v>
      </c>
      <c r="J83" s="427" t="s">
        <v>433</v>
      </c>
      <c r="K83" s="493"/>
      <c r="L83" s="471" t="b">
        <f t="shared" si="10"/>
        <v>1</v>
      </c>
      <c r="M83" s="471" t="b">
        <f t="shared" si="11"/>
        <v>0</v>
      </c>
      <c r="N83" s="471" t="s">
        <v>840</v>
      </c>
      <c r="O83" s="50"/>
      <c r="P83" s="314"/>
      <c r="Q83" s="314"/>
      <c r="R83" s="314"/>
      <c r="S83" s="314"/>
      <c r="T83" s="314"/>
      <c r="U83" s="314"/>
      <c r="V83" s="99"/>
      <c r="W83" s="99"/>
      <c r="X83" s="156"/>
    </row>
    <row r="84" spans="1:24" ht="47.1" customHeight="1" x14ac:dyDescent="0.25">
      <c r="A84" s="113"/>
      <c r="B84" s="396">
        <v>7</v>
      </c>
      <c r="C84" s="419" t="str">
        <f t="shared" si="7"/>
        <v/>
      </c>
      <c r="D84" s="420" t="str">
        <f ca="1">TEXT(IFERROR(INDEX('Overview - Section A'!$A$37:$A$44,MATCH(J84,'Overview - Section A'!$U$37:$U$44,0)),""),"d-mmm-yy") &amp;" to " &amp; TEXT(IFERROR(INDEX('Overview - Section A'!$E$37:$E$44,MATCH(J84,'Overview - Section A'!$U$37:$U$44,0)),""),"d-mmm-yy")</f>
        <v>1-ene-22 to 31-dic-22</v>
      </c>
      <c r="E84" s="492"/>
      <c r="F84" s="422"/>
      <c r="G84" s="484" t="str">
        <f t="shared" si="8"/>
        <v/>
      </c>
      <c r="H84" s="467"/>
      <c r="I84" s="471" t="str">
        <f t="shared" ca="1" si="9"/>
        <v>71-ene-22 to 31-dic-22</v>
      </c>
      <c r="J84" s="427" t="s">
        <v>435</v>
      </c>
      <c r="K84" s="493"/>
      <c r="L84" s="471" t="b">
        <f t="shared" si="10"/>
        <v>1</v>
      </c>
      <c r="M84" s="471" t="b">
        <f t="shared" si="11"/>
        <v>0</v>
      </c>
      <c r="N84" s="471" t="s">
        <v>841</v>
      </c>
      <c r="O84" s="50"/>
      <c r="P84" s="314"/>
      <c r="Q84" s="314"/>
      <c r="R84" s="314"/>
      <c r="S84" s="314"/>
      <c r="T84" s="314"/>
      <c r="U84" s="314"/>
      <c r="V84" s="99"/>
      <c r="W84" s="99"/>
      <c r="X84" s="156"/>
    </row>
    <row r="85" spans="1:24" ht="47.1" customHeight="1" x14ac:dyDescent="0.25">
      <c r="A85" s="113"/>
      <c r="B85" s="396">
        <v>7</v>
      </c>
      <c r="C85" s="419" t="str">
        <f t="shared" si="7"/>
        <v/>
      </c>
      <c r="D85" s="420" t="str">
        <f ca="1">TEXT(IFERROR(INDEX('Overview - Section A'!$A$37:$A$44,MATCH(J85,'Overview - Section A'!$U$37:$U$44,0)),""),"d-mmm-yy") &amp;" to " &amp; TEXT(IFERROR(INDEX('Overview - Section A'!$E$37:$E$44,MATCH(J85,'Overview - Section A'!$U$37:$U$44,0)),""),"d-mmm-yy")</f>
        <v>1-ene-23 to 31-dic-23</v>
      </c>
      <c r="E85" s="492"/>
      <c r="F85" s="422"/>
      <c r="G85" s="484" t="str">
        <f t="shared" si="8"/>
        <v/>
      </c>
      <c r="H85" s="467"/>
      <c r="I85" s="471" t="str">
        <f t="shared" ca="1" si="9"/>
        <v>71-ene-23 to 31-dic-23</v>
      </c>
      <c r="J85" s="427" t="s">
        <v>437</v>
      </c>
      <c r="K85" s="493"/>
      <c r="L85" s="471" t="b">
        <f t="shared" si="10"/>
        <v>1</v>
      </c>
      <c r="M85" s="471" t="b">
        <f t="shared" si="11"/>
        <v>0</v>
      </c>
      <c r="N85" s="471" t="s">
        <v>842</v>
      </c>
      <c r="O85" s="50"/>
      <c r="P85" s="314"/>
      <c r="Q85" s="314"/>
      <c r="R85" s="314"/>
      <c r="S85" s="314"/>
      <c r="T85" s="314"/>
      <c r="U85" s="314"/>
      <c r="V85" s="99"/>
      <c r="W85" s="99"/>
      <c r="X85" s="156"/>
    </row>
    <row r="86" spans="1:24" ht="47.1" customHeight="1" x14ac:dyDescent="0.25">
      <c r="A86" s="113"/>
      <c r="B86" s="396">
        <v>7</v>
      </c>
      <c r="C86" s="419" t="str">
        <f t="shared" si="7"/>
        <v/>
      </c>
      <c r="D86" s="420" t="str">
        <f ca="1">TEXT(IFERROR(INDEX('Overview - Section A'!$A$37:$A$44,MATCH(J86,'Overview - Section A'!$U$37:$U$44,0)),""),"d-mmm-yy") &amp;" to " &amp; TEXT(IFERROR(INDEX('Overview - Section A'!$E$37:$E$44,MATCH(J86,'Overview - Section A'!$U$37:$U$44,0)),""),"d-mmm-yy")</f>
        <v>1-ene-24 to 31-dic-24</v>
      </c>
      <c r="E86" s="492"/>
      <c r="F86" s="422"/>
      <c r="G86" s="484" t="str">
        <f t="shared" si="8"/>
        <v/>
      </c>
      <c r="H86" s="467"/>
      <c r="I86" s="471" t="str">
        <f t="shared" ca="1" si="9"/>
        <v>71-ene-24 to 31-dic-24</v>
      </c>
      <c r="J86" s="427" t="s">
        <v>439</v>
      </c>
      <c r="K86" s="493"/>
      <c r="L86" s="471" t="b">
        <f t="shared" si="10"/>
        <v>1</v>
      </c>
      <c r="M86" s="471" t="b">
        <f t="shared" si="11"/>
        <v>0</v>
      </c>
      <c r="N86" s="471" t="s">
        <v>843</v>
      </c>
      <c r="O86" s="50"/>
      <c r="P86" s="314"/>
      <c r="Q86" s="314"/>
      <c r="R86" s="314"/>
      <c r="S86" s="314"/>
      <c r="T86" s="314"/>
      <c r="U86" s="314"/>
      <c r="V86" s="99"/>
      <c r="W86" s="99"/>
      <c r="X86" s="156"/>
    </row>
    <row r="87" spans="1:24" ht="47.1" customHeight="1" x14ac:dyDescent="0.25">
      <c r="A87" s="113"/>
      <c r="B87" s="396">
        <v>7</v>
      </c>
      <c r="C87" s="419" t="str">
        <f t="shared" si="7"/>
        <v/>
      </c>
      <c r="D87" s="420" t="str">
        <f ca="1">TEXT(IFERROR(INDEX('Overview - Section A'!$A$37:$A$44,MATCH(J87,'Overview - Section A'!$U$37:$U$44,0)),""),"d-mmm-yy") &amp;" to " &amp; TEXT(IFERROR(INDEX('Overview - Section A'!$E$37:$E$44,MATCH(J87,'Overview - Section A'!$U$37:$U$44,0)),""),"d-mmm-yy")</f>
        <v>1-ene-25 to 31-dic-25</v>
      </c>
      <c r="E87" s="492"/>
      <c r="F87" s="422"/>
      <c r="G87" s="484" t="str">
        <f t="shared" si="8"/>
        <v/>
      </c>
      <c r="H87" s="467"/>
      <c r="I87" s="471" t="str">
        <f t="shared" ca="1" si="9"/>
        <v>71-ene-25 to 31-dic-25</v>
      </c>
      <c r="J87" s="427" t="s">
        <v>441</v>
      </c>
      <c r="K87" s="493"/>
      <c r="L87" s="471" t="b">
        <f t="shared" si="10"/>
        <v>1</v>
      </c>
      <c r="M87" s="471" t="b">
        <f t="shared" si="11"/>
        <v>0</v>
      </c>
      <c r="N87" s="471" t="s">
        <v>844</v>
      </c>
      <c r="O87" s="50"/>
      <c r="P87" s="314"/>
      <c r="Q87" s="314"/>
      <c r="R87" s="314"/>
      <c r="S87" s="314"/>
      <c r="T87" s="314"/>
      <c r="U87" s="314"/>
      <c r="V87" s="99"/>
      <c r="W87" s="99"/>
      <c r="X87" s="156"/>
    </row>
    <row r="88" spans="1:24" ht="47.1" customHeight="1" x14ac:dyDescent="0.25">
      <c r="A88" s="113"/>
      <c r="B88" s="396">
        <v>8</v>
      </c>
      <c r="C88" s="419" t="str">
        <f t="shared" si="7"/>
        <v/>
      </c>
      <c r="D88" s="420" t="str">
        <f ca="1">TEXT(IFERROR(INDEX('Overview - Section A'!$A$37:$A$44,MATCH(J88,'Overview - Section A'!$U$37:$U$44,0)),""),"d-mmm-yy") &amp;" to " &amp; TEXT(IFERROR(INDEX('Overview - Section A'!$E$37:$E$44,MATCH(J88,'Overview - Section A'!$U$37:$U$44,0)),""),"d-mmm-yy")</f>
        <v>1-ene-20 to 31-dic-20</v>
      </c>
      <c r="E88" s="492"/>
      <c r="F88" s="422"/>
      <c r="G88" s="484" t="str">
        <f t="shared" si="8"/>
        <v/>
      </c>
      <c r="H88" s="467"/>
      <c r="I88" s="471" t="str">
        <f t="shared" ca="1" si="9"/>
        <v>81-ene-20 to 31-dic-20</v>
      </c>
      <c r="J88" s="427" t="s">
        <v>431</v>
      </c>
      <c r="K88" s="493"/>
      <c r="L88" s="471" t="b">
        <f t="shared" si="10"/>
        <v>1</v>
      </c>
      <c r="M88" s="471" t="b">
        <f t="shared" si="11"/>
        <v>0</v>
      </c>
      <c r="N88" s="471" t="s">
        <v>845</v>
      </c>
      <c r="O88" s="50"/>
      <c r="P88" s="314"/>
      <c r="Q88" s="314"/>
      <c r="R88" s="314"/>
      <c r="S88" s="314"/>
      <c r="T88" s="314"/>
      <c r="U88" s="314"/>
      <c r="V88" s="99"/>
      <c r="W88" s="99"/>
      <c r="X88" s="156"/>
    </row>
    <row r="89" spans="1:24" ht="47.1" customHeight="1" x14ac:dyDescent="0.25">
      <c r="A89" s="113"/>
      <c r="B89" s="396">
        <v>8</v>
      </c>
      <c r="C89" s="419" t="str">
        <f t="shared" si="7"/>
        <v/>
      </c>
      <c r="D89" s="420" t="str">
        <f ca="1">TEXT(IFERROR(INDEX('Overview - Section A'!$A$37:$A$44,MATCH(J89,'Overview - Section A'!$U$37:$U$44,0)),""),"d-mmm-yy") &amp;" to " &amp; TEXT(IFERROR(INDEX('Overview - Section A'!$E$37:$E$44,MATCH(J89,'Overview - Section A'!$U$37:$U$44,0)),""),"d-mmm-yy")</f>
        <v>1-ene-21 to 31-dic-21</v>
      </c>
      <c r="E89" s="492"/>
      <c r="F89" s="422"/>
      <c r="G89" s="484" t="str">
        <f t="shared" si="8"/>
        <v/>
      </c>
      <c r="H89" s="467"/>
      <c r="I89" s="471" t="str">
        <f t="shared" ca="1" si="9"/>
        <v>81-ene-21 to 31-dic-21</v>
      </c>
      <c r="J89" s="427" t="s">
        <v>433</v>
      </c>
      <c r="K89" s="493"/>
      <c r="L89" s="471" t="b">
        <f t="shared" si="10"/>
        <v>1</v>
      </c>
      <c r="M89" s="471" t="b">
        <f t="shared" si="11"/>
        <v>0</v>
      </c>
      <c r="N89" s="471" t="s">
        <v>846</v>
      </c>
      <c r="O89" s="50"/>
      <c r="P89" s="314"/>
      <c r="Q89" s="314"/>
      <c r="R89" s="314"/>
      <c r="S89" s="314"/>
      <c r="T89" s="314"/>
      <c r="U89" s="314"/>
      <c r="V89" s="99"/>
      <c r="W89" s="99"/>
      <c r="X89" s="156"/>
    </row>
    <row r="90" spans="1:24" ht="47.1" customHeight="1" x14ac:dyDescent="0.25">
      <c r="A90" s="113"/>
      <c r="B90" s="396">
        <v>8</v>
      </c>
      <c r="C90" s="419" t="str">
        <f t="shared" si="7"/>
        <v/>
      </c>
      <c r="D90" s="420" t="str">
        <f ca="1">TEXT(IFERROR(INDEX('Overview - Section A'!$A$37:$A$44,MATCH(J90,'Overview - Section A'!$U$37:$U$44,0)),""),"d-mmm-yy") &amp;" to " &amp; TEXT(IFERROR(INDEX('Overview - Section A'!$E$37:$E$44,MATCH(J90,'Overview - Section A'!$U$37:$U$44,0)),""),"d-mmm-yy")</f>
        <v>1-ene-22 to 31-dic-22</v>
      </c>
      <c r="E90" s="492"/>
      <c r="F90" s="422"/>
      <c r="G90" s="484" t="str">
        <f t="shared" si="8"/>
        <v/>
      </c>
      <c r="H90" s="467"/>
      <c r="I90" s="471" t="str">
        <f t="shared" ca="1" si="9"/>
        <v>81-ene-22 to 31-dic-22</v>
      </c>
      <c r="J90" s="427" t="s">
        <v>435</v>
      </c>
      <c r="K90" s="493"/>
      <c r="L90" s="471" t="b">
        <f t="shared" si="10"/>
        <v>1</v>
      </c>
      <c r="M90" s="471" t="b">
        <f t="shared" si="11"/>
        <v>0</v>
      </c>
      <c r="N90" s="471" t="s">
        <v>847</v>
      </c>
      <c r="O90" s="50"/>
      <c r="P90" s="314"/>
      <c r="Q90" s="314"/>
      <c r="R90" s="314"/>
      <c r="S90" s="314"/>
      <c r="T90" s="314"/>
      <c r="U90" s="314"/>
      <c r="V90" s="99"/>
      <c r="W90" s="99"/>
      <c r="X90" s="156"/>
    </row>
    <row r="91" spans="1:24" ht="47.1" customHeight="1" x14ac:dyDescent="0.25">
      <c r="A91" s="113"/>
      <c r="B91" s="396">
        <v>8</v>
      </c>
      <c r="C91" s="419" t="str">
        <f t="shared" si="7"/>
        <v/>
      </c>
      <c r="D91" s="420" t="str">
        <f ca="1">TEXT(IFERROR(INDEX('Overview - Section A'!$A$37:$A$44,MATCH(J91,'Overview - Section A'!$U$37:$U$44,0)),""),"d-mmm-yy") &amp;" to " &amp; TEXT(IFERROR(INDEX('Overview - Section A'!$E$37:$E$44,MATCH(J91,'Overview - Section A'!$U$37:$U$44,0)),""),"d-mmm-yy")</f>
        <v>1-ene-23 to 31-dic-23</v>
      </c>
      <c r="E91" s="492"/>
      <c r="F91" s="422"/>
      <c r="G91" s="484" t="str">
        <f t="shared" si="8"/>
        <v/>
      </c>
      <c r="H91" s="467"/>
      <c r="I91" s="471" t="str">
        <f t="shared" ca="1" si="9"/>
        <v>81-ene-23 to 31-dic-23</v>
      </c>
      <c r="J91" s="427" t="s">
        <v>437</v>
      </c>
      <c r="K91" s="493"/>
      <c r="L91" s="471" t="b">
        <f t="shared" si="10"/>
        <v>1</v>
      </c>
      <c r="M91" s="471" t="b">
        <f t="shared" si="11"/>
        <v>0</v>
      </c>
      <c r="N91" s="471" t="s">
        <v>848</v>
      </c>
      <c r="O91" s="50"/>
      <c r="P91" s="314"/>
      <c r="Q91" s="314"/>
      <c r="R91" s="314"/>
      <c r="S91" s="314"/>
      <c r="T91" s="314"/>
      <c r="U91" s="314"/>
      <c r="V91" s="99"/>
      <c r="W91" s="99"/>
      <c r="X91" s="156"/>
    </row>
    <row r="92" spans="1:24" ht="47.1" customHeight="1" x14ac:dyDescent="0.25">
      <c r="A92" s="113"/>
      <c r="B92" s="396">
        <v>8</v>
      </c>
      <c r="C92" s="419" t="str">
        <f t="shared" si="7"/>
        <v/>
      </c>
      <c r="D92" s="420" t="str">
        <f ca="1">TEXT(IFERROR(INDEX('Overview - Section A'!$A$37:$A$44,MATCH(J92,'Overview - Section A'!$U$37:$U$44,0)),""),"d-mmm-yy") &amp;" to " &amp; TEXT(IFERROR(INDEX('Overview - Section A'!$E$37:$E$44,MATCH(J92,'Overview - Section A'!$U$37:$U$44,0)),""),"d-mmm-yy")</f>
        <v>1-ene-24 to 31-dic-24</v>
      </c>
      <c r="E92" s="492"/>
      <c r="F92" s="422"/>
      <c r="G92" s="484" t="str">
        <f t="shared" si="8"/>
        <v/>
      </c>
      <c r="H92" s="467"/>
      <c r="I92" s="471" t="str">
        <f t="shared" ca="1" si="9"/>
        <v>81-ene-24 to 31-dic-24</v>
      </c>
      <c r="J92" s="427" t="s">
        <v>439</v>
      </c>
      <c r="K92" s="493"/>
      <c r="L92" s="471" t="b">
        <f t="shared" si="10"/>
        <v>1</v>
      </c>
      <c r="M92" s="471" t="b">
        <f t="shared" si="11"/>
        <v>0</v>
      </c>
      <c r="N92" s="471" t="s">
        <v>849</v>
      </c>
      <c r="O92" s="50"/>
      <c r="P92" s="314"/>
      <c r="Q92" s="314"/>
      <c r="R92" s="314"/>
      <c r="S92" s="314"/>
      <c r="T92" s="314"/>
      <c r="U92" s="314"/>
      <c r="V92" s="99"/>
      <c r="W92" s="99"/>
      <c r="X92" s="156"/>
    </row>
    <row r="93" spans="1:24" ht="47.1" customHeight="1" x14ac:dyDescent="0.25">
      <c r="A93" s="113"/>
      <c r="B93" s="396">
        <v>8</v>
      </c>
      <c r="C93" s="419" t="str">
        <f t="shared" si="7"/>
        <v/>
      </c>
      <c r="D93" s="420" t="str">
        <f ca="1">TEXT(IFERROR(INDEX('Overview - Section A'!$A$37:$A$44,MATCH(J93,'Overview - Section A'!$U$37:$U$44,0)),""),"d-mmm-yy") &amp;" to " &amp; TEXT(IFERROR(INDEX('Overview - Section A'!$E$37:$E$44,MATCH(J93,'Overview - Section A'!$U$37:$U$44,0)),""),"d-mmm-yy")</f>
        <v>1-ene-25 to 31-dic-25</v>
      </c>
      <c r="E93" s="492"/>
      <c r="F93" s="422"/>
      <c r="G93" s="484" t="str">
        <f t="shared" si="8"/>
        <v/>
      </c>
      <c r="H93" s="467"/>
      <c r="I93" s="471" t="str">
        <f t="shared" ca="1" si="9"/>
        <v>81-ene-25 to 31-dic-25</v>
      </c>
      <c r="J93" s="427" t="s">
        <v>441</v>
      </c>
      <c r="K93" s="493"/>
      <c r="L93" s="471" t="b">
        <f t="shared" si="10"/>
        <v>1</v>
      </c>
      <c r="M93" s="471" t="b">
        <f t="shared" si="11"/>
        <v>0</v>
      </c>
      <c r="N93" s="471" t="s">
        <v>850</v>
      </c>
      <c r="O93" s="50"/>
      <c r="P93" s="314"/>
      <c r="Q93" s="314"/>
      <c r="R93" s="314"/>
      <c r="S93" s="314"/>
      <c r="T93" s="314"/>
      <c r="U93" s="314"/>
      <c r="V93" s="99"/>
      <c r="W93" s="99"/>
      <c r="X93" s="156"/>
    </row>
    <row r="94" spans="1:24" ht="47.1" customHeight="1" x14ac:dyDescent="0.25">
      <c r="A94" s="113"/>
      <c r="B94" s="396">
        <v>9</v>
      </c>
      <c r="C94" s="419" t="str">
        <f t="shared" si="7"/>
        <v/>
      </c>
      <c r="D94" s="420" t="str">
        <f ca="1">TEXT(IFERROR(INDEX('Overview - Section A'!$A$37:$A$44,MATCH(J94,'Overview - Section A'!$U$37:$U$44,0)),""),"d-mmm-yy") &amp;" to " &amp; TEXT(IFERROR(INDEX('Overview - Section A'!$E$37:$E$44,MATCH(J94,'Overview - Section A'!$U$37:$U$44,0)),""),"d-mmm-yy")</f>
        <v>1-ene-20 to 31-dic-20</v>
      </c>
      <c r="E94" s="492"/>
      <c r="F94" s="422"/>
      <c r="G94" s="484" t="str">
        <f t="shared" si="8"/>
        <v/>
      </c>
      <c r="H94" s="467"/>
      <c r="I94" s="471" t="str">
        <f t="shared" ca="1" si="9"/>
        <v>91-ene-20 to 31-dic-20</v>
      </c>
      <c r="J94" s="427" t="s">
        <v>431</v>
      </c>
      <c r="K94" s="493"/>
      <c r="L94" s="471" t="b">
        <f t="shared" si="10"/>
        <v>1</v>
      </c>
      <c r="M94" s="471" t="b">
        <f t="shared" si="11"/>
        <v>0</v>
      </c>
      <c r="N94" s="471" t="s">
        <v>851</v>
      </c>
      <c r="O94" s="50"/>
      <c r="P94" s="314"/>
      <c r="Q94" s="314"/>
      <c r="R94" s="314"/>
      <c r="S94" s="314"/>
      <c r="T94" s="314"/>
      <c r="U94" s="314"/>
      <c r="V94" s="99"/>
      <c r="W94" s="99"/>
      <c r="X94" s="156"/>
    </row>
    <row r="95" spans="1:24" ht="47.1" customHeight="1" x14ac:dyDescent="0.25">
      <c r="A95" s="113"/>
      <c r="B95" s="396">
        <v>9</v>
      </c>
      <c r="C95" s="419" t="str">
        <f t="shared" si="7"/>
        <v/>
      </c>
      <c r="D95" s="420" t="str">
        <f ca="1">TEXT(IFERROR(INDEX('Overview - Section A'!$A$37:$A$44,MATCH(J95,'Overview - Section A'!$U$37:$U$44,0)),""),"d-mmm-yy") &amp;" to " &amp; TEXT(IFERROR(INDEX('Overview - Section A'!$E$37:$E$44,MATCH(J95,'Overview - Section A'!$U$37:$U$44,0)),""),"d-mmm-yy")</f>
        <v>1-ene-21 to 31-dic-21</v>
      </c>
      <c r="E95" s="492"/>
      <c r="F95" s="422"/>
      <c r="G95" s="484" t="str">
        <f t="shared" si="8"/>
        <v/>
      </c>
      <c r="H95" s="467"/>
      <c r="I95" s="471" t="str">
        <f t="shared" ca="1" si="9"/>
        <v>91-ene-21 to 31-dic-21</v>
      </c>
      <c r="J95" s="427" t="s">
        <v>433</v>
      </c>
      <c r="K95" s="493"/>
      <c r="L95" s="471" t="b">
        <f t="shared" si="10"/>
        <v>1</v>
      </c>
      <c r="M95" s="471" t="b">
        <f t="shared" si="11"/>
        <v>0</v>
      </c>
      <c r="N95" s="471" t="s">
        <v>852</v>
      </c>
      <c r="O95" s="50"/>
      <c r="P95" s="314"/>
      <c r="Q95" s="314"/>
      <c r="R95" s="314"/>
      <c r="S95" s="314"/>
      <c r="T95" s="314"/>
      <c r="U95" s="314"/>
      <c r="V95" s="99"/>
      <c r="W95" s="99"/>
      <c r="X95" s="156"/>
    </row>
    <row r="96" spans="1:24" ht="47.1" customHeight="1" x14ac:dyDescent="0.25">
      <c r="A96" s="113"/>
      <c r="B96" s="396">
        <v>9</v>
      </c>
      <c r="C96" s="419" t="str">
        <f t="shared" si="7"/>
        <v/>
      </c>
      <c r="D96" s="420" t="str">
        <f ca="1">TEXT(IFERROR(INDEX('Overview - Section A'!$A$37:$A$44,MATCH(J96,'Overview - Section A'!$U$37:$U$44,0)),""),"d-mmm-yy") &amp;" to " &amp; TEXT(IFERROR(INDEX('Overview - Section A'!$E$37:$E$44,MATCH(J96,'Overview - Section A'!$U$37:$U$44,0)),""),"d-mmm-yy")</f>
        <v>1-ene-22 to 31-dic-22</v>
      </c>
      <c r="E96" s="492"/>
      <c r="F96" s="422"/>
      <c r="G96" s="484" t="str">
        <f t="shared" si="8"/>
        <v/>
      </c>
      <c r="H96" s="467"/>
      <c r="I96" s="471" t="str">
        <f t="shared" ca="1" si="9"/>
        <v>91-ene-22 to 31-dic-22</v>
      </c>
      <c r="J96" s="427" t="s">
        <v>435</v>
      </c>
      <c r="K96" s="493"/>
      <c r="L96" s="471" t="b">
        <f t="shared" si="10"/>
        <v>1</v>
      </c>
      <c r="M96" s="471" t="b">
        <f t="shared" si="11"/>
        <v>0</v>
      </c>
      <c r="N96" s="471" t="s">
        <v>853</v>
      </c>
      <c r="O96" s="50"/>
      <c r="P96" s="314"/>
      <c r="Q96" s="314"/>
      <c r="R96" s="314"/>
      <c r="S96" s="314"/>
      <c r="T96" s="314"/>
      <c r="U96" s="314"/>
      <c r="V96" s="99"/>
      <c r="W96" s="99"/>
      <c r="X96" s="156"/>
    </row>
    <row r="97" spans="1:24" ht="47.1" customHeight="1" x14ac:dyDescent="0.25">
      <c r="A97" s="113"/>
      <c r="B97" s="396">
        <v>9</v>
      </c>
      <c r="C97" s="419" t="str">
        <f t="shared" si="7"/>
        <v/>
      </c>
      <c r="D97" s="420" t="str">
        <f ca="1">TEXT(IFERROR(INDEX('Overview - Section A'!$A$37:$A$44,MATCH(J97,'Overview - Section A'!$U$37:$U$44,0)),""),"d-mmm-yy") &amp;" to " &amp; TEXT(IFERROR(INDEX('Overview - Section A'!$E$37:$E$44,MATCH(J97,'Overview - Section A'!$U$37:$U$44,0)),""),"d-mmm-yy")</f>
        <v>1-ene-23 to 31-dic-23</v>
      </c>
      <c r="E97" s="492"/>
      <c r="F97" s="422"/>
      <c r="G97" s="484" t="str">
        <f t="shared" si="8"/>
        <v/>
      </c>
      <c r="H97" s="467"/>
      <c r="I97" s="471" t="str">
        <f t="shared" ca="1" si="9"/>
        <v>91-ene-23 to 31-dic-23</v>
      </c>
      <c r="J97" s="427" t="s">
        <v>437</v>
      </c>
      <c r="K97" s="493"/>
      <c r="L97" s="471" t="b">
        <f t="shared" si="10"/>
        <v>1</v>
      </c>
      <c r="M97" s="471" t="b">
        <f t="shared" si="11"/>
        <v>0</v>
      </c>
      <c r="N97" s="471" t="s">
        <v>854</v>
      </c>
      <c r="O97" s="50"/>
      <c r="P97" s="314"/>
      <c r="Q97" s="314"/>
      <c r="R97" s="314"/>
      <c r="S97" s="314"/>
      <c r="T97" s="314"/>
      <c r="U97" s="314"/>
      <c r="V97" s="99"/>
      <c r="W97" s="99"/>
      <c r="X97" s="156"/>
    </row>
    <row r="98" spans="1:24" ht="47.1" customHeight="1" x14ac:dyDescent="0.25">
      <c r="A98" s="113"/>
      <c r="B98" s="396">
        <v>9</v>
      </c>
      <c r="C98" s="419" t="str">
        <f t="shared" si="7"/>
        <v/>
      </c>
      <c r="D98" s="420" t="str">
        <f ca="1">TEXT(IFERROR(INDEX('Overview - Section A'!$A$37:$A$44,MATCH(J98,'Overview - Section A'!$U$37:$U$44,0)),""),"d-mmm-yy") &amp;" to " &amp; TEXT(IFERROR(INDEX('Overview - Section A'!$E$37:$E$44,MATCH(J98,'Overview - Section A'!$U$37:$U$44,0)),""),"d-mmm-yy")</f>
        <v>1-ene-24 to 31-dic-24</v>
      </c>
      <c r="E98" s="492"/>
      <c r="F98" s="422"/>
      <c r="G98" s="484" t="str">
        <f t="shared" si="8"/>
        <v/>
      </c>
      <c r="H98" s="467"/>
      <c r="I98" s="471" t="str">
        <f t="shared" ca="1" si="9"/>
        <v>91-ene-24 to 31-dic-24</v>
      </c>
      <c r="J98" s="427" t="s">
        <v>439</v>
      </c>
      <c r="K98" s="493"/>
      <c r="L98" s="471" t="b">
        <f t="shared" si="10"/>
        <v>1</v>
      </c>
      <c r="M98" s="471" t="b">
        <f t="shared" si="11"/>
        <v>0</v>
      </c>
      <c r="N98" s="471" t="s">
        <v>855</v>
      </c>
      <c r="O98" s="50"/>
      <c r="P98" s="314"/>
      <c r="Q98" s="314"/>
      <c r="R98" s="314"/>
      <c r="S98" s="314"/>
      <c r="T98" s="314"/>
      <c r="U98" s="314"/>
      <c r="V98" s="99"/>
      <c r="W98" s="99"/>
      <c r="X98" s="156"/>
    </row>
    <row r="99" spans="1:24" ht="47.1" customHeight="1" x14ac:dyDescent="0.25">
      <c r="A99" s="113"/>
      <c r="B99" s="396">
        <v>9</v>
      </c>
      <c r="C99" s="419" t="str">
        <f t="shared" si="7"/>
        <v/>
      </c>
      <c r="D99" s="420" t="str">
        <f ca="1">TEXT(IFERROR(INDEX('Overview - Section A'!$A$37:$A$44,MATCH(J99,'Overview - Section A'!$U$37:$U$44,0)),""),"d-mmm-yy") &amp;" to " &amp; TEXT(IFERROR(INDEX('Overview - Section A'!$E$37:$E$44,MATCH(J99,'Overview - Section A'!$U$37:$U$44,0)),""),"d-mmm-yy")</f>
        <v>1-ene-25 to 31-dic-25</v>
      </c>
      <c r="E99" s="492"/>
      <c r="F99" s="422"/>
      <c r="G99" s="484" t="str">
        <f t="shared" si="8"/>
        <v/>
      </c>
      <c r="H99" s="467"/>
      <c r="I99" s="471" t="str">
        <f t="shared" ca="1" si="9"/>
        <v>91-ene-25 to 31-dic-25</v>
      </c>
      <c r="J99" s="427" t="s">
        <v>441</v>
      </c>
      <c r="K99" s="493"/>
      <c r="L99" s="471" t="b">
        <f t="shared" si="10"/>
        <v>1</v>
      </c>
      <c r="M99" s="471" t="b">
        <f t="shared" si="11"/>
        <v>0</v>
      </c>
      <c r="N99" s="471" t="s">
        <v>856</v>
      </c>
      <c r="O99" s="50"/>
      <c r="P99" s="314"/>
      <c r="Q99" s="314"/>
      <c r="R99" s="314"/>
      <c r="S99" s="314"/>
      <c r="T99" s="314"/>
      <c r="U99" s="314"/>
      <c r="V99" s="99"/>
      <c r="W99" s="99"/>
      <c r="X99" s="156"/>
    </row>
    <row r="100" spans="1:24" ht="47.1" customHeight="1" x14ac:dyDescent="0.25">
      <c r="A100" s="113"/>
      <c r="B100" s="396">
        <v>10</v>
      </c>
      <c r="C100" s="419" t="str">
        <f t="shared" si="7"/>
        <v/>
      </c>
      <c r="D100" s="420" t="str">
        <f ca="1">TEXT(IFERROR(INDEX('Overview - Section A'!$A$37:$A$44,MATCH(J100,'Overview - Section A'!$U$37:$U$44,0)),""),"d-mmm-yy") &amp;" to " &amp; TEXT(IFERROR(INDEX('Overview - Section A'!$E$37:$E$44,MATCH(J100,'Overview - Section A'!$U$37:$U$44,0)),""),"d-mmm-yy")</f>
        <v>1-ene-20 to 31-dic-20</v>
      </c>
      <c r="E100" s="492"/>
      <c r="F100" s="422"/>
      <c r="G100" s="484" t="str">
        <f t="shared" si="8"/>
        <v/>
      </c>
      <c r="H100" s="467"/>
      <c r="I100" s="471" t="str">
        <f t="shared" ca="1" si="9"/>
        <v>101-ene-20 to 31-dic-20</v>
      </c>
      <c r="J100" s="427" t="s">
        <v>431</v>
      </c>
      <c r="K100" s="493"/>
      <c r="L100" s="471" t="b">
        <f t="shared" si="10"/>
        <v>1</v>
      </c>
      <c r="M100" s="471" t="b">
        <f t="shared" si="11"/>
        <v>0</v>
      </c>
      <c r="N100" s="471" t="s">
        <v>857</v>
      </c>
      <c r="O100" s="50"/>
      <c r="P100" s="314"/>
      <c r="Q100" s="314"/>
      <c r="R100" s="314"/>
      <c r="S100" s="314"/>
      <c r="T100" s="314"/>
      <c r="U100" s="314"/>
      <c r="V100" s="99"/>
      <c r="W100" s="99"/>
      <c r="X100" s="156"/>
    </row>
    <row r="101" spans="1:24" ht="47.1" customHeight="1" x14ac:dyDescent="0.25">
      <c r="A101" s="113"/>
      <c r="B101" s="396">
        <v>10</v>
      </c>
      <c r="C101" s="419" t="str">
        <f t="shared" si="7"/>
        <v/>
      </c>
      <c r="D101" s="420" t="str">
        <f ca="1">TEXT(IFERROR(INDEX('Overview - Section A'!$A$37:$A$44,MATCH(J101,'Overview - Section A'!$U$37:$U$44,0)),""),"d-mmm-yy") &amp;" to " &amp; TEXT(IFERROR(INDEX('Overview - Section A'!$E$37:$E$44,MATCH(J101,'Overview - Section A'!$U$37:$U$44,0)),""),"d-mmm-yy")</f>
        <v>1-ene-21 to 31-dic-21</v>
      </c>
      <c r="E101" s="492"/>
      <c r="F101" s="422"/>
      <c r="G101" s="484" t="str">
        <f t="shared" si="8"/>
        <v/>
      </c>
      <c r="H101" s="467"/>
      <c r="I101" s="471" t="str">
        <f t="shared" ca="1" si="9"/>
        <v>101-ene-21 to 31-dic-21</v>
      </c>
      <c r="J101" s="427" t="s">
        <v>433</v>
      </c>
      <c r="K101" s="493"/>
      <c r="L101" s="471" t="b">
        <f t="shared" si="10"/>
        <v>1</v>
      </c>
      <c r="M101" s="471" t="b">
        <f t="shared" si="11"/>
        <v>0</v>
      </c>
      <c r="N101" s="471" t="s">
        <v>858</v>
      </c>
      <c r="O101" s="50"/>
      <c r="P101" s="314"/>
      <c r="Q101" s="314"/>
      <c r="R101" s="314"/>
      <c r="S101" s="314"/>
      <c r="T101" s="314"/>
      <c r="U101" s="314"/>
      <c r="V101" s="99"/>
      <c r="W101" s="99"/>
      <c r="X101" s="156"/>
    </row>
    <row r="102" spans="1:24" ht="47.1" customHeight="1" x14ac:dyDescent="0.25">
      <c r="A102" s="113"/>
      <c r="B102" s="396">
        <v>10</v>
      </c>
      <c r="C102" s="419" t="str">
        <f t="shared" si="7"/>
        <v/>
      </c>
      <c r="D102" s="420" t="str">
        <f ca="1">TEXT(IFERROR(INDEX('Overview - Section A'!$A$37:$A$44,MATCH(J102,'Overview - Section A'!$U$37:$U$44,0)),""),"d-mmm-yy") &amp;" to " &amp; TEXT(IFERROR(INDEX('Overview - Section A'!$E$37:$E$44,MATCH(J102,'Overview - Section A'!$U$37:$U$44,0)),""),"d-mmm-yy")</f>
        <v>1-ene-22 to 31-dic-22</v>
      </c>
      <c r="E102" s="492"/>
      <c r="F102" s="422"/>
      <c r="G102" s="484" t="str">
        <f t="shared" si="8"/>
        <v/>
      </c>
      <c r="H102" s="467"/>
      <c r="I102" s="471" t="str">
        <f t="shared" ca="1" si="9"/>
        <v>101-ene-22 to 31-dic-22</v>
      </c>
      <c r="J102" s="427" t="s">
        <v>435</v>
      </c>
      <c r="K102" s="493"/>
      <c r="L102" s="471" t="b">
        <f t="shared" si="10"/>
        <v>1</v>
      </c>
      <c r="M102" s="471" t="b">
        <f t="shared" si="11"/>
        <v>0</v>
      </c>
      <c r="N102" s="471" t="s">
        <v>859</v>
      </c>
      <c r="O102" s="50"/>
      <c r="P102" s="314"/>
      <c r="Q102" s="314"/>
      <c r="R102" s="314"/>
      <c r="S102" s="314"/>
      <c r="T102" s="314"/>
      <c r="U102" s="314"/>
      <c r="V102" s="99"/>
      <c r="W102" s="99"/>
      <c r="X102" s="156"/>
    </row>
    <row r="103" spans="1:24" ht="47.1" customHeight="1" x14ac:dyDescent="0.25">
      <c r="A103" s="113"/>
      <c r="B103" s="396">
        <v>10</v>
      </c>
      <c r="C103" s="419" t="str">
        <f t="shared" si="7"/>
        <v/>
      </c>
      <c r="D103" s="420" t="str">
        <f ca="1">TEXT(IFERROR(INDEX('Overview - Section A'!$A$37:$A$44,MATCH(J103,'Overview - Section A'!$U$37:$U$44,0)),""),"d-mmm-yy") &amp;" to " &amp; TEXT(IFERROR(INDEX('Overview - Section A'!$E$37:$E$44,MATCH(J103,'Overview - Section A'!$U$37:$U$44,0)),""),"d-mmm-yy")</f>
        <v>1-ene-23 to 31-dic-23</v>
      </c>
      <c r="E103" s="492"/>
      <c r="F103" s="422"/>
      <c r="G103" s="484" t="str">
        <f t="shared" si="8"/>
        <v/>
      </c>
      <c r="H103" s="467"/>
      <c r="I103" s="471" t="str">
        <f t="shared" ca="1" si="9"/>
        <v>101-ene-23 to 31-dic-23</v>
      </c>
      <c r="J103" s="427" t="s">
        <v>437</v>
      </c>
      <c r="K103" s="493"/>
      <c r="L103" s="471" t="b">
        <f t="shared" si="10"/>
        <v>1</v>
      </c>
      <c r="M103" s="471" t="b">
        <f t="shared" si="11"/>
        <v>0</v>
      </c>
      <c r="N103" s="471" t="s">
        <v>860</v>
      </c>
      <c r="O103" s="50"/>
      <c r="P103" s="314"/>
      <c r="Q103" s="314"/>
      <c r="R103" s="314"/>
      <c r="S103" s="314"/>
      <c r="T103" s="314"/>
      <c r="U103" s="314"/>
      <c r="V103" s="99"/>
      <c r="W103" s="99"/>
      <c r="X103" s="156"/>
    </row>
    <row r="104" spans="1:24" ht="47.1" customHeight="1" x14ac:dyDescent="0.25">
      <c r="A104" s="113"/>
      <c r="B104" s="396">
        <v>10</v>
      </c>
      <c r="C104" s="419" t="str">
        <f t="shared" si="7"/>
        <v/>
      </c>
      <c r="D104" s="420" t="str">
        <f ca="1">TEXT(IFERROR(INDEX('Overview - Section A'!$A$37:$A$44,MATCH(J104,'Overview - Section A'!$U$37:$U$44,0)),""),"d-mmm-yy") &amp;" to " &amp; TEXT(IFERROR(INDEX('Overview - Section A'!$E$37:$E$44,MATCH(J104,'Overview - Section A'!$U$37:$U$44,0)),""),"d-mmm-yy")</f>
        <v>1-ene-24 to 31-dic-24</v>
      </c>
      <c r="E104" s="492"/>
      <c r="F104" s="422"/>
      <c r="G104" s="484" t="str">
        <f t="shared" si="8"/>
        <v/>
      </c>
      <c r="H104" s="467"/>
      <c r="I104" s="471" t="str">
        <f t="shared" ca="1" si="9"/>
        <v>101-ene-24 to 31-dic-24</v>
      </c>
      <c r="J104" s="427" t="s">
        <v>439</v>
      </c>
      <c r="K104" s="493"/>
      <c r="L104" s="471" t="b">
        <f t="shared" si="10"/>
        <v>1</v>
      </c>
      <c r="M104" s="471" t="b">
        <f t="shared" si="11"/>
        <v>0</v>
      </c>
      <c r="N104" s="471" t="s">
        <v>861</v>
      </c>
      <c r="O104" s="50"/>
      <c r="P104" s="314"/>
      <c r="Q104" s="314"/>
      <c r="R104" s="314"/>
      <c r="S104" s="314"/>
      <c r="T104" s="314"/>
      <c r="U104" s="314"/>
      <c r="V104" s="99"/>
      <c r="W104" s="99"/>
      <c r="X104" s="156"/>
    </row>
    <row r="105" spans="1:24" ht="47.1" customHeight="1" x14ac:dyDescent="0.25">
      <c r="A105" s="113"/>
      <c r="B105" s="396">
        <v>10</v>
      </c>
      <c r="C105" s="419" t="str">
        <f t="shared" si="7"/>
        <v/>
      </c>
      <c r="D105" s="420" t="str">
        <f ca="1">TEXT(IFERROR(INDEX('Overview - Section A'!$A$37:$A$44,MATCH(J105,'Overview - Section A'!$U$37:$U$44,0)),""),"d-mmm-yy") &amp;" to " &amp; TEXT(IFERROR(INDEX('Overview - Section A'!$E$37:$E$44,MATCH(J105,'Overview - Section A'!$U$37:$U$44,0)),""),"d-mmm-yy")</f>
        <v>1-ene-25 to 31-dic-25</v>
      </c>
      <c r="E105" s="492"/>
      <c r="F105" s="422"/>
      <c r="G105" s="484" t="str">
        <f t="shared" si="8"/>
        <v/>
      </c>
      <c r="H105" s="467"/>
      <c r="I105" s="471" t="str">
        <f t="shared" ca="1" si="9"/>
        <v>101-ene-25 to 31-dic-25</v>
      </c>
      <c r="J105" s="427" t="s">
        <v>441</v>
      </c>
      <c r="K105" s="493"/>
      <c r="L105" s="471" t="b">
        <f t="shared" si="10"/>
        <v>1</v>
      </c>
      <c r="M105" s="471" t="b">
        <f t="shared" si="11"/>
        <v>0</v>
      </c>
      <c r="N105" s="471" t="s">
        <v>862</v>
      </c>
      <c r="O105" s="50"/>
      <c r="P105" s="314"/>
      <c r="Q105" s="314"/>
      <c r="R105" s="314"/>
      <c r="S105" s="314"/>
      <c r="T105" s="314"/>
      <c r="U105" s="314"/>
      <c r="V105" s="99"/>
      <c r="W105" s="99"/>
      <c r="X105" s="156"/>
    </row>
    <row r="106" spans="1:24" ht="47.1" customHeight="1" x14ac:dyDescent="0.25">
      <c r="A106" s="113"/>
      <c r="B106" s="396">
        <v>11</v>
      </c>
      <c r="C106" s="419" t="str">
        <f t="shared" si="7"/>
        <v/>
      </c>
      <c r="D106" s="420" t="str">
        <f ca="1">TEXT(IFERROR(INDEX('Overview - Section A'!$A$37:$A$44,MATCH(J106,'Overview - Section A'!$U$37:$U$44,0)),""),"d-mmm-yy") &amp;" to " &amp; TEXT(IFERROR(INDEX('Overview - Section A'!$E$37:$E$44,MATCH(J106,'Overview - Section A'!$U$37:$U$44,0)),""),"d-mmm-yy")</f>
        <v>1-ene-20 to 31-dic-20</v>
      </c>
      <c r="E106" s="492"/>
      <c r="F106" s="422"/>
      <c r="G106" s="484" t="str">
        <f t="shared" si="8"/>
        <v/>
      </c>
      <c r="H106" s="467"/>
      <c r="I106" s="471" t="str">
        <f t="shared" ca="1" si="9"/>
        <v>111-ene-20 to 31-dic-20</v>
      </c>
      <c r="J106" s="427" t="s">
        <v>431</v>
      </c>
      <c r="K106" s="493"/>
      <c r="L106" s="471" t="b">
        <f t="shared" si="10"/>
        <v>1</v>
      </c>
      <c r="M106" s="471" t="b">
        <f t="shared" si="11"/>
        <v>0</v>
      </c>
      <c r="N106" s="471" t="s">
        <v>863</v>
      </c>
      <c r="O106" s="50"/>
      <c r="P106" s="314"/>
      <c r="Q106" s="314"/>
      <c r="R106" s="314"/>
      <c r="S106" s="314"/>
      <c r="T106" s="314"/>
      <c r="U106" s="314"/>
      <c r="V106" s="99"/>
      <c r="W106" s="99"/>
      <c r="X106" s="156"/>
    </row>
    <row r="107" spans="1:24" ht="47.1" customHeight="1" x14ac:dyDescent="0.25">
      <c r="A107" s="113"/>
      <c r="B107" s="396">
        <v>11</v>
      </c>
      <c r="C107" s="419" t="str">
        <f t="shared" si="7"/>
        <v/>
      </c>
      <c r="D107" s="420" t="str">
        <f ca="1">TEXT(IFERROR(INDEX('Overview - Section A'!$A$37:$A$44,MATCH(J107,'Overview - Section A'!$U$37:$U$44,0)),""),"d-mmm-yy") &amp;" to " &amp; TEXT(IFERROR(INDEX('Overview - Section A'!$E$37:$E$44,MATCH(J107,'Overview - Section A'!$U$37:$U$44,0)),""),"d-mmm-yy")</f>
        <v>1-ene-21 to 31-dic-21</v>
      </c>
      <c r="E107" s="492"/>
      <c r="F107" s="422"/>
      <c r="G107" s="484" t="str">
        <f t="shared" si="8"/>
        <v/>
      </c>
      <c r="H107" s="467"/>
      <c r="I107" s="471" t="str">
        <f t="shared" ca="1" si="9"/>
        <v>111-ene-21 to 31-dic-21</v>
      </c>
      <c r="J107" s="427" t="s">
        <v>433</v>
      </c>
      <c r="K107" s="493"/>
      <c r="L107" s="471" t="b">
        <f t="shared" si="10"/>
        <v>1</v>
      </c>
      <c r="M107" s="471" t="b">
        <f t="shared" si="11"/>
        <v>0</v>
      </c>
      <c r="N107" s="471" t="s">
        <v>864</v>
      </c>
      <c r="O107" s="50"/>
      <c r="P107" s="314"/>
      <c r="Q107" s="314"/>
      <c r="R107" s="314"/>
      <c r="S107" s="314"/>
      <c r="T107" s="314"/>
      <c r="U107" s="314"/>
      <c r="V107" s="99"/>
      <c r="W107" s="99"/>
      <c r="X107" s="156"/>
    </row>
    <row r="108" spans="1:24" ht="47.1" customHeight="1" x14ac:dyDescent="0.25">
      <c r="A108" s="113"/>
      <c r="B108" s="396">
        <v>11</v>
      </c>
      <c r="C108" s="419" t="str">
        <f t="shared" si="7"/>
        <v/>
      </c>
      <c r="D108" s="420" t="str">
        <f ca="1">TEXT(IFERROR(INDEX('Overview - Section A'!$A$37:$A$44,MATCH(J108,'Overview - Section A'!$U$37:$U$44,0)),""),"d-mmm-yy") &amp;" to " &amp; TEXT(IFERROR(INDEX('Overview - Section A'!$E$37:$E$44,MATCH(J108,'Overview - Section A'!$U$37:$U$44,0)),""),"d-mmm-yy")</f>
        <v>1-ene-22 to 31-dic-22</v>
      </c>
      <c r="E108" s="492"/>
      <c r="F108" s="422"/>
      <c r="G108" s="484" t="str">
        <f t="shared" si="8"/>
        <v/>
      </c>
      <c r="H108" s="467"/>
      <c r="I108" s="471" t="str">
        <f t="shared" ca="1" si="9"/>
        <v>111-ene-22 to 31-dic-22</v>
      </c>
      <c r="J108" s="427" t="s">
        <v>435</v>
      </c>
      <c r="K108" s="493"/>
      <c r="L108" s="471" t="b">
        <f t="shared" si="10"/>
        <v>1</v>
      </c>
      <c r="M108" s="471" t="b">
        <f t="shared" si="11"/>
        <v>0</v>
      </c>
      <c r="N108" s="471" t="s">
        <v>865</v>
      </c>
      <c r="O108" s="50"/>
      <c r="P108" s="314"/>
      <c r="Q108" s="314"/>
      <c r="R108" s="314"/>
      <c r="S108" s="314"/>
      <c r="T108" s="314"/>
      <c r="U108" s="314"/>
      <c r="V108" s="99"/>
      <c r="W108" s="99"/>
      <c r="X108" s="156"/>
    </row>
    <row r="109" spans="1:24" ht="47.1" customHeight="1" x14ac:dyDescent="0.25">
      <c r="A109" s="113"/>
      <c r="B109" s="396">
        <v>11</v>
      </c>
      <c r="C109" s="419" t="str">
        <f t="shared" si="7"/>
        <v/>
      </c>
      <c r="D109" s="420" t="str">
        <f ca="1">TEXT(IFERROR(INDEX('Overview - Section A'!$A$37:$A$44,MATCH(J109,'Overview - Section A'!$U$37:$U$44,0)),""),"d-mmm-yy") &amp;" to " &amp; TEXT(IFERROR(INDEX('Overview - Section A'!$E$37:$E$44,MATCH(J109,'Overview - Section A'!$U$37:$U$44,0)),""),"d-mmm-yy")</f>
        <v>1-ene-23 to 31-dic-23</v>
      </c>
      <c r="E109" s="492"/>
      <c r="F109" s="422"/>
      <c r="G109" s="484" t="str">
        <f t="shared" si="8"/>
        <v/>
      </c>
      <c r="H109" s="467"/>
      <c r="I109" s="471" t="str">
        <f t="shared" ca="1" si="9"/>
        <v>111-ene-23 to 31-dic-23</v>
      </c>
      <c r="J109" s="427" t="s">
        <v>437</v>
      </c>
      <c r="K109" s="493"/>
      <c r="L109" s="471" t="b">
        <f t="shared" si="10"/>
        <v>1</v>
      </c>
      <c r="M109" s="471" t="b">
        <f t="shared" si="11"/>
        <v>0</v>
      </c>
      <c r="N109" s="471" t="s">
        <v>866</v>
      </c>
      <c r="O109" s="50"/>
      <c r="P109" s="314"/>
      <c r="Q109" s="314"/>
      <c r="R109" s="314"/>
      <c r="S109" s="314"/>
      <c r="T109" s="314"/>
      <c r="U109" s="314"/>
      <c r="V109" s="99"/>
      <c r="W109" s="99"/>
      <c r="X109" s="156"/>
    </row>
    <row r="110" spans="1:24" ht="47.1" customHeight="1" x14ac:dyDescent="0.25">
      <c r="A110" s="113"/>
      <c r="B110" s="396">
        <v>11</v>
      </c>
      <c r="C110" s="419" t="str">
        <f t="shared" ref="C110:C173" si="12">IF(B110=B109,"",VLOOKUP(B110,$A$10:$AA$42,27,FALSE))</f>
        <v/>
      </c>
      <c r="D110" s="420" t="str">
        <f ca="1">TEXT(IFERROR(INDEX('Overview - Section A'!$A$37:$A$44,MATCH(J110,'Overview - Section A'!$U$37:$U$44,0)),""),"d-mmm-yy") &amp;" to " &amp; TEXT(IFERROR(INDEX('Overview - Section A'!$E$37:$E$44,MATCH(J110,'Overview - Section A'!$U$37:$U$44,0)),""),"d-mmm-yy")</f>
        <v>1-ene-24 to 31-dic-24</v>
      </c>
      <c r="E110" s="492"/>
      <c r="F110" s="422"/>
      <c r="G110" s="484" t="str">
        <f t="shared" ref="G110:G173" si="13">IF(IF(AND(E110="",F110=""),K110,IFERROR((E110/F110)*100,""))=0,"",IF(AND(E110="",F110=""),K110,IFERROR((E110/F110)*100,"")))</f>
        <v/>
      </c>
      <c r="H110" s="467"/>
      <c r="I110" s="471" t="str">
        <f t="shared" ref="I110:I173" ca="1" si="14">CONCATENATE(B110,D110)</f>
        <v>111-ene-24 to 31-dic-24</v>
      </c>
      <c r="J110" s="427" t="s">
        <v>439</v>
      </c>
      <c r="K110" s="493"/>
      <c r="L110" s="471" t="b">
        <f t="shared" ref="L110:L173" si="15">IFERROR(TRUE,FALSE)</f>
        <v>1</v>
      </c>
      <c r="M110" s="471" t="b">
        <f t="shared" ref="M110:M173" si="16">IFERROR(IF(OR(E110&lt;&gt;"",F110&lt;&gt;"",G110&lt;&gt;"",H110&lt;&gt;""),TRUE,FALSE),FALSE)</f>
        <v>0</v>
      </c>
      <c r="N110" s="471" t="s">
        <v>867</v>
      </c>
      <c r="O110" s="50"/>
      <c r="P110" s="314"/>
      <c r="Q110" s="314"/>
      <c r="R110" s="314"/>
      <c r="S110" s="314"/>
      <c r="T110" s="314"/>
      <c r="U110" s="314"/>
      <c r="V110" s="99"/>
      <c r="W110" s="99"/>
      <c r="X110" s="156"/>
    </row>
    <row r="111" spans="1:24" ht="47.1" customHeight="1" x14ac:dyDescent="0.25">
      <c r="A111" s="113"/>
      <c r="B111" s="396">
        <v>11</v>
      </c>
      <c r="C111" s="419" t="str">
        <f t="shared" si="12"/>
        <v/>
      </c>
      <c r="D111" s="420" t="str">
        <f ca="1">TEXT(IFERROR(INDEX('Overview - Section A'!$A$37:$A$44,MATCH(J111,'Overview - Section A'!$U$37:$U$44,0)),""),"d-mmm-yy") &amp;" to " &amp; TEXT(IFERROR(INDEX('Overview - Section A'!$E$37:$E$44,MATCH(J111,'Overview - Section A'!$U$37:$U$44,0)),""),"d-mmm-yy")</f>
        <v>1-ene-25 to 31-dic-25</v>
      </c>
      <c r="E111" s="492"/>
      <c r="F111" s="422"/>
      <c r="G111" s="484" t="str">
        <f t="shared" si="13"/>
        <v/>
      </c>
      <c r="H111" s="467"/>
      <c r="I111" s="471" t="str">
        <f t="shared" ca="1" si="14"/>
        <v>111-ene-25 to 31-dic-25</v>
      </c>
      <c r="J111" s="427" t="s">
        <v>441</v>
      </c>
      <c r="K111" s="493"/>
      <c r="L111" s="471" t="b">
        <f t="shared" si="15"/>
        <v>1</v>
      </c>
      <c r="M111" s="471" t="b">
        <f t="shared" si="16"/>
        <v>0</v>
      </c>
      <c r="N111" s="471" t="s">
        <v>868</v>
      </c>
      <c r="O111" s="50"/>
      <c r="P111" s="314"/>
      <c r="Q111" s="314"/>
      <c r="R111" s="314"/>
      <c r="S111" s="314"/>
      <c r="T111" s="314"/>
      <c r="U111" s="314"/>
      <c r="V111" s="99"/>
      <c r="W111" s="99"/>
      <c r="X111" s="156"/>
    </row>
    <row r="112" spans="1:24" ht="47.1" customHeight="1" x14ac:dyDescent="0.25">
      <c r="A112" s="113"/>
      <c r="B112" s="396">
        <v>12</v>
      </c>
      <c r="C112" s="419" t="str">
        <f t="shared" si="12"/>
        <v/>
      </c>
      <c r="D112" s="420" t="str">
        <f ca="1">TEXT(IFERROR(INDEX('Overview - Section A'!$A$37:$A$44,MATCH(J112,'Overview - Section A'!$U$37:$U$44,0)),""),"d-mmm-yy") &amp;" to " &amp; TEXT(IFERROR(INDEX('Overview - Section A'!$E$37:$E$44,MATCH(J112,'Overview - Section A'!$U$37:$U$44,0)),""),"d-mmm-yy")</f>
        <v>1-ene-20 to 31-dic-20</v>
      </c>
      <c r="E112" s="492"/>
      <c r="F112" s="422"/>
      <c r="G112" s="484" t="str">
        <f t="shared" si="13"/>
        <v/>
      </c>
      <c r="H112" s="467"/>
      <c r="I112" s="471" t="str">
        <f t="shared" ca="1" si="14"/>
        <v>121-ene-20 to 31-dic-20</v>
      </c>
      <c r="J112" s="427" t="s">
        <v>431</v>
      </c>
      <c r="K112" s="493"/>
      <c r="L112" s="471" t="b">
        <f t="shared" si="15"/>
        <v>1</v>
      </c>
      <c r="M112" s="471" t="b">
        <f t="shared" si="16"/>
        <v>0</v>
      </c>
      <c r="N112" s="471" t="s">
        <v>869</v>
      </c>
      <c r="O112" s="50"/>
      <c r="P112" s="314"/>
      <c r="Q112" s="314"/>
      <c r="R112" s="314"/>
      <c r="S112" s="314"/>
      <c r="T112" s="314"/>
      <c r="U112" s="314"/>
      <c r="V112" s="99"/>
      <c r="W112" s="99"/>
      <c r="X112" s="156"/>
    </row>
    <row r="113" spans="1:24" ht="47.1" customHeight="1" x14ac:dyDescent="0.25">
      <c r="A113" s="113"/>
      <c r="B113" s="396">
        <v>12</v>
      </c>
      <c r="C113" s="419" t="str">
        <f t="shared" si="12"/>
        <v/>
      </c>
      <c r="D113" s="420" t="str">
        <f ca="1">TEXT(IFERROR(INDEX('Overview - Section A'!$A$37:$A$44,MATCH(J113,'Overview - Section A'!$U$37:$U$44,0)),""),"d-mmm-yy") &amp;" to " &amp; TEXT(IFERROR(INDEX('Overview - Section A'!$E$37:$E$44,MATCH(J113,'Overview - Section A'!$U$37:$U$44,0)),""),"d-mmm-yy")</f>
        <v>1-ene-21 to 31-dic-21</v>
      </c>
      <c r="E113" s="492"/>
      <c r="F113" s="422"/>
      <c r="G113" s="484" t="str">
        <f t="shared" si="13"/>
        <v/>
      </c>
      <c r="H113" s="467"/>
      <c r="I113" s="471" t="str">
        <f t="shared" ca="1" si="14"/>
        <v>121-ene-21 to 31-dic-21</v>
      </c>
      <c r="J113" s="427" t="s">
        <v>433</v>
      </c>
      <c r="K113" s="493"/>
      <c r="L113" s="471" t="b">
        <f t="shared" si="15"/>
        <v>1</v>
      </c>
      <c r="M113" s="471" t="b">
        <f t="shared" si="16"/>
        <v>0</v>
      </c>
      <c r="N113" s="471" t="s">
        <v>870</v>
      </c>
      <c r="O113" s="50"/>
      <c r="P113" s="314"/>
      <c r="Q113" s="314"/>
      <c r="R113" s="314"/>
      <c r="S113" s="314"/>
      <c r="T113" s="314"/>
      <c r="U113" s="314"/>
      <c r="V113" s="99"/>
      <c r="W113" s="99"/>
      <c r="X113" s="156"/>
    </row>
    <row r="114" spans="1:24" ht="47.1" customHeight="1" x14ac:dyDescent="0.25">
      <c r="A114" s="113"/>
      <c r="B114" s="396">
        <v>12</v>
      </c>
      <c r="C114" s="419" t="str">
        <f t="shared" si="12"/>
        <v/>
      </c>
      <c r="D114" s="420" t="str">
        <f ca="1">TEXT(IFERROR(INDEX('Overview - Section A'!$A$37:$A$44,MATCH(J114,'Overview - Section A'!$U$37:$U$44,0)),""),"d-mmm-yy") &amp;" to " &amp; TEXT(IFERROR(INDEX('Overview - Section A'!$E$37:$E$44,MATCH(J114,'Overview - Section A'!$U$37:$U$44,0)),""),"d-mmm-yy")</f>
        <v>1-ene-22 to 31-dic-22</v>
      </c>
      <c r="E114" s="492"/>
      <c r="F114" s="422"/>
      <c r="G114" s="484" t="str">
        <f t="shared" si="13"/>
        <v/>
      </c>
      <c r="H114" s="467"/>
      <c r="I114" s="471" t="str">
        <f t="shared" ca="1" si="14"/>
        <v>121-ene-22 to 31-dic-22</v>
      </c>
      <c r="J114" s="427" t="s">
        <v>435</v>
      </c>
      <c r="K114" s="493"/>
      <c r="L114" s="471" t="b">
        <f t="shared" si="15"/>
        <v>1</v>
      </c>
      <c r="M114" s="471" t="b">
        <f t="shared" si="16"/>
        <v>0</v>
      </c>
      <c r="N114" s="471" t="s">
        <v>871</v>
      </c>
      <c r="O114" s="50"/>
      <c r="P114" s="314"/>
      <c r="Q114" s="314"/>
      <c r="R114" s="314"/>
      <c r="S114" s="314"/>
      <c r="T114" s="314"/>
      <c r="U114" s="314"/>
      <c r="V114" s="99"/>
      <c r="W114" s="99"/>
      <c r="X114" s="156"/>
    </row>
    <row r="115" spans="1:24" ht="47.1" customHeight="1" x14ac:dyDescent="0.25">
      <c r="A115" s="113"/>
      <c r="B115" s="396">
        <v>12</v>
      </c>
      <c r="C115" s="419" t="str">
        <f t="shared" si="12"/>
        <v/>
      </c>
      <c r="D115" s="420" t="str">
        <f ca="1">TEXT(IFERROR(INDEX('Overview - Section A'!$A$37:$A$44,MATCH(J115,'Overview - Section A'!$U$37:$U$44,0)),""),"d-mmm-yy") &amp;" to " &amp; TEXT(IFERROR(INDEX('Overview - Section A'!$E$37:$E$44,MATCH(J115,'Overview - Section A'!$U$37:$U$44,0)),""),"d-mmm-yy")</f>
        <v>1-ene-23 to 31-dic-23</v>
      </c>
      <c r="E115" s="492"/>
      <c r="F115" s="422"/>
      <c r="G115" s="484" t="str">
        <f t="shared" si="13"/>
        <v/>
      </c>
      <c r="H115" s="467"/>
      <c r="I115" s="471" t="str">
        <f t="shared" ca="1" si="14"/>
        <v>121-ene-23 to 31-dic-23</v>
      </c>
      <c r="J115" s="427" t="s">
        <v>437</v>
      </c>
      <c r="K115" s="493"/>
      <c r="L115" s="471" t="b">
        <f t="shared" si="15"/>
        <v>1</v>
      </c>
      <c r="M115" s="471" t="b">
        <f t="shared" si="16"/>
        <v>0</v>
      </c>
      <c r="N115" s="471" t="s">
        <v>872</v>
      </c>
      <c r="O115" s="50"/>
      <c r="P115" s="314"/>
      <c r="Q115" s="314"/>
      <c r="R115" s="314"/>
      <c r="S115" s="314"/>
      <c r="T115" s="314"/>
      <c r="U115" s="314"/>
      <c r="V115" s="99"/>
      <c r="W115" s="99"/>
      <c r="X115" s="156"/>
    </row>
    <row r="116" spans="1:24" ht="47.1" customHeight="1" x14ac:dyDescent="0.25">
      <c r="A116" s="113"/>
      <c r="B116" s="396">
        <v>12</v>
      </c>
      <c r="C116" s="419" t="str">
        <f t="shared" si="12"/>
        <v/>
      </c>
      <c r="D116" s="420" t="str">
        <f ca="1">TEXT(IFERROR(INDEX('Overview - Section A'!$A$37:$A$44,MATCH(J116,'Overview - Section A'!$U$37:$U$44,0)),""),"d-mmm-yy") &amp;" to " &amp; TEXT(IFERROR(INDEX('Overview - Section A'!$E$37:$E$44,MATCH(J116,'Overview - Section A'!$U$37:$U$44,0)),""),"d-mmm-yy")</f>
        <v>1-ene-24 to 31-dic-24</v>
      </c>
      <c r="E116" s="492"/>
      <c r="F116" s="422"/>
      <c r="G116" s="484" t="str">
        <f t="shared" si="13"/>
        <v/>
      </c>
      <c r="H116" s="467"/>
      <c r="I116" s="471" t="str">
        <f t="shared" ca="1" si="14"/>
        <v>121-ene-24 to 31-dic-24</v>
      </c>
      <c r="J116" s="427" t="s">
        <v>439</v>
      </c>
      <c r="K116" s="493"/>
      <c r="L116" s="471" t="b">
        <f t="shared" si="15"/>
        <v>1</v>
      </c>
      <c r="M116" s="471" t="b">
        <f t="shared" si="16"/>
        <v>0</v>
      </c>
      <c r="N116" s="471" t="s">
        <v>873</v>
      </c>
      <c r="O116" s="50"/>
      <c r="P116" s="314"/>
      <c r="Q116" s="314"/>
      <c r="R116" s="314"/>
      <c r="S116" s="314"/>
      <c r="T116" s="314"/>
      <c r="U116" s="314"/>
      <c r="V116" s="99"/>
      <c r="W116" s="99"/>
      <c r="X116" s="156"/>
    </row>
    <row r="117" spans="1:24" ht="47.1" customHeight="1" x14ac:dyDescent="0.25">
      <c r="A117" s="113"/>
      <c r="B117" s="396">
        <v>12</v>
      </c>
      <c r="C117" s="419" t="str">
        <f t="shared" si="12"/>
        <v/>
      </c>
      <c r="D117" s="420" t="str">
        <f ca="1">TEXT(IFERROR(INDEX('Overview - Section A'!$A$37:$A$44,MATCH(J117,'Overview - Section A'!$U$37:$U$44,0)),""),"d-mmm-yy") &amp;" to " &amp; TEXT(IFERROR(INDEX('Overview - Section A'!$E$37:$E$44,MATCH(J117,'Overview - Section A'!$U$37:$U$44,0)),""),"d-mmm-yy")</f>
        <v>1-ene-25 to 31-dic-25</v>
      </c>
      <c r="E117" s="492"/>
      <c r="F117" s="422"/>
      <c r="G117" s="484" t="str">
        <f t="shared" si="13"/>
        <v/>
      </c>
      <c r="H117" s="467"/>
      <c r="I117" s="471" t="str">
        <f t="shared" ca="1" si="14"/>
        <v>121-ene-25 to 31-dic-25</v>
      </c>
      <c r="J117" s="427" t="s">
        <v>441</v>
      </c>
      <c r="K117" s="493"/>
      <c r="L117" s="471" t="b">
        <f t="shared" si="15"/>
        <v>1</v>
      </c>
      <c r="M117" s="471" t="b">
        <f t="shared" si="16"/>
        <v>0</v>
      </c>
      <c r="N117" s="471" t="s">
        <v>874</v>
      </c>
      <c r="O117" s="50"/>
      <c r="P117" s="314"/>
      <c r="Q117" s="314"/>
      <c r="R117" s="314"/>
      <c r="S117" s="314"/>
      <c r="T117" s="314"/>
      <c r="U117" s="314"/>
      <c r="V117" s="99"/>
      <c r="W117" s="99"/>
      <c r="X117" s="156"/>
    </row>
    <row r="118" spans="1:24" ht="47.1" customHeight="1" x14ac:dyDescent="0.25">
      <c r="A118" s="113"/>
      <c r="B118" s="396">
        <v>13</v>
      </c>
      <c r="C118" s="419" t="str">
        <f t="shared" si="12"/>
        <v/>
      </c>
      <c r="D118" s="420" t="str">
        <f ca="1">TEXT(IFERROR(INDEX('Overview - Section A'!$A$37:$A$44,MATCH(J118,'Overview - Section A'!$U$37:$U$44,0)),""),"d-mmm-yy") &amp;" to " &amp; TEXT(IFERROR(INDEX('Overview - Section A'!$E$37:$E$44,MATCH(J118,'Overview - Section A'!$U$37:$U$44,0)),""),"d-mmm-yy")</f>
        <v>1-ene-20 to 31-dic-20</v>
      </c>
      <c r="E118" s="492"/>
      <c r="F118" s="422"/>
      <c r="G118" s="484" t="str">
        <f t="shared" si="13"/>
        <v/>
      </c>
      <c r="H118" s="467"/>
      <c r="I118" s="471" t="str">
        <f t="shared" ca="1" si="14"/>
        <v>131-ene-20 to 31-dic-20</v>
      </c>
      <c r="J118" s="427" t="s">
        <v>431</v>
      </c>
      <c r="K118" s="493"/>
      <c r="L118" s="471" t="b">
        <f t="shared" si="15"/>
        <v>1</v>
      </c>
      <c r="M118" s="471" t="b">
        <f t="shared" si="16"/>
        <v>0</v>
      </c>
      <c r="N118" s="471" t="s">
        <v>875</v>
      </c>
      <c r="O118" s="50"/>
      <c r="P118" s="314"/>
      <c r="Q118" s="314"/>
      <c r="R118" s="314"/>
      <c r="S118" s="314"/>
      <c r="T118" s="314"/>
      <c r="U118" s="314"/>
      <c r="V118" s="99"/>
      <c r="W118" s="99"/>
      <c r="X118" s="156"/>
    </row>
    <row r="119" spans="1:24" ht="47.1" customHeight="1" x14ac:dyDescent="0.25">
      <c r="A119" s="113"/>
      <c r="B119" s="396">
        <v>13</v>
      </c>
      <c r="C119" s="419" t="str">
        <f t="shared" si="12"/>
        <v/>
      </c>
      <c r="D119" s="420" t="str">
        <f ca="1">TEXT(IFERROR(INDEX('Overview - Section A'!$A$37:$A$44,MATCH(J119,'Overview - Section A'!$U$37:$U$44,0)),""),"d-mmm-yy") &amp;" to " &amp; TEXT(IFERROR(INDEX('Overview - Section A'!$E$37:$E$44,MATCH(J119,'Overview - Section A'!$U$37:$U$44,0)),""),"d-mmm-yy")</f>
        <v>1-ene-21 to 31-dic-21</v>
      </c>
      <c r="E119" s="492"/>
      <c r="F119" s="422"/>
      <c r="G119" s="484" t="str">
        <f t="shared" si="13"/>
        <v/>
      </c>
      <c r="H119" s="467"/>
      <c r="I119" s="471" t="str">
        <f t="shared" ca="1" si="14"/>
        <v>131-ene-21 to 31-dic-21</v>
      </c>
      <c r="J119" s="427" t="s">
        <v>433</v>
      </c>
      <c r="K119" s="493"/>
      <c r="L119" s="471" t="b">
        <f t="shared" si="15"/>
        <v>1</v>
      </c>
      <c r="M119" s="471" t="b">
        <f t="shared" si="16"/>
        <v>0</v>
      </c>
      <c r="N119" s="471" t="s">
        <v>876</v>
      </c>
      <c r="O119" s="50"/>
      <c r="P119" s="314"/>
      <c r="Q119" s="314"/>
      <c r="R119" s="314"/>
      <c r="S119" s="314"/>
      <c r="T119" s="314"/>
      <c r="U119" s="314"/>
      <c r="V119" s="99"/>
      <c r="W119" s="99"/>
      <c r="X119" s="156"/>
    </row>
    <row r="120" spans="1:24" ht="47.1" customHeight="1" x14ac:dyDescent="0.25">
      <c r="A120" s="113"/>
      <c r="B120" s="396">
        <v>13</v>
      </c>
      <c r="C120" s="419" t="str">
        <f t="shared" si="12"/>
        <v/>
      </c>
      <c r="D120" s="420" t="str">
        <f ca="1">TEXT(IFERROR(INDEX('Overview - Section A'!$A$37:$A$44,MATCH(J120,'Overview - Section A'!$U$37:$U$44,0)),""),"d-mmm-yy") &amp;" to " &amp; TEXT(IFERROR(INDEX('Overview - Section A'!$E$37:$E$44,MATCH(J120,'Overview - Section A'!$U$37:$U$44,0)),""),"d-mmm-yy")</f>
        <v>1-ene-22 to 31-dic-22</v>
      </c>
      <c r="E120" s="492"/>
      <c r="F120" s="422"/>
      <c r="G120" s="484" t="str">
        <f t="shared" si="13"/>
        <v/>
      </c>
      <c r="H120" s="467"/>
      <c r="I120" s="471" t="str">
        <f t="shared" ca="1" si="14"/>
        <v>131-ene-22 to 31-dic-22</v>
      </c>
      <c r="J120" s="427" t="s">
        <v>435</v>
      </c>
      <c r="K120" s="493"/>
      <c r="L120" s="471" t="b">
        <f t="shared" si="15"/>
        <v>1</v>
      </c>
      <c r="M120" s="471" t="b">
        <f t="shared" si="16"/>
        <v>0</v>
      </c>
      <c r="N120" s="471" t="s">
        <v>877</v>
      </c>
      <c r="O120" s="50"/>
      <c r="P120" s="314"/>
      <c r="Q120" s="314"/>
      <c r="R120" s="314"/>
      <c r="S120" s="314"/>
      <c r="T120" s="314"/>
      <c r="U120" s="314"/>
      <c r="V120" s="99"/>
      <c r="W120" s="99"/>
      <c r="X120" s="156"/>
    </row>
    <row r="121" spans="1:24" ht="47.1" customHeight="1" x14ac:dyDescent="0.25">
      <c r="A121" s="113"/>
      <c r="B121" s="396">
        <v>13</v>
      </c>
      <c r="C121" s="419" t="str">
        <f t="shared" si="12"/>
        <v/>
      </c>
      <c r="D121" s="420" t="str">
        <f ca="1">TEXT(IFERROR(INDEX('Overview - Section A'!$A$37:$A$44,MATCH(J121,'Overview - Section A'!$U$37:$U$44,0)),""),"d-mmm-yy") &amp;" to " &amp; TEXT(IFERROR(INDEX('Overview - Section A'!$E$37:$E$44,MATCH(J121,'Overview - Section A'!$U$37:$U$44,0)),""),"d-mmm-yy")</f>
        <v>1-ene-23 to 31-dic-23</v>
      </c>
      <c r="E121" s="492"/>
      <c r="F121" s="422"/>
      <c r="G121" s="484" t="str">
        <f t="shared" si="13"/>
        <v/>
      </c>
      <c r="H121" s="467"/>
      <c r="I121" s="471" t="str">
        <f t="shared" ca="1" si="14"/>
        <v>131-ene-23 to 31-dic-23</v>
      </c>
      <c r="J121" s="427" t="s">
        <v>437</v>
      </c>
      <c r="K121" s="493"/>
      <c r="L121" s="471" t="b">
        <f t="shared" si="15"/>
        <v>1</v>
      </c>
      <c r="M121" s="471" t="b">
        <f t="shared" si="16"/>
        <v>0</v>
      </c>
      <c r="N121" s="471" t="s">
        <v>878</v>
      </c>
      <c r="O121" s="50"/>
      <c r="P121" s="314"/>
      <c r="Q121" s="314"/>
      <c r="R121" s="314"/>
      <c r="S121" s="314"/>
      <c r="T121" s="314"/>
      <c r="U121" s="314"/>
      <c r="V121" s="99"/>
      <c r="W121" s="99"/>
      <c r="X121" s="156"/>
    </row>
    <row r="122" spans="1:24" ht="47.1" customHeight="1" x14ac:dyDescent="0.25">
      <c r="A122" s="113"/>
      <c r="B122" s="396">
        <v>13</v>
      </c>
      <c r="C122" s="419" t="str">
        <f t="shared" si="12"/>
        <v/>
      </c>
      <c r="D122" s="420" t="str">
        <f ca="1">TEXT(IFERROR(INDEX('Overview - Section A'!$A$37:$A$44,MATCH(J122,'Overview - Section A'!$U$37:$U$44,0)),""),"d-mmm-yy") &amp;" to " &amp; TEXT(IFERROR(INDEX('Overview - Section A'!$E$37:$E$44,MATCH(J122,'Overview - Section A'!$U$37:$U$44,0)),""),"d-mmm-yy")</f>
        <v>1-ene-24 to 31-dic-24</v>
      </c>
      <c r="E122" s="492"/>
      <c r="F122" s="422"/>
      <c r="G122" s="484" t="str">
        <f t="shared" si="13"/>
        <v/>
      </c>
      <c r="H122" s="467"/>
      <c r="I122" s="471" t="str">
        <f t="shared" ca="1" si="14"/>
        <v>131-ene-24 to 31-dic-24</v>
      </c>
      <c r="J122" s="427" t="s">
        <v>439</v>
      </c>
      <c r="K122" s="493"/>
      <c r="L122" s="471" t="b">
        <f t="shared" si="15"/>
        <v>1</v>
      </c>
      <c r="M122" s="471" t="b">
        <f t="shared" si="16"/>
        <v>0</v>
      </c>
      <c r="N122" s="471" t="s">
        <v>879</v>
      </c>
      <c r="O122" s="50"/>
      <c r="P122" s="314"/>
      <c r="Q122" s="314"/>
      <c r="R122" s="314"/>
      <c r="S122" s="314"/>
      <c r="T122" s="314"/>
      <c r="U122" s="314"/>
      <c r="V122" s="99"/>
      <c r="W122" s="99"/>
      <c r="X122" s="156"/>
    </row>
    <row r="123" spans="1:24" ht="47.1" customHeight="1" x14ac:dyDescent="0.25">
      <c r="A123" s="113"/>
      <c r="B123" s="396">
        <v>13</v>
      </c>
      <c r="C123" s="419" t="str">
        <f t="shared" si="12"/>
        <v/>
      </c>
      <c r="D123" s="420" t="str">
        <f ca="1">TEXT(IFERROR(INDEX('Overview - Section A'!$A$37:$A$44,MATCH(J123,'Overview - Section A'!$U$37:$U$44,0)),""),"d-mmm-yy") &amp;" to " &amp; TEXT(IFERROR(INDEX('Overview - Section A'!$E$37:$E$44,MATCH(J123,'Overview - Section A'!$U$37:$U$44,0)),""),"d-mmm-yy")</f>
        <v>1-ene-25 to 31-dic-25</v>
      </c>
      <c r="E123" s="492"/>
      <c r="F123" s="422"/>
      <c r="G123" s="484" t="str">
        <f t="shared" si="13"/>
        <v/>
      </c>
      <c r="H123" s="467"/>
      <c r="I123" s="471" t="str">
        <f t="shared" ca="1" si="14"/>
        <v>131-ene-25 to 31-dic-25</v>
      </c>
      <c r="J123" s="427" t="s">
        <v>441</v>
      </c>
      <c r="K123" s="493"/>
      <c r="L123" s="471" t="b">
        <f t="shared" si="15"/>
        <v>1</v>
      </c>
      <c r="M123" s="471" t="b">
        <f t="shared" si="16"/>
        <v>0</v>
      </c>
      <c r="N123" s="471" t="s">
        <v>880</v>
      </c>
      <c r="O123" s="50"/>
      <c r="P123" s="314"/>
      <c r="Q123" s="314"/>
      <c r="R123" s="314"/>
      <c r="S123" s="314"/>
      <c r="T123" s="314"/>
      <c r="U123" s="314"/>
      <c r="V123" s="99"/>
      <c r="W123" s="99"/>
      <c r="X123" s="156"/>
    </row>
    <row r="124" spans="1:24" ht="47.1" customHeight="1" x14ac:dyDescent="0.25">
      <c r="A124" s="113"/>
      <c r="B124" s="396">
        <v>14</v>
      </c>
      <c r="C124" s="419" t="str">
        <f t="shared" si="12"/>
        <v/>
      </c>
      <c r="D124" s="420" t="str">
        <f ca="1">TEXT(IFERROR(INDEX('Overview - Section A'!$A$37:$A$44,MATCH(J124,'Overview - Section A'!$U$37:$U$44,0)),""),"d-mmm-yy") &amp;" to " &amp; TEXT(IFERROR(INDEX('Overview - Section A'!$E$37:$E$44,MATCH(J124,'Overview - Section A'!$U$37:$U$44,0)),""),"d-mmm-yy")</f>
        <v>1-ene-20 to 31-dic-20</v>
      </c>
      <c r="E124" s="492"/>
      <c r="F124" s="422"/>
      <c r="G124" s="484" t="str">
        <f t="shared" si="13"/>
        <v/>
      </c>
      <c r="H124" s="467"/>
      <c r="I124" s="471" t="str">
        <f t="shared" ca="1" si="14"/>
        <v>141-ene-20 to 31-dic-20</v>
      </c>
      <c r="J124" s="427" t="s">
        <v>431</v>
      </c>
      <c r="K124" s="493"/>
      <c r="L124" s="471" t="b">
        <f t="shared" si="15"/>
        <v>1</v>
      </c>
      <c r="M124" s="471" t="b">
        <f t="shared" si="16"/>
        <v>0</v>
      </c>
      <c r="N124" s="471" t="s">
        <v>881</v>
      </c>
      <c r="O124" s="50"/>
      <c r="P124" s="314"/>
      <c r="Q124" s="314"/>
      <c r="R124" s="314"/>
      <c r="S124" s="314"/>
      <c r="T124" s="314"/>
      <c r="U124" s="314"/>
      <c r="V124" s="99"/>
      <c r="W124" s="99"/>
      <c r="X124" s="156"/>
    </row>
    <row r="125" spans="1:24" ht="47.1" customHeight="1" x14ac:dyDescent="0.25">
      <c r="A125" s="113"/>
      <c r="B125" s="396">
        <v>14</v>
      </c>
      <c r="C125" s="419" t="str">
        <f t="shared" si="12"/>
        <v/>
      </c>
      <c r="D125" s="420" t="str">
        <f ca="1">TEXT(IFERROR(INDEX('Overview - Section A'!$A$37:$A$44,MATCH(J125,'Overview - Section A'!$U$37:$U$44,0)),""),"d-mmm-yy") &amp;" to " &amp; TEXT(IFERROR(INDEX('Overview - Section A'!$E$37:$E$44,MATCH(J125,'Overview - Section A'!$U$37:$U$44,0)),""),"d-mmm-yy")</f>
        <v>1-ene-21 to 31-dic-21</v>
      </c>
      <c r="E125" s="492"/>
      <c r="F125" s="422"/>
      <c r="G125" s="484" t="str">
        <f t="shared" si="13"/>
        <v/>
      </c>
      <c r="H125" s="467"/>
      <c r="I125" s="471" t="str">
        <f t="shared" ca="1" si="14"/>
        <v>141-ene-21 to 31-dic-21</v>
      </c>
      <c r="J125" s="427" t="s">
        <v>433</v>
      </c>
      <c r="K125" s="493"/>
      <c r="L125" s="471" t="b">
        <f t="shared" si="15"/>
        <v>1</v>
      </c>
      <c r="M125" s="471" t="b">
        <f t="shared" si="16"/>
        <v>0</v>
      </c>
      <c r="N125" s="471" t="s">
        <v>882</v>
      </c>
      <c r="O125" s="50"/>
      <c r="P125" s="314"/>
      <c r="Q125" s="314"/>
      <c r="R125" s="314"/>
      <c r="S125" s="314"/>
      <c r="T125" s="314"/>
      <c r="U125" s="314"/>
      <c r="V125" s="99"/>
      <c r="W125" s="99"/>
      <c r="X125" s="156"/>
    </row>
    <row r="126" spans="1:24" ht="47.1" customHeight="1" x14ac:dyDescent="0.25">
      <c r="A126" s="113"/>
      <c r="B126" s="396">
        <v>14</v>
      </c>
      <c r="C126" s="419" t="str">
        <f t="shared" si="12"/>
        <v/>
      </c>
      <c r="D126" s="420" t="str">
        <f ca="1">TEXT(IFERROR(INDEX('Overview - Section A'!$A$37:$A$44,MATCH(J126,'Overview - Section A'!$U$37:$U$44,0)),""),"d-mmm-yy") &amp;" to " &amp; TEXT(IFERROR(INDEX('Overview - Section A'!$E$37:$E$44,MATCH(J126,'Overview - Section A'!$U$37:$U$44,0)),""),"d-mmm-yy")</f>
        <v>1-ene-22 to 31-dic-22</v>
      </c>
      <c r="E126" s="492"/>
      <c r="F126" s="422"/>
      <c r="G126" s="484" t="str">
        <f t="shared" si="13"/>
        <v/>
      </c>
      <c r="H126" s="467"/>
      <c r="I126" s="471" t="str">
        <f t="shared" ca="1" si="14"/>
        <v>141-ene-22 to 31-dic-22</v>
      </c>
      <c r="J126" s="427" t="s">
        <v>435</v>
      </c>
      <c r="K126" s="493"/>
      <c r="L126" s="471" t="b">
        <f t="shared" si="15"/>
        <v>1</v>
      </c>
      <c r="M126" s="471" t="b">
        <f t="shared" si="16"/>
        <v>0</v>
      </c>
      <c r="N126" s="471" t="s">
        <v>883</v>
      </c>
      <c r="O126" s="50"/>
      <c r="P126" s="314"/>
      <c r="Q126" s="314"/>
      <c r="R126" s="314"/>
      <c r="S126" s="314"/>
      <c r="T126" s="314"/>
      <c r="U126" s="314"/>
      <c r="V126" s="99"/>
      <c r="W126" s="99"/>
      <c r="X126" s="156"/>
    </row>
    <row r="127" spans="1:24" ht="47.1" customHeight="1" x14ac:dyDescent="0.25">
      <c r="A127" s="113"/>
      <c r="B127" s="396">
        <v>14</v>
      </c>
      <c r="C127" s="419" t="str">
        <f t="shared" si="12"/>
        <v/>
      </c>
      <c r="D127" s="420" t="str">
        <f ca="1">TEXT(IFERROR(INDEX('Overview - Section A'!$A$37:$A$44,MATCH(J127,'Overview - Section A'!$U$37:$U$44,0)),""),"d-mmm-yy") &amp;" to " &amp; TEXT(IFERROR(INDEX('Overview - Section A'!$E$37:$E$44,MATCH(J127,'Overview - Section A'!$U$37:$U$44,0)),""),"d-mmm-yy")</f>
        <v>1-ene-23 to 31-dic-23</v>
      </c>
      <c r="E127" s="492"/>
      <c r="F127" s="422"/>
      <c r="G127" s="484" t="str">
        <f t="shared" si="13"/>
        <v/>
      </c>
      <c r="H127" s="467"/>
      <c r="I127" s="471" t="str">
        <f t="shared" ca="1" si="14"/>
        <v>141-ene-23 to 31-dic-23</v>
      </c>
      <c r="J127" s="427" t="s">
        <v>437</v>
      </c>
      <c r="K127" s="493"/>
      <c r="L127" s="471" t="b">
        <f t="shared" si="15"/>
        <v>1</v>
      </c>
      <c r="M127" s="471" t="b">
        <f t="shared" si="16"/>
        <v>0</v>
      </c>
      <c r="N127" s="471" t="s">
        <v>884</v>
      </c>
      <c r="O127" s="50"/>
      <c r="P127" s="314"/>
      <c r="Q127" s="314"/>
      <c r="R127" s="314"/>
      <c r="S127" s="314"/>
      <c r="T127" s="314"/>
      <c r="U127" s="314"/>
      <c r="V127" s="99"/>
      <c r="W127" s="99"/>
      <c r="X127" s="156"/>
    </row>
    <row r="128" spans="1:24" ht="47.1" customHeight="1" x14ac:dyDescent="0.25">
      <c r="A128" s="113"/>
      <c r="B128" s="396">
        <v>14</v>
      </c>
      <c r="C128" s="419" t="str">
        <f t="shared" si="12"/>
        <v/>
      </c>
      <c r="D128" s="420" t="str">
        <f ca="1">TEXT(IFERROR(INDEX('Overview - Section A'!$A$37:$A$44,MATCH(J128,'Overview - Section A'!$U$37:$U$44,0)),""),"d-mmm-yy") &amp;" to " &amp; TEXT(IFERROR(INDEX('Overview - Section A'!$E$37:$E$44,MATCH(J128,'Overview - Section A'!$U$37:$U$44,0)),""),"d-mmm-yy")</f>
        <v>1-ene-24 to 31-dic-24</v>
      </c>
      <c r="E128" s="492"/>
      <c r="F128" s="422"/>
      <c r="G128" s="484" t="str">
        <f t="shared" si="13"/>
        <v/>
      </c>
      <c r="H128" s="467"/>
      <c r="I128" s="471" t="str">
        <f t="shared" ca="1" si="14"/>
        <v>141-ene-24 to 31-dic-24</v>
      </c>
      <c r="J128" s="427" t="s">
        <v>439</v>
      </c>
      <c r="K128" s="493"/>
      <c r="L128" s="471" t="b">
        <f t="shared" si="15"/>
        <v>1</v>
      </c>
      <c r="M128" s="471" t="b">
        <f t="shared" si="16"/>
        <v>0</v>
      </c>
      <c r="N128" s="471" t="s">
        <v>885</v>
      </c>
      <c r="O128" s="50"/>
      <c r="P128" s="314"/>
      <c r="Q128" s="314"/>
      <c r="R128" s="314"/>
      <c r="S128" s="314"/>
      <c r="T128" s="314"/>
      <c r="U128" s="314"/>
      <c r="V128" s="99"/>
      <c r="W128" s="99"/>
      <c r="X128" s="156"/>
    </row>
    <row r="129" spans="1:24" ht="47.1" customHeight="1" x14ac:dyDescent="0.25">
      <c r="A129" s="113"/>
      <c r="B129" s="396">
        <v>14</v>
      </c>
      <c r="C129" s="419" t="str">
        <f t="shared" si="12"/>
        <v/>
      </c>
      <c r="D129" s="420" t="str">
        <f ca="1">TEXT(IFERROR(INDEX('Overview - Section A'!$A$37:$A$44,MATCH(J129,'Overview - Section A'!$U$37:$U$44,0)),""),"d-mmm-yy") &amp;" to " &amp; TEXT(IFERROR(INDEX('Overview - Section A'!$E$37:$E$44,MATCH(J129,'Overview - Section A'!$U$37:$U$44,0)),""),"d-mmm-yy")</f>
        <v>1-ene-25 to 31-dic-25</v>
      </c>
      <c r="E129" s="492"/>
      <c r="F129" s="422"/>
      <c r="G129" s="484" t="str">
        <f t="shared" si="13"/>
        <v/>
      </c>
      <c r="H129" s="467"/>
      <c r="I129" s="471" t="str">
        <f t="shared" ca="1" si="14"/>
        <v>141-ene-25 to 31-dic-25</v>
      </c>
      <c r="J129" s="427" t="s">
        <v>441</v>
      </c>
      <c r="K129" s="493"/>
      <c r="L129" s="471" t="b">
        <f t="shared" si="15"/>
        <v>1</v>
      </c>
      <c r="M129" s="471" t="b">
        <f t="shared" si="16"/>
        <v>0</v>
      </c>
      <c r="N129" s="471" t="s">
        <v>886</v>
      </c>
      <c r="O129" s="50"/>
      <c r="P129" s="314"/>
      <c r="Q129" s="314"/>
      <c r="R129" s="314"/>
      <c r="S129" s="314"/>
      <c r="T129" s="314"/>
      <c r="U129" s="314"/>
      <c r="V129" s="99"/>
      <c r="W129" s="99"/>
      <c r="X129" s="156"/>
    </row>
    <row r="130" spans="1:24" ht="47.1" customHeight="1" x14ac:dyDescent="0.25">
      <c r="A130" s="113"/>
      <c r="B130" s="396">
        <v>15</v>
      </c>
      <c r="C130" s="419" t="str">
        <f t="shared" si="12"/>
        <v/>
      </c>
      <c r="D130" s="420" t="str">
        <f ca="1">TEXT(IFERROR(INDEX('Overview - Section A'!$A$37:$A$44,MATCH(J130,'Overview - Section A'!$U$37:$U$44,0)),""),"d-mmm-yy") &amp;" to " &amp; TEXT(IFERROR(INDEX('Overview - Section A'!$E$37:$E$44,MATCH(J130,'Overview - Section A'!$U$37:$U$44,0)),""),"d-mmm-yy")</f>
        <v>1-ene-20 to 31-dic-20</v>
      </c>
      <c r="E130" s="492"/>
      <c r="F130" s="422"/>
      <c r="G130" s="484" t="str">
        <f t="shared" si="13"/>
        <v/>
      </c>
      <c r="H130" s="467"/>
      <c r="I130" s="471" t="str">
        <f t="shared" ca="1" si="14"/>
        <v>151-ene-20 to 31-dic-20</v>
      </c>
      <c r="J130" s="427" t="s">
        <v>431</v>
      </c>
      <c r="K130" s="493"/>
      <c r="L130" s="471" t="b">
        <f t="shared" si="15"/>
        <v>1</v>
      </c>
      <c r="M130" s="471" t="b">
        <f t="shared" si="16"/>
        <v>0</v>
      </c>
      <c r="N130" s="471" t="s">
        <v>887</v>
      </c>
      <c r="O130" s="50"/>
      <c r="P130" s="314"/>
      <c r="Q130" s="314"/>
      <c r="R130" s="314"/>
      <c r="S130" s="314"/>
      <c r="T130" s="314"/>
      <c r="U130" s="314"/>
      <c r="V130" s="99"/>
      <c r="W130" s="99"/>
      <c r="X130" s="156"/>
    </row>
    <row r="131" spans="1:24" ht="47.1" customHeight="1" x14ac:dyDescent="0.25">
      <c r="A131" s="113"/>
      <c r="B131" s="396">
        <v>15</v>
      </c>
      <c r="C131" s="419" t="str">
        <f t="shared" si="12"/>
        <v/>
      </c>
      <c r="D131" s="420" t="str">
        <f ca="1">TEXT(IFERROR(INDEX('Overview - Section A'!$A$37:$A$44,MATCH(J131,'Overview - Section A'!$U$37:$U$44,0)),""),"d-mmm-yy") &amp;" to " &amp; TEXT(IFERROR(INDEX('Overview - Section A'!$E$37:$E$44,MATCH(J131,'Overview - Section A'!$U$37:$U$44,0)),""),"d-mmm-yy")</f>
        <v>1-ene-21 to 31-dic-21</v>
      </c>
      <c r="E131" s="492"/>
      <c r="F131" s="422"/>
      <c r="G131" s="484" t="str">
        <f t="shared" si="13"/>
        <v/>
      </c>
      <c r="H131" s="467"/>
      <c r="I131" s="471" t="str">
        <f t="shared" ca="1" si="14"/>
        <v>151-ene-21 to 31-dic-21</v>
      </c>
      <c r="J131" s="427" t="s">
        <v>433</v>
      </c>
      <c r="K131" s="493"/>
      <c r="L131" s="471" t="b">
        <f t="shared" si="15"/>
        <v>1</v>
      </c>
      <c r="M131" s="471" t="b">
        <f t="shared" si="16"/>
        <v>0</v>
      </c>
      <c r="N131" s="471" t="s">
        <v>888</v>
      </c>
      <c r="O131" s="50"/>
      <c r="P131" s="314"/>
      <c r="Q131" s="314"/>
      <c r="R131" s="314"/>
      <c r="S131" s="314"/>
      <c r="T131" s="314"/>
      <c r="U131" s="314"/>
      <c r="V131" s="99"/>
      <c r="W131" s="99"/>
      <c r="X131" s="156"/>
    </row>
    <row r="132" spans="1:24" ht="47.1" customHeight="1" x14ac:dyDescent="0.25">
      <c r="A132" s="113"/>
      <c r="B132" s="396">
        <v>15</v>
      </c>
      <c r="C132" s="419" t="str">
        <f t="shared" si="12"/>
        <v/>
      </c>
      <c r="D132" s="420" t="str">
        <f ca="1">TEXT(IFERROR(INDEX('Overview - Section A'!$A$37:$A$44,MATCH(J132,'Overview - Section A'!$U$37:$U$44,0)),""),"d-mmm-yy") &amp;" to " &amp; TEXT(IFERROR(INDEX('Overview - Section A'!$E$37:$E$44,MATCH(J132,'Overview - Section A'!$U$37:$U$44,0)),""),"d-mmm-yy")</f>
        <v>1-ene-22 to 31-dic-22</v>
      </c>
      <c r="E132" s="492"/>
      <c r="F132" s="422"/>
      <c r="G132" s="484" t="str">
        <f t="shared" si="13"/>
        <v/>
      </c>
      <c r="H132" s="467"/>
      <c r="I132" s="471" t="str">
        <f t="shared" ca="1" si="14"/>
        <v>151-ene-22 to 31-dic-22</v>
      </c>
      <c r="J132" s="427" t="s">
        <v>435</v>
      </c>
      <c r="K132" s="493"/>
      <c r="L132" s="471" t="b">
        <f t="shared" si="15"/>
        <v>1</v>
      </c>
      <c r="M132" s="471" t="b">
        <f t="shared" si="16"/>
        <v>0</v>
      </c>
      <c r="N132" s="471" t="s">
        <v>889</v>
      </c>
      <c r="O132" s="50"/>
      <c r="P132" s="314"/>
      <c r="Q132" s="314"/>
      <c r="R132" s="314"/>
      <c r="S132" s="314"/>
      <c r="T132" s="314"/>
      <c r="U132" s="314"/>
      <c r="V132" s="99"/>
      <c r="W132" s="99"/>
      <c r="X132" s="156"/>
    </row>
    <row r="133" spans="1:24" ht="47.1" customHeight="1" x14ac:dyDescent="0.25">
      <c r="A133" s="113"/>
      <c r="B133" s="396">
        <v>15</v>
      </c>
      <c r="C133" s="419" t="str">
        <f t="shared" si="12"/>
        <v/>
      </c>
      <c r="D133" s="420" t="str">
        <f ca="1">TEXT(IFERROR(INDEX('Overview - Section A'!$A$37:$A$44,MATCH(J133,'Overview - Section A'!$U$37:$U$44,0)),""),"d-mmm-yy") &amp;" to " &amp; TEXT(IFERROR(INDEX('Overview - Section A'!$E$37:$E$44,MATCH(J133,'Overview - Section A'!$U$37:$U$44,0)),""),"d-mmm-yy")</f>
        <v>1-ene-23 to 31-dic-23</v>
      </c>
      <c r="E133" s="492"/>
      <c r="F133" s="422"/>
      <c r="G133" s="484" t="str">
        <f t="shared" si="13"/>
        <v/>
      </c>
      <c r="H133" s="467"/>
      <c r="I133" s="471" t="str">
        <f t="shared" ca="1" si="14"/>
        <v>151-ene-23 to 31-dic-23</v>
      </c>
      <c r="J133" s="427" t="s">
        <v>437</v>
      </c>
      <c r="K133" s="493"/>
      <c r="L133" s="471" t="b">
        <f t="shared" si="15"/>
        <v>1</v>
      </c>
      <c r="M133" s="471" t="b">
        <f t="shared" si="16"/>
        <v>0</v>
      </c>
      <c r="N133" s="471" t="s">
        <v>890</v>
      </c>
      <c r="O133" s="50"/>
      <c r="P133" s="314"/>
      <c r="Q133" s="314"/>
      <c r="R133" s="314"/>
      <c r="S133" s="314"/>
      <c r="T133" s="314"/>
      <c r="U133" s="314"/>
      <c r="V133" s="99"/>
      <c r="W133" s="99"/>
      <c r="X133" s="156"/>
    </row>
    <row r="134" spans="1:24" ht="47.1" customHeight="1" x14ac:dyDescent="0.25">
      <c r="A134" s="113"/>
      <c r="B134" s="396">
        <v>15</v>
      </c>
      <c r="C134" s="419" t="str">
        <f t="shared" si="12"/>
        <v/>
      </c>
      <c r="D134" s="420" t="str">
        <f ca="1">TEXT(IFERROR(INDEX('Overview - Section A'!$A$37:$A$44,MATCH(J134,'Overview - Section A'!$U$37:$U$44,0)),""),"d-mmm-yy") &amp;" to " &amp; TEXT(IFERROR(INDEX('Overview - Section A'!$E$37:$E$44,MATCH(J134,'Overview - Section A'!$U$37:$U$44,0)),""),"d-mmm-yy")</f>
        <v>1-ene-24 to 31-dic-24</v>
      </c>
      <c r="E134" s="492"/>
      <c r="F134" s="422"/>
      <c r="G134" s="484" t="str">
        <f t="shared" si="13"/>
        <v/>
      </c>
      <c r="H134" s="467"/>
      <c r="I134" s="471" t="str">
        <f t="shared" ca="1" si="14"/>
        <v>151-ene-24 to 31-dic-24</v>
      </c>
      <c r="J134" s="427" t="s">
        <v>439</v>
      </c>
      <c r="K134" s="493"/>
      <c r="L134" s="471" t="b">
        <f t="shared" si="15"/>
        <v>1</v>
      </c>
      <c r="M134" s="471" t="b">
        <f t="shared" si="16"/>
        <v>0</v>
      </c>
      <c r="N134" s="471" t="s">
        <v>891</v>
      </c>
      <c r="O134" s="50"/>
      <c r="P134" s="314"/>
      <c r="Q134" s="314"/>
      <c r="R134" s="314"/>
      <c r="S134" s="314"/>
      <c r="T134" s="314"/>
      <c r="U134" s="314"/>
      <c r="V134" s="99"/>
      <c r="W134" s="99"/>
      <c r="X134" s="156"/>
    </row>
    <row r="135" spans="1:24" ht="47.1" customHeight="1" x14ac:dyDescent="0.25">
      <c r="A135" s="113"/>
      <c r="B135" s="396">
        <v>15</v>
      </c>
      <c r="C135" s="419" t="str">
        <f t="shared" si="12"/>
        <v/>
      </c>
      <c r="D135" s="420" t="str">
        <f ca="1">TEXT(IFERROR(INDEX('Overview - Section A'!$A$37:$A$44,MATCH(J135,'Overview - Section A'!$U$37:$U$44,0)),""),"d-mmm-yy") &amp;" to " &amp; TEXT(IFERROR(INDEX('Overview - Section A'!$E$37:$E$44,MATCH(J135,'Overview - Section A'!$U$37:$U$44,0)),""),"d-mmm-yy")</f>
        <v>1-ene-25 to 31-dic-25</v>
      </c>
      <c r="E135" s="492"/>
      <c r="F135" s="422"/>
      <c r="G135" s="484" t="str">
        <f t="shared" si="13"/>
        <v/>
      </c>
      <c r="H135" s="467"/>
      <c r="I135" s="471" t="str">
        <f t="shared" ca="1" si="14"/>
        <v>151-ene-25 to 31-dic-25</v>
      </c>
      <c r="J135" s="427" t="s">
        <v>441</v>
      </c>
      <c r="K135" s="493"/>
      <c r="L135" s="471" t="b">
        <f t="shared" si="15"/>
        <v>1</v>
      </c>
      <c r="M135" s="471" t="b">
        <f t="shared" si="16"/>
        <v>0</v>
      </c>
      <c r="N135" s="471" t="s">
        <v>892</v>
      </c>
      <c r="O135" s="50"/>
      <c r="P135" s="314"/>
      <c r="Q135" s="314"/>
      <c r="R135" s="314"/>
      <c r="S135" s="314"/>
      <c r="T135" s="314"/>
      <c r="U135" s="314"/>
      <c r="V135" s="99"/>
      <c r="W135" s="99"/>
      <c r="X135" s="156"/>
    </row>
    <row r="136" spans="1:24" ht="47.1" customHeight="1" x14ac:dyDescent="0.25">
      <c r="A136" s="113"/>
      <c r="B136" s="396">
        <v>16</v>
      </c>
      <c r="C136" s="419" t="str">
        <f t="shared" si="12"/>
        <v/>
      </c>
      <c r="D136" s="420" t="str">
        <f ca="1">TEXT(IFERROR(INDEX('Overview - Section A'!$A$37:$A$44,MATCH(J136,'Overview - Section A'!$U$37:$U$44,0)),""),"d-mmm-yy") &amp;" to " &amp; TEXT(IFERROR(INDEX('Overview - Section A'!$E$37:$E$44,MATCH(J136,'Overview - Section A'!$U$37:$U$44,0)),""),"d-mmm-yy")</f>
        <v>1-ene-20 to 31-dic-20</v>
      </c>
      <c r="E136" s="492"/>
      <c r="F136" s="422"/>
      <c r="G136" s="484" t="str">
        <f t="shared" si="13"/>
        <v/>
      </c>
      <c r="H136" s="467"/>
      <c r="I136" s="471" t="str">
        <f t="shared" ca="1" si="14"/>
        <v>161-ene-20 to 31-dic-20</v>
      </c>
      <c r="J136" s="427" t="s">
        <v>431</v>
      </c>
      <c r="K136" s="493"/>
      <c r="L136" s="471" t="b">
        <f t="shared" si="15"/>
        <v>1</v>
      </c>
      <c r="M136" s="471" t="b">
        <f t="shared" si="16"/>
        <v>0</v>
      </c>
      <c r="N136" s="471" t="s">
        <v>893</v>
      </c>
      <c r="O136" s="50"/>
      <c r="P136" s="314"/>
      <c r="Q136" s="314"/>
      <c r="R136" s="314"/>
      <c r="S136" s="314"/>
      <c r="T136" s="314"/>
      <c r="U136" s="314"/>
      <c r="V136" s="99"/>
      <c r="W136" s="99"/>
      <c r="X136" s="156"/>
    </row>
    <row r="137" spans="1:24" ht="47.1" customHeight="1" x14ac:dyDescent="0.25">
      <c r="A137" s="113"/>
      <c r="B137" s="396">
        <v>16</v>
      </c>
      <c r="C137" s="419" t="str">
        <f t="shared" si="12"/>
        <v/>
      </c>
      <c r="D137" s="420" t="str">
        <f ca="1">TEXT(IFERROR(INDEX('Overview - Section A'!$A$37:$A$44,MATCH(J137,'Overview - Section A'!$U$37:$U$44,0)),""),"d-mmm-yy") &amp;" to " &amp; TEXT(IFERROR(INDEX('Overview - Section A'!$E$37:$E$44,MATCH(J137,'Overview - Section A'!$U$37:$U$44,0)),""),"d-mmm-yy")</f>
        <v>1-ene-21 to 31-dic-21</v>
      </c>
      <c r="E137" s="492"/>
      <c r="F137" s="422"/>
      <c r="G137" s="484" t="str">
        <f t="shared" si="13"/>
        <v/>
      </c>
      <c r="H137" s="467"/>
      <c r="I137" s="471" t="str">
        <f t="shared" ca="1" si="14"/>
        <v>161-ene-21 to 31-dic-21</v>
      </c>
      <c r="J137" s="427" t="s">
        <v>433</v>
      </c>
      <c r="K137" s="493"/>
      <c r="L137" s="471" t="b">
        <f t="shared" si="15"/>
        <v>1</v>
      </c>
      <c r="M137" s="471" t="b">
        <f t="shared" si="16"/>
        <v>0</v>
      </c>
      <c r="N137" s="471" t="s">
        <v>894</v>
      </c>
      <c r="O137" s="50"/>
      <c r="P137" s="314"/>
      <c r="Q137" s="314"/>
      <c r="R137" s="314"/>
      <c r="S137" s="314"/>
      <c r="T137" s="314"/>
      <c r="U137" s="314"/>
      <c r="V137" s="99"/>
      <c r="W137" s="99"/>
      <c r="X137" s="156"/>
    </row>
    <row r="138" spans="1:24" ht="47.1" customHeight="1" x14ac:dyDescent="0.25">
      <c r="A138" s="113"/>
      <c r="B138" s="396">
        <v>16</v>
      </c>
      <c r="C138" s="419" t="str">
        <f t="shared" si="12"/>
        <v/>
      </c>
      <c r="D138" s="420" t="str">
        <f ca="1">TEXT(IFERROR(INDEX('Overview - Section A'!$A$37:$A$44,MATCH(J138,'Overview - Section A'!$U$37:$U$44,0)),""),"d-mmm-yy") &amp;" to " &amp; TEXT(IFERROR(INDEX('Overview - Section A'!$E$37:$E$44,MATCH(J138,'Overview - Section A'!$U$37:$U$44,0)),""),"d-mmm-yy")</f>
        <v>1-ene-22 to 31-dic-22</v>
      </c>
      <c r="E138" s="492"/>
      <c r="F138" s="422"/>
      <c r="G138" s="484" t="str">
        <f t="shared" si="13"/>
        <v/>
      </c>
      <c r="H138" s="467"/>
      <c r="I138" s="471" t="str">
        <f t="shared" ca="1" si="14"/>
        <v>161-ene-22 to 31-dic-22</v>
      </c>
      <c r="J138" s="427" t="s">
        <v>435</v>
      </c>
      <c r="K138" s="493"/>
      <c r="L138" s="471" t="b">
        <f t="shared" si="15"/>
        <v>1</v>
      </c>
      <c r="M138" s="471" t="b">
        <f t="shared" si="16"/>
        <v>0</v>
      </c>
      <c r="N138" s="471" t="s">
        <v>895</v>
      </c>
      <c r="O138" s="50"/>
      <c r="P138" s="314"/>
      <c r="Q138" s="314"/>
      <c r="R138" s="314"/>
      <c r="S138" s="314"/>
      <c r="T138" s="314"/>
      <c r="U138" s="314"/>
      <c r="V138" s="99"/>
      <c r="W138" s="99"/>
      <c r="X138" s="156"/>
    </row>
    <row r="139" spans="1:24" ht="47.1" customHeight="1" x14ac:dyDescent="0.25">
      <c r="A139" s="113"/>
      <c r="B139" s="396">
        <v>16</v>
      </c>
      <c r="C139" s="419" t="str">
        <f t="shared" si="12"/>
        <v/>
      </c>
      <c r="D139" s="420" t="str">
        <f ca="1">TEXT(IFERROR(INDEX('Overview - Section A'!$A$37:$A$44,MATCH(J139,'Overview - Section A'!$U$37:$U$44,0)),""),"d-mmm-yy") &amp;" to " &amp; TEXT(IFERROR(INDEX('Overview - Section A'!$E$37:$E$44,MATCH(J139,'Overview - Section A'!$U$37:$U$44,0)),""),"d-mmm-yy")</f>
        <v>1-ene-23 to 31-dic-23</v>
      </c>
      <c r="E139" s="492"/>
      <c r="F139" s="422"/>
      <c r="G139" s="484" t="str">
        <f t="shared" si="13"/>
        <v/>
      </c>
      <c r="H139" s="467"/>
      <c r="I139" s="471" t="str">
        <f t="shared" ca="1" si="14"/>
        <v>161-ene-23 to 31-dic-23</v>
      </c>
      <c r="J139" s="427" t="s">
        <v>437</v>
      </c>
      <c r="K139" s="493"/>
      <c r="L139" s="471" t="b">
        <f t="shared" si="15"/>
        <v>1</v>
      </c>
      <c r="M139" s="471" t="b">
        <f t="shared" si="16"/>
        <v>0</v>
      </c>
      <c r="N139" s="471" t="s">
        <v>896</v>
      </c>
      <c r="O139" s="50"/>
      <c r="P139" s="314"/>
      <c r="Q139" s="314"/>
      <c r="R139" s="314"/>
      <c r="S139" s="314"/>
      <c r="T139" s="314"/>
      <c r="U139" s="314"/>
      <c r="V139" s="99"/>
      <c r="W139" s="99"/>
      <c r="X139" s="156"/>
    </row>
    <row r="140" spans="1:24" ht="47.1" customHeight="1" x14ac:dyDescent="0.25">
      <c r="A140" s="113"/>
      <c r="B140" s="396">
        <v>16</v>
      </c>
      <c r="C140" s="419" t="str">
        <f t="shared" si="12"/>
        <v/>
      </c>
      <c r="D140" s="420" t="str">
        <f ca="1">TEXT(IFERROR(INDEX('Overview - Section A'!$A$37:$A$44,MATCH(J140,'Overview - Section A'!$U$37:$U$44,0)),""),"d-mmm-yy") &amp;" to " &amp; TEXT(IFERROR(INDEX('Overview - Section A'!$E$37:$E$44,MATCH(J140,'Overview - Section A'!$U$37:$U$44,0)),""),"d-mmm-yy")</f>
        <v>1-ene-24 to 31-dic-24</v>
      </c>
      <c r="E140" s="492"/>
      <c r="F140" s="422"/>
      <c r="G140" s="484" t="str">
        <f t="shared" si="13"/>
        <v/>
      </c>
      <c r="H140" s="467"/>
      <c r="I140" s="471" t="str">
        <f t="shared" ca="1" si="14"/>
        <v>161-ene-24 to 31-dic-24</v>
      </c>
      <c r="J140" s="427" t="s">
        <v>439</v>
      </c>
      <c r="K140" s="493"/>
      <c r="L140" s="471" t="b">
        <f t="shared" si="15"/>
        <v>1</v>
      </c>
      <c r="M140" s="471" t="b">
        <f t="shared" si="16"/>
        <v>0</v>
      </c>
      <c r="N140" s="471" t="s">
        <v>897</v>
      </c>
      <c r="O140" s="50"/>
      <c r="P140" s="314"/>
      <c r="Q140" s="314"/>
      <c r="R140" s="314"/>
      <c r="S140" s="314"/>
      <c r="T140" s="314"/>
      <c r="U140" s="314"/>
      <c r="V140" s="99"/>
      <c r="W140" s="99"/>
      <c r="X140" s="156"/>
    </row>
    <row r="141" spans="1:24" ht="47.1" customHeight="1" x14ac:dyDescent="0.25">
      <c r="A141" s="113"/>
      <c r="B141" s="396">
        <v>16</v>
      </c>
      <c r="C141" s="419" t="str">
        <f t="shared" si="12"/>
        <v/>
      </c>
      <c r="D141" s="420" t="str">
        <f ca="1">TEXT(IFERROR(INDEX('Overview - Section A'!$A$37:$A$44,MATCH(J141,'Overview - Section A'!$U$37:$U$44,0)),""),"d-mmm-yy") &amp;" to " &amp; TEXT(IFERROR(INDEX('Overview - Section A'!$E$37:$E$44,MATCH(J141,'Overview - Section A'!$U$37:$U$44,0)),""),"d-mmm-yy")</f>
        <v>1-ene-25 to 31-dic-25</v>
      </c>
      <c r="E141" s="492"/>
      <c r="F141" s="422"/>
      <c r="G141" s="484" t="str">
        <f t="shared" si="13"/>
        <v/>
      </c>
      <c r="H141" s="467"/>
      <c r="I141" s="471" t="str">
        <f t="shared" ca="1" si="14"/>
        <v>161-ene-25 to 31-dic-25</v>
      </c>
      <c r="J141" s="427" t="s">
        <v>441</v>
      </c>
      <c r="K141" s="493"/>
      <c r="L141" s="471" t="b">
        <f t="shared" si="15"/>
        <v>1</v>
      </c>
      <c r="M141" s="471" t="b">
        <f t="shared" si="16"/>
        <v>0</v>
      </c>
      <c r="N141" s="471" t="s">
        <v>898</v>
      </c>
      <c r="O141" s="50"/>
      <c r="P141" s="314"/>
      <c r="Q141" s="314"/>
      <c r="R141" s="314"/>
      <c r="S141" s="314"/>
      <c r="T141" s="314"/>
      <c r="U141" s="314"/>
      <c r="V141" s="99"/>
      <c r="W141" s="99"/>
      <c r="X141" s="156"/>
    </row>
    <row r="142" spans="1:24" ht="47.1" customHeight="1" x14ac:dyDescent="0.25">
      <c r="A142" s="113"/>
      <c r="B142" s="396">
        <v>17</v>
      </c>
      <c r="C142" s="419" t="str">
        <f t="shared" si="12"/>
        <v/>
      </c>
      <c r="D142" s="420" t="str">
        <f ca="1">TEXT(IFERROR(INDEX('Overview - Section A'!$A$37:$A$44,MATCH(J142,'Overview - Section A'!$U$37:$U$44,0)),""),"d-mmm-yy") &amp;" to " &amp; TEXT(IFERROR(INDEX('Overview - Section A'!$E$37:$E$44,MATCH(J142,'Overview - Section A'!$U$37:$U$44,0)),""),"d-mmm-yy")</f>
        <v>1-ene-20 to 31-dic-20</v>
      </c>
      <c r="E142" s="492"/>
      <c r="F142" s="422"/>
      <c r="G142" s="484" t="str">
        <f t="shared" si="13"/>
        <v/>
      </c>
      <c r="H142" s="467"/>
      <c r="I142" s="471" t="str">
        <f t="shared" ca="1" si="14"/>
        <v>171-ene-20 to 31-dic-20</v>
      </c>
      <c r="J142" s="427" t="s">
        <v>431</v>
      </c>
      <c r="K142" s="493"/>
      <c r="L142" s="471" t="b">
        <f t="shared" si="15"/>
        <v>1</v>
      </c>
      <c r="M142" s="471" t="b">
        <f t="shared" si="16"/>
        <v>0</v>
      </c>
      <c r="N142" s="471" t="s">
        <v>899</v>
      </c>
      <c r="O142" s="50"/>
      <c r="P142" s="314"/>
      <c r="Q142" s="314"/>
      <c r="R142" s="314"/>
      <c r="S142" s="314"/>
      <c r="T142" s="314"/>
      <c r="U142" s="314"/>
      <c r="V142" s="99"/>
      <c r="W142" s="99"/>
      <c r="X142" s="156"/>
    </row>
    <row r="143" spans="1:24" ht="47.1" customHeight="1" x14ac:dyDescent="0.25">
      <c r="A143" s="113"/>
      <c r="B143" s="396">
        <v>17</v>
      </c>
      <c r="C143" s="419" t="str">
        <f t="shared" si="12"/>
        <v/>
      </c>
      <c r="D143" s="420" t="str">
        <f ca="1">TEXT(IFERROR(INDEX('Overview - Section A'!$A$37:$A$44,MATCH(J143,'Overview - Section A'!$U$37:$U$44,0)),""),"d-mmm-yy") &amp;" to " &amp; TEXT(IFERROR(INDEX('Overview - Section A'!$E$37:$E$44,MATCH(J143,'Overview - Section A'!$U$37:$U$44,0)),""),"d-mmm-yy")</f>
        <v>1-ene-21 to 31-dic-21</v>
      </c>
      <c r="E143" s="492"/>
      <c r="F143" s="422"/>
      <c r="G143" s="484" t="str">
        <f t="shared" si="13"/>
        <v/>
      </c>
      <c r="H143" s="467"/>
      <c r="I143" s="471" t="str">
        <f t="shared" ca="1" si="14"/>
        <v>171-ene-21 to 31-dic-21</v>
      </c>
      <c r="J143" s="427" t="s">
        <v>433</v>
      </c>
      <c r="K143" s="493"/>
      <c r="L143" s="471" t="b">
        <f t="shared" si="15"/>
        <v>1</v>
      </c>
      <c r="M143" s="471" t="b">
        <f t="shared" si="16"/>
        <v>0</v>
      </c>
      <c r="N143" s="471" t="s">
        <v>900</v>
      </c>
      <c r="O143" s="50"/>
      <c r="P143" s="314"/>
      <c r="Q143" s="314"/>
      <c r="R143" s="314"/>
      <c r="S143" s="314"/>
      <c r="T143" s="314"/>
      <c r="U143" s="314"/>
      <c r="V143" s="99"/>
      <c r="W143" s="99"/>
      <c r="X143" s="156"/>
    </row>
    <row r="144" spans="1:24" ht="47.1" customHeight="1" x14ac:dyDescent="0.25">
      <c r="A144" s="113"/>
      <c r="B144" s="396">
        <v>17</v>
      </c>
      <c r="C144" s="419" t="str">
        <f t="shared" si="12"/>
        <v/>
      </c>
      <c r="D144" s="420" t="str">
        <f ca="1">TEXT(IFERROR(INDEX('Overview - Section A'!$A$37:$A$44,MATCH(J144,'Overview - Section A'!$U$37:$U$44,0)),""),"d-mmm-yy") &amp;" to " &amp; TEXT(IFERROR(INDEX('Overview - Section A'!$E$37:$E$44,MATCH(J144,'Overview - Section A'!$U$37:$U$44,0)),""),"d-mmm-yy")</f>
        <v>1-ene-22 to 31-dic-22</v>
      </c>
      <c r="E144" s="492"/>
      <c r="F144" s="422"/>
      <c r="G144" s="484" t="str">
        <f t="shared" si="13"/>
        <v/>
      </c>
      <c r="H144" s="467"/>
      <c r="I144" s="471" t="str">
        <f t="shared" ca="1" si="14"/>
        <v>171-ene-22 to 31-dic-22</v>
      </c>
      <c r="J144" s="427" t="s">
        <v>435</v>
      </c>
      <c r="K144" s="493"/>
      <c r="L144" s="471" t="b">
        <f t="shared" si="15"/>
        <v>1</v>
      </c>
      <c r="M144" s="471" t="b">
        <f t="shared" si="16"/>
        <v>0</v>
      </c>
      <c r="N144" s="471" t="s">
        <v>901</v>
      </c>
      <c r="O144" s="50"/>
      <c r="P144" s="314"/>
      <c r="Q144" s="314"/>
      <c r="R144" s="314"/>
      <c r="S144" s="314"/>
      <c r="T144" s="314"/>
      <c r="U144" s="314"/>
      <c r="V144" s="99"/>
      <c r="W144" s="99"/>
      <c r="X144" s="156"/>
    </row>
    <row r="145" spans="1:24" ht="47.1" customHeight="1" x14ac:dyDescent="0.25">
      <c r="A145" s="113"/>
      <c r="B145" s="396">
        <v>17</v>
      </c>
      <c r="C145" s="419" t="str">
        <f t="shared" si="12"/>
        <v/>
      </c>
      <c r="D145" s="420" t="str">
        <f ca="1">TEXT(IFERROR(INDEX('Overview - Section A'!$A$37:$A$44,MATCH(J145,'Overview - Section A'!$U$37:$U$44,0)),""),"d-mmm-yy") &amp;" to " &amp; TEXT(IFERROR(INDEX('Overview - Section A'!$E$37:$E$44,MATCH(J145,'Overview - Section A'!$U$37:$U$44,0)),""),"d-mmm-yy")</f>
        <v>1-ene-23 to 31-dic-23</v>
      </c>
      <c r="E145" s="492"/>
      <c r="F145" s="422"/>
      <c r="G145" s="484" t="str">
        <f t="shared" si="13"/>
        <v/>
      </c>
      <c r="H145" s="467"/>
      <c r="I145" s="471" t="str">
        <f t="shared" ca="1" si="14"/>
        <v>171-ene-23 to 31-dic-23</v>
      </c>
      <c r="J145" s="427" t="s">
        <v>437</v>
      </c>
      <c r="K145" s="493"/>
      <c r="L145" s="471" t="b">
        <f t="shared" si="15"/>
        <v>1</v>
      </c>
      <c r="M145" s="471" t="b">
        <f t="shared" si="16"/>
        <v>0</v>
      </c>
      <c r="N145" s="471" t="s">
        <v>902</v>
      </c>
      <c r="O145" s="50"/>
      <c r="P145" s="314"/>
      <c r="Q145" s="314"/>
      <c r="R145" s="314"/>
      <c r="S145" s="314"/>
      <c r="T145" s="314"/>
      <c r="U145" s="314"/>
      <c r="V145" s="99"/>
      <c r="W145" s="99"/>
      <c r="X145" s="156"/>
    </row>
    <row r="146" spans="1:24" ht="47.1" customHeight="1" x14ac:dyDescent="0.25">
      <c r="A146" s="113"/>
      <c r="B146" s="396">
        <v>17</v>
      </c>
      <c r="C146" s="419" t="str">
        <f t="shared" si="12"/>
        <v/>
      </c>
      <c r="D146" s="420" t="str">
        <f ca="1">TEXT(IFERROR(INDEX('Overview - Section A'!$A$37:$A$44,MATCH(J146,'Overview - Section A'!$U$37:$U$44,0)),""),"d-mmm-yy") &amp;" to " &amp; TEXT(IFERROR(INDEX('Overview - Section A'!$E$37:$E$44,MATCH(J146,'Overview - Section A'!$U$37:$U$44,0)),""),"d-mmm-yy")</f>
        <v>1-ene-24 to 31-dic-24</v>
      </c>
      <c r="E146" s="492"/>
      <c r="F146" s="422"/>
      <c r="G146" s="484" t="str">
        <f t="shared" si="13"/>
        <v/>
      </c>
      <c r="H146" s="467"/>
      <c r="I146" s="471" t="str">
        <f t="shared" ca="1" si="14"/>
        <v>171-ene-24 to 31-dic-24</v>
      </c>
      <c r="J146" s="427" t="s">
        <v>439</v>
      </c>
      <c r="K146" s="493"/>
      <c r="L146" s="471" t="b">
        <f t="shared" si="15"/>
        <v>1</v>
      </c>
      <c r="M146" s="471" t="b">
        <f t="shared" si="16"/>
        <v>0</v>
      </c>
      <c r="N146" s="471" t="s">
        <v>903</v>
      </c>
      <c r="O146" s="50"/>
      <c r="P146" s="314"/>
      <c r="Q146" s="314"/>
      <c r="R146" s="314"/>
      <c r="S146" s="314"/>
      <c r="T146" s="314"/>
      <c r="U146" s="314"/>
      <c r="V146" s="99"/>
      <c r="W146" s="99"/>
      <c r="X146" s="156"/>
    </row>
    <row r="147" spans="1:24" ht="47.1" customHeight="1" x14ac:dyDescent="0.25">
      <c r="A147" s="113"/>
      <c r="B147" s="396">
        <v>17</v>
      </c>
      <c r="C147" s="419" t="str">
        <f t="shared" si="12"/>
        <v/>
      </c>
      <c r="D147" s="420" t="str">
        <f ca="1">TEXT(IFERROR(INDEX('Overview - Section A'!$A$37:$A$44,MATCH(J147,'Overview - Section A'!$U$37:$U$44,0)),""),"d-mmm-yy") &amp;" to " &amp; TEXT(IFERROR(INDEX('Overview - Section A'!$E$37:$E$44,MATCH(J147,'Overview - Section A'!$U$37:$U$44,0)),""),"d-mmm-yy")</f>
        <v>1-ene-25 to 31-dic-25</v>
      </c>
      <c r="E147" s="492"/>
      <c r="F147" s="422"/>
      <c r="G147" s="484" t="str">
        <f t="shared" si="13"/>
        <v/>
      </c>
      <c r="H147" s="467"/>
      <c r="I147" s="471" t="str">
        <f t="shared" ca="1" si="14"/>
        <v>171-ene-25 to 31-dic-25</v>
      </c>
      <c r="J147" s="427" t="s">
        <v>441</v>
      </c>
      <c r="K147" s="493"/>
      <c r="L147" s="471" t="b">
        <f t="shared" si="15"/>
        <v>1</v>
      </c>
      <c r="M147" s="471" t="b">
        <f t="shared" si="16"/>
        <v>0</v>
      </c>
      <c r="N147" s="471" t="s">
        <v>904</v>
      </c>
      <c r="O147" s="50"/>
      <c r="P147" s="314"/>
      <c r="Q147" s="314"/>
      <c r="R147" s="314"/>
      <c r="S147" s="314"/>
      <c r="T147" s="314"/>
      <c r="U147" s="314"/>
      <c r="V147" s="99"/>
      <c r="W147" s="99"/>
      <c r="X147" s="156"/>
    </row>
    <row r="148" spans="1:24" ht="47.1" customHeight="1" x14ac:dyDescent="0.25">
      <c r="A148" s="113"/>
      <c r="B148" s="396">
        <v>18</v>
      </c>
      <c r="C148" s="419" t="str">
        <f t="shared" si="12"/>
        <v/>
      </c>
      <c r="D148" s="420" t="str">
        <f ca="1">TEXT(IFERROR(INDEX('Overview - Section A'!$A$37:$A$44,MATCH(J148,'Overview - Section A'!$U$37:$U$44,0)),""),"d-mmm-yy") &amp;" to " &amp; TEXT(IFERROR(INDEX('Overview - Section A'!$E$37:$E$44,MATCH(J148,'Overview - Section A'!$U$37:$U$44,0)),""),"d-mmm-yy")</f>
        <v>1-ene-20 to 31-dic-20</v>
      </c>
      <c r="E148" s="492"/>
      <c r="F148" s="422"/>
      <c r="G148" s="484" t="str">
        <f t="shared" si="13"/>
        <v/>
      </c>
      <c r="H148" s="467"/>
      <c r="I148" s="471" t="str">
        <f t="shared" ca="1" si="14"/>
        <v>181-ene-20 to 31-dic-20</v>
      </c>
      <c r="J148" s="427" t="s">
        <v>431</v>
      </c>
      <c r="K148" s="493"/>
      <c r="L148" s="471" t="b">
        <f t="shared" si="15"/>
        <v>1</v>
      </c>
      <c r="M148" s="471" t="b">
        <f t="shared" si="16"/>
        <v>0</v>
      </c>
      <c r="N148" s="471" t="s">
        <v>905</v>
      </c>
      <c r="O148" s="50"/>
      <c r="P148" s="314"/>
      <c r="Q148" s="314"/>
      <c r="R148" s="314"/>
      <c r="S148" s="314"/>
      <c r="T148" s="314"/>
      <c r="U148" s="314"/>
      <c r="V148" s="99"/>
      <c r="W148" s="99"/>
      <c r="X148" s="156"/>
    </row>
    <row r="149" spans="1:24" ht="47.1" customHeight="1" x14ac:dyDescent="0.25">
      <c r="A149" s="113"/>
      <c r="B149" s="396">
        <v>18</v>
      </c>
      <c r="C149" s="419" t="str">
        <f t="shared" si="12"/>
        <v/>
      </c>
      <c r="D149" s="420" t="str">
        <f ca="1">TEXT(IFERROR(INDEX('Overview - Section A'!$A$37:$A$44,MATCH(J149,'Overview - Section A'!$U$37:$U$44,0)),""),"d-mmm-yy") &amp;" to " &amp; TEXT(IFERROR(INDEX('Overview - Section A'!$E$37:$E$44,MATCH(J149,'Overview - Section A'!$U$37:$U$44,0)),""),"d-mmm-yy")</f>
        <v>1-ene-21 to 31-dic-21</v>
      </c>
      <c r="E149" s="492"/>
      <c r="F149" s="422"/>
      <c r="G149" s="484" t="str">
        <f t="shared" si="13"/>
        <v/>
      </c>
      <c r="H149" s="467"/>
      <c r="I149" s="471" t="str">
        <f t="shared" ca="1" si="14"/>
        <v>181-ene-21 to 31-dic-21</v>
      </c>
      <c r="J149" s="427" t="s">
        <v>433</v>
      </c>
      <c r="K149" s="493"/>
      <c r="L149" s="471" t="b">
        <f t="shared" si="15"/>
        <v>1</v>
      </c>
      <c r="M149" s="471" t="b">
        <f t="shared" si="16"/>
        <v>0</v>
      </c>
      <c r="N149" s="471" t="s">
        <v>906</v>
      </c>
      <c r="O149" s="50"/>
      <c r="P149" s="314"/>
      <c r="Q149" s="314"/>
      <c r="R149" s="314"/>
      <c r="S149" s="314"/>
      <c r="T149" s="314"/>
      <c r="U149" s="314"/>
      <c r="V149" s="99"/>
      <c r="W149" s="99"/>
      <c r="X149" s="156"/>
    </row>
    <row r="150" spans="1:24" ht="47.1" customHeight="1" x14ac:dyDescent="0.25">
      <c r="A150" s="113"/>
      <c r="B150" s="396">
        <v>18</v>
      </c>
      <c r="C150" s="419" t="str">
        <f t="shared" si="12"/>
        <v/>
      </c>
      <c r="D150" s="420" t="str">
        <f ca="1">TEXT(IFERROR(INDEX('Overview - Section A'!$A$37:$A$44,MATCH(J150,'Overview - Section A'!$U$37:$U$44,0)),""),"d-mmm-yy") &amp;" to " &amp; TEXT(IFERROR(INDEX('Overview - Section A'!$E$37:$E$44,MATCH(J150,'Overview - Section A'!$U$37:$U$44,0)),""),"d-mmm-yy")</f>
        <v>1-ene-22 to 31-dic-22</v>
      </c>
      <c r="E150" s="492"/>
      <c r="F150" s="422"/>
      <c r="G150" s="484" t="str">
        <f t="shared" si="13"/>
        <v/>
      </c>
      <c r="H150" s="467"/>
      <c r="I150" s="471" t="str">
        <f t="shared" ca="1" si="14"/>
        <v>181-ene-22 to 31-dic-22</v>
      </c>
      <c r="J150" s="427" t="s">
        <v>435</v>
      </c>
      <c r="K150" s="493"/>
      <c r="L150" s="471" t="b">
        <f t="shared" si="15"/>
        <v>1</v>
      </c>
      <c r="M150" s="471" t="b">
        <f t="shared" si="16"/>
        <v>0</v>
      </c>
      <c r="N150" s="471" t="s">
        <v>907</v>
      </c>
      <c r="O150" s="50"/>
      <c r="P150" s="314"/>
      <c r="Q150" s="314"/>
      <c r="R150" s="314"/>
      <c r="S150" s="314"/>
      <c r="T150" s="314"/>
      <c r="U150" s="314"/>
      <c r="V150" s="99"/>
      <c r="W150" s="99"/>
      <c r="X150" s="156"/>
    </row>
    <row r="151" spans="1:24" ht="47.1" customHeight="1" x14ac:dyDescent="0.25">
      <c r="A151" s="113"/>
      <c r="B151" s="396">
        <v>18</v>
      </c>
      <c r="C151" s="419" t="str">
        <f t="shared" si="12"/>
        <v/>
      </c>
      <c r="D151" s="420" t="str">
        <f ca="1">TEXT(IFERROR(INDEX('Overview - Section A'!$A$37:$A$44,MATCH(J151,'Overview - Section A'!$U$37:$U$44,0)),""),"d-mmm-yy") &amp;" to " &amp; TEXT(IFERROR(INDEX('Overview - Section A'!$E$37:$E$44,MATCH(J151,'Overview - Section A'!$U$37:$U$44,0)),""),"d-mmm-yy")</f>
        <v>1-ene-23 to 31-dic-23</v>
      </c>
      <c r="E151" s="492"/>
      <c r="F151" s="422"/>
      <c r="G151" s="484" t="str">
        <f t="shared" si="13"/>
        <v/>
      </c>
      <c r="H151" s="467"/>
      <c r="I151" s="471" t="str">
        <f t="shared" ca="1" si="14"/>
        <v>181-ene-23 to 31-dic-23</v>
      </c>
      <c r="J151" s="427" t="s">
        <v>437</v>
      </c>
      <c r="K151" s="493"/>
      <c r="L151" s="471" t="b">
        <f t="shared" si="15"/>
        <v>1</v>
      </c>
      <c r="M151" s="471" t="b">
        <f t="shared" si="16"/>
        <v>0</v>
      </c>
      <c r="N151" s="471" t="s">
        <v>908</v>
      </c>
      <c r="O151" s="50"/>
      <c r="P151" s="314"/>
      <c r="Q151" s="314"/>
      <c r="R151" s="314"/>
      <c r="S151" s="314"/>
      <c r="T151" s="314"/>
      <c r="U151" s="314"/>
      <c r="V151" s="99"/>
      <c r="W151" s="99"/>
      <c r="X151" s="156"/>
    </row>
    <row r="152" spans="1:24" ht="47.1" customHeight="1" x14ac:dyDescent="0.25">
      <c r="A152" s="113"/>
      <c r="B152" s="396">
        <v>18</v>
      </c>
      <c r="C152" s="419" t="str">
        <f t="shared" si="12"/>
        <v/>
      </c>
      <c r="D152" s="420" t="str">
        <f ca="1">TEXT(IFERROR(INDEX('Overview - Section A'!$A$37:$A$44,MATCH(J152,'Overview - Section A'!$U$37:$U$44,0)),""),"d-mmm-yy") &amp;" to " &amp; TEXT(IFERROR(INDEX('Overview - Section A'!$E$37:$E$44,MATCH(J152,'Overview - Section A'!$U$37:$U$44,0)),""),"d-mmm-yy")</f>
        <v>1-ene-24 to 31-dic-24</v>
      </c>
      <c r="E152" s="492"/>
      <c r="F152" s="422"/>
      <c r="G152" s="484" t="str">
        <f t="shared" si="13"/>
        <v/>
      </c>
      <c r="H152" s="467"/>
      <c r="I152" s="471" t="str">
        <f t="shared" ca="1" si="14"/>
        <v>181-ene-24 to 31-dic-24</v>
      </c>
      <c r="J152" s="427" t="s">
        <v>439</v>
      </c>
      <c r="K152" s="493"/>
      <c r="L152" s="471" t="b">
        <f t="shared" si="15"/>
        <v>1</v>
      </c>
      <c r="M152" s="471" t="b">
        <f t="shared" si="16"/>
        <v>0</v>
      </c>
      <c r="N152" s="471" t="s">
        <v>909</v>
      </c>
      <c r="O152" s="50"/>
      <c r="P152" s="314"/>
      <c r="Q152" s="314"/>
      <c r="R152" s="314"/>
      <c r="S152" s="314"/>
      <c r="T152" s="314"/>
      <c r="U152" s="314"/>
      <c r="V152" s="99"/>
      <c r="W152" s="99"/>
      <c r="X152" s="156"/>
    </row>
    <row r="153" spans="1:24" ht="47.1" customHeight="1" x14ac:dyDescent="0.25">
      <c r="A153" s="113"/>
      <c r="B153" s="396">
        <v>18</v>
      </c>
      <c r="C153" s="419" t="str">
        <f t="shared" si="12"/>
        <v/>
      </c>
      <c r="D153" s="420" t="str">
        <f ca="1">TEXT(IFERROR(INDEX('Overview - Section A'!$A$37:$A$44,MATCH(J153,'Overview - Section A'!$U$37:$U$44,0)),""),"d-mmm-yy") &amp;" to " &amp; TEXT(IFERROR(INDEX('Overview - Section A'!$E$37:$E$44,MATCH(J153,'Overview - Section A'!$U$37:$U$44,0)),""),"d-mmm-yy")</f>
        <v>1-ene-25 to 31-dic-25</v>
      </c>
      <c r="E153" s="492"/>
      <c r="F153" s="422"/>
      <c r="G153" s="484" t="str">
        <f t="shared" si="13"/>
        <v/>
      </c>
      <c r="H153" s="467"/>
      <c r="I153" s="471" t="str">
        <f t="shared" ca="1" si="14"/>
        <v>181-ene-25 to 31-dic-25</v>
      </c>
      <c r="J153" s="427" t="s">
        <v>441</v>
      </c>
      <c r="K153" s="493"/>
      <c r="L153" s="471" t="b">
        <f t="shared" si="15"/>
        <v>1</v>
      </c>
      <c r="M153" s="471" t="b">
        <f t="shared" si="16"/>
        <v>0</v>
      </c>
      <c r="N153" s="471" t="s">
        <v>910</v>
      </c>
      <c r="O153" s="50"/>
      <c r="P153" s="314"/>
      <c r="Q153" s="314"/>
      <c r="R153" s="314"/>
      <c r="S153" s="314"/>
      <c r="T153" s="314"/>
      <c r="U153" s="314"/>
      <c r="V153" s="99"/>
      <c r="W153" s="99"/>
      <c r="X153" s="156"/>
    </row>
    <row r="154" spans="1:24" ht="47.1" customHeight="1" x14ac:dyDescent="0.25">
      <c r="A154" s="113"/>
      <c r="B154" s="396">
        <v>19</v>
      </c>
      <c r="C154" s="419" t="str">
        <f t="shared" si="12"/>
        <v/>
      </c>
      <c r="D154" s="420" t="str">
        <f ca="1">TEXT(IFERROR(INDEX('Overview - Section A'!$A$37:$A$44,MATCH(J154,'Overview - Section A'!$U$37:$U$44,0)),""),"d-mmm-yy") &amp;" to " &amp; TEXT(IFERROR(INDEX('Overview - Section A'!$E$37:$E$44,MATCH(J154,'Overview - Section A'!$U$37:$U$44,0)),""),"d-mmm-yy")</f>
        <v>1-ene-20 to 31-dic-20</v>
      </c>
      <c r="E154" s="492"/>
      <c r="F154" s="422"/>
      <c r="G154" s="484" t="str">
        <f t="shared" si="13"/>
        <v/>
      </c>
      <c r="H154" s="467"/>
      <c r="I154" s="471" t="str">
        <f t="shared" ca="1" si="14"/>
        <v>191-ene-20 to 31-dic-20</v>
      </c>
      <c r="J154" s="427" t="s">
        <v>431</v>
      </c>
      <c r="K154" s="493"/>
      <c r="L154" s="471" t="b">
        <f t="shared" si="15"/>
        <v>1</v>
      </c>
      <c r="M154" s="471" t="b">
        <f t="shared" si="16"/>
        <v>0</v>
      </c>
      <c r="N154" s="471" t="s">
        <v>911</v>
      </c>
      <c r="O154" s="50"/>
      <c r="P154" s="314"/>
      <c r="Q154" s="314"/>
      <c r="R154" s="314"/>
      <c r="S154" s="314"/>
      <c r="T154" s="314"/>
      <c r="U154" s="314"/>
      <c r="V154" s="99"/>
      <c r="W154" s="99"/>
      <c r="X154" s="156"/>
    </row>
    <row r="155" spans="1:24" ht="47.1" customHeight="1" x14ac:dyDescent="0.25">
      <c r="A155" s="113"/>
      <c r="B155" s="396">
        <v>19</v>
      </c>
      <c r="C155" s="419" t="str">
        <f t="shared" si="12"/>
        <v/>
      </c>
      <c r="D155" s="420" t="str">
        <f ca="1">TEXT(IFERROR(INDEX('Overview - Section A'!$A$37:$A$44,MATCH(J155,'Overview - Section A'!$U$37:$U$44,0)),""),"d-mmm-yy") &amp;" to " &amp; TEXT(IFERROR(INDEX('Overview - Section A'!$E$37:$E$44,MATCH(J155,'Overview - Section A'!$U$37:$U$44,0)),""),"d-mmm-yy")</f>
        <v>1-ene-21 to 31-dic-21</v>
      </c>
      <c r="E155" s="492"/>
      <c r="F155" s="422"/>
      <c r="G155" s="484" t="str">
        <f t="shared" si="13"/>
        <v/>
      </c>
      <c r="H155" s="467"/>
      <c r="I155" s="471" t="str">
        <f t="shared" ca="1" si="14"/>
        <v>191-ene-21 to 31-dic-21</v>
      </c>
      <c r="J155" s="427" t="s">
        <v>433</v>
      </c>
      <c r="K155" s="493"/>
      <c r="L155" s="471" t="b">
        <f t="shared" si="15"/>
        <v>1</v>
      </c>
      <c r="M155" s="471" t="b">
        <f t="shared" si="16"/>
        <v>0</v>
      </c>
      <c r="N155" s="471" t="s">
        <v>912</v>
      </c>
      <c r="O155" s="50"/>
      <c r="P155" s="314"/>
      <c r="Q155" s="314"/>
      <c r="R155" s="314"/>
      <c r="S155" s="314"/>
      <c r="T155" s="314"/>
      <c r="U155" s="314"/>
      <c r="V155" s="99"/>
      <c r="W155" s="99"/>
      <c r="X155" s="156"/>
    </row>
    <row r="156" spans="1:24" ht="47.1" customHeight="1" x14ac:dyDescent="0.25">
      <c r="A156" s="113"/>
      <c r="B156" s="396">
        <v>19</v>
      </c>
      <c r="C156" s="419" t="str">
        <f t="shared" si="12"/>
        <v/>
      </c>
      <c r="D156" s="420" t="str">
        <f ca="1">TEXT(IFERROR(INDEX('Overview - Section A'!$A$37:$A$44,MATCH(J156,'Overview - Section A'!$U$37:$U$44,0)),""),"d-mmm-yy") &amp;" to " &amp; TEXT(IFERROR(INDEX('Overview - Section A'!$E$37:$E$44,MATCH(J156,'Overview - Section A'!$U$37:$U$44,0)),""),"d-mmm-yy")</f>
        <v>1-ene-22 to 31-dic-22</v>
      </c>
      <c r="E156" s="492"/>
      <c r="F156" s="422"/>
      <c r="G156" s="484" t="str">
        <f t="shared" si="13"/>
        <v/>
      </c>
      <c r="H156" s="467"/>
      <c r="I156" s="471" t="str">
        <f t="shared" ca="1" si="14"/>
        <v>191-ene-22 to 31-dic-22</v>
      </c>
      <c r="J156" s="427" t="s">
        <v>435</v>
      </c>
      <c r="K156" s="493"/>
      <c r="L156" s="471" t="b">
        <f t="shared" si="15"/>
        <v>1</v>
      </c>
      <c r="M156" s="471" t="b">
        <f t="shared" si="16"/>
        <v>0</v>
      </c>
      <c r="N156" s="471" t="s">
        <v>913</v>
      </c>
      <c r="O156" s="50"/>
      <c r="P156" s="314"/>
      <c r="Q156" s="314"/>
      <c r="R156" s="314"/>
      <c r="S156" s="314"/>
      <c r="T156" s="314"/>
      <c r="U156" s="314"/>
      <c r="V156" s="99"/>
      <c r="W156" s="99"/>
      <c r="X156" s="156"/>
    </row>
    <row r="157" spans="1:24" ht="47.1" customHeight="1" x14ac:dyDescent="0.25">
      <c r="A157" s="113"/>
      <c r="B157" s="396">
        <v>19</v>
      </c>
      <c r="C157" s="419" t="str">
        <f t="shared" si="12"/>
        <v/>
      </c>
      <c r="D157" s="420" t="str">
        <f ca="1">TEXT(IFERROR(INDEX('Overview - Section A'!$A$37:$A$44,MATCH(J157,'Overview - Section A'!$U$37:$U$44,0)),""),"d-mmm-yy") &amp;" to " &amp; TEXT(IFERROR(INDEX('Overview - Section A'!$E$37:$E$44,MATCH(J157,'Overview - Section A'!$U$37:$U$44,0)),""),"d-mmm-yy")</f>
        <v>1-ene-23 to 31-dic-23</v>
      </c>
      <c r="E157" s="492"/>
      <c r="F157" s="422"/>
      <c r="G157" s="484" t="str">
        <f t="shared" si="13"/>
        <v/>
      </c>
      <c r="H157" s="467"/>
      <c r="I157" s="471" t="str">
        <f t="shared" ca="1" si="14"/>
        <v>191-ene-23 to 31-dic-23</v>
      </c>
      <c r="J157" s="427" t="s">
        <v>437</v>
      </c>
      <c r="K157" s="493"/>
      <c r="L157" s="471" t="b">
        <f t="shared" si="15"/>
        <v>1</v>
      </c>
      <c r="M157" s="471" t="b">
        <f t="shared" si="16"/>
        <v>0</v>
      </c>
      <c r="N157" s="471" t="s">
        <v>914</v>
      </c>
      <c r="O157" s="50"/>
      <c r="P157" s="314"/>
      <c r="Q157" s="314"/>
      <c r="R157" s="314"/>
      <c r="S157" s="314"/>
      <c r="T157" s="314"/>
      <c r="U157" s="314"/>
      <c r="V157" s="99"/>
      <c r="W157" s="99"/>
      <c r="X157" s="156"/>
    </row>
    <row r="158" spans="1:24" ht="47.1" customHeight="1" x14ac:dyDescent="0.25">
      <c r="A158" s="113"/>
      <c r="B158" s="396">
        <v>19</v>
      </c>
      <c r="C158" s="419" t="str">
        <f t="shared" si="12"/>
        <v/>
      </c>
      <c r="D158" s="420" t="str">
        <f ca="1">TEXT(IFERROR(INDEX('Overview - Section A'!$A$37:$A$44,MATCH(J158,'Overview - Section A'!$U$37:$U$44,0)),""),"d-mmm-yy") &amp;" to " &amp; TEXT(IFERROR(INDEX('Overview - Section A'!$E$37:$E$44,MATCH(J158,'Overview - Section A'!$U$37:$U$44,0)),""),"d-mmm-yy")</f>
        <v>1-ene-24 to 31-dic-24</v>
      </c>
      <c r="E158" s="492"/>
      <c r="F158" s="422"/>
      <c r="G158" s="484" t="str">
        <f t="shared" si="13"/>
        <v/>
      </c>
      <c r="H158" s="467"/>
      <c r="I158" s="471" t="str">
        <f t="shared" ca="1" si="14"/>
        <v>191-ene-24 to 31-dic-24</v>
      </c>
      <c r="J158" s="427" t="s">
        <v>439</v>
      </c>
      <c r="K158" s="493"/>
      <c r="L158" s="471" t="b">
        <f t="shared" si="15"/>
        <v>1</v>
      </c>
      <c r="M158" s="471" t="b">
        <f t="shared" si="16"/>
        <v>0</v>
      </c>
      <c r="N158" s="471" t="s">
        <v>915</v>
      </c>
      <c r="O158" s="50"/>
      <c r="P158" s="314"/>
      <c r="Q158" s="314"/>
      <c r="R158" s="314"/>
      <c r="S158" s="314"/>
      <c r="T158" s="314"/>
      <c r="U158" s="314"/>
      <c r="V158" s="99"/>
      <c r="W158" s="99"/>
      <c r="X158" s="156"/>
    </row>
    <row r="159" spans="1:24" ht="47.1" customHeight="1" x14ac:dyDescent="0.25">
      <c r="A159" s="113"/>
      <c r="B159" s="396">
        <v>19</v>
      </c>
      <c r="C159" s="419" t="str">
        <f t="shared" si="12"/>
        <v/>
      </c>
      <c r="D159" s="420" t="str">
        <f ca="1">TEXT(IFERROR(INDEX('Overview - Section A'!$A$37:$A$44,MATCH(J159,'Overview - Section A'!$U$37:$U$44,0)),""),"d-mmm-yy") &amp;" to " &amp; TEXT(IFERROR(INDEX('Overview - Section A'!$E$37:$E$44,MATCH(J159,'Overview - Section A'!$U$37:$U$44,0)),""),"d-mmm-yy")</f>
        <v>1-ene-25 to 31-dic-25</v>
      </c>
      <c r="E159" s="492"/>
      <c r="F159" s="422"/>
      <c r="G159" s="484" t="str">
        <f t="shared" si="13"/>
        <v/>
      </c>
      <c r="H159" s="467"/>
      <c r="I159" s="471" t="str">
        <f t="shared" ca="1" si="14"/>
        <v>191-ene-25 to 31-dic-25</v>
      </c>
      <c r="J159" s="427" t="s">
        <v>441</v>
      </c>
      <c r="K159" s="493"/>
      <c r="L159" s="471" t="b">
        <f t="shared" si="15"/>
        <v>1</v>
      </c>
      <c r="M159" s="471" t="b">
        <f t="shared" si="16"/>
        <v>0</v>
      </c>
      <c r="N159" s="471" t="s">
        <v>916</v>
      </c>
      <c r="O159" s="50"/>
      <c r="P159" s="314"/>
      <c r="Q159" s="314"/>
      <c r="R159" s="314"/>
      <c r="S159" s="314"/>
      <c r="T159" s="314"/>
      <c r="U159" s="314"/>
      <c r="V159" s="99"/>
      <c r="W159" s="99"/>
      <c r="X159" s="156"/>
    </row>
    <row r="160" spans="1:24" ht="47.1" customHeight="1" x14ac:dyDescent="0.25">
      <c r="A160" s="113"/>
      <c r="B160" s="396">
        <v>20</v>
      </c>
      <c r="C160" s="419" t="str">
        <f t="shared" si="12"/>
        <v/>
      </c>
      <c r="D160" s="420" t="str">
        <f ca="1">TEXT(IFERROR(INDEX('Overview - Section A'!$A$37:$A$44,MATCH(J160,'Overview - Section A'!$U$37:$U$44,0)),""),"d-mmm-yy") &amp;" to " &amp; TEXT(IFERROR(INDEX('Overview - Section A'!$E$37:$E$44,MATCH(J160,'Overview - Section A'!$U$37:$U$44,0)),""),"d-mmm-yy")</f>
        <v>1-ene-20 to 31-dic-20</v>
      </c>
      <c r="E160" s="492"/>
      <c r="F160" s="422"/>
      <c r="G160" s="484" t="str">
        <f t="shared" si="13"/>
        <v/>
      </c>
      <c r="H160" s="467"/>
      <c r="I160" s="471" t="str">
        <f t="shared" ca="1" si="14"/>
        <v>201-ene-20 to 31-dic-20</v>
      </c>
      <c r="J160" s="427" t="s">
        <v>431</v>
      </c>
      <c r="K160" s="493"/>
      <c r="L160" s="471" t="b">
        <f t="shared" si="15"/>
        <v>1</v>
      </c>
      <c r="M160" s="471" t="b">
        <f t="shared" si="16"/>
        <v>0</v>
      </c>
      <c r="N160" s="471" t="s">
        <v>917</v>
      </c>
      <c r="O160" s="50"/>
      <c r="P160" s="314"/>
      <c r="Q160" s="314"/>
      <c r="R160" s="314"/>
      <c r="S160" s="314"/>
      <c r="T160" s="314"/>
      <c r="U160" s="314"/>
      <c r="V160" s="99"/>
      <c r="W160" s="99"/>
      <c r="X160" s="156"/>
    </row>
    <row r="161" spans="1:24" ht="47.1" customHeight="1" x14ac:dyDescent="0.25">
      <c r="A161" s="113"/>
      <c r="B161" s="396">
        <v>20</v>
      </c>
      <c r="C161" s="419" t="str">
        <f t="shared" si="12"/>
        <v/>
      </c>
      <c r="D161" s="420" t="str">
        <f ca="1">TEXT(IFERROR(INDEX('Overview - Section A'!$A$37:$A$44,MATCH(J161,'Overview - Section A'!$U$37:$U$44,0)),""),"d-mmm-yy") &amp;" to " &amp; TEXT(IFERROR(INDEX('Overview - Section A'!$E$37:$E$44,MATCH(J161,'Overview - Section A'!$U$37:$U$44,0)),""),"d-mmm-yy")</f>
        <v>1-ene-21 to 31-dic-21</v>
      </c>
      <c r="E161" s="492"/>
      <c r="F161" s="422"/>
      <c r="G161" s="484" t="str">
        <f t="shared" si="13"/>
        <v/>
      </c>
      <c r="H161" s="467"/>
      <c r="I161" s="471" t="str">
        <f t="shared" ca="1" si="14"/>
        <v>201-ene-21 to 31-dic-21</v>
      </c>
      <c r="J161" s="427" t="s">
        <v>433</v>
      </c>
      <c r="K161" s="493"/>
      <c r="L161" s="471" t="b">
        <f t="shared" si="15"/>
        <v>1</v>
      </c>
      <c r="M161" s="471" t="b">
        <f t="shared" si="16"/>
        <v>0</v>
      </c>
      <c r="N161" s="471" t="s">
        <v>918</v>
      </c>
      <c r="O161" s="50"/>
      <c r="P161" s="314"/>
      <c r="Q161" s="314"/>
      <c r="R161" s="314"/>
      <c r="S161" s="314"/>
      <c r="T161" s="314"/>
      <c r="U161" s="314"/>
      <c r="V161" s="99"/>
      <c r="W161" s="99"/>
      <c r="X161" s="156"/>
    </row>
    <row r="162" spans="1:24" ht="47.1" customHeight="1" x14ac:dyDescent="0.25">
      <c r="A162" s="113"/>
      <c r="B162" s="396">
        <v>20</v>
      </c>
      <c r="C162" s="419" t="str">
        <f t="shared" si="12"/>
        <v/>
      </c>
      <c r="D162" s="420" t="str">
        <f ca="1">TEXT(IFERROR(INDEX('Overview - Section A'!$A$37:$A$44,MATCH(J162,'Overview - Section A'!$U$37:$U$44,0)),""),"d-mmm-yy") &amp;" to " &amp; TEXT(IFERROR(INDEX('Overview - Section A'!$E$37:$E$44,MATCH(J162,'Overview - Section A'!$U$37:$U$44,0)),""),"d-mmm-yy")</f>
        <v>1-ene-22 to 31-dic-22</v>
      </c>
      <c r="E162" s="492"/>
      <c r="F162" s="422"/>
      <c r="G162" s="484" t="str">
        <f t="shared" si="13"/>
        <v/>
      </c>
      <c r="H162" s="467"/>
      <c r="I162" s="471" t="str">
        <f t="shared" ca="1" si="14"/>
        <v>201-ene-22 to 31-dic-22</v>
      </c>
      <c r="J162" s="427" t="s">
        <v>435</v>
      </c>
      <c r="K162" s="493"/>
      <c r="L162" s="471" t="b">
        <f t="shared" si="15"/>
        <v>1</v>
      </c>
      <c r="M162" s="471" t="b">
        <f t="shared" si="16"/>
        <v>0</v>
      </c>
      <c r="N162" s="471" t="s">
        <v>919</v>
      </c>
      <c r="O162" s="50"/>
      <c r="P162" s="314"/>
      <c r="Q162" s="314"/>
      <c r="R162" s="314"/>
      <c r="S162" s="314"/>
      <c r="T162" s="314"/>
      <c r="U162" s="314"/>
      <c r="V162" s="99"/>
      <c r="W162" s="99"/>
      <c r="X162" s="156"/>
    </row>
    <row r="163" spans="1:24" ht="47.1" customHeight="1" x14ac:dyDescent="0.25">
      <c r="A163" s="113"/>
      <c r="B163" s="396">
        <v>20</v>
      </c>
      <c r="C163" s="419" t="str">
        <f t="shared" si="12"/>
        <v/>
      </c>
      <c r="D163" s="420" t="str">
        <f ca="1">TEXT(IFERROR(INDEX('Overview - Section A'!$A$37:$A$44,MATCH(J163,'Overview - Section A'!$U$37:$U$44,0)),""),"d-mmm-yy") &amp;" to " &amp; TEXT(IFERROR(INDEX('Overview - Section A'!$E$37:$E$44,MATCH(J163,'Overview - Section A'!$U$37:$U$44,0)),""),"d-mmm-yy")</f>
        <v>1-ene-23 to 31-dic-23</v>
      </c>
      <c r="E163" s="492"/>
      <c r="F163" s="422"/>
      <c r="G163" s="484" t="str">
        <f t="shared" si="13"/>
        <v/>
      </c>
      <c r="H163" s="467"/>
      <c r="I163" s="471" t="str">
        <f t="shared" ca="1" si="14"/>
        <v>201-ene-23 to 31-dic-23</v>
      </c>
      <c r="J163" s="427" t="s">
        <v>437</v>
      </c>
      <c r="K163" s="493"/>
      <c r="L163" s="471" t="b">
        <f t="shared" si="15"/>
        <v>1</v>
      </c>
      <c r="M163" s="471" t="b">
        <f t="shared" si="16"/>
        <v>0</v>
      </c>
      <c r="N163" s="471" t="s">
        <v>920</v>
      </c>
      <c r="O163" s="50"/>
      <c r="P163" s="314"/>
      <c r="Q163" s="314"/>
      <c r="R163" s="314"/>
      <c r="S163" s="314"/>
      <c r="T163" s="314"/>
      <c r="U163" s="314"/>
      <c r="V163" s="99"/>
      <c r="W163" s="99"/>
      <c r="X163" s="156"/>
    </row>
    <row r="164" spans="1:24" ht="47.1" customHeight="1" x14ac:dyDescent="0.25">
      <c r="A164" s="113"/>
      <c r="B164" s="396">
        <v>20</v>
      </c>
      <c r="C164" s="419" t="str">
        <f t="shared" si="12"/>
        <v/>
      </c>
      <c r="D164" s="420" t="str">
        <f ca="1">TEXT(IFERROR(INDEX('Overview - Section A'!$A$37:$A$44,MATCH(J164,'Overview - Section A'!$U$37:$U$44,0)),""),"d-mmm-yy") &amp;" to " &amp; TEXT(IFERROR(INDEX('Overview - Section A'!$E$37:$E$44,MATCH(J164,'Overview - Section A'!$U$37:$U$44,0)),""),"d-mmm-yy")</f>
        <v>1-ene-24 to 31-dic-24</v>
      </c>
      <c r="E164" s="492"/>
      <c r="F164" s="422"/>
      <c r="G164" s="484" t="str">
        <f t="shared" si="13"/>
        <v/>
      </c>
      <c r="H164" s="467"/>
      <c r="I164" s="471" t="str">
        <f t="shared" ca="1" si="14"/>
        <v>201-ene-24 to 31-dic-24</v>
      </c>
      <c r="J164" s="427" t="s">
        <v>439</v>
      </c>
      <c r="K164" s="493"/>
      <c r="L164" s="471" t="b">
        <f t="shared" si="15"/>
        <v>1</v>
      </c>
      <c r="M164" s="471" t="b">
        <f t="shared" si="16"/>
        <v>0</v>
      </c>
      <c r="N164" s="471" t="s">
        <v>921</v>
      </c>
      <c r="O164" s="50"/>
      <c r="P164" s="314"/>
      <c r="Q164" s="314"/>
      <c r="R164" s="314"/>
      <c r="S164" s="314"/>
      <c r="T164" s="314"/>
      <c r="U164" s="314"/>
      <c r="V164" s="99"/>
      <c r="W164" s="99"/>
      <c r="X164" s="156"/>
    </row>
    <row r="165" spans="1:24" ht="47.1" customHeight="1" x14ac:dyDescent="0.25">
      <c r="A165" s="113"/>
      <c r="B165" s="396">
        <v>20</v>
      </c>
      <c r="C165" s="419" t="str">
        <f t="shared" si="12"/>
        <v/>
      </c>
      <c r="D165" s="420" t="str">
        <f ca="1">TEXT(IFERROR(INDEX('Overview - Section A'!$A$37:$A$44,MATCH(J165,'Overview - Section A'!$U$37:$U$44,0)),""),"d-mmm-yy") &amp;" to " &amp; TEXT(IFERROR(INDEX('Overview - Section A'!$E$37:$E$44,MATCH(J165,'Overview - Section A'!$U$37:$U$44,0)),""),"d-mmm-yy")</f>
        <v>1-ene-25 to 31-dic-25</v>
      </c>
      <c r="E165" s="492"/>
      <c r="F165" s="422"/>
      <c r="G165" s="484" t="str">
        <f t="shared" si="13"/>
        <v/>
      </c>
      <c r="H165" s="467"/>
      <c r="I165" s="471" t="str">
        <f t="shared" ca="1" si="14"/>
        <v>201-ene-25 to 31-dic-25</v>
      </c>
      <c r="J165" s="427" t="s">
        <v>441</v>
      </c>
      <c r="K165" s="493"/>
      <c r="L165" s="471" t="b">
        <f t="shared" si="15"/>
        <v>1</v>
      </c>
      <c r="M165" s="471" t="b">
        <f t="shared" si="16"/>
        <v>0</v>
      </c>
      <c r="N165" s="471" t="s">
        <v>922</v>
      </c>
      <c r="O165" s="50"/>
      <c r="P165" s="314"/>
      <c r="Q165" s="314"/>
      <c r="R165" s="314"/>
      <c r="S165" s="314"/>
      <c r="T165" s="314"/>
      <c r="U165" s="314"/>
      <c r="V165" s="99"/>
      <c r="W165" s="99"/>
      <c r="X165" s="156"/>
    </row>
    <row r="166" spans="1:24" ht="47.1" customHeight="1" x14ac:dyDescent="0.25">
      <c r="A166" s="113"/>
      <c r="B166" s="396">
        <v>21</v>
      </c>
      <c r="C166" s="419" t="str">
        <f t="shared" si="12"/>
        <v/>
      </c>
      <c r="D166" s="420" t="str">
        <f ca="1">TEXT(IFERROR(INDEX('Overview - Section A'!$A$37:$A$44,MATCH(J166,'Overview - Section A'!$U$37:$U$44,0)),""),"d-mmm-yy") &amp;" to " &amp; TEXT(IFERROR(INDEX('Overview - Section A'!$E$37:$E$44,MATCH(J166,'Overview - Section A'!$U$37:$U$44,0)),""),"d-mmm-yy")</f>
        <v>1-ene-20 to 31-dic-20</v>
      </c>
      <c r="E166" s="492"/>
      <c r="F166" s="422"/>
      <c r="G166" s="484" t="str">
        <f t="shared" si="13"/>
        <v/>
      </c>
      <c r="H166" s="467"/>
      <c r="I166" s="471" t="str">
        <f t="shared" ca="1" si="14"/>
        <v>211-ene-20 to 31-dic-20</v>
      </c>
      <c r="J166" s="427" t="s">
        <v>431</v>
      </c>
      <c r="K166" s="493"/>
      <c r="L166" s="471" t="b">
        <f t="shared" si="15"/>
        <v>1</v>
      </c>
      <c r="M166" s="471" t="b">
        <f t="shared" si="16"/>
        <v>0</v>
      </c>
      <c r="N166" s="471" t="s">
        <v>923</v>
      </c>
      <c r="O166" s="50"/>
      <c r="P166" s="314"/>
      <c r="Q166" s="314"/>
      <c r="R166" s="314"/>
      <c r="S166" s="314"/>
      <c r="T166" s="314"/>
      <c r="U166" s="314"/>
      <c r="V166" s="99"/>
      <c r="W166" s="99"/>
      <c r="X166" s="156"/>
    </row>
    <row r="167" spans="1:24" ht="47.1" customHeight="1" x14ac:dyDescent="0.25">
      <c r="A167" s="113"/>
      <c r="B167" s="396">
        <v>21</v>
      </c>
      <c r="C167" s="419" t="str">
        <f t="shared" si="12"/>
        <v/>
      </c>
      <c r="D167" s="420" t="str">
        <f ca="1">TEXT(IFERROR(INDEX('Overview - Section A'!$A$37:$A$44,MATCH(J167,'Overview - Section A'!$U$37:$U$44,0)),""),"d-mmm-yy") &amp;" to " &amp; TEXT(IFERROR(INDEX('Overview - Section A'!$E$37:$E$44,MATCH(J167,'Overview - Section A'!$U$37:$U$44,0)),""),"d-mmm-yy")</f>
        <v>1-ene-21 to 31-dic-21</v>
      </c>
      <c r="E167" s="492"/>
      <c r="F167" s="422"/>
      <c r="G167" s="484" t="str">
        <f t="shared" si="13"/>
        <v/>
      </c>
      <c r="H167" s="467"/>
      <c r="I167" s="471" t="str">
        <f t="shared" ca="1" si="14"/>
        <v>211-ene-21 to 31-dic-21</v>
      </c>
      <c r="J167" s="427" t="s">
        <v>433</v>
      </c>
      <c r="K167" s="493"/>
      <c r="L167" s="471" t="b">
        <f t="shared" si="15"/>
        <v>1</v>
      </c>
      <c r="M167" s="471" t="b">
        <f t="shared" si="16"/>
        <v>0</v>
      </c>
      <c r="N167" s="471" t="s">
        <v>924</v>
      </c>
      <c r="O167" s="50"/>
      <c r="P167" s="314"/>
      <c r="Q167" s="314"/>
      <c r="R167" s="314"/>
      <c r="S167" s="314"/>
      <c r="T167" s="314"/>
      <c r="U167" s="314"/>
      <c r="V167" s="99"/>
      <c r="W167" s="99"/>
      <c r="X167" s="156"/>
    </row>
    <row r="168" spans="1:24" ht="47.1" customHeight="1" x14ac:dyDescent="0.25">
      <c r="A168" s="113"/>
      <c r="B168" s="396">
        <v>21</v>
      </c>
      <c r="C168" s="419" t="str">
        <f t="shared" si="12"/>
        <v/>
      </c>
      <c r="D168" s="420" t="str">
        <f ca="1">TEXT(IFERROR(INDEX('Overview - Section A'!$A$37:$A$44,MATCH(J168,'Overview - Section A'!$U$37:$U$44,0)),""),"d-mmm-yy") &amp;" to " &amp; TEXT(IFERROR(INDEX('Overview - Section A'!$E$37:$E$44,MATCH(J168,'Overview - Section A'!$U$37:$U$44,0)),""),"d-mmm-yy")</f>
        <v>1-ene-22 to 31-dic-22</v>
      </c>
      <c r="E168" s="492"/>
      <c r="F168" s="422"/>
      <c r="G168" s="484" t="str">
        <f t="shared" si="13"/>
        <v/>
      </c>
      <c r="H168" s="467"/>
      <c r="I168" s="471" t="str">
        <f t="shared" ca="1" si="14"/>
        <v>211-ene-22 to 31-dic-22</v>
      </c>
      <c r="J168" s="427" t="s">
        <v>435</v>
      </c>
      <c r="K168" s="493"/>
      <c r="L168" s="471" t="b">
        <f t="shared" si="15"/>
        <v>1</v>
      </c>
      <c r="M168" s="471" t="b">
        <f t="shared" si="16"/>
        <v>0</v>
      </c>
      <c r="N168" s="471" t="s">
        <v>925</v>
      </c>
      <c r="O168" s="50"/>
      <c r="P168" s="314"/>
      <c r="Q168" s="314"/>
      <c r="R168" s="314"/>
      <c r="S168" s="314"/>
      <c r="T168" s="314"/>
      <c r="U168" s="314"/>
      <c r="V168" s="99"/>
      <c r="W168" s="99"/>
      <c r="X168" s="156"/>
    </row>
    <row r="169" spans="1:24" ht="47.1" customHeight="1" x14ac:dyDescent="0.25">
      <c r="A169" s="113"/>
      <c r="B169" s="396">
        <v>21</v>
      </c>
      <c r="C169" s="419" t="str">
        <f t="shared" si="12"/>
        <v/>
      </c>
      <c r="D169" s="420" t="str">
        <f ca="1">TEXT(IFERROR(INDEX('Overview - Section A'!$A$37:$A$44,MATCH(J169,'Overview - Section A'!$U$37:$U$44,0)),""),"d-mmm-yy") &amp;" to " &amp; TEXT(IFERROR(INDEX('Overview - Section A'!$E$37:$E$44,MATCH(J169,'Overview - Section A'!$U$37:$U$44,0)),""),"d-mmm-yy")</f>
        <v>1-ene-23 to 31-dic-23</v>
      </c>
      <c r="E169" s="492"/>
      <c r="F169" s="422"/>
      <c r="G169" s="484" t="str">
        <f t="shared" si="13"/>
        <v/>
      </c>
      <c r="H169" s="467"/>
      <c r="I169" s="471" t="str">
        <f t="shared" ca="1" si="14"/>
        <v>211-ene-23 to 31-dic-23</v>
      </c>
      <c r="J169" s="427" t="s">
        <v>437</v>
      </c>
      <c r="K169" s="493"/>
      <c r="L169" s="471" t="b">
        <f t="shared" si="15"/>
        <v>1</v>
      </c>
      <c r="M169" s="471" t="b">
        <f t="shared" si="16"/>
        <v>0</v>
      </c>
      <c r="N169" s="471" t="s">
        <v>926</v>
      </c>
      <c r="O169" s="50"/>
      <c r="P169" s="314"/>
      <c r="Q169" s="314"/>
      <c r="R169" s="314"/>
      <c r="S169" s="314"/>
      <c r="T169" s="314"/>
      <c r="U169" s="314"/>
      <c r="V169" s="99"/>
      <c r="W169" s="99"/>
      <c r="X169" s="156"/>
    </row>
    <row r="170" spans="1:24" ht="47.1" customHeight="1" x14ac:dyDescent="0.25">
      <c r="A170" s="113"/>
      <c r="B170" s="396">
        <v>21</v>
      </c>
      <c r="C170" s="419" t="str">
        <f t="shared" si="12"/>
        <v/>
      </c>
      <c r="D170" s="420" t="str">
        <f ca="1">TEXT(IFERROR(INDEX('Overview - Section A'!$A$37:$A$44,MATCH(J170,'Overview - Section A'!$U$37:$U$44,0)),""),"d-mmm-yy") &amp;" to " &amp; TEXT(IFERROR(INDEX('Overview - Section A'!$E$37:$E$44,MATCH(J170,'Overview - Section A'!$U$37:$U$44,0)),""),"d-mmm-yy")</f>
        <v>1-ene-24 to 31-dic-24</v>
      </c>
      <c r="E170" s="492"/>
      <c r="F170" s="422"/>
      <c r="G170" s="484" t="str">
        <f t="shared" si="13"/>
        <v/>
      </c>
      <c r="H170" s="467"/>
      <c r="I170" s="471" t="str">
        <f t="shared" ca="1" si="14"/>
        <v>211-ene-24 to 31-dic-24</v>
      </c>
      <c r="J170" s="427" t="s">
        <v>439</v>
      </c>
      <c r="K170" s="493"/>
      <c r="L170" s="471" t="b">
        <f t="shared" si="15"/>
        <v>1</v>
      </c>
      <c r="M170" s="471" t="b">
        <f t="shared" si="16"/>
        <v>0</v>
      </c>
      <c r="N170" s="471" t="s">
        <v>927</v>
      </c>
      <c r="O170" s="50"/>
      <c r="P170" s="314"/>
      <c r="Q170" s="314"/>
      <c r="R170" s="314"/>
      <c r="S170" s="314"/>
      <c r="T170" s="314"/>
      <c r="U170" s="314"/>
      <c r="V170" s="99"/>
      <c r="W170" s="99"/>
      <c r="X170" s="156"/>
    </row>
    <row r="171" spans="1:24" ht="47.1" customHeight="1" x14ac:dyDescent="0.25">
      <c r="A171" s="113"/>
      <c r="B171" s="396">
        <v>21</v>
      </c>
      <c r="C171" s="419" t="str">
        <f t="shared" si="12"/>
        <v/>
      </c>
      <c r="D171" s="420" t="str">
        <f ca="1">TEXT(IFERROR(INDEX('Overview - Section A'!$A$37:$A$44,MATCH(J171,'Overview - Section A'!$U$37:$U$44,0)),""),"d-mmm-yy") &amp;" to " &amp; TEXT(IFERROR(INDEX('Overview - Section A'!$E$37:$E$44,MATCH(J171,'Overview - Section A'!$U$37:$U$44,0)),""),"d-mmm-yy")</f>
        <v>1-ene-25 to 31-dic-25</v>
      </c>
      <c r="E171" s="492"/>
      <c r="F171" s="422"/>
      <c r="G171" s="484" t="str">
        <f t="shared" si="13"/>
        <v/>
      </c>
      <c r="H171" s="467"/>
      <c r="I171" s="471" t="str">
        <f t="shared" ca="1" si="14"/>
        <v>211-ene-25 to 31-dic-25</v>
      </c>
      <c r="J171" s="427" t="s">
        <v>441</v>
      </c>
      <c r="K171" s="493"/>
      <c r="L171" s="471" t="b">
        <f t="shared" si="15"/>
        <v>1</v>
      </c>
      <c r="M171" s="471" t="b">
        <f t="shared" si="16"/>
        <v>0</v>
      </c>
      <c r="N171" s="471" t="s">
        <v>928</v>
      </c>
      <c r="O171" s="50"/>
      <c r="P171" s="314"/>
      <c r="Q171" s="314"/>
      <c r="R171" s="314"/>
      <c r="S171" s="314"/>
      <c r="T171" s="314"/>
      <c r="U171" s="314"/>
      <c r="V171" s="99"/>
      <c r="W171" s="99"/>
      <c r="X171" s="156"/>
    </row>
    <row r="172" spans="1:24" ht="47.1" customHeight="1" x14ac:dyDescent="0.25">
      <c r="A172" s="113"/>
      <c r="B172" s="396">
        <v>22</v>
      </c>
      <c r="C172" s="419" t="str">
        <f t="shared" si="12"/>
        <v/>
      </c>
      <c r="D172" s="420" t="str">
        <f ca="1">TEXT(IFERROR(INDEX('Overview - Section A'!$A$37:$A$44,MATCH(J172,'Overview - Section A'!$U$37:$U$44,0)),""),"d-mmm-yy") &amp;" to " &amp; TEXT(IFERROR(INDEX('Overview - Section A'!$E$37:$E$44,MATCH(J172,'Overview - Section A'!$U$37:$U$44,0)),""),"d-mmm-yy")</f>
        <v>1-ene-20 to 31-dic-20</v>
      </c>
      <c r="E172" s="492"/>
      <c r="F172" s="422"/>
      <c r="G172" s="484" t="str">
        <f t="shared" si="13"/>
        <v/>
      </c>
      <c r="H172" s="467"/>
      <c r="I172" s="471" t="str">
        <f t="shared" ca="1" si="14"/>
        <v>221-ene-20 to 31-dic-20</v>
      </c>
      <c r="J172" s="427" t="s">
        <v>431</v>
      </c>
      <c r="K172" s="493"/>
      <c r="L172" s="471" t="b">
        <f t="shared" si="15"/>
        <v>1</v>
      </c>
      <c r="M172" s="471" t="b">
        <f t="shared" si="16"/>
        <v>0</v>
      </c>
      <c r="N172" s="471" t="s">
        <v>929</v>
      </c>
      <c r="O172" s="50"/>
      <c r="P172" s="314"/>
      <c r="Q172" s="314"/>
      <c r="R172" s="314"/>
      <c r="S172" s="314"/>
      <c r="T172" s="314"/>
      <c r="U172" s="314"/>
      <c r="V172" s="99"/>
      <c r="W172" s="99"/>
      <c r="X172" s="156"/>
    </row>
    <row r="173" spans="1:24" ht="47.1" customHeight="1" x14ac:dyDescent="0.25">
      <c r="A173" s="113"/>
      <c r="B173" s="396">
        <v>22</v>
      </c>
      <c r="C173" s="419" t="str">
        <f t="shared" si="12"/>
        <v/>
      </c>
      <c r="D173" s="420" t="str">
        <f ca="1">TEXT(IFERROR(INDEX('Overview - Section A'!$A$37:$A$44,MATCH(J173,'Overview - Section A'!$U$37:$U$44,0)),""),"d-mmm-yy") &amp;" to " &amp; TEXT(IFERROR(INDEX('Overview - Section A'!$E$37:$E$44,MATCH(J173,'Overview - Section A'!$U$37:$U$44,0)),""),"d-mmm-yy")</f>
        <v>1-ene-21 to 31-dic-21</v>
      </c>
      <c r="E173" s="492"/>
      <c r="F173" s="422"/>
      <c r="G173" s="484" t="str">
        <f t="shared" si="13"/>
        <v/>
      </c>
      <c r="H173" s="467"/>
      <c r="I173" s="471" t="str">
        <f t="shared" ca="1" si="14"/>
        <v>221-ene-21 to 31-dic-21</v>
      </c>
      <c r="J173" s="427" t="s">
        <v>433</v>
      </c>
      <c r="K173" s="493"/>
      <c r="L173" s="471" t="b">
        <f t="shared" si="15"/>
        <v>1</v>
      </c>
      <c r="M173" s="471" t="b">
        <f t="shared" si="16"/>
        <v>0</v>
      </c>
      <c r="N173" s="471" t="s">
        <v>930</v>
      </c>
      <c r="O173" s="50"/>
      <c r="P173" s="314"/>
      <c r="Q173" s="314"/>
      <c r="R173" s="314"/>
      <c r="S173" s="314"/>
      <c r="T173" s="314"/>
      <c r="U173" s="314"/>
      <c r="V173" s="99"/>
      <c r="W173" s="99"/>
      <c r="X173" s="156"/>
    </row>
    <row r="174" spans="1:24" ht="47.1" customHeight="1" x14ac:dyDescent="0.25">
      <c r="A174" s="113"/>
      <c r="B174" s="396">
        <v>22</v>
      </c>
      <c r="C174" s="419" t="str">
        <f t="shared" ref="C174:C225" si="17">IF(B174=B173,"",VLOOKUP(B174,$A$10:$AA$42,27,FALSE))</f>
        <v/>
      </c>
      <c r="D174" s="420" t="str">
        <f ca="1">TEXT(IFERROR(INDEX('Overview - Section A'!$A$37:$A$44,MATCH(J174,'Overview - Section A'!$U$37:$U$44,0)),""),"d-mmm-yy") &amp;" to " &amp; TEXT(IFERROR(INDEX('Overview - Section A'!$E$37:$E$44,MATCH(J174,'Overview - Section A'!$U$37:$U$44,0)),""),"d-mmm-yy")</f>
        <v>1-ene-22 to 31-dic-22</v>
      </c>
      <c r="E174" s="492"/>
      <c r="F174" s="422"/>
      <c r="G174" s="484" t="str">
        <f t="shared" ref="G174:G225" si="18">IF(IF(AND(E174="",F174=""),K174,IFERROR((E174/F174)*100,""))=0,"",IF(AND(E174="",F174=""),K174,IFERROR((E174/F174)*100,"")))</f>
        <v/>
      </c>
      <c r="H174" s="467"/>
      <c r="I174" s="471" t="str">
        <f t="shared" ref="I174:I225" ca="1" si="19">CONCATENATE(B174,D174)</f>
        <v>221-ene-22 to 31-dic-22</v>
      </c>
      <c r="J174" s="427" t="s">
        <v>435</v>
      </c>
      <c r="K174" s="493"/>
      <c r="L174" s="471" t="b">
        <f t="shared" ref="L174:L225" si="20">IFERROR(TRUE,FALSE)</f>
        <v>1</v>
      </c>
      <c r="M174" s="471" t="b">
        <f t="shared" ref="M174:M225" si="21">IFERROR(IF(OR(E174&lt;&gt;"",F174&lt;&gt;"",G174&lt;&gt;"",H174&lt;&gt;""),TRUE,FALSE),FALSE)</f>
        <v>0</v>
      </c>
      <c r="N174" s="471" t="s">
        <v>931</v>
      </c>
      <c r="O174" s="50"/>
      <c r="P174" s="314"/>
      <c r="Q174" s="314"/>
      <c r="R174" s="314"/>
      <c r="S174" s="314"/>
      <c r="T174" s="314"/>
      <c r="U174" s="314"/>
      <c r="V174" s="99"/>
      <c r="W174" s="99"/>
      <c r="X174" s="156"/>
    </row>
    <row r="175" spans="1:24" ht="47.1" customHeight="1" x14ac:dyDescent="0.25">
      <c r="A175" s="113"/>
      <c r="B175" s="396">
        <v>22</v>
      </c>
      <c r="C175" s="419" t="str">
        <f t="shared" si="17"/>
        <v/>
      </c>
      <c r="D175" s="420" t="str">
        <f ca="1">TEXT(IFERROR(INDEX('Overview - Section A'!$A$37:$A$44,MATCH(J175,'Overview - Section A'!$U$37:$U$44,0)),""),"d-mmm-yy") &amp;" to " &amp; TEXT(IFERROR(INDEX('Overview - Section A'!$E$37:$E$44,MATCH(J175,'Overview - Section A'!$U$37:$U$44,0)),""),"d-mmm-yy")</f>
        <v>1-ene-23 to 31-dic-23</v>
      </c>
      <c r="E175" s="492"/>
      <c r="F175" s="422"/>
      <c r="G175" s="484" t="str">
        <f t="shared" si="18"/>
        <v/>
      </c>
      <c r="H175" s="467"/>
      <c r="I175" s="471" t="str">
        <f t="shared" ca="1" si="19"/>
        <v>221-ene-23 to 31-dic-23</v>
      </c>
      <c r="J175" s="427" t="s">
        <v>437</v>
      </c>
      <c r="K175" s="493"/>
      <c r="L175" s="471" t="b">
        <f t="shared" si="20"/>
        <v>1</v>
      </c>
      <c r="M175" s="471" t="b">
        <f t="shared" si="21"/>
        <v>0</v>
      </c>
      <c r="N175" s="471" t="s">
        <v>932</v>
      </c>
      <c r="O175" s="50"/>
      <c r="P175" s="314"/>
      <c r="Q175" s="314"/>
      <c r="R175" s="314"/>
      <c r="S175" s="314"/>
      <c r="T175" s="314"/>
      <c r="U175" s="314"/>
      <c r="V175" s="99"/>
      <c r="W175" s="99"/>
      <c r="X175" s="156"/>
    </row>
    <row r="176" spans="1:24" ht="47.1" customHeight="1" x14ac:dyDescent="0.25">
      <c r="A176" s="113"/>
      <c r="B176" s="396">
        <v>22</v>
      </c>
      <c r="C176" s="419" t="str">
        <f t="shared" si="17"/>
        <v/>
      </c>
      <c r="D176" s="420" t="str">
        <f ca="1">TEXT(IFERROR(INDEX('Overview - Section A'!$A$37:$A$44,MATCH(J176,'Overview - Section A'!$U$37:$U$44,0)),""),"d-mmm-yy") &amp;" to " &amp; TEXT(IFERROR(INDEX('Overview - Section A'!$E$37:$E$44,MATCH(J176,'Overview - Section A'!$U$37:$U$44,0)),""),"d-mmm-yy")</f>
        <v>1-ene-24 to 31-dic-24</v>
      </c>
      <c r="E176" s="492"/>
      <c r="F176" s="422"/>
      <c r="G176" s="484" t="str">
        <f t="shared" si="18"/>
        <v/>
      </c>
      <c r="H176" s="467"/>
      <c r="I176" s="471" t="str">
        <f t="shared" ca="1" si="19"/>
        <v>221-ene-24 to 31-dic-24</v>
      </c>
      <c r="J176" s="427" t="s">
        <v>439</v>
      </c>
      <c r="K176" s="493"/>
      <c r="L176" s="471" t="b">
        <f t="shared" si="20"/>
        <v>1</v>
      </c>
      <c r="M176" s="471" t="b">
        <f t="shared" si="21"/>
        <v>0</v>
      </c>
      <c r="N176" s="471" t="s">
        <v>933</v>
      </c>
      <c r="O176" s="50"/>
      <c r="P176" s="314"/>
      <c r="Q176" s="314"/>
      <c r="R176" s="314"/>
      <c r="S176" s="314"/>
      <c r="T176" s="314"/>
      <c r="U176" s="314"/>
      <c r="V176" s="99"/>
      <c r="W176" s="99"/>
      <c r="X176" s="156"/>
    </row>
    <row r="177" spans="1:24" ht="47.1" customHeight="1" x14ac:dyDescent="0.25">
      <c r="A177" s="113"/>
      <c r="B177" s="396">
        <v>22</v>
      </c>
      <c r="C177" s="419" t="str">
        <f t="shared" si="17"/>
        <v/>
      </c>
      <c r="D177" s="420" t="str">
        <f ca="1">TEXT(IFERROR(INDEX('Overview - Section A'!$A$37:$A$44,MATCH(J177,'Overview - Section A'!$U$37:$U$44,0)),""),"d-mmm-yy") &amp;" to " &amp; TEXT(IFERROR(INDEX('Overview - Section A'!$E$37:$E$44,MATCH(J177,'Overview - Section A'!$U$37:$U$44,0)),""),"d-mmm-yy")</f>
        <v>1-ene-25 to 31-dic-25</v>
      </c>
      <c r="E177" s="492"/>
      <c r="F177" s="422"/>
      <c r="G177" s="484" t="str">
        <f t="shared" si="18"/>
        <v/>
      </c>
      <c r="H177" s="467"/>
      <c r="I177" s="471" t="str">
        <f t="shared" ca="1" si="19"/>
        <v>221-ene-25 to 31-dic-25</v>
      </c>
      <c r="J177" s="427" t="s">
        <v>441</v>
      </c>
      <c r="K177" s="493"/>
      <c r="L177" s="471" t="b">
        <f t="shared" si="20"/>
        <v>1</v>
      </c>
      <c r="M177" s="471" t="b">
        <f t="shared" si="21"/>
        <v>0</v>
      </c>
      <c r="N177" s="471" t="s">
        <v>934</v>
      </c>
      <c r="O177" s="50"/>
      <c r="P177" s="314"/>
      <c r="Q177" s="314"/>
      <c r="R177" s="314"/>
      <c r="S177" s="314"/>
      <c r="T177" s="314"/>
      <c r="U177" s="314"/>
      <c r="V177" s="99"/>
      <c r="W177" s="99"/>
      <c r="X177" s="156"/>
    </row>
    <row r="178" spans="1:24" ht="47.1" customHeight="1" x14ac:dyDescent="0.25">
      <c r="A178" s="113"/>
      <c r="B178" s="396">
        <v>23</v>
      </c>
      <c r="C178" s="419" t="str">
        <f t="shared" si="17"/>
        <v/>
      </c>
      <c r="D178" s="420" t="str">
        <f ca="1">TEXT(IFERROR(INDEX('Overview - Section A'!$A$37:$A$44,MATCH(J178,'Overview - Section A'!$U$37:$U$44,0)),""),"d-mmm-yy") &amp;" to " &amp; TEXT(IFERROR(INDEX('Overview - Section A'!$E$37:$E$44,MATCH(J178,'Overview - Section A'!$U$37:$U$44,0)),""),"d-mmm-yy")</f>
        <v>1-ene-20 to 31-dic-20</v>
      </c>
      <c r="E178" s="492"/>
      <c r="F178" s="422"/>
      <c r="G178" s="484" t="str">
        <f t="shared" si="18"/>
        <v/>
      </c>
      <c r="H178" s="467"/>
      <c r="I178" s="471" t="str">
        <f t="shared" ca="1" si="19"/>
        <v>231-ene-20 to 31-dic-20</v>
      </c>
      <c r="J178" s="427" t="s">
        <v>431</v>
      </c>
      <c r="K178" s="493"/>
      <c r="L178" s="471" t="b">
        <f t="shared" si="20"/>
        <v>1</v>
      </c>
      <c r="M178" s="471" t="b">
        <f t="shared" si="21"/>
        <v>0</v>
      </c>
      <c r="N178" s="471" t="s">
        <v>935</v>
      </c>
      <c r="O178" s="50"/>
      <c r="P178" s="314"/>
      <c r="Q178" s="314"/>
      <c r="R178" s="314"/>
      <c r="S178" s="314"/>
      <c r="T178" s="314"/>
      <c r="U178" s="314"/>
      <c r="V178" s="99"/>
      <c r="W178" s="99"/>
      <c r="X178" s="156"/>
    </row>
    <row r="179" spans="1:24" ht="47.1" customHeight="1" x14ac:dyDescent="0.25">
      <c r="A179" s="113"/>
      <c r="B179" s="396">
        <v>23</v>
      </c>
      <c r="C179" s="419" t="str">
        <f t="shared" si="17"/>
        <v/>
      </c>
      <c r="D179" s="420" t="str">
        <f ca="1">TEXT(IFERROR(INDEX('Overview - Section A'!$A$37:$A$44,MATCH(J179,'Overview - Section A'!$U$37:$U$44,0)),""),"d-mmm-yy") &amp;" to " &amp; TEXT(IFERROR(INDEX('Overview - Section A'!$E$37:$E$44,MATCH(J179,'Overview - Section A'!$U$37:$U$44,0)),""),"d-mmm-yy")</f>
        <v>1-ene-21 to 31-dic-21</v>
      </c>
      <c r="E179" s="492"/>
      <c r="F179" s="422"/>
      <c r="G179" s="484" t="str">
        <f t="shared" si="18"/>
        <v/>
      </c>
      <c r="H179" s="467"/>
      <c r="I179" s="471" t="str">
        <f t="shared" ca="1" si="19"/>
        <v>231-ene-21 to 31-dic-21</v>
      </c>
      <c r="J179" s="427" t="s">
        <v>433</v>
      </c>
      <c r="K179" s="493"/>
      <c r="L179" s="471" t="b">
        <f t="shared" si="20"/>
        <v>1</v>
      </c>
      <c r="M179" s="471" t="b">
        <f t="shared" si="21"/>
        <v>0</v>
      </c>
      <c r="N179" s="471" t="s">
        <v>936</v>
      </c>
      <c r="O179" s="50"/>
      <c r="P179" s="314"/>
      <c r="Q179" s="314"/>
      <c r="R179" s="314"/>
      <c r="S179" s="314"/>
      <c r="T179" s="314"/>
      <c r="U179" s="314"/>
      <c r="V179" s="99"/>
      <c r="W179" s="99"/>
      <c r="X179" s="156"/>
    </row>
    <row r="180" spans="1:24" ht="47.1" customHeight="1" x14ac:dyDescent="0.25">
      <c r="A180" s="113"/>
      <c r="B180" s="396">
        <v>23</v>
      </c>
      <c r="C180" s="419" t="str">
        <f t="shared" si="17"/>
        <v/>
      </c>
      <c r="D180" s="420" t="str">
        <f ca="1">TEXT(IFERROR(INDEX('Overview - Section A'!$A$37:$A$44,MATCH(J180,'Overview - Section A'!$U$37:$U$44,0)),""),"d-mmm-yy") &amp;" to " &amp; TEXT(IFERROR(INDEX('Overview - Section A'!$E$37:$E$44,MATCH(J180,'Overview - Section A'!$U$37:$U$44,0)),""),"d-mmm-yy")</f>
        <v>1-ene-22 to 31-dic-22</v>
      </c>
      <c r="E180" s="492"/>
      <c r="F180" s="422"/>
      <c r="G180" s="484" t="str">
        <f t="shared" si="18"/>
        <v/>
      </c>
      <c r="H180" s="467"/>
      <c r="I180" s="471" t="str">
        <f t="shared" ca="1" si="19"/>
        <v>231-ene-22 to 31-dic-22</v>
      </c>
      <c r="J180" s="427" t="s">
        <v>435</v>
      </c>
      <c r="K180" s="493"/>
      <c r="L180" s="471" t="b">
        <f t="shared" si="20"/>
        <v>1</v>
      </c>
      <c r="M180" s="471" t="b">
        <f t="shared" si="21"/>
        <v>0</v>
      </c>
      <c r="N180" s="471" t="s">
        <v>937</v>
      </c>
      <c r="O180" s="50"/>
      <c r="P180" s="314"/>
      <c r="Q180" s="314"/>
      <c r="R180" s="314"/>
      <c r="S180" s="314"/>
      <c r="T180" s="314"/>
      <c r="U180" s="314"/>
      <c r="V180" s="99"/>
      <c r="W180" s="99"/>
      <c r="X180" s="156"/>
    </row>
    <row r="181" spans="1:24" ht="47.1" customHeight="1" x14ac:dyDescent="0.25">
      <c r="A181" s="113"/>
      <c r="B181" s="396">
        <v>23</v>
      </c>
      <c r="C181" s="419" t="str">
        <f t="shared" si="17"/>
        <v/>
      </c>
      <c r="D181" s="420" t="str">
        <f ca="1">TEXT(IFERROR(INDEX('Overview - Section A'!$A$37:$A$44,MATCH(J181,'Overview - Section A'!$U$37:$U$44,0)),""),"d-mmm-yy") &amp;" to " &amp; TEXT(IFERROR(INDEX('Overview - Section A'!$E$37:$E$44,MATCH(J181,'Overview - Section A'!$U$37:$U$44,0)),""),"d-mmm-yy")</f>
        <v>1-ene-23 to 31-dic-23</v>
      </c>
      <c r="E181" s="492"/>
      <c r="F181" s="422"/>
      <c r="G181" s="484" t="str">
        <f t="shared" si="18"/>
        <v/>
      </c>
      <c r="H181" s="467"/>
      <c r="I181" s="471" t="str">
        <f t="shared" ca="1" si="19"/>
        <v>231-ene-23 to 31-dic-23</v>
      </c>
      <c r="J181" s="427" t="s">
        <v>437</v>
      </c>
      <c r="K181" s="493"/>
      <c r="L181" s="471" t="b">
        <f t="shared" si="20"/>
        <v>1</v>
      </c>
      <c r="M181" s="471" t="b">
        <f t="shared" si="21"/>
        <v>0</v>
      </c>
      <c r="N181" s="471" t="s">
        <v>938</v>
      </c>
      <c r="O181" s="50"/>
      <c r="P181" s="314"/>
      <c r="Q181" s="314"/>
      <c r="R181" s="314"/>
      <c r="S181" s="314"/>
      <c r="T181" s="314"/>
      <c r="U181" s="314"/>
      <c r="V181" s="99"/>
      <c r="W181" s="99"/>
      <c r="X181" s="156"/>
    </row>
    <row r="182" spans="1:24" ht="47.1" customHeight="1" x14ac:dyDescent="0.25">
      <c r="A182" s="113"/>
      <c r="B182" s="396">
        <v>23</v>
      </c>
      <c r="C182" s="419" t="str">
        <f t="shared" si="17"/>
        <v/>
      </c>
      <c r="D182" s="420" t="str">
        <f ca="1">TEXT(IFERROR(INDEX('Overview - Section A'!$A$37:$A$44,MATCH(J182,'Overview - Section A'!$U$37:$U$44,0)),""),"d-mmm-yy") &amp;" to " &amp; TEXT(IFERROR(INDEX('Overview - Section A'!$E$37:$E$44,MATCH(J182,'Overview - Section A'!$U$37:$U$44,0)),""),"d-mmm-yy")</f>
        <v>1-ene-24 to 31-dic-24</v>
      </c>
      <c r="E182" s="492"/>
      <c r="F182" s="422"/>
      <c r="G182" s="484" t="str">
        <f t="shared" si="18"/>
        <v/>
      </c>
      <c r="H182" s="467"/>
      <c r="I182" s="471" t="str">
        <f t="shared" ca="1" si="19"/>
        <v>231-ene-24 to 31-dic-24</v>
      </c>
      <c r="J182" s="427" t="s">
        <v>439</v>
      </c>
      <c r="K182" s="493"/>
      <c r="L182" s="471" t="b">
        <f t="shared" si="20"/>
        <v>1</v>
      </c>
      <c r="M182" s="471" t="b">
        <f t="shared" si="21"/>
        <v>0</v>
      </c>
      <c r="N182" s="471" t="s">
        <v>939</v>
      </c>
      <c r="O182" s="50"/>
      <c r="P182" s="314"/>
      <c r="Q182" s="314"/>
      <c r="R182" s="314"/>
      <c r="S182" s="314"/>
      <c r="T182" s="314"/>
      <c r="U182" s="314"/>
      <c r="V182" s="99"/>
      <c r="W182" s="99"/>
      <c r="X182" s="156"/>
    </row>
    <row r="183" spans="1:24" ht="47.1" customHeight="1" x14ac:dyDescent="0.25">
      <c r="A183" s="113"/>
      <c r="B183" s="396">
        <v>23</v>
      </c>
      <c r="C183" s="419" t="str">
        <f t="shared" si="17"/>
        <v/>
      </c>
      <c r="D183" s="420" t="str">
        <f ca="1">TEXT(IFERROR(INDEX('Overview - Section A'!$A$37:$A$44,MATCH(J183,'Overview - Section A'!$U$37:$U$44,0)),""),"d-mmm-yy") &amp;" to " &amp; TEXT(IFERROR(INDEX('Overview - Section A'!$E$37:$E$44,MATCH(J183,'Overview - Section A'!$U$37:$U$44,0)),""),"d-mmm-yy")</f>
        <v>1-ene-25 to 31-dic-25</v>
      </c>
      <c r="E183" s="492"/>
      <c r="F183" s="422"/>
      <c r="G183" s="484" t="str">
        <f t="shared" si="18"/>
        <v/>
      </c>
      <c r="H183" s="467"/>
      <c r="I183" s="471" t="str">
        <f t="shared" ca="1" si="19"/>
        <v>231-ene-25 to 31-dic-25</v>
      </c>
      <c r="J183" s="427" t="s">
        <v>441</v>
      </c>
      <c r="K183" s="493"/>
      <c r="L183" s="471" t="b">
        <f t="shared" si="20"/>
        <v>1</v>
      </c>
      <c r="M183" s="471" t="b">
        <f t="shared" si="21"/>
        <v>0</v>
      </c>
      <c r="N183" s="471" t="s">
        <v>940</v>
      </c>
      <c r="O183" s="50"/>
      <c r="P183" s="314"/>
      <c r="Q183" s="314"/>
      <c r="R183" s="314"/>
      <c r="S183" s="314"/>
      <c r="T183" s="314"/>
      <c r="U183" s="314"/>
      <c r="V183" s="99"/>
      <c r="W183" s="99"/>
      <c r="X183" s="156"/>
    </row>
    <row r="184" spans="1:24" ht="47.1" customHeight="1" x14ac:dyDescent="0.25">
      <c r="A184" s="113"/>
      <c r="B184" s="396">
        <v>24</v>
      </c>
      <c r="C184" s="419" t="str">
        <f t="shared" si="17"/>
        <v/>
      </c>
      <c r="D184" s="420" t="str">
        <f ca="1">TEXT(IFERROR(INDEX('Overview - Section A'!$A$37:$A$44,MATCH(J184,'Overview - Section A'!$U$37:$U$44,0)),""),"d-mmm-yy") &amp;" to " &amp; TEXT(IFERROR(INDEX('Overview - Section A'!$E$37:$E$44,MATCH(J184,'Overview - Section A'!$U$37:$U$44,0)),""),"d-mmm-yy")</f>
        <v>1-ene-20 to 31-dic-20</v>
      </c>
      <c r="E184" s="492"/>
      <c r="F184" s="422"/>
      <c r="G184" s="484" t="str">
        <f t="shared" si="18"/>
        <v/>
      </c>
      <c r="H184" s="467"/>
      <c r="I184" s="471" t="str">
        <f t="shared" ca="1" si="19"/>
        <v>241-ene-20 to 31-dic-20</v>
      </c>
      <c r="J184" s="427" t="s">
        <v>431</v>
      </c>
      <c r="K184" s="493"/>
      <c r="L184" s="471" t="b">
        <f t="shared" si="20"/>
        <v>1</v>
      </c>
      <c r="M184" s="471" t="b">
        <f t="shared" si="21"/>
        <v>0</v>
      </c>
      <c r="N184" s="471" t="s">
        <v>941</v>
      </c>
      <c r="O184" s="50"/>
      <c r="P184" s="314"/>
      <c r="Q184" s="314"/>
      <c r="R184" s="314"/>
      <c r="S184" s="314"/>
      <c r="T184" s="314"/>
      <c r="U184" s="314"/>
      <c r="V184" s="99"/>
      <c r="W184" s="99"/>
      <c r="X184" s="156"/>
    </row>
    <row r="185" spans="1:24" ht="47.1" customHeight="1" x14ac:dyDescent="0.25">
      <c r="A185" s="113"/>
      <c r="B185" s="396">
        <v>24</v>
      </c>
      <c r="C185" s="419" t="str">
        <f t="shared" si="17"/>
        <v/>
      </c>
      <c r="D185" s="420" t="str">
        <f ca="1">TEXT(IFERROR(INDEX('Overview - Section A'!$A$37:$A$44,MATCH(J185,'Overview - Section A'!$U$37:$U$44,0)),""),"d-mmm-yy") &amp;" to " &amp; TEXT(IFERROR(INDEX('Overview - Section A'!$E$37:$E$44,MATCH(J185,'Overview - Section A'!$U$37:$U$44,0)),""),"d-mmm-yy")</f>
        <v>1-ene-21 to 31-dic-21</v>
      </c>
      <c r="E185" s="492"/>
      <c r="F185" s="422"/>
      <c r="G185" s="484" t="str">
        <f t="shared" si="18"/>
        <v/>
      </c>
      <c r="H185" s="467"/>
      <c r="I185" s="471" t="str">
        <f t="shared" ca="1" si="19"/>
        <v>241-ene-21 to 31-dic-21</v>
      </c>
      <c r="J185" s="427" t="s">
        <v>433</v>
      </c>
      <c r="K185" s="493"/>
      <c r="L185" s="471" t="b">
        <f t="shared" si="20"/>
        <v>1</v>
      </c>
      <c r="M185" s="471" t="b">
        <f t="shared" si="21"/>
        <v>0</v>
      </c>
      <c r="N185" s="471" t="s">
        <v>942</v>
      </c>
      <c r="O185" s="50"/>
      <c r="P185" s="314"/>
      <c r="Q185" s="314"/>
      <c r="R185" s="314"/>
      <c r="S185" s="314"/>
      <c r="T185" s="314"/>
      <c r="U185" s="314"/>
      <c r="V185" s="99"/>
      <c r="W185" s="99"/>
      <c r="X185" s="156"/>
    </row>
    <row r="186" spans="1:24" ht="47.1" customHeight="1" x14ac:dyDescent="0.25">
      <c r="A186" s="113"/>
      <c r="B186" s="396">
        <v>24</v>
      </c>
      <c r="C186" s="419" t="str">
        <f t="shared" si="17"/>
        <v/>
      </c>
      <c r="D186" s="420" t="str">
        <f ca="1">TEXT(IFERROR(INDEX('Overview - Section A'!$A$37:$A$44,MATCH(J186,'Overview - Section A'!$U$37:$U$44,0)),""),"d-mmm-yy") &amp;" to " &amp; TEXT(IFERROR(INDEX('Overview - Section A'!$E$37:$E$44,MATCH(J186,'Overview - Section A'!$U$37:$U$44,0)),""),"d-mmm-yy")</f>
        <v>1-ene-22 to 31-dic-22</v>
      </c>
      <c r="E186" s="492"/>
      <c r="F186" s="422"/>
      <c r="G186" s="484" t="str">
        <f t="shared" si="18"/>
        <v/>
      </c>
      <c r="H186" s="467"/>
      <c r="I186" s="471" t="str">
        <f t="shared" ca="1" si="19"/>
        <v>241-ene-22 to 31-dic-22</v>
      </c>
      <c r="J186" s="427" t="s">
        <v>435</v>
      </c>
      <c r="K186" s="493"/>
      <c r="L186" s="471" t="b">
        <f t="shared" si="20"/>
        <v>1</v>
      </c>
      <c r="M186" s="471" t="b">
        <f t="shared" si="21"/>
        <v>0</v>
      </c>
      <c r="N186" s="471" t="s">
        <v>943</v>
      </c>
      <c r="O186" s="50"/>
      <c r="P186" s="314"/>
      <c r="Q186" s="314"/>
      <c r="R186" s="314"/>
      <c r="S186" s="314"/>
      <c r="T186" s="314"/>
      <c r="U186" s="314"/>
      <c r="V186" s="99"/>
      <c r="W186" s="99"/>
      <c r="X186" s="156"/>
    </row>
    <row r="187" spans="1:24" ht="47.1" customHeight="1" x14ac:dyDescent="0.25">
      <c r="A187" s="113"/>
      <c r="B187" s="396">
        <v>24</v>
      </c>
      <c r="C187" s="419" t="str">
        <f t="shared" si="17"/>
        <v/>
      </c>
      <c r="D187" s="420" t="str">
        <f ca="1">TEXT(IFERROR(INDEX('Overview - Section A'!$A$37:$A$44,MATCH(J187,'Overview - Section A'!$U$37:$U$44,0)),""),"d-mmm-yy") &amp;" to " &amp; TEXT(IFERROR(INDEX('Overview - Section A'!$E$37:$E$44,MATCH(J187,'Overview - Section A'!$U$37:$U$44,0)),""),"d-mmm-yy")</f>
        <v>1-ene-23 to 31-dic-23</v>
      </c>
      <c r="E187" s="492"/>
      <c r="F187" s="422"/>
      <c r="G187" s="484" t="str">
        <f t="shared" si="18"/>
        <v/>
      </c>
      <c r="H187" s="467"/>
      <c r="I187" s="471" t="str">
        <f t="shared" ca="1" si="19"/>
        <v>241-ene-23 to 31-dic-23</v>
      </c>
      <c r="J187" s="427" t="s">
        <v>437</v>
      </c>
      <c r="K187" s="493"/>
      <c r="L187" s="471" t="b">
        <f t="shared" si="20"/>
        <v>1</v>
      </c>
      <c r="M187" s="471" t="b">
        <f t="shared" si="21"/>
        <v>0</v>
      </c>
      <c r="N187" s="471" t="s">
        <v>944</v>
      </c>
      <c r="O187" s="50"/>
      <c r="P187" s="314"/>
      <c r="Q187" s="314"/>
      <c r="R187" s="314"/>
      <c r="S187" s="314"/>
      <c r="T187" s="314"/>
      <c r="U187" s="314"/>
      <c r="V187" s="99"/>
      <c r="W187" s="99"/>
      <c r="X187" s="156"/>
    </row>
    <row r="188" spans="1:24" ht="47.1" customHeight="1" x14ac:dyDescent="0.25">
      <c r="A188" s="113"/>
      <c r="B188" s="396">
        <v>24</v>
      </c>
      <c r="C188" s="419" t="str">
        <f t="shared" si="17"/>
        <v/>
      </c>
      <c r="D188" s="420" t="str">
        <f ca="1">TEXT(IFERROR(INDEX('Overview - Section A'!$A$37:$A$44,MATCH(J188,'Overview - Section A'!$U$37:$U$44,0)),""),"d-mmm-yy") &amp;" to " &amp; TEXT(IFERROR(INDEX('Overview - Section A'!$E$37:$E$44,MATCH(J188,'Overview - Section A'!$U$37:$U$44,0)),""),"d-mmm-yy")</f>
        <v>1-ene-24 to 31-dic-24</v>
      </c>
      <c r="E188" s="492"/>
      <c r="F188" s="422"/>
      <c r="G188" s="484" t="str">
        <f t="shared" si="18"/>
        <v/>
      </c>
      <c r="H188" s="467"/>
      <c r="I188" s="471" t="str">
        <f t="shared" ca="1" si="19"/>
        <v>241-ene-24 to 31-dic-24</v>
      </c>
      <c r="J188" s="427" t="s">
        <v>439</v>
      </c>
      <c r="K188" s="493"/>
      <c r="L188" s="471" t="b">
        <f t="shared" si="20"/>
        <v>1</v>
      </c>
      <c r="M188" s="471" t="b">
        <f t="shared" si="21"/>
        <v>0</v>
      </c>
      <c r="N188" s="471" t="s">
        <v>945</v>
      </c>
      <c r="O188" s="50"/>
      <c r="P188" s="314"/>
      <c r="Q188" s="314"/>
      <c r="R188" s="314"/>
      <c r="S188" s="314"/>
      <c r="T188" s="314"/>
      <c r="U188" s="314"/>
      <c r="V188" s="99"/>
      <c r="W188" s="99"/>
      <c r="X188" s="156"/>
    </row>
    <row r="189" spans="1:24" ht="47.1" customHeight="1" x14ac:dyDescent="0.25">
      <c r="A189" s="113"/>
      <c r="B189" s="396">
        <v>24</v>
      </c>
      <c r="C189" s="419" t="str">
        <f t="shared" si="17"/>
        <v/>
      </c>
      <c r="D189" s="420" t="str">
        <f ca="1">TEXT(IFERROR(INDEX('Overview - Section A'!$A$37:$A$44,MATCH(J189,'Overview - Section A'!$U$37:$U$44,0)),""),"d-mmm-yy") &amp;" to " &amp; TEXT(IFERROR(INDEX('Overview - Section A'!$E$37:$E$44,MATCH(J189,'Overview - Section A'!$U$37:$U$44,0)),""),"d-mmm-yy")</f>
        <v>1-ene-25 to 31-dic-25</v>
      </c>
      <c r="E189" s="492"/>
      <c r="F189" s="422"/>
      <c r="G189" s="484" t="str">
        <f t="shared" si="18"/>
        <v/>
      </c>
      <c r="H189" s="467"/>
      <c r="I189" s="471" t="str">
        <f t="shared" ca="1" si="19"/>
        <v>241-ene-25 to 31-dic-25</v>
      </c>
      <c r="J189" s="427" t="s">
        <v>441</v>
      </c>
      <c r="K189" s="493"/>
      <c r="L189" s="471" t="b">
        <f t="shared" si="20"/>
        <v>1</v>
      </c>
      <c r="M189" s="471" t="b">
        <f t="shared" si="21"/>
        <v>0</v>
      </c>
      <c r="N189" s="471" t="s">
        <v>946</v>
      </c>
      <c r="O189" s="50"/>
      <c r="P189" s="314"/>
      <c r="Q189" s="314"/>
      <c r="R189" s="314"/>
      <c r="S189" s="314"/>
      <c r="T189" s="314"/>
      <c r="U189" s="314"/>
      <c r="V189" s="99"/>
      <c r="W189" s="99"/>
      <c r="X189" s="156"/>
    </row>
    <row r="190" spans="1:24" ht="47.1" customHeight="1" x14ac:dyDescent="0.25">
      <c r="A190" s="113"/>
      <c r="B190" s="396">
        <v>25</v>
      </c>
      <c r="C190" s="419" t="str">
        <f t="shared" si="17"/>
        <v/>
      </c>
      <c r="D190" s="420" t="str">
        <f ca="1">TEXT(IFERROR(INDEX('Overview - Section A'!$A$37:$A$44,MATCH(J190,'Overview - Section A'!$U$37:$U$44,0)),""),"d-mmm-yy") &amp;" to " &amp; TEXT(IFERROR(INDEX('Overview - Section A'!$E$37:$E$44,MATCH(J190,'Overview - Section A'!$U$37:$U$44,0)),""),"d-mmm-yy")</f>
        <v>1-ene-20 to 31-dic-20</v>
      </c>
      <c r="E190" s="492"/>
      <c r="F190" s="422"/>
      <c r="G190" s="484" t="str">
        <f t="shared" si="18"/>
        <v/>
      </c>
      <c r="H190" s="467"/>
      <c r="I190" s="471" t="str">
        <f t="shared" ca="1" si="19"/>
        <v>251-ene-20 to 31-dic-20</v>
      </c>
      <c r="J190" s="427" t="s">
        <v>431</v>
      </c>
      <c r="K190" s="493"/>
      <c r="L190" s="471" t="b">
        <f t="shared" si="20"/>
        <v>1</v>
      </c>
      <c r="M190" s="471" t="b">
        <f t="shared" si="21"/>
        <v>0</v>
      </c>
      <c r="N190" s="471" t="s">
        <v>947</v>
      </c>
      <c r="O190" s="50"/>
      <c r="P190" s="314"/>
      <c r="Q190" s="314"/>
      <c r="R190" s="314"/>
      <c r="S190" s="314"/>
      <c r="T190" s="314"/>
      <c r="U190" s="314"/>
      <c r="V190" s="99"/>
      <c r="W190" s="99"/>
      <c r="X190" s="156"/>
    </row>
    <row r="191" spans="1:24" ht="47.1" customHeight="1" x14ac:dyDescent="0.25">
      <c r="A191" s="113"/>
      <c r="B191" s="396">
        <v>25</v>
      </c>
      <c r="C191" s="419" t="str">
        <f t="shared" si="17"/>
        <v/>
      </c>
      <c r="D191" s="420" t="str">
        <f ca="1">TEXT(IFERROR(INDEX('Overview - Section A'!$A$37:$A$44,MATCH(J191,'Overview - Section A'!$U$37:$U$44,0)),""),"d-mmm-yy") &amp;" to " &amp; TEXT(IFERROR(INDEX('Overview - Section A'!$E$37:$E$44,MATCH(J191,'Overview - Section A'!$U$37:$U$44,0)),""),"d-mmm-yy")</f>
        <v>1-ene-21 to 31-dic-21</v>
      </c>
      <c r="E191" s="492"/>
      <c r="F191" s="422"/>
      <c r="G191" s="484" t="str">
        <f t="shared" si="18"/>
        <v/>
      </c>
      <c r="H191" s="467"/>
      <c r="I191" s="471" t="str">
        <f t="shared" ca="1" si="19"/>
        <v>251-ene-21 to 31-dic-21</v>
      </c>
      <c r="J191" s="427" t="s">
        <v>433</v>
      </c>
      <c r="K191" s="493"/>
      <c r="L191" s="471" t="b">
        <f t="shared" si="20"/>
        <v>1</v>
      </c>
      <c r="M191" s="471" t="b">
        <f t="shared" si="21"/>
        <v>0</v>
      </c>
      <c r="N191" s="471" t="s">
        <v>948</v>
      </c>
      <c r="O191" s="50"/>
      <c r="P191" s="314"/>
      <c r="Q191" s="314"/>
      <c r="R191" s="314"/>
      <c r="S191" s="314"/>
      <c r="T191" s="314"/>
      <c r="U191" s="314"/>
      <c r="V191" s="99"/>
      <c r="W191" s="99"/>
      <c r="X191" s="156"/>
    </row>
    <row r="192" spans="1:24" ht="47.1" customHeight="1" x14ac:dyDescent="0.25">
      <c r="A192" s="113"/>
      <c r="B192" s="396">
        <v>25</v>
      </c>
      <c r="C192" s="419" t="str">
        <f t="shared" si="17"/>
        <v/>
      </c>
      <c r="D192" s="420" t="str">
        <f ca="1">TEXT(IFERROR(INDEX('Overview - Section A'!$A$37:$A$44,MATCH(J192,'Overview - Section A'!$U$37:$U$44,0)),""),"d-mmm-yy") &amp;" to " &amp; TEXT(IFERROR(INDEX('Overview - Section A'!$E$37:$E$44,MATCH(J192,'Overview - Section A'!$U$37:$U$44,0)),""),"d-mmm-yy")</f>
        <v>1-ene-22 to 31-dic-22</v>
      </c>
      <c r="E192" s="492"/>
      <c r="F192" s="422"/>
      <c r="G192" s="484" t="str">
        <f t="shared" si="18"/>
        <v/>
      </c>
      <c r="H192" s="467"/>
      <c r="I192" s="471" t="str">
        <f t="shared" ca="1" si="19"/>
        <v>251-ene-22 to 31-dic-22</v>
      </c>
      <c r="J192" s="427" t="s">
        <v>435</v>
      </c>
      <c r="K192" s="493"/>
      <c r="L192" s="471" t="b">
        <f t="shared" si="20"/>
        <v>1</v>
      </c>
      <c r="M192" s="471" t="b">
        <f t="shared" si="21"/>
        <v>0</v>
      </c>
      <c r="N192" s="471" t="s">
        <v>949</v>
      </c>
      <c r="O192" s="50"/>
      <c r="P192" s="314"/>
      <c r="Q192" s="314"/>
      <c r="R192" s="314"/>
      <c r="S192" s="314"/>
      <c r="T192" s="314"/>
      <c r="U192" s="314"/>
      <c r="V192" s="99"/>
      <c r="W192" s="99"/>
      <c r="X192" s="156"/>
    </row>
    <row r="193" spans="1:24" ht="47.1" customHeight="1" x14ac:dyDescent="0.25">
      <c r="A193" s="113"/>
      <c r="B193" s="396">
        <v>25</v>
      </c>
      <c r="C193" s="419" t="str">
        <f t="shared" si="17"/>
        <v/>
      </c>
      <c r="D193" s="420" t="str">
        <f ca="1">TEXT(IFERROR(INDEX('Overview - Section A'!$A$37:$A$44,MATCH(J193,'Overview - Section A'!$U$37:$U$44,0)),""),"d-mmm-yy") &amp;" to " &amp; TEXT(IFERROR(INDEX('Overview - Section A'!$E$37:$E$44,MATCH(J193,'Overview - Section A'!$U$37:$U$44,0)),""),"d-mmm-yy")</f>
        <v>1-ene-23 to 31-dic-23</v>
      </c>
      <c r="E193" s="492"/>
      <c r="F193" s="422"/>
      <c r="G193" s="484" t="str">
        <f t="shared" si="18"/>
        <v/>
      </c>
      <c r="H193" s="467"/>
      <c r="I193" s="471" t="str">
        <f t="shared" ca="1" si="19"/>
        <v>251-ene-23 to 31-dic-23</v>
      </c>
      <c r="J193" s="427" t="s">
        <v>437</v>
      </c>
      <c r="K193" s="493"/>
      <c r="L193" s="471" t="b">
        <f t="shared" si="20"/>
        <v>1</v>
      </c>
      <c r="M193" s="471" t="b">
        <f t="shared" si="21"/>
        <v>0</v>
      </c>
      <c r="N193" s="471" t="s">
        <v>950</v>
      </c>
      <c r="O193" s="50"/>
      <c r="P193" s="314"/>
      <c r="Q193" s="314"/>
      <c r="R193" s="314"/>
      <c r="S193" s="314"/>
      <c r="T193" s="314"/>
      <c r="U193" s="314"/>
      <c r="V193" s="99"/>
      <c r="W193" s="99"/>
      <c r="X193" s="156"/>
    </row>
    <row r="194" spans="1:24" ht="47.1" customHeight="1" x14ac:dyDescent="0.25">
      <c r="A194" s="113"/>
      <c r="B194" s="396">
        <v>25</v>
      </c>
      <c r="C194" s="419" t="str">
        <f t="shared" si="17"/>
        <v/>
      </c>
      <c r="D194" s="420" t="str">
        <f ca="1">TEXT(IFERROR(INDEX('Overview - Section A'!$A$37:$A$44,MATCH(J194,'Overview - Section A'!$U$37:$U$44,0)),""),"d-mmm-yy") &amp;" to " &amp; TEXT(IFERROR(INDEX('Overview - Section A'!$E$37:$E$44,MATCH(J194,'Overview - Section A'!$U$37:$U$44,0)),""),"d-mmm-yy")</f>
        <v>1-ene-24 to 31-dic-24</v>
      </c>
      <c r="E194" s="492"/>
      <c r="F194" s="422"/>
      <c r="G194" s="484" t="str">
        <f t="shared" si="18"/>
        <v/>
      </c>
      <c r="H194" s="467"/>
      <c r="I194" s="471" t="str">
        <f t="shared" ca="1" si="19"/>
        <v>251-ene-24 to 31-dic-24</v>
      </c>
      <c r="J194" s="427" t="s">
        <v>439</v>
      </c>
      <c r="K194" s="493"/>
      <c r="L194" s="471" t="b">
        <f t="shared" si="20"/>
        <v>1</v>
      </c>
      <c r="M194" s="471" t="b">
        <f t="shared" si="21"/>
        <v>0</v>
      </c>
      <c r="N194" s="471" t="s">
        <v>951</v>
      </c>
      <c r="O194" s="50"/>
      <c r="P194" s="314"/>
      <c r="Q194" s="314"/>
      <c r="R194" s="314"/>
      <c r="S194" s="314"/>
      <c r="T194" s="314"/>
      <c r="U194" s="314"/>
      <c r="V194" s="99"/>
      <c r="W194" s="99"/>
      <c r="X194" s="156"/>
    </row>
    <row r="195" spans="1:24" ht="47.1" customHeight="1" x14ac:dyDescent="0.25">
      <c r="A195" s="113"/>
      <c r="B195" s="396">
        <v>25</v>
      </c>
      <c r="C195" s="419" t="str">
        <f t="shared" si="17"/>
        <v/>
      </c>
      <c r="D195" s="420" t="str">
        <f ca="1">TEXT(IFERROR(INDEX('Overview - Section A'!$A$37:$A$44,MATCH(J195,'Overview - Section A'!$U$37:$U$44,0)),""),"d-mmm-yy") &amp;" to " &amp; TEXT(IFERROR(INDEX('Overview - Section A'!$E$37:$E$44,MATCH(J195,'Overview - Section A'!$U$37:$U$44,0)),""),"d-mmm-yy")</f>
        <v>1-ene-25 to 31-dic-25</v>
      </c>
      <c r="E195" s="492"/>
      <c r="F195" s="422"/>
      <c r="G195" s="484" t="str">
        <f t="shared" si="18"/>
        <v/>
      </c>
      <c r="H195" s="467"/>
      <c r="I195" s="471" t="str">
        <f t="shared" ca="1" si="19"/>
        <v>251-ene-25 to 31-dic-25</v>
      </c>
      <c r="J195" s="427" t="s">
        <v>441</v>
      </c>
      <c r="K195" s="493"/>
      <c r="L195" s="471" t="b">
        <f t="shared" si="20"/>
        <v>1</v>
      </c>
      <c r="M195" s="471" t="b">
        <f t="shared" si="21"/>
        <v>0</v>
      </c>
      <c r="N195" s="471" t="s">
        <v>952</v>
      </c>
      <c r="O195" s="50"/>
      <c r="P195" s="314"/>
      <c r="Q195" s="314"/>
      <c r="R195" s="314"/>
      <c r="S195" s="314"/>
      <c r="T195" s="314"/>
      <c r="U195" s="314"/>
      <c r="V195" s="99"/>
      <c r="W195" s="99"/>
      <c r="X195" s="156"/>
    </row>
    <row r="196" spans="1:24" ht="47.1" customHeight="1" x14ac:dyDescent="0.25">
      <c r="A196" s="113"/>
      <c r="B196" s="396">
        <v>26</v>
      </c>
      <c r="C196" s="419" t="str">
        <f t="shared" si="17"/>
        <v/>
      </c>
      <c r="D196" s="420" t="str">
        <f ca="1">TEXT(IFERROR(INDEX('Overview - Section A'!$A$37:$A$44,MATCH(J196,'Overview - Section A'!$U$37:$U$44,0)),""),"d-mmm-yy") &amp;" to " &amp; TEXT(IFERROR(INDEX('Overview - Section A'!$E$37:$E$44,MATCH(J196,'Overview - Section A'!$U$37:$U$44,0)),""),"d-mmm-yy")</f>
        <v>1-ene-20 to 31-dic-20</v>
      </c>
      <c r="E196" s="492"/>
      <c r="F196" s="422"/>
      <c r="G196" s="484" t="str">
        <f t="shared" si="18"/>
        <v/>
      </c>
      <c r="H196" s="467"/>
      <c r="I196" s="471" t="str">
        <f t="shared" ca="1" si="19"/>
        <v>261-ene-20 to 31-dic-20</v>
      </c>
      <c r="J196" s="427" t="s">
        <v>431</v>
      </c>
      <c r="K196" s="493"/>
      <c r="L196" s="471" t="b">
        <f t="shared" si="20"/>
        <v>1</v>
      </c>
      <c r="M196" s="471" t="b">
        <f t="shared" si="21"/>
        <v>0</v>
      </c>
      <c r="N196" s="471" t="s">
        <v>953</v>
      </c>
      <c r="O196" s="50"/>
      <c r="P196" s="314"/>
      <c r="Q196" s="314"/>
      <c r="R196" s="314"/>
      <c r="S196" s="314"/>
      <c r="T196" s="314"/>
      <c r="U196" s="314"/>
      <c r="V196" s="99"/>
      <c r="W196" s="99"/>
      <c r="X196" s="156"/>
    </row>
    <row r="197" spans="1:24" ht="47.1" customHeight="1" x14ac:dyDescent="0.25">
      <c r="A197" s="113"/>
      <c r="B197" s="396">
        <v>26</v>
      </c>
      <c r="C197" s="419" t="str">
        <f t="shared" si="17"/>
        <v/>
      </c>
      <c r="D197" s="420" t="str">
        <f ca="1">TEXT(IFERROR(INDEX('Overview - Section A'!$A$37:$A$44,MATCH(J197,'Overview - Section A'!$U$37:$U$44,0)),""),"d-mmm-yy") &amp;" to " &amp; TEXT(IFERROR(INDEX('Overview - Section A'!$E$37:$E$44,MATCH(J197,'Overview - Section A'!$U$37:$U$44,0)),""),"d-mmm-yy")</f>
        <v>1-ene-21 to 31-dic-21</v>
      </c>
      <c r="E197" s="492"/>
      <c r="F197" s="422"/>
      <c r="G197" s="484" t="str">
        <f t="shared" si="18"/>
        <v/>
      </c>
      <c r="H197" s="467"/>
      <c r="I197" s="471" t="str">
        <f t="shared" ca="1" si="19"/>
        <v>261-ene-21 to 31-dic-21</v>
      </c>
      <c r="J197" s="427" t="s">
        <v>433</v>
      </c>
      <c r="K197" s="493"/>
      <c r="L197" s="471" t="b">
        <f t="shared" si="20"/>
        <v>1</v>
      </c>
      <c r="M197" s="471" t="b">
        <f t="shared" si="21"/>
        <v>0</v>
      </c>
      <c r="N197" s="471" t="s">
        <v>954</v>
      </c>
      <c r="O197" s="50"/>
      <c r="P197" s="314"/>
      <c r="Q197" s="314"/>
      <c r="R197" s="314"/>
      <c r="S197" s="314"/>
      <c r="T197" s="314"/>
      <c r="U197" s="314"/>
      <c r="V197" s="99"/>
      <c r="W197" s="99"/>
      <c r="X197" s="156"/>
    </row>
    <row r="198" spans="1:24" ht="47.1" customHeight="1" x14ac:dyDescent="0.25">
      <c r="A198" s="113"/>
      <c r="B198" s="396">
        <v>26</v>
      </c>
      <c r="C198" s="419" t="str">
        <f t="shared" si="17"/>
        <v/>
      </c>
      <c r="D198" s="420" t="str">
        <f ca="1">TEXT(IFERROR(INDEX('Overview - Section A'!$A$37:$A$44,MATCH(J198,'Overview - Section A'!$U$37:$U$44,0)),""),"d-mmm-yy") &amp;" to " &amp; TEXT(IFERROR(INDEX('Overview - Section A'!$E$37:$E$44,MATCH(J198,'Overview - Section A'!$U$37:$U$44,0)),""),"d-mmm-yy")</f>
        <v>1-ene-22 to 31-dic-22</v>
      </c>
      <c r="E198" s="492"/>
      <c r="F198" s="422"/>
      <c r="G198" s="484" t="str">
        <f t="shared" si="18"/>
        <v/>
      </c>
      <c r="H198" s="467"/>
      <c r="I198" s="471" t="str">
        <f t="shared" ca="1" si="19"/>
        <v>261-ene-22 to 31-dic-22</v>
      </c>
      <c r="J198" s="427" t="s">
        <v>435</v>
      </c>
      <c r="K198" s="493"/>
      <c r="L198" s="471" t="b">
        <f t="shared" si="20"/>
        <v>1</v>
      </c>
      <c r="M198" s="471" t="b">
        <f t="shared" si="21"/>
        <v>0</v>
      </c>
      <c r="N198" s="471" t="s">
        <v>955</v>
      </c>
      <c r="O198" s="50"/>
      <c r="P198" s="314"/>
      <c r="Q198" s="314"/>
      <c r="R198" s="314"/>
      <c r="S198" s="314"/>
      <c r="T198" s="314"/>
      <c r="U198" s="314"/>
      <c r="V198" s="99"/>
      <c r="W198" s="99"/>
      <c r="X198" s="156"/>
    </row>
    <row r="199" spans="1:24" ht="47.1" customHeight="1" x14ac:dyDescent="0.25">
      <c r="A199" s="113"/>
      <c r="B199" s="396">
        <v>26</v>
      </c>
      <c r="C199" s="419" t="str">
        <f t="shared" si="17"/>
        <v/>
      </c>
      <c r="D199" s="420" t="str">
        <f ca="1">TEXT(IFERROR(INDEX('Overview - Section A'!$A$37:$A$44,MATCH(J199,'Overview - Section A'!$U$37:$U$44,0)),""),"d-mmm-yy") &amp;" to " &amp; TEXT(IFERROR(INDEX('Overview - Section A'!$E$37:$E$44,MATCH(J199,'Overview - Section A'!$U$37:$U$44,0)),""),"d-mmm-yy")</f>
        <v>1-ene-23 to 31-dic-23</v>
      </c>
      <c r="E199" s="492"/>
      <c r="F199" s="422"/>
      <c r="G199" s="484" t="str">
        <f t="shared" si="18"/>
        <v/>
      </c>
      <c r="H199" s="467"/>
      <c r="I199" s="471" t="str">
        <f t="shared" ca="1" si="19"/>
        <v>261-ene-23 to 31-dic-23</v>
      </c>
      <c r="J199" s="427" t="s">
        <v>437</v>
      </c>
      <c r="K199" s="493"/>
      <c r="L199" s="471" t="b">
        <f t="shared" si="20"/>
        <v>1</v>
      </c>
      <c r="M199" s="471" t="b">
        <f t="shared" si="21"/>
        <v>0</v>
      </c>
      <c r="N199" s="471" t="s">
        <v>956</v>
      </c>
      <c r="O199" s="50"/>
      <c r="P199" s="314"/>
      <c r="Q199" s="314"/>
      <c r="R199" s="314"/>
      <c r="S199" s="314"/>
      <c r="T199" s="314"/>
      <c r="U199" s="314"/>
      <c r="V199" s="99"/>
      <c r="W199" s="99"/>
      <c r="X199" s="156"/>
    </row>
    <row r="200" spans="1:24" ht="47.1" customHeight="1" x14ac:dyDescent="0.25">
      <c r="A200" s="113"/>
      <c r="B200" s="396">
        <v>26</v>
      </c>
      <c r="C200" s="419" t="str">
        <f t="shared" si="17"/>
        <v/>
      </c>
      <c r="D200" s="420" t="str">
        <f ca="1">TEXT(IFERROR(INDEX('Overview - Section A'!$A$37:$A$44,MATCH(J200,'Overview - Section A'!$U$37:$U$44,0)),""),"d-mmm-yy") &amp;" to " &amp; TEXT(IFERROR(INDEX('Overview - Section A'!$E$37:$E$44,MATCH(J200,'Overview - Section A'!$U$37:$U$44,0)),""),"d-mmm-yy")</f>
        <v>1-ene-24 to 31-dic-24</v>
      </c>
      <c r="E200" s="492"/>
      <c r="F200" s="422"/>
      <c r="G200" s="484" t="str">
        <f t="shared" si="18"/>
        <v/>
      </c>
      <c r="H200" s="467"/>
      <c r="I200" s="471" t="str">
        <f t="shared" ca="1" si="19"/>
        <v>261-ene-24 to 31-dic-24</v>
      </c>
      <c r="J200" s="427" t="s">
        <v>439</v>
      </c>
      <c r="K200" s="493"/>
      <c r="L200" s="471" t="b">
        <f t="shared" si="20"/>
        <v>1</v>
      </c>
      <c r="M200" s="471" t="b">
        <f t="shared" si="21"/>
        <v>0</v>
      </c>
      <c r="N200" s="471" t="s">
        <v>957</v>
      </c>
      <c r="O200" s="50"/>
      <c r="P200" s="314"/>
      <c r="Q200" s="314"/>
      <c r="R200" s="314"/>
      <c r="S200" s="314"/>
      <c r="T200" s="314"/>
      <c r="U200" s="314"/>
      <c r="V200" s="99"/>
      <c r="W200" s="99"/>
      <c r="X200" s="156"/>
    </row>
    <row r="201" spans="1:24" ht="47.1" customHeight="1" x14ac:dyDescent="0.25">
      <c r="A201" s="113"/>
      <c r="B201" s="396">
        <v>26</v>
      </c>
      <c r="C201" s="419" t="str">
        <f t="shared" si="17"/>
        <v/>
      </c>
      <c r="D201" s="420" t="str">
        <f ca="1">TEXT(IFERROR(INDEX('Overview - Section A'!$A$37:$A$44,MATCH(J201,'Overview - Section A'!$U$37:$U$44,0)),""),"d-mmm-yy") &amp;" to " &amp; TEXT(IFERROR(INDEX('Overview - Section A'!$E$37:$E$44,MATCH(J201,'Overview - Section A'!$U$37:$U$44,0)),""),"d-mmm-yy")</f>
        <v>1-ene-25 to 31-dic-25</v>
      </c>
      <c r="E201" s="492"/>
      <c r="F201" s="422"/>
      <c r="G201" s="484" t="str">
        <f t="shared" si="18"/>
        <v/>
      </c>
      <c r="H201" s="467"/>
      <c r="I201" s="471" t="str">
        <f t="shared" ca="1" si="19"/>
        <v>261-ene-25 to 31-dic-25</v>
      </c>
      <c r="J201" s="427" t="s">
        <v>441</v>
      </c>
      <c r="K201" s="493"/>
      <c r="L201" s="471" t="b">
        <f t="shared" si="20"/>
        <v>1</v>
      </c>
      <c r="M201" s="471" t="b">
        <f t="shared" si="21"/>
        <v>0</v>
      </c>
      <c r="N201" s="471" t="s">
        <v>958</v>
      </c>
      <c r="O201" s="50"/>
      <c r="P201" s="314"/>
      <c r="Q201" s="314"/>
      <c r="R201" s="314"/>
      <c r="S201" s="314"/>
      <c r="T201" s="314"/>
      <c r="U201" s="314"/>
      <c r="V201" s="99"/>
      <c r="W201" s="99"/>
      <c r="X201" s="156"/>
    </row>
    <row r="202" spans="1:24" ht="47.1" customHeight="1" x14ac:dyDescent="0.25">
      <c r="A202" s="113"/>
      <c r="B202" s="396">
        <v>27</v>
      </c>
      <c r="C202" s="419" t="str">
        <f t="shared" si="17"/>
        <v/>
      </c>
      <c r="D202" s="420" t="str">
        <f ca="1">TEXT(IFERROR(INDEX('Overview - Section A'!$A$37:$A$44,MATCH(J202,'Overview - Section A'!$U$37:$U$44,0)),""),"d-mmm-yy") &amp;" to " &amp; TEXT(IFERROR(INDEX('Overview - Section A'!$E$37:$E$44,MATCH(J202,'Overview - Section A'!$U$37:$U$44,0)),""),"d-mmm-yy")</f>
        <v>1-ene-20 to 31-dic-20</v>
      </c>
      <c r="E202" s="492"/>
      <c r="F202" s="422"/>
      <c r="G202" s="484" t="str">
        <f t="shared" si="18"/>
        <v/>
      </c>
      <c r="H202" s="467"/>
      <c r="I202" s="471" t="str">
        <f t="shared" ca="1" si="19"/>
        <v>271-ene-20 to 31-dic-20</v>
      </c>
      <c r="J202" s="427" t="s">
        <v>431</v>
      </c>
      <c r="K202" s="493"/>
      <c r="L202" s="471" t="b">
        <f t="shared" si="20"/>
        <v>1</v>
      </c>
      <c r="M202" s="471" t="b">
        <f t="shared" si="21"/>
        <v>0</v>
      </c>
      <c r="N202" s="471" t="s">
        <v>959</v>
      </c>
      <c r="O202" s="50"/>
      <c r="P202" s="314"/>
      <c r="Q202" s="314"/>
      <c r="R202" s="314"/>
      <c r="S202" s="314"/>
      <c r="T202" s="314"/>
      <c r="U202" s="314"/>
      <c r="V202" s="99"/>
      <c r="W202" s="99"/>
      <c r="X202" s="156"/>
    </row>
    <row r="203" spans="1:24" ht="47.1" customHeight="1" x14ac:dyDescent="0.25">
      <c r="A203" s="113"/>
      <c r="B203" s="396">
        <v>27</v>
      </c>
      <c r="C203" s="419" t="str">
        <f t="shared" si="17"/>
        <v/>
      </c>
      <c r="D203" s="420" t="str">
        <f ca="1">TEXT(IFERROR(INDEX('Overview - Section A'!$A$37:$A$44,MATCH(J203,'Overview - Section A'!$U$37:$U$44,0)),""),"d-mmm-yy") &amp;" to " &amp; TEXT(IFERROR(INDEX('Overview - Section A'!$E$37:$E$44,MATCH(J203,'Overview - Section A'!$U$37:$U$44,0)),""),"d-mmm-yy")</f>
        <v>1-ene-21 to 31-dic-21</v>
      </c>
      <c r="E203" s="492"/>
      <c r="F203" s="422"/>
      <c r="G203" s="484" t="str">
        <f t="shared" si="18"/>
        <v/>
      </c>
      <c r="H203" s="467"/>
      <c r="I203" s="471" t="str">
        <f t="shared" ca="1" si="19"/>
        <v>271-ene-21 to 31-dic-21</v>
      </c>
      <c r="J203" s="427" t="s">
        <v>433</v>
      </c>
      <c r="K203" s="493"/>
      <c r="L203" s="471" t="b">
        <f t="shared" si="20"/>
        <v>1</v>
      </c>
      <c r="M203" s="471" t="b">
        <f t="shared" si="21"/>
        <v>0</v>
      </c>
      <c r="N203" s="471" t="s">
        <v>960</v>
      </c>
      <c r="O203" s="50"/>
      <c r="P203" s="314"/>
      <c r="Q203" s="314"/>
      <c r="R203" s="314"/>
      <c r="S203" s="314"/>
      <c r="T203" s="314"/>
      <c r="U203" s="314"/>
      <c r="V203" s="99"/>
      <c r="W203" s="99"/>
      <c r="X203" s="156"/>
    </row>
    <row r="204" spans="1:24" ht="47.1" customHeight="1" x14ac:dyDescent="0.25">
      <c r="A204" s="113"/>
      <c r="B204" s="396">
        <v>27</v>
      </c>
      <c r="C204" s="419" t="str">
        <f t="shared" si="17"/>
        <v/>
      </c>
      <c r="D204" s="420" t="str">
        <f ca="1">TEXT(IFERROR(INDEX('Overview - Section A'!$A$37:$A$44,MATCH(J204,'Overview - Section A'!$U$37:$U$44,0)),""),"d-mmm-yy") &amp;" to " &amp; TEXT(IFERROR(INDEX('Overview - Section A'!$E$37:$E$44,MATCH(J204,'Overview - Section A'!$U$37:$U$44,0)),""),"d-mmm-yy")</f>
        <v>1-ene-22 to 31-dic-22</v>
      </c>
      <c r="E204" s="492"/>
      <c r="F204" s="422"/>
      <c r="G204" s="484" t="str">
        <f t="shared" si="18"/>
        <v/>
      </c>
      <c r="H204" s="467"/>
      <c r="I204" s="471" t="str">
        <f t="shared" ca="1" si="19"/>
        <v>271-ene-22 to 31-dic-22</v>
      </c>
      <c r="J204" s="427" t="s">
        <v>435</v>
      </c>
      <c r="K204" s="493"/>
      <c r="L204" s="471" t="b">
        <f t="shared" si="20"/>
        <v>1</v>
      </c>
      <c r="M204" s="471" t="b">
        <f t="shared" si="21"/>
        <v>0</v>
      </c>
      <c r="N204" s="471" t="s">
        <v>961</v>
      </c>
      <c r="O204" s="50"/>
      <c r="P204" s="314"/>
      <c r="Q204" s="314"/>
      <c r="R204" s="314"/>
      <c r="S204" s="314"/>
      <c r="T204" s="314"/>
      <c r="U204" s="314"/>
      <c r="V204" s="99"/>
      <c r="W204" s="99"/>
      <c r="X204" s="156"/>
    </row>
    <row r="205" spans="1:24" ht="47.1" customHeight="1" x14ac:dyDescent="0.25">
      <c r="A205" s="113"/>
      <c r="B205" s="396">
        <v>27</v>
      </c>
      <c r="C205" s="419" t="str">
        <f t="shared" si="17"/>
        <v/>
      </c>
      <c r="D205" s="420" t="str">
        <f ca="1">TEXT(IFERROR(INDEX('Overview - Section A'!$A$37:$A$44,MATCH(J205,'Overview - Section A'!$U$37:$U$44,0)),""),"d-mmm-yy") &amp;" to " &amp; TEXT(IFERROR(INDEX('Overview - Section A'!$E$37:$E$44,MATCH(J205,'Overview - Section A'!$U$37:$U$44,0)),""),"d-mmm-yy")</f>
        <v>1-ene-23 to 31-dic-23</v>
      </c>
      <c r="E205" s="492"/>
      <c r="F205" s="422"/>
      <c r="G205" s="484" t="str">
        <f t="shared" si="18"/>
        <v/>
      </c>
      <c r="H205" s="467"/>
      <c r="I205" s="471" t="str">
        <f t="shared" ca="1" si="19"/>
        <v>271-ene-23 to 31-dic-23</v>
      </c>
      <c r="J205" s="427" t="s">
        <v>437</v>
      </c>
      <c r="K205" s="493"/>
      <c r="L205" s="471" t="b">
        <f t="shared" si="20"/>
        <v>1</v>
      </c>
      <c r="M205" s="471" t="b">
        <f t="shared" si="21"/>
        <v>0</v>
      </c>
      <c r="N205" s="471" t="s">
        <v>962</v>
      </c>
      <c r="O205" s="50"/>
      <c r="P205" s="314"/>
      <c r="Q205" s="314"/>
      <c r="R205" s="314"/>
      <c r="S205" s="314"/>
      <c r="T205" s="314"/>
      <c r="U205" s="314"/>
      <c r="V205" s="99"/>
      <c r="W205" s="99"/>
      <c r="X205" s="156"/>
    </row>
    <row r="206" spans="1:24" ht="47.1" customHeight="1" x14ac:dyDescent="0.25">
      <c r="A206" s="113"/>
      <c r="B206" s="396">
        <v>27</v>
      </c>
      <c r="C206" s="419" t="str">
        <f t="shared" si="17"/>
        <v/>
      </c>
      <c r="D206" s="420" t="str">
        <f ca="1">TEXT(IFERROR(INDEX('Overview - Section A'!$A$37:$A$44,MATCH(J206,'Overview - Section A'!$U$37:$U$44,0)),""),"d-mmm-yy") &amp;" to " &amp; TEXT(IFERROR(INDEX('Overview - Section A'!$E$37:$E$44,MATCH(J206,'Overview - Section A'!$U$37:$U$44,0)),""),"d-mmm-yy")</f>
        <v>1-ene-24 to 31-dic-24</v>
      </c>
      <c r="E206" s="492"/>
      <c r="F206" s="422"/>
      <c r="G206" s="484" t="str">
        <f t="shared" si="18"/>
        <v/>
      </c>
      <c r="H206" s="467"/>
      <c r="I206" s="471" t="str">
        <f t="shared" ca="1" si="19"/>
        <v>271-ene-24 to 31-dic-24</v>
      </c>
      <c r="J206" s="427" t="s">
        <v>439</v>
      </c>
      <c r="K206" s="493"/>
      <c r="L206" s="471" t="b">
        <f t="shared" si="20"/>
        <v>1</v>
      </c>
      <c r="M206" s="471" t="b">
        <f t="shared" si="21"/>
        <v>0</v>
      </c>
      <c r="N206" s="471" t="s">
        <v>963</v>
      </c>
      <c r="O206" s="50"/>
      <c r="P206" s="314"/>
      <c r="Q206" s="314"/>
      <c r="R206" s="314"/>
      <c r="S206" s="314"/>
      <c r="T206" s="314"/>
      <c r="U206" s="314"/>
      <c r="V206" s="99"/>
      <c r="W206" s="99"/>
      <c r="X206" s="156"/>
    </row>
    <row r="207" spans="1:24" ht="47.1" customHeight="1" x14ac:dyDescent="0.25">
      <c r="A207" s="113"/>
      <c r="B207" s="396">
        <v>27</v>
      </c>
      <c r="C207" s="419" t="str">
        <f t="shared" si="17"/>
        <v/>
      </c>
      <c r="D207" s="420" t="str">
        <f ca="1">TEXT(IFERROR(INDEX('Overview - Section A'!$A$37:$A$44,MATCH(J207,'Overview - Section A'!$U$37:$U$44,0)),""),"d-mmm-yy") &amp;" to " &amp; TEXT(IFERROR(INDEX('Overview - Section A'!$E$37:$E$44,MATCH(J207,'Overview - Section A'!$U$37:$U$44,0)),""),"d-mmm-yy")</f>
        <v>1-ene-25 to 31-dic-25</v>
      </c>
      <c r="E207" s="492"/>
      <c r="F207" s="422"/>
      <c r="G207" s="484" t="str">
        <f t="shared" si="18"/>
        <v/>
      </c>
      <c r="H207" s="467"/>
      <c r="I207" s="471" t="str">
        <f t="shared" ca="1" si="19"/>
        <v>271-ene-25 to 31-dic-25</v>
      </c>
      <c r="J207" s="427" t="s">
        <v>441</v>
      </c>
      <c r="K207" s="493"/>
      <c r="L207" s="471" t="b">
        <f t="shared" si="20"/>
        <v>1</v>
      </c>
      <c r="M207" s="471" t="b">
        <f t="shared" si="21"/>
        <v>0</v>
      </c>
      <c r="N207" s="471" t="s">
        <v>964</v>
      </c>
      <c r="O207" s="50"/>
      <c r="P207" s="314"/>
      <c r="Q207" s="314"/>
      <c r="R207" s="314"/>
      <c r="S207" s="314"/>
      <c r="T207" s="314"/>
      <c r="U207" s="314"/>
      <c r="V207" s="99"/>
      <c r="W207" s="99"/>
      <c r="X207" s="156"/>
    </row>
    <row r="208" spans="1:24" ht="47.1" customHeight="1" x14ac:dyDescent="0.25">
      <c r="A208" s="113"/>
      <c r="B208" s="396">
        <v>28</v>
      </c>
      <c r="C208" s="419" t="str">
        <f t="shared" si="17"/>
        <v/>
      </c>
      <c r="D208" s="420" t="str">
        <f ca="1">TEXT(IFERROR(INDEX('Overview - Section A'!$A$37:$A$44,MATCH(J208,'Overview - Section A'!$U$37:$U$44,0)),""),"d-mmm-yy") &amp;" to " &amp; TEXT(IFERROR(INDEX('Overview - Section A'!$E$37:$E$44,MATCH(J208,'Overview - Section A'!$U$37:$U$44,0)),""),"d-mmm-yy")</f>
        <v>1-ene-20 to 31-dic-20</v>
      </c>
      <c r="E208" s="492"/>
      <c r="F208" s="422"/>
      <c r="G208" s="484" t="str">
        <f t="shared" si="18"/>
        <v/>
      </c>
      <c r="H208" s="467"/>
      <c r="I208" s="471" t="str">
        <f t="shared" ca="1" si="19"/>
        <v>281-ene-20 to 31-dic-20</v>
      </c>
      <c r="J208" s="427" t="s">
        <v>431</v>
      </c>
      <c r="K208" s="493"/>
      <c r="L208" s="471" t="b">
        <f t="shared" si="20"/>
        <v>1</v>
      </c>
      <c r="M208" s="471" t="b">
        <f t="shared" si="21"/>
        <v>0</v>
      </c>
      <c r="N208" s="471" t="s">
        <v>965</v>
      </c>
      <c r="O208" s="50"/>
      <c r="P208" s="314"/>
      <c r="Q208" s="314"/>
      <c r="R208" s="314"/>
      <c r="S208" s="314"/>
      <c r="T208" s="314"/>
      <c r="U208" s="314"/>
      <c r="V208" s="99"/>
      <c r="W208" s="99"/>
      <c r="X208" s="156"/>
    </row>
    <row r="209" spans="1:24" ht="47.1" customHeight="1" x14ac:dyDescent="0.25">
      <c r="A209" s="113"/>
      <c r="B209" s="396">
        <v>28</v>
      </c>
      <c r="C209" s="419" t="str">
        <f t="shared" si="17"/>
        <v/>
      </c>
      <c r="D209" s="420" t="str">
        <f ca="1">TEXT(IFERROR(INDEX('Overview - Section A'!$A$37:$A$44,MATCH(J209,'Overview - Section A'!$U$37:$U$44,0)),""),"d-mmm-yy") &amp;" to " &amp; TEXT(IFERROR(INDEX('Overview - Section A'!$E$37:$E$44,MATCH(J209,'Overview - Section A'!$U$37:$U$44,0)),""),"d-mmm-yy")</f>
        <v>1-ene-21 to 31-dic-21</v>
      </c>
      <c r="E209" s="492"/>
      <c r="F209" s="422"/>
      <c r="G209" s="484" t="str">
        <f t="shared" si="18"/>
        <v/>
      </c>
      <c r="H209" s="467"/>
      <c r="I209" s="471" t="str">
        <f t="shared" ca="1" si="19"/>
        <v>281-ene-21 to 31-dic-21</v>
      </c>
      <c r="J209" s="427" t="s">
        <v>433</v>
      </c>
      <c r="K209" s="493"/>
      <c r="L209" s="471" t="b">
        <f t="shared" si="20"/>
        <v>1</v>
      </c>
      <c r="M209" s="471" t="b">
        <f t="shared" si="21"/>
        <v>0</v>
      </c>
      <c r="N209" s="471" t="s">
        <v>966</v>
      </c>
      <c r="O209" s="50"/>
      <c r="P209" s="314"/>
      <c r="Q209" s="314"/>
      <c r="R209" s="314"/>
      <c r="S209" s="314"/>
      <c r="T209" s="314"/>
      <c r="U209" s="314"/>
      <c r="V209" s="99"/>
      <c r="W209" s="99"/>
      <c r="X209" s="156"/>
    </row>
    <row r="210" spans="1:24" ht="47.1" customHeight="1" x14ac:dyDescent="0.25">
      <c r="A210" s="113"/>
      <c r="B210" s="396">
        <v>28</v>
      </c>
      <c r="C210" s="419" t="str">
        <f t="shared" si="17"/>
        <v/>
      </c>
      <c r="D210" s="420" t="str">
        <f ca="1">TEXT(IFERROR(INDEX('Overview - Section A'!$A$37:$A$44,MATCH(J210,'Overview - Section A'!$U$37:$U$44,0)),""),"d-mmm-yy") &amp;" to " &amp; TEXT(IFERROR(INDEX('Overview - Section A'!$E$37:$E$44,MATCH(J210,'Overview - Section A'!$U$37:$U$44,0)),""),"d-mmm-yy")</f>
        <v>1-ene-22 to 31-dic-22</v>
      </c>
      <c r="E210" s="492"/>
      <c r="F210" s="422"/>
      <c r="G210" s="484" t="str">
        <f t="shared" si="18"/>
        <v/>
      </c>
      <c r="H210" s="467"/>
      <c r="I210" s="471" t="str">
        <f t="shared" ca="1" si="19"/>
        <v>281-ene-22 to 31-dic-22</v>
      </c>
      <c r="J210" s="427" t="s">
        <v>435</v>
      </c>
      <c r="K210" s="493"/>
      <c r="L210" s="471" t="b">
        <f t="shared" si="20"/>
        <v>1</v>
      </c>
      <c r="M210" s="471" t="b">
        <f t="shared" si="21"/>
        <v>0</v>
      </c>
      <c r="N210" s="471" t="s">
        <v>967</v>
      </c>
      <c r="O210" s="50"/>
      <c r="P210" s="314"/>
      <c r="Q210" s="314"/>
      <c r="R210" s="314"/>
      <c r="S210" s="314"/>
      <c r="T210" s="314"/>
      <c r="U210" s="314"/>
      <c r="V210" s="99"/>
      <c r="W210" s="99"/>
      <c r="X210" s="156"/>
    </row>
    <row r="211" spans="1:24" ht="47.1" customHeight="1" x14ac:dyDescent="0.25">
      <c r="A211" s="113"/>
      <c r="B211" s="396">
        <v>28</v>
      </c>
      <c r="C211" s="419" t="str">
        <f t="shared" si="17"/>
        <v/>
      </c>
      <c r="D211" s="420" t="str">
        <f ca="1">TEXT(IFERROR(INDEX('Overview - Section A'!$A$37:$A$44,MATCH(J211,'Overview - Section A'!$U$37:$U$44,0)),""),"d-mmm-yy") &amp;" to " &amp; TEXT(IFERROR(INDEX('Overview - Section A'!$E$37:$E$44,MATCH(J211,'Overview - Section A'!$U$37:$U$44,0)),""),"d-mmm-yy")</f>
        <v>1-ene-23 to 31-dic-23</v>
      </c>
      <c r="E211" s="492"/>
      <c r="F211" s="422"/>
      <c r="G211" s="484" t="str">
        <f t="shared" si="18"/>
        <v/>
      </c>
      <c r="H211" s="467"/>
      <c r="I211" s="471" t="str">
        <f t="shared" ca="1" si="19"/>
        <v>281-ene-23 to 31-dic-23</v>
      </c>
      <c r="J211" s="427" t="s">
        <v>437</v>
      </c>
      <c r="K211" s="493"/>
      <c r="L211" s="471" t="b">
        <f t="shared" si="20"/>
        <v>1</v>
      </c>
      <c r="M211" s="471" t="b">
        <f t="shared" si="21"/>
        <v>0</v>
      </c>
      <c r="N211" s="471" t="s">
        <v>968</v>
      </c>
      <c r="O211" s="50"/>
      <c r="P211" s="314"/>
      <c r="Q211" s="314"/>
      <c r="R211" s="314"/>
      <c r="S211" s="314"/>
      <c r="T211" s="314"/>
      <c r="U211" s="314"/>
      <c r="V211" s="99"/>
      <c r="W211" s="99"/>
      <c r="X211" s="156"/>
    </row>
    <row r="212" spans="1:24" ht="47.1" customHeight="1" x14ac:dyDescent="0.25">
      <c r="A212" s="113"/>
      <c r="B212" s="396">
        <v>28</v>
      </c>
      <c r="C212" s="419" t="str">
        <f t="shared" si="17"/>
        <v/>
      </c>
      <c r="D212" s="420" t="str">
        <f ca="1">TEXT(IFERROR(INDEX('Overview - Section A'!$A$37:$A$44,MATCH(J212,'Overview - Section A'!$U$37:$U$44,0)),""),"d-mmm-yy") &amp;" to " &amp; TEXT(IFERROR(INDEX('Overview - Section A'!$E$37:$E$44,MATCH(J212,'Overview - Section A'!$U$37:$U$44,0)),""),"d-mmm-yy")</f>
        <v>1-ene-24 to 31-dic-24</v>
      </c>
      <c r="E212" s="492"/>
      <c r="F212" s="422"/>
      <c r="G212" s="484" t="str">
        <f t="shared" si="18"/>
        <v/>
      </c>
      <c r="H212" s="467"/>
      <c r="I212" s="471" t="str">
        <f t="shared" ca="1" si="19"/>
        <v>281-ene-24 to 31-dic-24</v>
      </c>
      <c r="J212" s="427" t="s">
        <v>439</v>
      </c>
      <c r="K212" s="493"/>
      <c r="L212" s="471" t="b">
        <f t="shared" si="20"/>
        <v>1</v>
      </c>
      <c r="M212" s="471" t="b">
        <f t="shared" si="21"/>
        <v>0</v>
      </c>
      <c r="N212" s="471" t="s">
        <v>969</v>
      </c>
      <c r="O212" s="50"/>
      <c r="P212" s="314"/>
      <c r="Q212" s="314"/>
      <c r="R212" s="314"/>
      <c r="S212" s="314"/>
      <c r="T212" s="314"/>
      <c r="U212" s="314"/>
      <c r="V212" s="99"/>
      <c r="W212" s="99"/>
      <c r="X212" s="156"/>
    </row>
    <row r="213" spans="1:24" ht="47.1" customHeight="1" x14ac:dyDescent="0.25">
      <c r="A213" s="113"/>
      <c r="B213" s="396">
        <v>28</v>
      </c>
      <c r="C213" s="419" t="str">
        <f t="shared" si="17"/>
        <v/>
      </c>
      <c r="D213" s="420" t="str">
        <f ca="1">TEXT(IFERROR(INDEX('Overview - Section A'!$A$37:$A$44,MATCH(J213,'Overview - Section A'!$U$37:$U$44,0)),""),"d-mmm-yy") &amp;" to " &amp; TEXT(IFERROR(INDEX('Overview - Section A'!$E$37:$E$44,MATCH(J213,'Overview - Section A'!$U$37:$U$44,0)),""),"d-mmm-yy")</f>
        <v>1-ene-25 to 31-dic-25</v>
      </c>
      <c r="E213" s="492"/>
      <c r="F213" s="422"/>
      <c r="G213" s="484" t="str">
        <f t="shared" si="18"/>
        <v/>
      </c>
      <c r="H213" s="467"/>
      <c r="I213" s="471" t="str">
        <f t="shared" ca="1" si="19"/>
        <v>281-ene-25 to 31-dic-25</v>
      </c>
      <c r="J213" s="427" t="s">
        <v>441</v>
      </c>
      <c r="K213" s="493"/>
      <c r="L213" s="471" t="b">
        <f t="shared" si="20"/>
        <v>1</v>
      </c>
      <c r="M213" s="471" t="b">
        <f t="shared" si="21"/>
        <v>0</v>
      </c>
      <c r="N213" s="471" t="s">
        <v>970</v>
      </c>
      <c r="O213" s="50"/>
      <c r="P213" s="314"/>
      <c r="Q213" s="314"/>
      <c r="R213" s="314"/>
      <c r="S213" s="314"/>
      <c r="T213" s="314"/>
      <c r="U213" s="314"/>
      <c r="V213" s="99"/>
      <c r="W213" s="99"/>
      <c r="X213" s="156"/>
    </row>
    <row r="214" spans="1:24" ht="47.1" customHeight="1" x14ac:dyDescent="0.25">
      <c r="A214" s="113"/>
      <c r="B214" s="396">
        <v>29</v>
      </c>
      <c r="C214" s="419" t="str">
        <f t="shared" si="17"/>
        <v/>
      </c>
      <c r="D214" s="420" t="str">
        <f ca="1">TEXT(IFERROR(INDEX('Overview - Section A'!$A$37:$A$44,MATCH(J214,'Overview - Section A'!$U$37:$U$44,0)),""),"d-mmm-yy") &amp;" to " &amp; TEXT(IFERROR(INDEX('Overview - Section A'!$E$37:$E$44,MATCH(J214,'Overview - Section A'!$U$37:$U$44,0)),""),"d-mmm-yy")</f>
        <v>1-ene-20 to 31-dic-20</v>
      </c>
      <c r="E214" s="492"/>
      <c r="F214" s="422"/>
      <c r="G214" s="484" t="str">
        <f t="shared" si="18"/>
        <v/>
      </c>
      <c r="H214" s="467"/>
      <c r="I214" s="471" t="str">
        <f t="shared" ca="1" si="19"/>
        <v>291-ene-20 to 31-dic-20</v>
      </c>
      <c r="J214" s="427" t="s">
        <v>431</v>
      </c>
      <c r="K214" s="493"/>
      <c r="L214" s="471" t="b">
        <f t="shared" si="20"/>
        <v>1</v>
      </c>
      <c r="M214" s="471" t="b">
        <f t="shared" si="21"/>
        <v>0</v>
      </c>
      <c r="N214" s="471" t="s">
        <v>971</v>
      </c>
      <c r="O214" s="50"/>
      <c r="P214" s="314"/>
      <c r="Q214" s="314"/>
      <c r="R214" s="314"/>
      <c r="S214" s="314"/>
      <c r="T214" s="314"/>
      <c r="U214" s="314"/>
      <c r="V214" s="99"/>
      <c r="W214" s="99"/>
      <c r="X214" s="156"/>
    </row>
    <row r="215" spans="1:24" ht="47.1" customHeight="1" x14ac:dyDescent="0.25">
      <c r="A215" s="113"/>
      <c r="B215" s="396">
        <v>29</v>
      </c>
      <c r="C215" s="419" t="str">
        <f t="shared" si="17"/>
        <v/>
      </c>
      <c r="D215" s="420" t="str">
        <f ca="1">TEXT(IFERROR(INDEX('Overview - Section A'!$A$37:$A$44,MATCH(J215,'Overview - Section A'!$U$37:$U$44,0)),""),"d-mmm-yy") &amp;" to " &amp; TEXT(IFERROR(INDEX('Overview - Section A'!$E$37:$E$44,MATCH(J215,'Overview - Section A'!$U$37:$U$44,0)),""),"d-mmm-yy")</f>
        <v>1-ene-21 to 31-dic-21</v>
      </c>
      <c r="E215" s="492"/>
      <c r="F215" s="422"/>
      <c r="G215" s="484" t="str">
        <f t="shared" si="18"/>
        <v/>
      </c>
      <c r="H215" s="467"/>
      <c r="I215" s="471" t="str">
        <f t="shared" ca="1" si="19"/>
        <v>291-ene-21 to 31-dic-21</v>
      </c>
      <c r="J215" s="427" t="s">
        <v>433</v>
      </c>
      <c r="K215" s="493"/>
      <c r="L215" s="471" t="b">
        <f t="shared" si="20"/>
        <v>1</v>
      </c>
      <c r="M215" s="471" t="b">
        <f t="shared" si="21"/>
        <v>0</v>
      </c>
      <c r="N215" s="471" t="s">
        <v>972</v>
      </c>
      <c r="O215" s="50"/>
      <c r="P215" s="314"/>
      <c r="Q215" s="314"/>
      <c r="R215" s="314"/>
      <c r="S215" s="314"/>
      <c r="T215" s="314"/>
      <c r="U215" s="314"/>
      <c r="V215" s="99"/>
      <c r="W215" s="99"/>
      <c r="X215" s="156"/>
    </row>
    <row r="216" spans="1:24" ht="47.1" customHeight="1" x14ac:dyDescent="0.25">
      <c r="A216" s="113"/>
      <c r="B216" s="396">
        <v>29</v>
      </c>
      <c r="C216" s="419" t="str">
        <f t="shared" si="17"/>
        <v/>
      </c>
      <c r="D216" s="420" t="str">
        <f ca="1">TEXT(IFERROR(INDEX('Overview - Section A'!$A$37:$A$44,MATCH(J216,'Overview - Section A'!$U$37:$U$44,0)),""),"d-mmm-yy") &amp;" to " &amp; TEXT(IFERROR(INDEX('Overview - Section A'!$E$37:$E$44,MATCH(J216,'Overview - Section A'!$U$37:$U$44,0)),""),"d-mmm-yy")</f>
        <v>1-ene-22 to 31-dic-22</v>
      </c>
      <c r="E216" s="492"/>
      <c r="F216" s="422"/>
      <c r="G216" s="484" t="str">
        <f t="shared" si="18"/>
        <v/>
      </c>
      <c r="H216" s="467"/>
      <c r="I216" s="471" t="str">
        <f t="shared" ca="1" si="19"/>
        <v>291-ene-22 to 31-dic-22</v>
      </c>
      <c r="J216" s="427" t="s">
        <v>435</v>
      </c>
      <c r="K216" s="493"/>
      <c r="L216" s="471" t="b">
        <f t="shared" si="20"/>
        <v>1</v>
      </c>
      <c r="M216" s="471" t="b">
        <f t="shared" si="21"/>
        <v>0</v>
      </c>
      <c r="N216" s="471" t="s">
        <v>973</v>
      </c>
      <c r="O216" s="50"/>
      <c r="P216" s="314"/>
      <c r="Q216" s="314"/>
      <c r="R216" s="314"/>
      <c r="S216" s="314"/>
      <c r="T216" s="314"/>
      <c r="U216" s="314"/>
      <c r="V216" s="99"/>
      <c r="W216" s="99"/>
      <c r="X216" s="156"/>
    </row>
    <row r="217" spans="1:24" ht="47.1" customHeight="1" x14ac:dyDescent="0.25">
      <c r="A217" s="113"/>
      <c r="B217" s="396">
        <v>29</v>
      </c>
      <c r="C217" s="419" t="str">
        <f t="shared" si="17"/>
        <v/>
      </c>
      <c r="D217" s="420" t="str">
        <f ca="1">TEXT(IFERROR(INDEX('Overview - Section A'!$A$37:$A$44,MATCH(J217,'Overview - Section A'!$U$37:$U$44,0)),""),"d-mmm-yy") &amp;" to " &amp; TEXT(IFERROR(INDEX('Overview - Section A'!$E$37:$E$44,MATCH(J217,'Overview - Section A'!$U$37:$U$44,0)),""),"d-mmm-yy")</f>
        <v>1-ene-23 to 31-dic-23</v>
      </c>
      <c r="E217" s="492"/>
      <c r="F217" s="422"/>
      <c r="G217" s="484" t="str">
        <f t="shared" si="18"/>
        <v/>
      </c>
      <c r="H217" s="467"/>
      <c r="I217" s="471" t="str">
        <f t="shared" ca="1" si="19"/>
        <v>291-ene-23 to 31-dic-23</v>
      </c>
      <c r="J217" s="427" t="s">
        <v>437</v>
      </c>
      <c r="K217" s="493"/>
      <c r="L217" s="471" t="b">
        <f t="shared" si="20"/>
        <v>1</v>
      </c>
      <c r="M217" s="471" t="b">
        <f t="shared" si="21"/>
        <v>0</v>
      </c>
      <c r="N217" s="471" t="s">
        <v>974</v>
      </c>
      <c r="O217" s="50"/>
      <c r="P217" s="314"/>
      <c r="Q217" s="314"/>
      <c r="R217" s="314"/>
      <c r="S217" s="314"/>
      <c r="T217" s="314"/>
      <c r="U217" s="314"/>
      <c r="V217" s="99"/>
      <c r="W217" s="99"/>
      <c r="X217" s="156"/>
    </row>
    <row r="218" spans="1:24" ht="47.1" customHeight="1" x14ac:dyDescent="0.25">
      <c r="A218" s="113"/>
      <c r="B218" s="396">
        <v>29</v>
      </c>
      <c r="C218" s="419" t="str">
        <f t="shared" si="17"/>
        <v/>
      </c>
      <c r="D218" s="420" t="str">
        <f ca="1">TEXT(IFERROR(INDEX('Overview - Section A'!$A$37:$A$44,MATCH(J218,'Overview - Section A'!$U$37:$U$44,0)),""),"d-mmm-yy") &amp;" to " &amp; TEXT(IFERROR(INDEX('Overview - Section A'!$E$37:$E$44,MATCH(J218,'Overview - Section A'!$U$37:$U$44,0)),""),"d-mmm-yy")</f>
        <v>1-ene-24 to 31-dic-24</v>
      </c>
      <c r="E218" s="492"/>
      <c r="F218" s="422"/>
      <c r="G218" s="484" t="str">
        <f t="shared" si="18"/>
        <v/>
      </c>
      <c r="H218" s="467"/>
      <c r="I218" s="471" t="str">
        <f t="shared" ca="1" si="19"/>
        <v>291-ene-24 to 31-dic-24</v>
      </c>
      <c r="J218" s="427" t="s">
        <v>439</v>
      </c>
      <c r="K218" s="493"/>
      <c r="L218" s="471" t="b">
        <f t="shared" si="20"/>
        <v>1</v>
      </c>
      <c r="M218" s="471" t="b">
        <f t="shared" si="21"/>
        <v>0</v>
      </c>
      <c r="N218" s="471" t="s">
        <v>975</v>
      </c>
      <c r="O218" s="50"/>
      <c r="P218" s="314"/>
      <c r="Q218" s="314"/>
      <c r="R218" s="314"/>
      <c r="S218" s="314"/>
      <c r="T218" s="314"/>
      <c r="U218" s="314"/>
      <c r="V218" s="99"/>
      <c r="W218" s="99"/>
      <c r="X218" s="156"/>
    </row>
    <row r="219" spans="1:24" ht="47.1" customHeight="1" x14ac:dyDescent="0.25">
      <c r="A219" s="113"/>
      <c r="B219" s="396">
        <v>29</v>
      </c>
      <c r="C219" s="419" t="str">
        <f t="shared" si="17"/>
        <v/>
      </c>
      <c r="D219" s="420" t="str">
        <f ca="1">TEXT(IFERROR(INDEX('Overview - Section A'!$A$37:$A$44,MATCH(J219,'Overview - Section A'!$U$37:$U$44,0)),""),"d-mmm-yy") &amp;" to " &amp; TEXT(IFERROR(INDEX('Overview - Section A'!$E$37:$E$44,MATCH(J219,'Overview - Section A'!$U$37:$U$44,0)),""),"d-mmm-yy")</f>
        <v>1-ene-25 to 31-dic-25</v>
      </c>
      <c r="E219" s="492"/>
      <c r="F219" s="422"/>
      <c r="G219" s="484" t="str">
        <f t="shared" si="18"/>
        <v/>
      </c>
      <c r="H219" s="467"/>
      <c r="I219" s="471" t="str">
        <f t="shared" ca="1" si="19"/>
        <v>291-ene-25 to 31-dic-25</v>
      </c>
      <c r="J219" s="427" t="s">
        <v>441</v>
      </c>
      <c r="K219" s="493"/>
      <c r="L219" s="471" t="b">
        <f t="shared" si="20"/>
        <v>1</v>
      </c>
      <c r="M219" s="471" t="b">
        <f t="shared" si="21"/>
        <v>0</v>
      </c>
      <c r="N219" s="471" t="s">
        <v>976</v>
      </c>
      <c r="O219" s="50"/>
      <c r="P219" s="314"/>
      <c r="Q219" s="314"/>
      <c r="R219" s="314"/>
      <c r="S219" s="314"/>
      <c r="T219" s="314"/>
      <c r="U219" s="314"/>
      <c r="V219" s="99"/>
      <c r="W219" s="99"/>
      <c r="X219" s="156"/>
    </row>
    <row r="220" spans="1:24" ht="47.1" customHeight="1" x14ac:dyDescent="0.25">
      <c r="A220" s="113"/>
      <c r="B220" s="396">
        <v>30</v>
      </c>
      <c r="C220" s="419" t="str">
        <f t="shared" si="17"/>
        <v/>
      </c>
      <c r="D220" s="420" t="str">
        <f ca="1">TEXT(IFERROR(INDEX('Overview - Section A'!$A$37:$A$44,MATCH(J220,'Overview - Section A'!$U$37:$U$44,0)),""),"d-mmm-yy") &amp;" to " &amp; TEXT(IFERROR(INDEX('Overview - Section A'!$E$37:$E$44,MATCH(J220,'Overview - Section A'!$U$37:$U$44,0)),""),"d-mmm-yy")</f>
        <v>1-ene-20 to 31-dic-20</v>
      </c>
      <c r="E220" s="492"/>
      <c r="F220" s="422"/>
      <c r="G220" s="484" t="str">
        <f t="shared" si="18"/>
        <v/>
      </c>
      <c r="H220" s="467"/>
      <c r="I220" s="471" t="str">
        <f t="shared" ca="1" si="19"/>
        <v>301-ene-20 to 31-dic-20</v>
      </c>
      <c r="J220" s="427" t="s">
        <v>431</v>
      </c>
      <c r="K220" s="493"/>
      <c r="L220" s="471" t="b">
        <f t="shared" si="20"/>
        <v>1</v>
      </c>
      <c r="M220" s="471" t="b">
        <f t="shared" si="21"/>
        <v>0</v>
      </c>
      <c r="N220" s="471" t="s">
        <v>977</v>
      </c>
      <c r="O220" s="50"/>
      <c r="P220" s="314"/>
      <c r="Q220" s="314"/>
      <c r="R220" s="314"/>
      <c r="S220" s="314"/>
      <c r="T220" s="314"/>
      <c r="U220" s="314"/>
      <c r="V220" s="99"/>
      <c r="W220" s="99"/>
      <c r="X220" s="156"/>
    </row>
    <row r="221" spans="1:24" ht="47.1" customHeight="1" x14ac:dyDescent="0.25">
      <c r="A221" s="113"/>
      <c r="B221" s="396">
        <v>30</v>
      </c>
      <c r="C221" s="419" t="str">
        <f t="shared" si="17"/>
        <v/>
      </c>
      <c r="D221" s="420" t="str">
        <f ca="1">TEXT(IFERROR(INDEX('Overview - Section A'!$A$37:$A$44,MATCH(J221,'Overview - Section A'!$U$37:$U$44,0)),""),"d-mmm-yy") &amp;" to " &amp; TEXT(IFERROR(INDEX('Overview - Section A'!$E$37:$E$44,MATCH(J221,'Overview - Section A'!$U$37:$U$44,0)),""),"d-mmm-yy")</f>
        <v>1-ene-21 to 31-dic-21</v>
      </c>
      <c r="E221" s="492"/>
      <c r="F221" s="422"/>
      <c r="G221" s="484" t="str">
        <f t="shared" si="18"/>
        <v/>
      </c>
      <c r="H221" s="467"/>
      <c r="I221" s="471" t="str">
        <f t="shared" ca="1" si="19"/>
        <v>301-ene-21 to 31-dic-21</v>
      </c>
      <c r="J221" s="427" t="s">
        <v>433</v>
      </c>
      <c r="K221" s="493"/>
      <c r="L221" s="471" t="b">
        <f t="shared" si="20"/>
        <v>1</v>
      </c>
      <c r="M221" s="471" t="b">
        <f t="shared" si="21"/>
        <v>0</v>
      </c>
      <c r="N221" s="471" t="s">
        <v>978</v>
      </c>
      <c r="O221" s="50"/>
      <c r="P221" s="314"/>
      <c r="Q221" s="314"/>
      <c r="R221" s="314"/>
      <c r="S221" s="314"/>
      <c r="T221" s="314"/>
      <c r="U221" s="314"/>
      <c r="V221" s="99"/>
      <c r="W221" s="99"/>
      <c r="X221" s="156"/>
    </row>
    <row r="222" spans="1:24" ht="47.1" customHeight="1" x14ac:dyDescent="0.25">
      <c r="A222" s="113"/>
      <c r="B222" s="396">
        <v>30</v>
      </c>
      <c r="C222" s="419" t="str">
        <f t="shared" si="17"/>
        <v/>
      </c>
      <c r="D222" s="420" t="str">
        <f ca="1">TEXT(IFERROR(INDEX('Overview - Section A'!$A$37:$A$44,MATCH(J222,'Overview - Section A'!$U$37:$U$44,0)),""),"d-mmm-yy") &amp;" to " &amp; TEXT(IFERROR(INDEX('Overview - Section A'!$E$37:$E$44,MATCH(J222,'Overview - Section A'!$U$37:$U$44,0)),""),"d-mmm-yy")</f>
        <v>1-ene-22 to 31-dic-22</v>
      </c>
      <c r="E222" s="492"/>
      <c r="F222" s="422"/>
      <c r="G222" s="484" t="str">
        <f t="shared" si="18"/>
        <v/>
      </c>
      <c r="H222" s="467"/>
      <c r="I222" s="471" t="str">
        <f t="shared" ca="1" si="19"/>
        <v>301-ene-22 to 31-dic-22</v>
      </c>
      <c r="J222" s="427" t="s">
        <v>435</v>
      </c>
      <c r="K222" s="493"/>
      <c r="L222" s="471" t="b">
        <f t="shared" si="20"/>
        <v>1</v>
      </c>
      <c r="M222" s="471" t="b">
        <f t="shared" si="21"/>
        <v>0</v>
      </c>
      <c r="N222" s="471" t="s">
        <v>979</v>
      </c>
      <c r="O222" s="50"/>
      <c r="P222" s="314"/>
      <c r="Q222" s="314"/>
      <c r="R222" s="314"/>
      <c r="S222" s="314"/>
      <c r="T222" s="314"/>
      <c r="U222" s="314"/>
      <c r="V222" s="99"/>
      <c r="W222" s="99"/>
      <c r="X222" s="156"/>
    </row>
    <row r="223" spans="1:24" ht="47.1" customHeight="1" x14ac:dyDescent="0.25">
      <c r="A223" s="113"/>
      <c r="B223" s="396">
        <v>30</v>
      </c>
      <c r="C223" s="419" t="str">
        <f t="shared" si="17"/>
        <v/>
      </c>
      <c r="D223" s="420" t="str">
        <f ca="1">TEXT(IFERROR(INDEX('Overview - Section A'!$A$37:$A$44,MATCH(J223,'Overview - Section A'!$U$37:$U$44,0)),""),"d-mmm-yy") &amp;" to " &amp; TEXT(IFERROR(INDEX('Overview - Section A'!$E$37:$E$44,MATCH(J223,'Overview - Section A'!$U$37:$U$44,0)),""),"d-mmm-yy")</f>
        <v>1-ene-23 to 31-dic-23</v>
      </c>
      <c r="E223" s="492"/>
      <c r="F223" s="422"/>
      <c r="G223" s="484" t="str">
        <f t="shared" si="18"/>
        <v/>
      </c>
      <c r="H223" s="467"/>
      <c r="I223" s="471" t="str">
        <f t="shared" ca="1" si="19"/>
        <v>301-ene-23 to 31-dic-23</v>
      </c>
      <c r="J223" s="427" t="s">
        <v>437</v>
      </c>
      <c r="K223" s="493"/>
      <c r="L223" s="471" t="b">
        <f t="shared" si="20"/>
        <v>1</v>
      </c>
      <c r="M223" s="471" t="b">
        <f t="shared" si="21"/>
        <v>0</v>
      </c>
      <c r="N223" s="471" t="s">
        <v>980</v>
      </c>
      <c r="O223" s="50"/>
      <c r="P223" s="314"/>
      <c r="Q223" s="314"/>
      <c r="R223" s="314"/>
      <c r="S223" s="314"/>
      <c r="T223" s="314"/>
      <c r="U223" s="314"/>
      <c r="V223" s="99"/>
      <c r="W223" s="99"/>
      <c r="X223" s="156"/>
    </row>
    <row r="224" spans="1:24" ht="47.1" customHeight="1" x14ac:dyDescent="0.25">
      <c r="A224" s="113"/>
      <c r="B224" s="396">
        <v>30</v>
      </c>
      <c r="C224" s="419" t="str">
        <f t="shared" si="17"/>
        <v/>
      </c>
      <c r="D224" s="420" t="str">
        <f ca="1">TEXT(IFERROR(INDEX('Overview - Section A'!$A$37:$A$44,MATCH(J224,'Overview - Section A'!$U$37:$U$44,0)),""),"d-mmm-yy") &amp;" to " &amp; TEXT(IFERROR(INDEX('Overview - Section A'!$E$37:$E$44,MATCH(J224,'Overview - Section A'!$U$37:$U$44,0)),""),"d-mmm-yy")</f>
        <v>1-ene-24 to 31-dic-24</v>
      </c>
      <c r="E224" s="492"/>
      <c r="F224" s="422"/>
      <c r="G224" s="484" t="str">
        <f t="shared" si="18"/>
        <v/>
      </c>
      <c r="H224" s="467"/>
      <c r="I224" s="471" t="str">
        <f t="shared" ca="1" si="19"/>
        <v>301-ene-24 to 31-dic-24</v>
      </c>
      <c r="J224" s="427" t="s">
        <v>439</v>
      </c>
      <c r="K224" s="493"/>
      <c r="L224" s="471" t="b">
        <f t="shared" si="20"/>
        <v>1</v>
      </c>
      <c r="M224" s="471" t="b">
        <f t="shared" si="21"/>
        <v>0</v>
      </c>
      <c r="N224" s="471" t="s">
        <v>981</v>
      </c>
      <c r="O224" s="50"/>
      <c r="P224" s="314"/>
      <c r="Q224" s="314"/>
      <c r="R224" s="314"/>
      <c r="S224" s="314"/>
      <c r="T224" s="314"/>
      <c r="U224" s="314"/>
      <c r="V224" s="99"/>
      <c r="W224" s="99"/>
      <c r="X224" s="156"/>
    </row>
    <row r="225" spans="1:24" ht="47.1" customHeight="1" x14ac:dyDescent="0.25">
      <c r="A225" s="113"/>
      <c r="B225" s="396">
        <v>30</v>
      </c>
      <c r="C225" s="419" t="str">
        <f t="shared" si="17"/>
        <v/>
      </c>
      <c r="D225" s="420" t="str">
        <f ca="1">TEXT(IFERROR(INDEX('Overview - Section A'!$A$37:$A$44,MATCH(J225,'Overview - Section A'!$U$37:$U$44,0)),""),"d-mmm-yy") &amp;" to " &amp; TEXT(IFERROR(INDEX('Overview - Section A'!$E$37:$E$44,MATCH(J225,'Overview - Section A'!$U$37:$U$44,0)),""),"d-mmm-yy")</f>
        <v>1-ene-25 to 31-dic-25</v>
      </c>
      <c r="E225" s="492"/>
      <c r="F225" s="422"/>
      <c r="G225" s="484" t="str">
        <f t="shared" si="18"/>
        <v/>
      </c>
      <c r="H225" s="467"/>
      <c r="I225" s="471" t="str">
        <f t="shared" ca="1" si="19"/>
        <v>301-ene-25 to 31-dic-25</v>
      </c>
      <c r="J225" s="427" t="s">
        <v>441</v>
      </c>
      <c r="K225" s="493"/>
      <c r="L225" s="471" t="b">
        <f t="shared" si="20"/>
        <v>1</v>
      </c>
      <c r="M225" s="471" t="b">
        <f t="shared" si="21"/>
        <v>0</v>
      </c>
      <c r="N225" s="471" t="s">
        <v>982</v>
      </c>
      <c r="O225" s="50"/>
      <c r="P225" s="314"/>
      <c r="Q225" s="314"/>
      <c r="R225" s="314"/>
      <c r="S225" s="314"/>
      <c r="T225" s="314"/>
      <c r="U225" s="314"/>
      <c r="V225" s="99"/>
      <c r="W225" s="99"/>
      <c r="X225" s="156"/>
    </row>
    <row r="226" spans="1:24" ht="2.1" customHeight="1" thickBot="1" x14ac:dyDescent="0.3">
      <c r="B226" s="61"/>
      <c r="C226" s="62"/>
      <c r="D226" s="62"/>
      <c r="E226" s="62"/>
      <c r="F226" s="62"/>
      <c r="G226" s="62"/>
      <c r="H226" s="62"/>
      <c r="I226" s="252"/>
      <c r="J226" s="252"/>
      <c r="K226" s="252"/>
      <c r="L226" s="252"/>
      <c r="M226" s="252"/>
      <c r="N226" s="62"/>
      <c r="O226" s="56"/>
      <c r="P226" s="123"/>
      <c r="Q226" s="122"/>
      <c r="T226" s="99"/>
      <c r="U226" s="99"/>
      <c r="V226" s="99"/>
      <c r="W226" s="99"/>
      <c r="X226" s="156"/>
    </row>
    <row r="227" spans="1:24" x14ac:dyDescent="0.25">
      <c r="P227" s="122"/>
      <c r="Q227" s="122"/>
      <c r="T227" s="149"/>
      <c r="U227" s="115"/>
      <c r="V227" s="115"/>
      <c r="W227" s="115"/>
      <c r="X227" s="156"/>
    </row>
    <row r="228" spans="1:24" x14ac:dyDescent="0.25">
      <c r="P228" s="122"/>
      <c r="Q228" s="122"/>
      <c r="T228" s="99"/>
      <c r="U228" s="99"/>
      <c r="V228" s="99"/>
      <c r="W228" s="99"/>
      <c r="X228" s="156"/>
    </row>
    <row r="229" spans="1:24" x14ac:dyDescent="0.25">
      <c r="T229" s="99"/>
      <c r="U229" s="99"/>
      <c r="V229" s="99"/>
      <c r="W229" s="99"/>
      <c r="X229" s="156"/>
    </row>
    <row r="230" spans="1:24" x14ac:dyDescent="0.25">
      <c r="T230" s="99"/>
      <c r="U230" s="99"/>
      <c r="V230" s="99"/>
      <c r="W230" s="99"/>
      <c r="X230" s="156"/>
    </row>
    <row r="231" spans="1:24" x14ac:dyDescent="0.25">
      <c r="T231" s="99"/>
      <c r="U231" s="99"/>
      <c r="V231" s="99"/>
      <c r="W231" s="99"/>
      <c r="X231" s="156"/>
    </row>
    <row r="234" spans="1:24" x14ac:dyDescent="0.25">
      <c r="A234" s="63" t="s">
        <v>86</v>
      </c>
    </row>
  </sheetData>
  <sheetProtection password="FB8C" sheet="1" objects="1" scenarios="1" formatCells="0" formatRows="0" sort="0" autoFilter="0"/>
  <dataConsolidate/>
  <mergeCells count="9">
    <mergeCell ref="A1:V2"/>
    <mergeCell ref="P44:Q44"/>
    <mergeCell ref="R44:S44"/>
    <mergeCell ref="T44:U44"/>
    <mergeCell ref="P45:Q45"/>
    <mergeCell ref="R45:S45"/>
    <mergeCell ref="T45:U45"/>
    <mergeCell ref="B43:H43"/>
    <mergeCell ref="A8:AO8"/>
  </mergeCells>
  <conditionalFormatting sqref="B45:D225">
    <cfRule type="expression" dxfId="86" priority="24">
      <formula>MOD($B45,2)=0</formula>
    </cfRule>
    <cfRule type="expression" dxfId="85" priority="25">
      <formula>MOD($B45,2)=1</formula>
    </cfRule>
  </conditionalFormatting>
  <conditionalFormatting sqref="C10:D40">
    <cfRule type="expression" dxfId="84" priority="22">
      <formula>AND($D10&lt;&gt;"",$C10&lt;&gt;"")</formula>
    </cfRule>
  </conditionalFormatting>
  <conditionalFormatting sqref="E45:H225">
    <cfRule type="expression" dxfId="83" priority="17">
      <formula>AND(INDEX($AO$10:$AO$10,MATCH($A45,$A$10:$A$10,0))="Deactivate")</formula>
    </cfRule>
  </conditionalFormatting>
  <conditionalFormatting sqref="E10:W40">
    <cfRule type="expression" dxfId="82" priority="16">
      <formula>$AO$8="Deactivate"</formula>
    </cfRule>
  </conditionalFormatting>
  <conditionalFormatting sqref="AP10:AP14 A10:AN14 P13:P15">
    <cfRule type="expression" dxfId="81" priority="15">
      <formula>$AF10:$AF41="[Record ID]"</formula>
    </cfRule>
  </conditionalFormatting>
  <conditionalFormatting sqref="B45:U225">
    <cfRule type="expression" dxfId="80" priority="14">
      <formula>$N45:$N226="[Record ID]"</formula>
    </cfRule>
  </conditionalFormatting>
  <conditionalFormatting sqref="A41:AP41 AP10:AP40 A10:AN40">
    <cfRule type="expression" dxfId="79" priority="4">
      <formula>$J10="Yes"</formula>
    </cfRule>
  </conditionalFormatting>
  <conditionalFormatting sqref="AP15:AP40 A15:AN40">
    <cfRule type="expression" dxfId="78" priority="48">
      <formula>$AF15:$AF226="[Record ID]"</formula>
    </cfRule>
  </conditionalFormatting>
  <dataValidations count="19">
    <dataValidation type="list" allowBlank="1" showInputMessage="1" showErrorMessage="1" sqref="R10:R40" xr:uid="{00000000-0002-0000-0400-000000000000}">
      <formula1>Subset</formula1>
    </dataValidation>
    <dataValidation type="custom" allowBlank="1" showInputMessage="1" showErrorMessage="1" errorTitle="Coverage Indicators" error="Cannot have a Standard Indicator and Custom Indicator on same line" sqref="D10:D40" xr:uid="{00000000-0002-0000-0400-000001000000}">
      <formula1>C10=""</formula1>
    </dataValidation>
    <dataValidation type="list" allowBlank="1" showInputMessage="1" showErrorMessage="1" sqref="B10:B40" xr:uid="{00000000-0002-0000-0400-000002000000}">
      <formula1>Coverage_Module</formula1>
    </dataValidation>
    <dataValidation type="list" allowBlank="1" showInputMessage="1" showErrorMessage="1" sqref="C10:C40" xr:uid="{00000000-0002-0000-0400-000003000000}">
      <formula1>OFFSET(CoverageStart,MATCH(X10,CoverageColumn,0)-1,2,COUNTIF(CoverageColumn,X10),1)</formula1>
    </dataValidation>
    <dataValidation type="list" allowBlank="1" showInputMessage="1" showErrorMessage="1" sqref="S10:S40" xr:uid="{00000000-0002-0000-0400-000004000000}">
      <formula1>ResponsiblePR</formula1>
    </dataValidation>
    <dataValidation type="list" allowBlank="1" showInputMessage="1" showErrorMessage="1" sqref="T10:T40" xr:uid="{00000000-0002-0000-0400-000005000000}">
      <formula1>Country</formula1>
    </dataValidation>
    <dataValidation type="textLength" allowBlank="1" showInputMessage="1" showErrorMessage="1" errorTitle="Entered information is too long" error="Information entered here is limited to 4000 characters. Please capture further details in Comments." sqref="P10:P40" xr:uid="{00000000-0002-0000-0400-000006000000}">
      <formula1>0</formula1>
      <formula2>4000</formula2>
    </dataValidation>
    <dataValidation allowBlank="1" showInputMessage="1" showErrorMessage="1" prompt="To ensure data consistency please ensure that all thousands are separated with a comma and all decimals are separated with a decimal. (e.g. 1,000,000.96)" sqref="E10:G40 E45:G225" xr:uid="{00000000-0002-0000-0400-000008000000}"/>
    <dataValidation type="decimal" allowBlank="1" showInputMessage="1" showErrorMessage="1" errorTitle="X-Author for Excel" error="Please enter a valid numeric value. Valid range for Coverage Indicator Number is -1E+18 to 1E+18." promptTitle="X-Author for Excel" sqref="A10:A40 B45:B225" xr:uid="{AC7969FA-87BE-42E5-9236-9195A10C2E6C}">
      <formula1>-1000000000000000000</formula1>
      <formula2>1000000000000000000</formula2>
    </dataValidation>
    <dataValidation type="list" allowBlank="1" showInputMessage="1" showErrorMessage="1" errorTitle="X-Author for Excel" error="Please select a value from the drop-down." promptTitle="X-Author for Excel" sqref="H10:H40" xr:uid="{A9F90468-B9C7-4DA0-9F7D-0FD9B8C15D54}">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0" xr:uid="{E8EB0F69-CC9D-44F9-98D5-21AF697A33BB}">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0" xr:uid="{23BADD35-93AF-4B86-8CBF-EEB3CBC304A9}">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40 L45:M225" xr:uid="{F45303E3-81BF-4300-82FE-834E14DCB38A}">
      <formula1>"TRUE,FALSE"</formula1>
    </dataValidation>
    <dataValidation type="custom" allowBlank="1" showInputMessage="1" showErrorMessage="1" errorTitle="X-Author for Excel" error="Id and Lookup fields are not editable." promptTitle="X-Author for Excel" sqref="AN10:AN40 AE10:AH40 N45:N225 J45:J225" xr:uid="{E8D9F580-CEDC-42C3-B206-7CE475B2BA5B}">
      <formula1>""</formula1>
    </dataValidation>
    <dataValidation type="decimal" allowBlank="1" showInputMessage="1" showErrorMessage="1" errorTitle="X-Author for Excel" error="Please enter a valid numeric value. Valid range for Baseline % is -999.9 to 999.9." promptTitle="X-Author for Excel" sqref="AL10:AL40" xr:uid="{72EAF74F-0926-4CE4-9C00-30A03A805B96}">
      <formula1>-999.9</formula1>
      <formula2>999.9</formula2>
    </dataValidation>
    <dataValidation type="list" allowBlank="1" showInputMessage="1" showErrorMessage="1" errorTitle="X-Author for Excel" error="Please select a value from the drop-down." promptTitle="X-Author for Excel" sqref="AP10:AP40" xr:uid="{1FD651B0-A424-441C-9F3D-738B335F6852}">
      <formula1>IF(IFERROR(ROWS(INDIRECT(SUBSTITUTE("AIM_Coverage_Indicator__c.AIM_Deactivate_Indicator__c"," ","_"))),-1) &lt; 0, XAuthorInvalidPicklistData,INDIRECT(SUBSTITUTE("AIM_Coverage_Indicator__c.AIM_Deactivate_Indicator__c"," ","_")))</formula1>
    </dataValidation>
    <dataValidation type="list" allowBlank="1" showInputMessage="1" showErrorMessage="1" errorTitle="X-Author for Excel" error="Please select a value from the drop-down." promptTitle="X-Author for Excel" sqref="H45:H225" xr:uid="{A2F96DA2-5424-4F56-8A23-17F0B2AEA384}">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 to 999.9." promptTitle="X-Author for Excel" sqref="K45:K225" xr:uid="{24586599-7D13-4387-97B3-920DDACB1614}">
      <formula1>-999.9</formula1>
      <formula2>999.9</formula2>
    </dataValidation>
    <dataValidation type="custom" errorStyle="warning" allowBlank="1" error="Please include the geographic area in the comments box" prompt="Please include the geographic area in the comments box" sqref="W10:W40" xr:uid="{00000000-0002-0000-0400-000007000000}">
      <formula1>U42&lt;&gt;""</formula1>
    </dataValidation>
  </dataValidations>
  <hyperlinks>
    <hyperlink ref="B4" location="_fba43122_7879_4bc6_ab59_ece879d4dafd" display="Coverage Indicators" xr:uid="{00000000-0004-0000-0400-000000000000}"/>
    <hyperlink ref="C4" location="_779b0207_1267_4760_b2e2_850e0608884a" display="Coverage Indicator Targets" xr:uid="{00000000-0004-0000-0400-000001000000}"/>
    <hyperlink ref="A234" location="'Coverage Indicators - Section D'!A4" display="'Coverage Indicators - Section D'!A4" xr:uid="{00000000-0004-0000-0400-000002000000}"/>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23" id="{0B2CCBC0-1F1D-4D86-B497-1C748EC8E20D}">
            <xm:f>INDEX('Overview - Section A'!$E$37:$E$45,MATCH($J45,'Overview - Section A'!$U$37:$U$45,0))&gt;'Overview - Section A'!$E$8</xm:f>
            <x14:dxf>
              <font>
                <color theme="4" tint="0.79998168889431442"/>
              </font>
              <fill>
                <patternFill patternType="solid">
                  <fgColor theme="1" tint="0.499984740745262"/>
                  <bgColor rgb="FFDAEEF3"/>
                </patternFill>
              </fill>
            </x14:dxf>
          </x14:cfRule>
          <xm:sqref>B45:U225</xm:sqref>
        </x14:conditionalFormatting>
        <x14:conditionalFormatting xmlns:xm="http://schemas.microsoft.com/office/excel/2006/main">
          <x14:cfRule type="expression" priority="19"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S10:S40</xm:sqref>
        </x14:conditionalFormatting>
        <x14:conditionalFormatting xmlns:xm="http://schemas.microsoft.com/office/excel/2006/main">
          <x14:cfRule type="expression" priority="18"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AP10:AP40</xm:sqref>
        </x14:conditionalFormatting>
        <x14:conditionalFormatting xmlns:xm="http://schemas.microsoft.com/office/excel/2006/main">
          <x14:cfRule type="expression" priority="6" id="{6F9F2360-5BFC-47B3-9140-0C0DBFFEA243}">
            <xm:f>OR('Overview - Section A'!$AN$5="Grant Making", 'Overview - Section A'!$AN$5="Grant Revision")</xm:f>
            <x14:dxf>
              <font>
                <color rgb="FF8DB4E2"/>
              </font>
              <fill>
                <patternFill>
                  <bgColor rgb="FF8DB4E2"/>
                </patternFill>
              </fill>
            </x14:dxf>
          </x14:cfRule>
          <x14:cfRule type="expression" priority="13"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631"/>
  <sheetViews>
    <sheetView showGridLines="0" view="pageBreakPreview" topLeftCell="A183" zoomScale="90" zoomScaleNormal="50" zoomScaleSheetLayoutView="90" workbookViewId="0">
      <selection activeCell="AG359" sqref="AG359"/>
    </sheetView>
  </sheetViews>
  <sheetFormatPr baseColWidth="10" defaultColWidth="11" defaultRowHeight="15.75" x14ac:dyDescent="0.25"/>
  <cols>
    <col min="1" max="1" width="16.125" style="9" customWidth="1"/>
    <col min="2" max="2" width="30.625" style="9" customWidth="1"/>
    <col min="3" max="4" width="20.625" style="9" customWidth="1"/>
    <col min="5" max="6" width="12.125" style="9" customWidth="1"/>
    <col min="7" max="7" width="20.625" style="9" customWidth="1"/>
    <col min="8" max="8" width="56.125" style="9" customWidth="1"/>
    <col min="9" max="9" width="10" style="9" hidden="1" customWidth="1"/>
    <col min="10" max="10" width="5.375" style="9" hidden="1" customWidth="1"/>
    <col min="11" max="11" width="10.875" style="9" hidden="1" customWidth="1"/>
    <col min="12" max="12" width="6" style="9" hidden="1" customWidth="1"/>
    <col min="13" max="13" width="11" style="9" hidden="1" customWidth="1"/>
    <col min="14" max="14" width="10.875" style="9" hidden="1" customWidth="1"/>
    <col min="15" max="15" width="10" style="9" hidden="1" customWidth="1"/>
    <col min="16" max="16" width="8.625" style="9" hidden="1" customWidth="1"/>
    <col min="17" max="17" width="0.625" style="9" customWidth="1"/>
    <col min="18" max="18" width="11.5" style="9" hidden="1" customWidth="1"/>
    <col min="19" max="19" width="10.875" style="9" hidden="1" customWidth="1"/>
    <col min="20" max="20" width="8.5" style="9" hidden="1" customWidth="1"/>
    <col min="21" max="21" width="32.125" style="9" customWidth="1"/>
    <col min="22" max="22" width="61.75" style="9" customWidth="1"/>
    <col min="23" max="23" width="4.375" style="9" hidden="1" customWidth="1"/>
    <col min="24" max="24" width="7.75" style="9" hidden="1" customWidth="1"/>
    <col min="25" max="25" width="7.5" style="9" hidden="1" customWidth="1"/>
    <col min="26" max="26" width="13.375" style="9" hidden="1" customWidth="1"/>
    <col min="27" max="27" width="8.125" style="9" hidden="1" customWidth="1"/>
    <col min="28" max="28" width="6.875" style="9" hidden="1" customWidth="1"/>
    <col min="29" max="29" width="4.875" style="9" hidden="1" customWidth="1"/>
    <col min="30" max="30" width="6.375" style="9" hidden="1" customWidth="1"/>
    <col min="31" max="31" width="0.875" style="9" customWidth="1"/>
    <col min="32" max="32" width="27.5" style="3" customWidth="1"/>
    <col min="33" max="33" width="88.625" style="3" customWidth="1"/>
    <col min="34" max="34" width="26.625" style="210" customWidth="1"/>
    <col min="35" max="35" width="20.125" style="210" customWidth="1"/>
    <col min="36" max="36" width="10.125" style="210" customWidth="1"/>
    <col min="37" max="37" width="4" style="210" customWidth="1"/>
    <col min="38" max="38" width="11" style="210" customWidth="1"/>
    <col min="39" max="39" width="28.625" style="210" customWidth="1"/>
    <col min="40" max="42" width="11" style="210"/>
    <col min="43" max="44" width="11" style="9"/>
    <col min="45" max="16384" width="11" style="6"/>
  </cols>
  <sheetData>
    <row r="1" spans="1:39" ht="21.75" thickBot="1" x14ac:dyDescent="0.3">
      <c r="A1" s="596" t="s">
        <v>180</v>
      </c>
      <c r="B1" s="597"/>
      <c r="C1" s="597"/>
      <c r="D1" s="597"/>
      <c r="E1" s="597"/>
      <c r="F1" s="597"/>
      <c r="G1" s="597"/>
      <c r="H1" s="598"/>
      <c r="W1" s="330"/>
      <c r="X1" s="330"/>
      <c r="Y1" s="330"/>
      <c r="Z1" s="330"/>
      <c r="AA1" s="330"/>
      <c r="AB1" s="330"/>
      <c r="AC1" s="330"/>
      <c r="AD1" s="330"/>
    </row>
    <row r="2" spans="1:39" ht="21.75" thickBot="1" x14ac:dyDescent="0.4">
      <c r="A2" s="599"/>
      <c r="B2" s="600"/>
      <c r="C2" s="600"/>
      <c r="D2" s="600"/>
      <c r="E2" s="600"/>
      <c r="F2" s="600"/>
      <c r="G2" s="600"/>
      <c r="H2" s="601"/>
      <c r="I2" s="331"/>
      <c r="J2" s="331"/>
      <c r="K2" s="331"/>
      <c r="L2" s="331"/>
      <c r="M2" s="331"/>
      <c r="N2" s="331"/>
      <c r="O2" s="331"/>
      <c r="P2" s="331"/>
      <c r="R2" s="332"/>
      <c r="S2" s="332"/>
      <c r="T2" s="332"/>
      <c r="U2" s="332"/>
      <c r="V2" s="332"/>
      <c r="W2" s="332"/>
      <c r="X2" s="332"/>
      <c r="Y2" s="332"/>
      <c r="Z2" s="332"/>
      <c r="AA2" s="332"/>
      <c r="AB2" s="332"/>
      <c r="AC2" s="332"/>
      <c r="AD2" s="332"/>
    </row>
    <row r="3" spans="1:39" ht="16.5" thickBot="1" x14ac:dyDescent="0.3"/>
    <row r="4" spans="1:39" ht="44.25" customHeight="1" thickBot="1" x14ac:dyDescent="0.3">
      <c r="A4" s="333" t="s">
        <v>37</v>
      </c>
      <c r="B4" s="334" t="s">
        <v>34</v>
      </c>
      <c r="C4" s="334" t="s">
        <v>35</v>
      </c>
      <c r="D4" s="334" t="s">
        <v>36</v>
      </c>
    </row>
    <row r="5" spans="1:39" ht="35.25" customHeight="1" thickBot="1" x14ac:dyDescent="0.3"/>
    <row r="6" spans="1:39" ht="30.75" customHeight="1" thickBot="1" x14ac:dyDescent="0.3">
      <c r="A6" s="602" t="s">
        <v>28</v>
      </c>
      <c r="B6" s="603"/>
      <c r="C6" s="603"/>
      <c r="D6" s="603"/>
      <c r="E6" s="603"/>
      <c r="F6" s="603"/>
      <c r="G6" s="603"/>
      <c r="H6" s="603"/>
      <c r="I6" s="329"/>
      <c r="J6" s="329"/>
      <c r="K6" s="329"/>
      <c r="L6" s="329"/>
      <c r="M6" s="329"/>
      <c r="N6" s="329"/>
      <c r="O6" s="335"/>
      <c r="P6" s="336"/>
      <c r="Q6" s="337"/>
    </row>
    <row r="7" spans="1:39" ht="49.5" customHeight="1" x14ac:dyDescent="0.25">
      <c r="A7" s="414" t="s">
        <v>21</v>
      </c>
      <c r="B7" s="414" t="s">
        <v>124</v>
      </c>
      <c r="C7" s="414" t="s">
        <v>41</v>
      </c>
      <c r="D7" s="414" t="s">
        <v>31</v>
      </c>
      <c r="E7" s="414" t="s">
        <v>32</v>
      </c>
      <c r="F7" s="414" t="s">
        <v>33</v>
      </c>
      <c r="G7" s="414" t="s">
        <v>18</v>
      </c>
      <c r="H7" s="414" t="s">
        <v>9</v>
      </c>
      <c r="I7" s="508" t="s">
        <v>237</v>
      </c>
      <c r="J7" s="508" t="s">
        <v>275</v>
      </c>
      <c r="K7" s="516">
        <v>0</v>
      </c>
      <c r="L7" s="516" t="s">
        <v>110</v>
      </c>
      <c r="M7" s="508" t="s">
        <v>217</v>
      </c>
      <c r="N7" s="508" t="s">
        <v>60</v>
      </c>
      <c r="O7" s="508" t="s">
        <v>62</v>
      </c>
      <c r="P7" s="115"/>
      <c r="Q7" s="338"/>
      <c r="U7" s="114" t="s">
        <v>301</v>
      </c>
      <c r="V7" s="114" t="s">
        <v>302</v>
      </c>
      <c r="AM7" s="249"/>
    </row>
    <row r="8" spans="1:39" ht="37.5" hidden="1" customHeight="1" x14ac:dyDescent="0.25">
      <c r="A8" s="465" t="s">
        <v>82</v>
      </c>
      <c r="B8" s="517" t="str">
        <f>IFERROR(VLOOKUP(A8,'Impact Indicators - Section B'!$A$9:$S$27,19,FALSE),"")</f>
        <v/>
      </c>
      <c r="C8" s="518" t="str">
        <f t="array" ref="C8">IFERROR(IF(INDEX('Disaggregation Records'!$E$3:$E$56,MATCH(RIGHT(L8,255),RIGHT('Disaggregation Records'!$D$3:$D$56,255),0))=0,"",INDEX('Disaggregation Records'!$E$3:$E$56,MATCH(RIGHT(L8,255),RIGHT('Disaggregation Records'!$D$3:$D$56,255),0))),"")</f>
        <v/>
      </c>
      <c r="D8" s="518" t="str">
        <f t="array" ref="D8">IFERROR(IF(INDEX('Disaggregation Records'!$F$3:$F$56,MATCH(RIGHT(L8,255),RIGHT('Disaggregation Records'!$D$3:$D$56,255),0))=0,"",INDEX('Disaggregation Records'!$F$3:$F$56,MATCH(RIGHT(L8,255),RIGHT('Disaggregation Records'!$D$3:$D$56,255),0))),"")</f>
        <v/>
      </c>
      <c r="E8" s="408" t="str">
        <f t="array" ref="E8">IFERROR(IF(INDEX('Disaggregation Data'!$K$3:$K$154,MATCH(RIGHT(M8,255),RIGHT('Disaggregation Data'!$J$3:$J$154,255),0))=0,"",INDEX('Disaggregation Data'!$K$3:$K$154,MATCH(RIGHT(M8,255),RIGHT('Disaggregation Data'!$J$3:$J$154,255),0))),"")</f>
        <v/>
      </c>
      <c r="F8" s="408" t="str">
        <f t="array" ref="F8">IFERROR(IF(INDEX('Disaggregation Data'!$L$3:$L$154,MATCH(RIGHT(M8,255),RIGHT('Disaggregation Data'!$J$3:$J$154,255),0))=0,"",INDEX('Disaggregation Data'!$L$3:$L$154,MATCH(RIGHT(M8,255),RIGHT('Disaggregation Data'!$J$3:$J$154,255),0))),"")</f>
        <v/>
      </c>
      <c r="G8" s="408" t="str">
        <f t="array" ref="G8">IFERROR(IF(INDEX('Disaggregation Data'!$M$3:$M$154,MATCH(RIGHT(M8,255),RIGHT('Disaggregation Data'!$J$3:$J$154,255),0))=0,"",INDEX('Disaggregation Data'!$M$3:$M$154,MATCH(RIGHT(M8,255),RIGHT('Disaggregation Data'!$J$3:$J$154,255),0))),"")</f>
        <v/>
      </c>
      <c r="H8" s="406" t="str">
        <f t="array" ref="H8">IFERROR(IF(INDEX('Disaggregation Data'!$N$3:$N$154,MATCH(RIGHT(M8,255),RIGHT('Disaggregation Data'!$J$3:$J$154,255),0))=0,"",INDEX('Disaggregation Data'!$N$3:$N$154,MATCH(RIGHT(M8,255),RIGHT('Disaggregation Data'!$J$3:$J$154,255),0))),"")</f>
        <v/>
      </c>
      <c r="I8" s="513" t="str">
        <f t="array" ref="I8">IFERROR(IF(INDEX('Disaggregation Records'!$G$3:$G$56,MATCH(RIGHT(L8,255),RIGHT('Disaggregation Records'!$D$3:$D$56,255),0))=0,"",INDEX('Disaggregation Records'!$G$3:$G$56,MATCH(RIGHT(L8,255),RIGHT('Disaggregation Records'!$D$3:$D$56,255),0))),"")</f>
        <v/>
      </c>
      <c r="J8" s="513" t="s">
        <v>61</v>
      </c>
      <c r="K8" s="513">
        <f>IF(B8=B7,K7+1,0)</f>
        <v>0</v>
      </c>
      <c r="L8" s="513" t="str">
        <f>IF(B8&lt;&gt;"",B8&amp;"-"&amp;K8,"")</f>
        <v/>
      </c>
      <c r="M8" s="513" t="str">
        <f>IF(B8&lt;&gt;"",B8&amp;C8&amp;D8,"")</f>
        <v/>
      </c>
      <c r="N8" s="519" t="b">
        <f>IFERROR(IF(B8&lt;&gt;"",TRUE,FALSE),"")</f>
        <v>0</v>
      </c>
      <c r="O8" s="520" t="s">
        <v>61</v>
      </c>
      <c r="P8" s="340"/>
      <c r="Q8" s="338"/>
      <c r="U8" s="339"/>
      <c r="V8" s="339"/>
    </row>
    <row r="9" spans="1:39" ht="37.5" customHeight="1" x14ac:dyDescent="0.25">
      <c r="A9" s="465">
        <v>1</v>
      </c>
      <c r="B9" s="517" t="str">
        <f>IFERROR(VLOOKUP(A9,'Impact Indicators - Section B'!$A$9:$S$27,19,FALSE),"")</f>
        <v/>
      </c>
      <c r="C9" s="518" t="str">
        <f t="array" ref="C9">IFERROR(IF(INDEX('Disaggregation Records'!$E$3:$E$56,MATCH(RIGHT(L9,255),RIGHT('Disaggregation Records'!$D$3:$D$56,255),0))=0,"",INDEX('Disaggregation Records'!$E$3:$E$56,MATCH(RIGHT(L9,255),RIGHT('Disaggregation Records'!$D$3:$D$56,255),0))),"")</f>
        <v/>
      </c>
      <c r="D9" s="518" t="str">
        <f t="array" ref="D9">IFERROR(IF(INDEX('Disaggregation Records'!$F$3:$F$56,MATCH(RIGHT(L9,255),RIGHT('Disaggregation Records'!$D$3:$D$56,255),0))=0,"",INDEX('Disaggregation Records'!$F$3:$F$56,MATCH(RIGHT(L9,255),RIGHT('Disaggregation Records'!$D$3:$D$56,255),0))),"")</f>
        <v/>
      </c>
      <c r="E9" s="408" t="str">
        <f t="array" ref="E9">IFERROR(IF(INDEX('Disaggregation Data'!$K$3:$K$154,MATCH(RIGHT(M9,255),RIGHT('Disaggregation Data'!$J$3:$J$154,255),0))=0,"",INDEX('Disaggregation Data'!$K$3:$K$154,MATCH(RIGHT(M9,255),RIGHT('Disaggregation Data'!$J$3:$J$154,255),0))),"")</f>
        <v/>
      </c>
      <c r="F9" s="408" t="str">
        <f t="array" ref="F9">IFERROR(IF(INDEX('Disaggregation Data'!$L$3:$L$154,MATCH(RIGHT(M9,255),RIGHT('Disaggregation Data'!$J$3:$J$154,255),0))=0,"",INDEX('Disaggregation Data'!$L$3:$L$154,MATCH(RIGHT(M9,255),RIGHT('Disaggregation Data'!$J$3:$J$154,255),0))),"")</f>
        <v/>
      </c>
      <c r="G9" s="408" t="str">
        <f t="array" ref="G9">IFERROR(IF(INDEX('Disaggregation Data'!$M$3:$M$154,MATCH(RIGHT(M9,255),RIGHT('Disaggregation Data'!$J$3:$J$154,255),0))=0,"",INDEX('Disaggregation Data'!$M$3:$M$154,MATCH(RIGHT(M9,255),RIGHT('Disaggregation Data'!$J$3:$J$154,255),0))),"")</f>
        <v/>
      </c>
      <c r="H9" s="406" t="str">
        <f t="array" ref="H9">IFERROR(IF(INDEX('Disaggregation Data'!$N$3:$N$154,MATCH(RIGHT(M9,255),RIGHT('Disaggregation Data'!$J$3:$J$154,255),0))=0,"",INDEX('Disaggregation Data'!$N$3:$N$154,MATCH(RIGHT(M9,255),RIGHT('Disaggregation Data'!$J$3:$J$154,255),0))),"")</f>
        <v/>
      </c>
      <c r="I9" s="513" t="str">
        <f t="array" ref="I9">IFERROR(IF(INDEX('Disaggregation Records'!$G$3:$G$56,MATCH(RIGHT(L9,255),RIGHT('Disaggregation Records'!$D$3:$D$56,255),0))=0,"",INDEX('Disaggregation Records'!$G$3:$G$56,MATCH(RIGHT(L9,255),RIGHT('Disaggregation Records'!$D$3:$D$56,255),0))),"")</f>
        <v/>
      </c>
      <c r="J9" s="513" t="s">
        <v>416</v>
      </c>
      <c r="K9" s="513">
        <f t="shared" ref="K9:K72" si="0">IF(B9=B8,K8+1,0)</f>
        <v>1</v>
      </c>
      <c r="L9" s="513" t="str">
        <f t="shared" ref="L9:L72" si="1">IF(B9&lt;&gt;"",B9&amp;"-"&amp;K9,"")</f>
        <v/>
      </c>
      <c r="M9" s="513" t="str">
        <f t="shared" ref="M9:M72" si="2">IF(B9&lt;&gt;"",B9&amp;C9&amp;D9,"")</f>
        <v/>
      </c>
      <c r="N9" s="519" t="b">
        <f t="shared" ref="N9:N72" si="3">IFERROR(IF(B9&lt;&gt;"",TRUE,FALSE),"")</f>
        <v>0</v>
      </c>
      <c r="O9" s="520" t="s">
        <v>1543</v>
      </c>
      <c r="P9" s="340"/>
      <c r="Q9" s="338"/>
      <c r="U9" s="515"/>
      <c r="V9" s="515"/>
    </row>
    <row r="10" spans="1:39" ht="37.5" customHeight="1" x14ac:dyDescent="0.25">
      <c r="A10" s="465">
        <v>1</v>
      </c>
      <c r="B10" s="517" t="str">
        <f>IFERROR(VLOOKUP(A10,'Impact Indicators - Section B'!$A$9:$S$27,19,FALSE),"")</f>
        <v/>
      </c>
      <c r="C10" s="518" t="str">
        <f t="array" ref="C10">IFERROR(IF(INDEX('Disaggregation Records'!$E$3:$E$56,MATCH(RIGHT(L10,255),RIGHT('Disaggregation Records'!$D$3:$D$56,255),0))=0,"",INDEX('Disaggregation Records'!$E$3:$E$56,MATCH(RIGHT(L10,255),RIGHT('Disaggregation Records'!$D$3:$D$56,255),0))),"")</f>
        <v/>
      </c>
      <c r="D10" s="518" t="str">
        <f t="array" ref="D10">IFERROR(IF(INDEX('Disaggregation Records'!$F$3:$F$56,MATCH(RIGHT(L10,255),RIGHT('Disaggregation Records'!$D$3:$D$56,255),0))=0,"",INDEX('Disaggregation Records'!$F$3:$F$56,MATCH(RIGHT(L10,255),RIGHT('Disaggregation Records'!$D$3:$D$56,255),0))),"")</f>
        <v/>
      </c>
      <c r="E10" s="408" t="str">
        <f t="array" ref="E10">IFERROR(IF(INDEX('Disaggregation Data'!$K$3:$K$154,MATCH(RIGHT(M10,255),RIGHT('Disaggregation Data'!$J$3:$J$154,255),0))=0,"",INDEX('Disaggregation Data'!$K$3:$K$154,MATCH(RIGHT(M10,255),RIGHT('Disaggregation Data'!$J$3:$J$154,255),0))),"")</f>
        <v/>
      </c>
      <c r="F10" s="408" t="str">
        <f t="array" ref="F10">IFERROR(IF(INDEX('Disaggregation Data'!$L$3:$L$154,MATCH(RIGHT(M10,255),RIGHT('Disaggregation Data'!$J$3:$J$154,255),0))=0,"",INDEX('Disaggregation Data'!$L$3:$L$154,MATCH(RIGHT(M10,255),RIGHT('Disaggregation Data'!$J$3:$J$154,255),0))),"")</f>
        <v/>
      </c>
      <c r="G10" s="408" t="str">
        <f t="array" ref="G10">IFERROR(IF(INDEX('Disaggregation Data'!$M$3:$M$154,MATCH(RIGHT(M10,255),RIGHT('Disaggregation Data'!$J$3:$J$154,255),0))=0,"",INDEX('Disaggregation Data'!$M$3:$M$154,MATCH(RIGHT(M10,255),RIGHT('Disaggregation Data'!$J$3:$J$154,255),0))),"")</f>
        <v/>
      </c>
      <c r="H10" s="406" t="str">
        <f t="array" ref="H10">IFERROR(IF(INDEX('Disaggregation Data'!$N$3:$N$154,MATCH(RIGHT(M10,255),RIGHT('Disaggregation Data'!$J$3:$J$154,255),0))=0,"",INDEX('Disaggregation Data'!$N$3:$N$154,MATCH(RIGHT(M10,255),RIGHT('Disaggregation Data'!$J$3:$J$154,255),0))),"")</f>
        <v/>
      </c>
      <c r="I10" s="513" t="str">
        <f t="array" ref="I10">IFERROR(IF(INDEX('Disaggregation Records'!$G$3:$G$56,MATCH(RIGHT(L10,255),RIGHT('Disaggregation Records'!$D$3:$D$56,255),0))=0,"",INDEX('Disaggregation Records'!$G$3:$G$56,MATCH(RIGHT(L10,255),RIGHT('Disaggregation Records'!$D$3:$D$56,255),0))),"")</f>
        <v/>
      </c>
      <c r="J10" s="513" t="s">
        <v>416</v>
      </c>
      <c r="K10" s="513">
        <f t="shared" si="0"/>
        <v>2</v>
      </c>
      <c r="L10" s="513" t="str">
        <f t="shared" si="1"/>
        <v/>
      </c>
      <c r="M10" s="513" t="str">
        <f t="shared" si="2"/>
        <v/>
      </c>
      <c r="N10" s="519" t="b">
        <f t="shared" si="3"/>
        <v>0</v>
      </c>
      <c r="O10" s="520" t="s">
        <v>1544</v>
      </c>
      <c r="P10" s="340"/>
      <c r="Q10" s="338"/>
      <c r="U10" s="515"/>
      <c r="V10" s="515"/>
    </row>
    <row r="11" spans="1:39" ht="37.5" customHeight="1" x14ac:dyDescent="0.25">
      <c r="A11" s="465">
        <v>1</v>
      </c>
      <c r="B11" s="517" t="str">
        <f>IFERROR(VLOOKUP(A11,'Impact Indicators - Section B'!$A$9:$S$27,19,FALSE),"")</f>
        <v/>
      </c>
      <c r="C11" s="518" t="str">
        <f t="array" ref="C11">IFERROR(IF(INDEX('Disaggregation Records'!$E$3:$E$56,MATCH(RIGHT(L11,255),RIGHT('Disaggregation Records'!$D$3:$D$56,255),0))=0,"",INDEX('Disaggregation Records'!$E$3:$E$56,MATCH(RIGHT(L11,255),RIGHT('Disaggregation Records'!$D$3:$D$56,255),0))),"")</f>
        <v/>
      </c>
      <c r="D11" s="518" t="str">
        <f t="array" ref="D11">IFERROR(IF(INDEX('Disaggregation Records'!$F$3:$F$56,MATCH(RIGHT(L11,255),RIGHT('Disaggregation Records'!$D$3:$D$56,255),0))=0,"",INDEX('Disaggregation Records'!$F$3:$F$56,MATCH(RIGHT(L11,255),RIGHT('Disaggregation Records'!$D$3:$D$56,255),0))),"")</f>
        <v/>
      </c>
      <c r="E11" s="408" t="str">
        <f t="array" ref="E11">IFERROR(IF(INDEX('Disaggregation Data'!$K$3:$K$154,MATCH(RIGHT(M11,255),RIGHT('Disaggregation Data'!$J$3:$J$154,255),0))=0,"",INDEX('Disaggregation Data'!$K$3:$K$154,MATCH(RIGHT(M11,255),RIGHT('Disaggregation Data'!$J$3:$J$154,255),0))),"")</f>
        <v/>
      </c>
      <c r="F11" s="408" t="str">
        <f t="array" ref="F11">IFERROR(IF(INDEX('Disaggregation Data'!$L$3:$L$154,MATCH(RIGHT(M11,255),RIGHT('Disaggregation Data'!$J$3:$J$154,255),0))=0,"",INDEX('Disaggregation Data'!$L$3:$L$154,MATCH(RIGHT(M11,255),RIGHT('Disaggregation Data'!$J$3:$J$154,255),0))),"")</f>
        <v/>
      </c>
      <c r="G11" s="408" t="str">
        <f t="array" ref="G11">IFERROR(IF(INDEX('Disaggregation Data'!$M$3:$M$154,MATCH(RIGHT(M11,255),RIGHT('Disaggregation Data'!$J$3:$J$154,255),0))=0,"",INDEX('Disaggregation Data'!$M$3:$M$154,MATCH(RIGHT(M11,255),RIGHT('Disaggregation Data'!$J$3:$J$154,255),0))),"")</f>
        <v/>
      </c>
      <c r="H11" s="406" t="str">
        <f t="array" ref="H11">IFERROR(IF(INDEX('Disaggregation Data'!$N$3:$N$154,MATCH(RIGHT(M11,255),RIGHT('Disaggregation Data'!$J$3:$J$154,255),0))=0,"",INDEX('Disaggregation Data'!$N$3:$N$154,MATCH(RIGHT(M11,255),RIGHT('Disaggregation Data'!$J$3:$J$154,255),0))),"")</f>
        <v/>
      </c>
      <c r="I11" s="513" t="str">
        <f t="array" ref="I11">IFERROR(IF(INDEX('Disaggregation Records'!$G$3:$G$56,MATCH(RIGHT(L11,255),RIGHT('Disaggregation Records'!$D$3:$D$56,255),0))=0,"",INDEX('Disaggregation Records'!$G$3:$G$56,MATCH(RIGHT(L11,255),RIGHT('Disaggregation Records'!$D$3:$D$56,255),0))),"")</f>
        <v/>
      </c>
      <c r="J11" s="513" t="s">
        <v>416</v>
      </c>
      <c r="K11" s="513">
        <f t="shared" si="0"/>
        <v>3</v>
      </c>
      <c r="L11" s="513" t="str">
        <f t="shared" si="1"/>
        <v/>
      </c>
      <c r="M11" s="513" t="str">
        <f t="shared" si="2"/>
        <v/>
      </c>
      <c r="N11" s="519" t="b">
        <f t="shared" si="3"/>
        <v>0</v>
      </c>
      <c r="O11" s="520" t="s">
        <v>1545</v>
      </c>
      <c r="P11" s="340"/>
      <c r="Q11" s="338"/>
      <c r="U11" s="515"/>
      <c r="V11" s="515"/>
    </row>
    <row r="12" spans="1:39" ht="37.5" customHeight="1" x14ac:dyDescent="0.25">
      <c r="A12" s="465">
        <v>1</v>
      </c>
      <c r="B12" s="517" t="str">
        <f>IFERROR(VLOOKUP(A12,'Impact Indicators - Section B'!$A$9:$S$27,19,FALSE),"")</f>
        <v/>
      </c>
      <c r="C12" s="518" t="str">
        <f t="array" ref="C12">IFERROR(IF(INDEX('Disaggregation Records'!$E$3:$E$56,MATCH(RIGHT(L12,255),RIGHT('Disaggregation Records'!$D$3:$D$56,255),0))=0,"",INDEX('Disaggregation Records'!$E$3:$E$56,MATCH(RIGHT(L12,255),RIGHT('Disaggregation Records'!$D$3:$D$56,255),0))),"")</f>
        <v/>
      </c>
      <c r="D12" s="518" t="str">
        <f t="array" ref="D12">IFERROR(IF(INDEX('Disaggregation Records'!$F$3:$F$56,MATCH(RIGHT(L12,255),RIGHT('Disaggregation Records'!$D$3:$D$56,255),0))=0,"",INDEX('Disaggregation Records'!$F$3:$F$56,MATCH(RIGHT(L12,255),RIGHT('Disaggregation Records'!$D$3:$D$56,255),0))),"")</f>
        <v/>
      </c>
      <c r="E12" s="408" t="str">
        <f t="array" ref="E12">IFERROR(IF(INDEX('Disaggregation Data'!$K$3:$K$154,MATCH(RIGHT(M12,255),RIGHT('Disaggregation Data'!$J$3:$J$154,255),0))=0,"",INDEX('Disaggregation Data'!$K$3:$K$154,MATCH(RIGHT(M12,255),RIGHT('Disaggregation Data'!$J$3:$J$154,255),0))),"")</f>
        <v/>
      </c>
      <c r="F12" s="408" t="str">
        <f t="array" ref="F12">IFERROR(IF(INDEX('Disaggregation Data'!$L$3:$L$154,MATCH(RIGHT(M12,255),RIGHT('Disaggregation Data'!$J$3:$J$154,255),0))=0,"",INDEX('Disaggregation Data'!$L$3:$L$154,MATCH(RIGHT(M12,255),RIGHT('Disaggregation Data'!$J$3:$J$154,255),0))),"")</f>
        <v/>
      </c>
      <c r="G12" s="408" t="str">
        <f t="array" ref="G12">IFERROR(IF(INDEX('Disaggregation Data'!$M$3:$M$154,MATCH(RIGHT(M12,255),RIGHT('Disaggregation Data'!$J$3:$J$154,255),0))=0,"",INDEX('Disaggregation Data'!$M$3:$M$154,MATCH(RIGHT(M12,255),RIGHT('Disaggregation Data'!$J$3:$J$154,255),0))),"")</f>
        <v/>
      </c>
      <c r="H12" s="406" t="str">
        <f t="array" ref="H12">IFERROR(IF(INDEX('Disaggregation Data'!$N$3:$N$154,MATCH(RIGHT(M12,255),RIGHT('Disaggregation Data'!$J$3:$J$154,255),0))=0,"",INDEX('Disaggregation Data'!$N$3:$N$154,MATCH(RIGHT(M12,255),RIGHT('Disaggregation Data'!$J$3:$J$154,255),0))),"")</f>
        <v/>
      </c>
      <c r="I12" s="513" t="str">
        <f t="array" ref="I12">IFERROR(IF(INDEX('Disaggregation Records'!$G$3:$G$56,MATCH(RIGHT(L12,255),RIGHT('Disaggregation Records'!$D$3:$D$56,255),0))=0,"",INDEX('Disaggregation Records'!$G$3:$G$56,MATCH(RIGHT(L12,255),RIGHT('Disaggregation Records'!$D$3:$D$56,255),0))),"")</f>
        <v/>
      </c>
      <c r="J12" s="513" t="s">
        <v>416</v>
      </c>
      <c r="K12" s="513">
        <f t="shared" si="0"/>
        <v>4</v>
      </c>
      <c r="L12" s="513" t="str">
        <f t="shared" si="1"/>
        <v/>
      </c>
      <c r="M12" s="513" t="str">
        <f t="shared" si="2"/>
        <v/>
      </c>
      <c r="N12" s="519" t="b">
        <f t="shared" si="3"/>
        <v>0</v>
      </c>
      <c r="O12" s="520" t="s">
        <v>1546</v>
      </c>
      <c r="P12" s="340"/>
      <c r="Q12" s="338"/>
      <c r="U12" s="515"/>
      <c r="V12" s="515"/>
    </row>
    <row r="13" spans="1:39" ht="37.5" customHeight="1" x14ac:dyDescent="0.25">
      <c r="A13" s="465">
        <v>1</v>
      </c>
      <c r="B13" s="517" t="str">
        <f>IFERROR(VLOOKUP(A13,'Impact Indicators - Section B'!$A$9:$S$27,19,FALSE),"")</f>
        <v/>
      </c>
      <c r="C13" s="518" t="str">
        <f t="array" ref="C13">IFERROR(IF(INDEX('Disaggregation Records'!$E$3:$E$56,MATCH(RIGHT(L13,255),RIGHT('Disaggregation Records'!$D$3:$D$56,255),0))=0,"",INDEX('Disaggregation Records'!$E$3:$E$56,MATCH(RIGHT(L13,255),RIGHT('Disaggregation Records'!$D$3:$D$56,255),0))),"")</f>
        <v/>
      </c>
      <c r="D13" s="518" t="str">
        <f t="array" ref="D13">IFERROR(IF(INDEX('Disaggregation Records'!$F$3:$F$56,MATCH(RIGHT(L13,255),RIGHT('Disaggregation Records'!$D$3:$D$56,255),0))=0,"",INDEX('Disaggregation Records'!$F$3:$F$56,MATCH(RIGHT(L13,255),RIGHT('Disaggregation Records'!$D$3:$D$56,255),0))),"")</f>
        <v/>
      </c>
      <c r="E13" s="408" t="str">
        <f t="array" ref="E13">IFERROR(IF(INDEX('Disaggregation Data'!$K$3:$K$154,MATCH(RIGHT(M13,255),RIGHT('Disaggregation Data'!$J$3:$J$154,255),0))=0,"",INDEX('Disaggregation Data'!$K$3:$K$154,MATCH(RIGHT(M13,255),RIGHT('Disaggregation Data'!$J$3:$J$154,255),0))),"")</f>
        <v/>
      </c>
      <c r="F13" s="408" t="str">
        <f t="array" ref="F13">IFERROR(IF(INDEX('Disaggregation Data'!$L$3:$L$154,MATCH(RIGHT(M13,255),RIGHT('Disaggregation Data'!$J$3:$J$154,255),0))=0,"",INDEX('Disaggregation Data'!$L$3:$L$154,MATCH(RIGHT(M13,255),RIGHT('Disaggregation Data'!$J$3:$J$154,255),0))),"")</f>
        <v/>
      </c>
      <c r="G13" s="408" t="str">
        <f t="array" ref="G13">IFERROR(IF(INDEX('Disaggregation Data'!$M$3:$M$154,MATCH(RIGHT(M13,255),RIGHT('Disaggregation Data'!$J$3:$J$154,255),0))=0,"",INDEX('Disaggregation Data'!$M$3:$M$154,MATCH(RIGHT(M13,255),RIGHT('Disaggregation Data'!$J$3:$J$154,255),0))),"")</f>
        <v/>
      </c>
      <c r="H13" s="406" t="str">
        <f t="array" ref="H13">IFERROR(IF(INDEX('Disaggregation Data'!$N$3:$N$154,MATCH(RIGHT(M13,255),RIGHT('Disaggregation Data'!$J$3:$J$154,255),0))=0,"",INDEX('Disaggregation Data'!$N$3:$N$154,MATCH(RIGHT(M13,255),RIGHT('Disaggregation Data'!$J$3:$J$154,255),0))),"")</f>
        <v/>
      </c>
      <c r="I13" s="513" t="str">
        <f t="array" ref="I13">IFERROR(IF(INDEX('Disaggregation Records'!$G$3:$G$56,MATCH(RIGHT(L13,255),RIGHT('Disaggregation Records'!$D$3:$D$56,255),0))=0,"",INDEX('Disaggregation Records'!$G$3:$G$56,MATCH(RIGHT(L13,255),RIGHT('Disaggregation Records'!$D$3:$D$56,255),0))),"")</f>
        <v/>
      </c>
      <c r="J13" s="513" t="s">
        <v>416</v>
      </c>
      <c r="K13" s="513">
        <f t="shared" si="0"/>
        <v>5</v>
      </c>
      <c r="L13" s="513" t="str">
        <f t="shared" si="1"/>
        <v/>
      </c>
      <c r="M13" s="513" t="str">
        <f t="shared" si="2"/>
        <v/>
      </c>
      <c r="N13" s="519" t="b">
        <f t="shared" si="3"/>
        <v>0</v>
      </c>
      <c r="O13" s="520" t="s">
        <v>1547</v>
      </c>
      <c r="P13" s="340"/>
      <c r="Q13" s="338"/>
      <c r="U13" s="515"/>
      <c r="V13" s="515"/>
    </row>
    <row r="14" spans="1:39" ht="37.5" customHeight="1" x14ac:dyDescent="0.25">
      <c r="A14" s="465">
        <v>1</v>
      </c>
      <c r="B14" s="517" t="str">
        <f>IFERROR(VLOOKUP(A14,'Impact Indicators - Section B'!$A$9:$S$27,19,FALSE),"")</f>
        <v/>
      </c>
      <c r="C14" s="518" t="str">
        <f t="array" ref="C14">IFERROR(IF(INDEX('Disaggregation Records'!$E$3:$E$56,MATCH(RIGHT(L14,255),RIGHT('Disaggregation Records'!$D$3:$D$56,255),0))=0,"",INDEX('Disaggregation Records'!$E$3:$E$56,MATCH(RIGHT(L14,255),RIGHT('Disaggregation Records'!$D$3:$D$56,255),0))),"")</f>
        <v/>
      </c>
      <c r="D14" s="518" t="str">
        <f t="array" ref="D14">IFERROR(IF(INDEX('Disaggregation Records'!$F$3:$F$56,MATCH(RIGHT(L14,255),RIGHT('Disaggregation Records'!$D$3:$D$56,255),0))=0,"",INDEX('Disaggregation Records'!$F$3:$F$56,MATCH(RIGHT(L14,255),RIGHT('Disaggregation Records'!$D$3:$D$56,255),0))),"")</f>
        <v/>
      </c>
      <c r="E14" s="408" t="str">
        <f t="array" ref="E14">IFERROR(IF(INDEX('Disaggregation Data'!$K$3:$K$154,MATCH(RIGHT(M14,255),RIGHT('Disaggregation Data'!$J$3:$J$154,255),0))=0,"",INDEX('Disaggregation Data'!$K$3:$K$154,MATCH(RIGHT(M14,255),RIGHT('Disaggregation Data'!$J$3:$J$154,255),0))),"")</f>
        <v/>
      </c>
      <c r="F14" s="408" t="str">
        <f t="array" ref="F14">IFERROR(IF(INDEX('Disaggregation Data'!$L$3:$L$154,MATCH(RIGHT(M14,255),RIGHT('Disaggregation Data'!$J$3:$J$154,255),0))=0,"",INDEX('Disaggregation Data'!$L$3:$L$154,MATCH(RIGHT(M14,255),RIGHT('Disaggregation Data'!$J$3:$J$154,255),0))),"")</f>
        <v/>
      </c>
      <c r="G14" s="408" t="str">
        <f t="array" ref="G14">IFERROR(IF(INDEX('Disaggregation Data'!$M$3:$M$154,MATCH(RIGHT(M14,255),RIGHT('Disaggregation Data'!$J$3:$J$154,255),0))=0,"",INDEX('Disaggregation Data'!$M$3:$M$154,MATCH(RIGHT(M14,255),RIGHT('Disaggregation Data'!$J$3:$J$154,255),0))),"")</f>
        <v/>
      </c>
      <c r="H14" s="406" t="str">
        <f t="array" ref="H14">IFERROR(IF(INDEX('Disaggregation Data'!$N$3:$N$154,MATCH(RIGHT(M14,255),RIGHT('Disaggregation Data'!$J$3:$J$154,255),0))=0,"",INDEX('Disaggregation Data'!$N$3:$N$154,MATCH(RIGHT(M14,255),RIGHT('Disaggregation Data'!$J$3:$J$154,255),0))),"")</f>
        <v/>
      </c>
      <c r="I14" s="513" t="str">
        <f t="array" ref="I14">IFERROR(IF(INDEX('Disaggregation Records'!$G$3:$G$56,MATCH(RIGHT(L14,255),RIGHT('Disaggregation Records'!$D$3:$D$56,255),0))=0,"",INDEX('Disaggregation Records'!$G$3:$G$56,MATCH(RIGHT(L14,255),RIGHT('Disaggregation Records'!$D$3:$D$56,255),0))),"")</f>
        <v/>
      </c>
      <c r="J14" s="513" t="s">
        <v>416</v>
      </c>
      <c r="K14" s="513">
        <f t="shared" si="0"/>
        <v>6</v>
      </c>
      <c r="L14" s="513" t="str">
        <f t="shared" si="1"/>
        <v/>
      </c>
      <c r="M14" s="513" t="str">
        <f t="shared" si="2"/>
        <v/>
      </c>
      <c r="N14" s="519" t="b">
        <f t="shared" si="3"/>
        <v>0</v>
      </c>
      <c r="O14" s="520" t="s">
        <v>1548</v>
      </c>
      <c r="P14" s="340"/>
      <c r="Q14" s="338"/>
      <c r="U14" s="515"/>
      <c r="V14" s="515"/>
    </row>
    <row r="15" spans="1:39" ht="37.5" customHeight="1" x14ac:dyDescent="0.25">
      <c r="A15" s="465">
        <v>1</v>
      </c>
      <c r="B15" s="517" t="str">
        <f>IFERROR(VLOOKUP(A15,'Impact Indicators - Section B'!$A$9:$S$27,19,FALSE),"")</f>
        <v/>
      </c>
      <c r="C15" s="518" t="str">
        <f t="array" ref="C15">IFERROR(IF(INDEX('Disaggregation Records'!$E$3:$E$56,MATCH(RIGHT(L15,255),RIGHT('Disaggregation Records'!$D$3:$D$56,255),0))=0,"",INDEX('Disaggregation Records'!$E$3:$E$56,MATCH(RIGHT(L15,255),RIGHT('Disaggregation Records'!$D$3:$D$56,255),0))),"")</f>
        <v/>
      </c>
      <c r="D15" s="518" t="str">
        <f t="array" ref="D15">IFERROR(IF(INDEX('Disaggregation Records'!$F$3:$F$56,MATCH(RIGHT(L15,255),RIGHT('Disaggregation Records'!$D$3:$D$56,255),0))=0,"",INDEX('Disaggregation Records'!$F$3:$F$56,MATCH(RIGHT(L15,255),RIGHT('Disaggregation Records'!$D$3:$D$56,255),0))),"")</f>
        <v/>
      </c>
      <c r="E15" s="408" t="str">
        <f t="array" ref="E15">IFERROR(IF(INDEX('Disaggregation Data'!$K$3:$K$154,MATCH(RIGHT(M15,255),RIGHT('Disaggregation Data'!$J$3:$J$154,255),0))=0,"",INDEX('Disaggregation Data'!$K$3:$K$154,MATCH(RIGHT(M15,255),RIGHT('Disaggregation Data'!$J$3:$J$154,255),0))),"")</f>
        <v/>
      </c>
      <c r="F15" s="408" t="str">
        <f t="array" ref="F15">IFERROR(IF(INDEX('Disaggregation Data'!$L$3:$L$154,MATCH(RIGHT(M15,255),RIGHT('Disaggregation Data'!$J$3:$J$154,255),0))=0,"",INDEX('Disaggregation Data'!$L$3:$L$154,MATCH(RIGHT(M15,255),RIGHT('Disaggregation Data'!$J$3:$J$154,255),0))),"")</f>
        <v/>
      </c>
      <c r="G15" s="408" t="str">
        <f t="array" ref="G15">IFERROR(IF(INDEX('Disaggregation Data'!$M$3:$M$154,MATCH(RIGHT(M15,255),RIGHT('Disaggregation Data'!$J$3:$J$154,255),0))=0,"",INDEX('Disaggregation Data'!$M$3:$M$154,MATCH(RIGHT(M15,255),RIGHT('Disaggregation Data'!$J$3:$J$154,255),0))),"")</f>
        <v/>
      </c>
      <c r="H15" s="406" t="str">
        <f t="array" ref="H15">IFERROR(IF(INDEX('Disaggregation Data'!$N$3:$N$154,MATCH(RIGHT(M15,255),RIGHT('Disaggregation Data'!$J$3:$J$154,255),0))=0,"",INDEX('Disaggregation Data'!$N$3:$N$154,MATCH(RIGHT(M15,255),RIGHT('Disaggregation Data'!$J$3:$J$154,255),0))),"")</f>
        <v/>
      </c>
      <c r="I15" s="513" t="str">
        <f t="array" ref="I15">IFERROR(IF(INDEX('Disaggregation Records'!$G$3:$G$56,MATCH(RIGHT(L15,255),RIGHT('Disaggregation Records'!$D$3:$D$56,255),0))=0,"",INDEX('Disaggregation Records'!$G$3:$G$56,MATCH(RIGHT(L15,255),RIGHT('Disaggregation Records'!$D$3:$D$56,255),0))),"")</f>
        <v/>
      </c>
      <c r="J15" s="513" t="s">
        <v>416</v>
      </c>
      <c r="K15" s="513">
        <f t="shared" si="0"/>
        <v>7</v>
      </c>
      <c r="L15" s="513" t="str">
        <f t="shared" si="1"/>
        <v/>
      </c>
      <c r="M15" s="513" t="str">
        <f t="shared" si="2"/>
        <v/>
      </c>
      <c r="N15" s="519" t="b">
        <f t="shared" si="3"/>
        <v>0</v>
      </c>
      <c r="O15" s="520" t="s">
        <v>1549</v>
      </c>
      <c r="P15" s="340"/>
      <c r="Q15" s="338"/>
      <c r="U15" s="515"/>
      <c r="V15" s="515"/>
    </row>
    <row r="16" spans="1:39" ht="37.5" customHeight="1" x14ac:dyDescent="0.25">
      <c r="A16" s="465">
        <v>1</v>
      </c>
      <c r="B16" s="517" t="str">
        <f>IFERROR(VLOOKUP(A16,'Impact Indicators - Section B'!$A$9:$S$27,19,FALSE),"")</f>
        <v/>
      </c>
      <c r="C16" s="518" t="str">
        <f t="array" ref="C16">IFERROR(IF(INDEX('Disaggregation Records'!$E$3:$E$56,MATCH(RIGHT(L16,255),RIGHT('Disaggregation Records'!$D$3:$D$56,255),0))=0,"",INDEX('Disaggregation Records'!$E$3:$E$56,MATCH(RIGHT(L16,255),RIGHT('Disaggregation Records'!$D$3:$D$56,255),0))),"")</f>
        <v/>
      </c>
      <c r="D16" s="518" t="str">
        <f t="array" ref="D16">IFERROR(IF(INDEX('Disaggregation Records'!$F$3:$F$56,MATCH(RIGHT(L16,255),RIGHT('Disaggregation Records'!$D$3:$D$56,255),0))=0,"",INDEX('Disaggregation Records'!$F$3:$F$56,MATCH(RIGHT(L16,255),RIGHT('Disaggregation Records'!$D$3:$D$56,255),0))),"")</f>
        <v/>
      </c>
      <c r="E16" s="408" t="str">
        <f t="array" ref="E16">IFERROR(IF(INDEX('Disaggregation Data'!$K$3:$K$154,MATCH(RIGHT(M16,255),RIGHT('Disaggregation Data'!$J$3:$J$154,255),0))=0,"",INDEX('Disaggregation Data'!$K$3:$K$154,MATCH(RIGHT(M16,255),RIGHT('Disaggregation Data'!$J$3:$J$154,255),0))),"")</f>
        <v/>
      </c>
      <c r="F16" s="408" t="str">
        <f t="array" ref="F16">IFERROR(IF(INDEX('Disaggregation Data'!$L$3:$L$154,MATCH(RIGHT(M16,255),RIGHT('Disaggregation Data'!$J$3:$J$154,255),0))=0,"",INDEX('Disaggregation Data'!$L$3:$L$154,MATCH(RIGHT(M16,255),RIGHT('Disaggregation Data'!$J$3:$J$154,255),0))),"")</f>
        <v/>
      </c>
      <c r="G16" s="408" t="str">
        <f t="array" ref="G16">IFERROR(IF(INDEX('Disaggregation Data'!$M$3:$M$154,MATCH(RIGHT(M16,255),RIGHT('Disaggregation Data'!$J$3:$J$154,255),0))=0,"",INDEX('Disaggregation Data'!$M$3:$M$154,MATCH(RIGHT(M16,255),RIGHT('Disaggregation Data'!$J$3:$J$154,255),0))),"")</f>
        <v/>
      </c>
      <c r="H16" s="406" t="str">
        <f t="array" ref="H16">IFERROR(IF(INDEX('Disaggregation Data'!$N$3:$N$154,MATCH(RIGHT(M16,255),RIGHT('Disaggregation Data'!$J$3:$J$154,255),0))=0,"",INDEX('Disaggregation Data'!$N$3:$N$154,MATCH(RIGHT(M16,255),RIGHT('Disaggregation Data'!$J$3:$J$154,255),0))),"")</f>
        <v/>
      </c>
      <c r="I16" s="513" t="str">
        <f t="array" ref="I16">IFERROR(IF(INDEX('Disaggregation Records'!$G$3:$G$56,MATCH(RIGHT(L16,255),RIGHT('Disaggregation Records'!$D$3:$D$56,255),0))=0,"",INDEX('Disaggregation Records'!$G$3:$G$56,MATCH(RIGHT(L16,255),RIGHT('Disaggregation Records'!$D$3:$D$56,255),0))),"")</f>
        <v/>
      </c>
      <c r="J16" s="513" t="s">
        <v>416</v>
      </c>
      <c r="K16" s="513">
        <f t="shared" si="0"/>
        <v>8</v>
      </c>
      <c r="L16" s="513" t="str">
        <f t="shared" si="1"/>
        <v/>
      </c>
      <c r="M16" s="513" t="str">
        <f t="shared" si="2"/>
        <v/>
      </c>
      <c r="N16" s="519" t="b">
        <f t="shared" si="3"/>
        <v>0</v>
      </c>
      <c r="O16" s="520" t="s">
        <v>1550</v>
      </c>
      <c r="P16" s="340"/>
      <c r="Q16" s="338"/>
      <c r="U16" s="515"/>
      <c r="V16" s="515"/>
    </row>
    <row r="17" spans="1:22" ht="37.5" customHeight="1" x14ac:dyDescent="0.25">
      <c r="A17" s="465">
        <v>1</v>
      </c>
      <c r="B17" s="517" t="str">
        <f>IFERROR(VLOOKUP(A17,'Impact Indicators - Section B'!$A$9:$S$27,19,FALSE),"")</f>
        <v/>
      </c>
      <c r="C17" s="518" t="str">
        <f t="array" ref="C17">IFERROR(IF(INDEX('Disaggregation Records'!$E$3:$E$56,MATCH(RIGHT(L17,255),RIGHT('Disaggregation Records'!$D$3:$D$56,255),0))=0,"",INDEX('Disaggregation Records'!$E$3:$E$56,MATCH(RIGHT(L17,255),RIGHT('Disaggregation Records'!$D$3:$D$56,255),0))),"")</f>
        <v/>
      </c>
      <c r="D17" s="518" t="str">
        <f t="array" ref="D17">IFERROR(IF(INDEX('Disaggregation Records'!$F$3:$F$56,MATCH(RIGHT(L17,255),RIGHT('Disaggregation Records'!$D$3:$D$56,255),0))=0,"",INDEX('Disaggregation Records'!$F$3:$F$56,MATCH(RIGHT(L17,255),RIGHT('Disaggregation Records'!$D$3:$D$56,255),0))),"")</f>
        <v/>
      </c>
      <c r="E17" s="408" t="str">
        <f t="array" ref="E17">IFERROR(IF(INDEX('Disaggregation Data'!$K$3:$K$154,MATCH(RIGHT(M17,255),RIGHT('Disaggregation Data'!$J$3:$J$154,255),0))=0,"",INDEX('Disaggregation Data'!$K$3:$K$154,MATCH(RIGHT(M17,255),RIGHT('Disaggregation Data'!$J$3:$J$154,255),0))),"")</f>
        <v/>
      </c>
      <c r="F17" s="408" t="str">
        <f t="array" ref="F17">IFERROR(IF(INDEX('Disaggregation Data'!$L$3:$L$154,MATCH(RIGHT(M17,255),RIGHT('Disaggregation Data'!$J$3:$J$154,255),0))=0,"",INDEX('Disaggregation Data'!$L$3:$L$154,MATCH(RIGHT(M17,255),RIGHT('Disaggregation Data'!$J$3:$J$154,255),0))),"")</f>
        <v/>
      </c>
      <c r="G17" s="408" t="str">
        <f t="array" ref="G17">IFERROR(IF(INDEX('Disaggregation Data'!$M$3:$M$154,MATCH(RIGHT(M17,255),RIGHT('Disaggregation Data'!$J$3:$J$154,255),0))=0,"",INDEX('Disaggregation Data'!$M$3:$M$154,MATCH(RIGHT(M17,255),RIGHT('Disaggregation Data'!$J$3:$J$154,255),0))),"")</f>
        <v/>
      </c>
      <c r="H17" s="406" t="str">
        <f t="array" ref="H17">IFERROR(IF(INDEX('Disaggregation Data'!$N$3:$N$154,MATCH(RIGHT(M17,255),RIGHT('Disaggregation Data'!$J$3:$J$154,255),0))=0,"",INDEX('Disaggregation Data'!$N$3:$N$154,MATCH(RIGHT(M17,255),RIGHT('Disaggregation Data'!$J$3:$J$154,255),0))),"")</f>
        <v/>
      </c>
      <c r="I17" s="513" t="str">
        <f t="array" ref="I17">IFERROR(IF(INDEX('Disaggregation Records'!$G$3:$G$56,MATCH(RIGHT(L17,255),RIGHT('Disaggregation Records'!$D$3:$D$56,255),0))=0,"",INDEX('Disaggregation Records'!$G$3:$G$56,MATCH(RIGHT(L17,255),RIGHT('Disaggregation Records'!$D$3:$D$56,255),0))),"")</f>
        <v/>
      </c>
      <c r="J17" s="513" t="s">
        <v>416</v>
      </c>
      <c r="K17" s="513">
        <f t="shared" si="0"/>
        <v>9</v>
      </c>
      <c r="L17" s="513" t="str">
        <f t="shared" si="1"/>
        <v/>
      </c>
      <c r="M17" s="513" t="str">
        <f t="shared" si="2"/>
        <v/>
      </c>
      <c r="N17" s="519" t="b">
        <f t="shared" si="3"/>
        <v>0</v>
      </c>
      <c r="O17" s="520" t="s">
        <v>1551</v>
      </c>
      <c r="P17" s="340"/>
      <c r="Q17" s="338"/>
      <c r="U17" s="515"/>
      <c r="V17" s="515"/>
    </row>
    <row r="18" spans="1:22" ht="37.5" customHeight="1" x14ac:dyDescent="0.25">
      <c r="A18" s="465">
        <v>1</v>
      </c>
      <c r="B18" s="517" t="str">
        <f>IFERROR(VLOOKUP(A18,'Impact Indicators - Section B'!$A$9:$S$27,19,FALSE),"")</f>
        <v/>
      </c>
      <c r="C18" s="518" t="str">
        <f t="array" ref="C18">IFERROR(IF(INDEX('Disaggregation Records'!$E$3:$E$56,MATCH(RIGHT(L18,255),RIGHT('Disaggregation Records'!$D$3:$D$56,255),0))=0,"",INDEX('Disaggregation Records'!$E$3:$E$56,MATCH(RIGHT(L18,255),RIGHT('Disaggregation Records'!$D$3:$D$56,255),0))),"")</f>
        <v/>
      </c>
      <c r="D18" s="518" t="str">
        <f t="array" ref="D18">IFERROR(IF(INDEX('Disaggregation Records'!$F$3:$F$56,MATCH(RIGHT(L18,255),RIGHT('Disaggregation Records'!$D$3:$D$56,255),0))=0,"",INDEX('Disaggregation Records'!$F$3:$F$56,MATCH(RIGHT(L18,255),RIGHT('Disaggregation Records'!$D$3:$D$56,255),0))),"")</f>
        <v/>
      </c>
      <c r="E18" s="408" t="str">
        <f t="array" ref="E18">IFERROR(IF(INDEX('Disaggregation Data'!$K$3:$K$154,MATCH(RIGHT(M18,255),RIGHT('Disaggregation Data'!$J$3:$J$154,255),0))=0,"",INDEX('Disaggregation Data'!$K$3:$K$154,MATCH(RIGHT(M18,255),RIGHT('Disaggregation Data'!$J$3:$J$154,255),0))),"")</f>
        <v/>
      </c>
      <c r="F18" s="408" t="str">
        <f t="array" ref="F18">IFERROR(IF(INDEX('Disaggregation Data'!$L$3:$L$154,MATCH(RIGHT(M18,255),RIGHT('Disaggregation Data'!$J$3:$J$154,255),0))=0,"",INDEX('Disaggregation Data'!$L$3:$L$154,MATCH(RIGHT(M18,255),RIGHT('Disaggregation Data'!$J$3:$J$154,255),0))),"")</f>
        <v/>
      </c>
      <c r="G18" s="408" t="str">
        <f t="array" ref="G18">IFERROR(IF(INDEX('Disaggregation Data'!$M$3:$M$154,MATCH(RIGHT(M18,255),RIGHT('Disaggregation Data'!$J$3:$J$154,255),0))=0,"",INDEX('Disaggregation Data'!$M$3:$M$154,MATCH(RIGHT(M18,255),RIGHT('Disaggregation Data'!$J$3:$J$154,255),0))),"")</f>
        <v/>
      </c>
      <c r="H18" s="406" t="str">
        <f t="array" ref="H18">IFERROR(IF(INDEX('Disaggregation Data'!$N$3:$N$154,MATCH(RIGHT(M18,255),RIGHT('Disaggregation Data'!$J$3:$J$154,255),0))=0,"",INDEX('Disaggregation Data'!$N$3:$N$154,MATCH(RIGHT(M18,255),RIGHT('Disaggregation Data'!$J$3:$J$154,255),0))),"")</f>
        <v/>
      </c>
      <c r="I18" s="513" t="str">
        <f t="array" ref="I18">IFERROR(IF(INDEX('Disaggregation Records'!$G$3:$G$56,MATCH(RIGHT(L18,255),RIGHT('Disaggregation Records'!$D$3:$D$56,255),0))=0,"",INDEX('Disaggregation Records'!$G$3:$G$56,MATCH(RIGHT(L18,255),RIGHT('Disaggregation Records'!$D$3:$D$56,255),0))),"")</f>
        <v/>
      </c>
      <c r="J18" s="513" t="s">
        <v>416</v>
      </c>
      <c r="K18" s="513">
        <f t="shared" si="0"/>
        <v>10</v>
      </c>
      <c r="L18" s="513" t="str">
        <f t="shared" si="1"/>
        <v/>
      </c>
      <c r="M18" s="513" t="str">
        <f t="shared" si="2"/>
        <v/>
      </c>
      <c r="N18" s="519" t="b">
        <f t="shared" si="3"/>
        <v>0</v>
      </c>
      <c r="O18" s="520" t="s">
        <v>1552</v>
      </c>
      <c r="P18" s="340"/>
      <c r="Q18" s="338"/>
      <c r="U18" s="515"/>
      <c r="V18" s="515"/>
    </row>
    <row r="19" spans="1:22" ht="37.5" customHeight="1" x14ac:dyDescent="0.25">
      <c r="A19" s="465">
        <v>2</v>
      </c>
      <c r="B19" s="517" t="str">
        <f>IFERROR(VLOOKUP(A19,'Impact Indicators - Section B'!$A$9:$S$27,19,FALSE),"")</f>
        <v/>
      </c>
      <c r="C19" s="518" t="str">
        <f t="array" ref="C19">IFERROR(IF(INDEX('Disaggregation Records'!$E$3:$E$56,MATCH(RIGHT(L19,255),RIGHT('Disaggregation Records'!$D$3:$D$56,255),0))=0,"",INDEX('Disaggregation Records'!$E$3:$E$56,MATCH(RIGHT(L19,255),RIGHT('Disaggregation Records'!$D$3:$D$56,255),0))),"")</f>
        <v/>
      </c>
      <c r="D19" s="518" t="str">
        <f t="array" ref="D19">IFERROR(IF(INDEX('Disaggregation Records'!$F$3:$F$56,MATCH(RIGHT(L19,255),RIGHT('Disaggregation Records'!$D$3:$D$56,255),0))=0,"",INDEX('Disaggregation Records'!$F$3:$F$56,MATCH(RIGHT(L19,255),RIGHT('Disaggregation Records'!$D$3:$D$56,255),0))),"")</f>
        <v/>
      </c>
      <c r="E19" s="408" t="str">
        <f t="array" ref="E19">IFERROR(IF(INDEX('Disaggregation Data'!$K$3:$K$154,MATCH(RIGHT(M19,255),RIGHT('Disaggregation Data'!$J$3:$J$154,255),0))=0,"",INDEX('Disaggregation Data'!$K$3:$K$154,MATCH(RIGHT(M19,255),RIGHT('Disaggregation Data'!$J$3:$J$154,255),0))),"")</f>
        <v/>
      </c>
      <c r="F19" s="408" t="str">
        <f t="array" ref="F19">IFERROR(IF(INDEX('Disaggregation Data'!$L$3:$L$154,MATCH(RIGHT(M19,255),RIGHT('Disaggregation Data'!$J$3:$J$154,255),0))=0,"",INDEX('Disaggregation Data'!$L$3:$L$154,MATCH(RIGHT(M19,255),RIGHT('Disaggregation Data'!$J$3:$J$154,255),0))),"")</f>
        <v/>
      </c>
      <c r="G19" s="408" t="str">
        <f t="array" ref="G19">IFERROR(IF(INDEX('Disaggregation Data'!$M$3:$M$154,MATCH(RIGHT(M19,255),RIGHT('Disaggregation Data'!$J$3:$J$154,255),0))=0,"",INDEX('Disaggregation Data'!$M$3:$M$154,MATCH(RIGHT(M19,255),RIGHT('Disaggregation Data'!$J$3:$J$154,255),0))),"")</f>
        <v/>
      </c>
      <c r="H19" s="406" t="str">
        <f t="array" ref="H19">IFERROR(IF(INDEX('Disaggregation Data'!$N$3:$N$154,MATCH(RIGHT(M19,255),RIGHT('Disaggregation Data'!$J$3:$J$154,255),0))=0,"",INDEX('Disaggregation Data'!$N$3:$N$154,MATCH(RIGHT(M19,255),RIGHT('Disaggregation Data'!$J$3:$J$154,255),0))),"")</f>
        <v/>
      </c>
      <c r="I19" s="513" t="str">
        <f t="array" ref="I19">IFERROR(IF(INDEX('Disaggregation Records'!$G$3:$G$56,MATCH(RIGHT(L19,255),RIGHT('Disaggregation Records'!$D$3:$D$56,255),0))=0,"",INDEX('Disaggregation Records'!$G$3:$G$56,MATCH(RIGHT(L19,255),RIGHT('Disaggregation Records'!$D$3:$D$56,255),0))),"")</f>
        <v/>
      </c>
      <c r="J19" s="513" t="s">
        <v>417</v>
      </c>
      <c r="K19" s="513">
        <f t="shared" si="0"/>
        <v>11</v>
      </c>
      <c r="L19" s="513" t="str">
        <f t="shared" si="1"/>
        <v/>
      </c>
      <c r="M19" s="513" t="str">
        <f t="shared" si="2"/>
        <v/>
      </c>
      <c r="N19" s="519" t="b">
        <f t="shared" si="3"/>
        <v>0</v>
      </c>
      <c r="O19" s="520" t="s">
        <v>1553</v>
      </c>
      <c r="P19" s="340"/>
      <c r="Q19" s="338"/>
      <c r="U19" s="515"/>
      <c r="V19" s="515"/>
    </row>
    <row r="20" spans="1:22" ht="37.5" customHeight="1" x14ac:dyDescent="0.25">
      <c r="A20" s="465">
        <v>2</v>
      </c>
      <c r="B20" s="517" t="str">
        <f>IFERROR(VLOOKUP(A20,'Impact Indicators - Section B'!$A$9:$S$27,19,FALSE),"")</f>
        <v/>
      </c>
      <c r="C20" s="518" t="str">
        <f t="array" ref="C20">IFERROR(IF(INDEX('Disaggregation Records'!$E$3:$E$56,MATCH(RIGHT(L20,255),RIGHT('Disaggregation Records'!$D$3:$D$56,255),0))=0,"",INDEX('Disaggregation Records'!$E$3:$E$56,MATCH(RIGHT(L20,255),RIGHT('Disaggregation Records'!$D$3:$D$56,255),0))),"")</f>
        <v/>
      </c>
      <c r="D20" s="518" t="str">
        <f t="array" ref="D20">IFERROR(IF(INDEX('Disaggregation Records'!$F$3:$F$56,MATCH(RIGHT(L20,255),RIGHT('Disaggregation Records'!$D$3:$D$56,255),0))=0,"",INDEX('Disaggregation Records'!$F$3:$F$56,MATCH(RIGHT(L20,255),RIGHT('Disaggregation Records'!$D$3:$D$56,255),0))),"")</f>
        <v/>
      </c>
      <c r="E20" s="408" t="str">
        <f t="array" ref="E20">IFERROR(IF(INDEX('Disaggregation Data'!$K$3:$K$154,MATCH(RIGHT(M20,255),RIGHT('Disaggregation Data'!$J$3:$J$154,255),0))=0,"",INDEX('Disaggregation Data'!$K$3:$K$154,MATCH(RIGHT(M20,255),RIGHT('Disaggregation Data'!$J$3:$J$154,255),0))),"")</f>
        <v/>
      </c>
      <c r="F20" s="408" t="str">
        <f t="array" ref="F20">IFERROR(IF(INDEX('Disaggregation Data'!$L$3:$L$154,MATCH(RIGHT(M20,255),RIGHT('Disaggregation Data'!$J$3:$J$154,255),0))=0,"",INDEX('Disaggregation Data'!$L$3:$L$154,MATCH(RIGHT(M20,255),RIGHT('Disaggregation Data'!$J$3:$J$154,255),0))),"")</f>
        <v/>
      </c>
      <c r="G20" s="408" t="str">
        <f t="array" ref="G20">IFERROR(IF(INDEX('Disaggregation Data'!$M$3:$M$154,MATCH(RIGHT(M20,255),RIGHT('Disaggregation Data'!$J$3:$J$154,255),0))=0,"",INDEX('Disaggregation Data'!$M$3:$M$154,MATCH(RIGHT(M20,255),RIGHT('Disaggregation Data'!$J$3:$J$154,255),0))),"")</f>
        <v/>
      </c>
      <c r="H20" s="406" t="str">
        <f t="array" ref="H20">IFERROR(IF(INDEX('Disaggregation Data'!$N$3:$N$154,MATCH(RIGHT(M20,255),RIGHT('Disaggregation Data'!$J$3:$J$154,255),0))=0,"",INDEX('Disaggregation Data'!$N$3:$N$154,MATCH(RIGHT(M20,255),RIGHT('Disaggregation Data'!$J$3:$J$154,255),0))),"")</f>
        <v/>
      </c>
      <c r="I20" s="513" t="str">
        <f t="array" ref="I20">IFERROR(IF(INDEX('Disaggregation Records'!$G$3:$G$56,MATCH(RIGHT(L20,255),RIGHT('Disaggregation Records'!$D$3:$D$56,255),0))=0,"",INDEX('Disaggregation Records'!$G$3:$G$56,MATCH(RIGHT(L20,255),RIGHT('Disaggregation Records'!$D$3:$D$56,255),0))),"")</f>
        <v/>
      </c>
      <c r="J20" s="513" t="s">
        <v>417</v>
      </c>
      <c r="K20" s="513">
        <f t="shared" si="0"/>
        <v>12</v>
      </c>
      <c r="L20" s="513" t="str">
        <f t="shared" si="1"/>
        <v/>
      </c>
      <c r="M20" s="513" t="str">
        <f t="shared" si="2"/>
        <v/>
      </c>
      <c r="N20" s="519" t="b">
        <f t="shared" si="3"/>
        <v>0</v>
      </c>
      <c r="O20" s="520" t="s">
        <v>1554</v>
      </c>
      <c r="P20" s="340"/>
      <c r="Q20" s="338"/>
      <c r="U20" s="515"/>
      <c r="V20" s="515"/>
    </row>
    <row r="21" spans="1:22" ht="37.5" customHeight="1" x14ac:dyDescent="0.25">
      <c r="A21" s="465">
        <v>2</v>
      </c>
      <c r="B21" s="517" t="str">
        <f>IFERROR(VLOOKUP(A21,'Impact Indicators - Section B'!$A$9:$S$27,19,FALSE),"")</f>
        <v/>
      </c>
      <c r="C21" s="518" t="str">
        <f t="array" ref="C21">IFERROR(IF(INDEX('Disaggregation Records'!$E$3:$E$56,MATCH(RIGHT(L21,255),RIGHT('Disaggregation Records'!$D$3:$D$56,255),0))=0,"",INDEX('Disaggregation Records'!$E$3:$E$56,MATCH(RIGHT(L21,255),RIGHT('Disaggregation Records'!$D$3:$D$56,255),0))),"")</f>
        <v/>
      </c>
      <c r="D21" s="518" t="str">
        <f t="array" ref="D21">IFERROR(IF(INDEX('Disaggregation Records'!$F$3:$F$56,MATCH(RIGHT(L21,255),RIGHT('Disaggregation Records'!$D$3:$D$56,255),0))=0,"",INDEX('Disaggregation Records'!$F$3:$F$56,MATCH(RIGHT(L21,255),RIGHT('Disaggregation Records'!$D$3:$D$56,255),0))),"")</f>
        <v/>
      </c>
      <c r="E21" s="408" t="str">
        <f t="array" ref="E21">IFERROR(IF(INDEX('Disaggregation Data'!$K$3:$K$154,MATCH(RIGHT(M21,255),RIGHT('Disaggregation Data'!$J$3:$J$154,255),0))=0,"",INDEX('Disaggregation Data'!$K$3:$K$154,MATCH(RIGHT(M21,255),RIGHT('Disaggregation Data'!$J$3:$J$154,255),0))),"")</f>
        <v/>
      </c>
      <c r="F21" s="408" t="str">
        <f t="array" ref="F21">IFERROR(IF(INDEX('Disaggregation Data'!$L$3:$L$154,MATCH(RIGHT(M21,255),RIGHT('Disaggregation Data'!$J$3:$J$154,255),0))=0,"",INDEX('Disaggregation Data'!$L$3:$L$154,MATCH(RIGHT(M21,255),RIGHT('Disaggregation Data'!$J$3:$J$154,255),0))),"")</f>
        <v/>
      </c>
      <c r="G21" s="408" t="str">
        <f t="array" ref="G21">IFERROR(IF(INDEX('Disaggregation Data'!$M$3:$M$154,MATCH(RIGHT(M21,255),RIGHT('Disaggregation Data'!$J$3:$J$154,255),0))=0,"",INDEX('Disaggregation Data'!$M$3:$M$154,MATCH(RIGHT(M21,255),RIGHT('Disaggregation Data'!$J$3:$J$154,255),0))),"")</f>
        <v/>
      </c>
      <c r="H21" s="406" t="str">
        <f t="array" ref="H21">IFERROR(IF(INDEX('Disaggregation Data'!$N$3:$N$154,MATCH(RIGHT(M21,255),RIGHT('Disaggregation Data'!$J$3:$J$154,255),0))=0,"",INDEX('Disaggregation Data'!$N$3:$N$154,MATCH(RIGHT(M21,255),RIGHT('Disaggregation Data'!$J$3:$J$154,255),0))),"")</f>
        <v/>
      </c>
      <c r="I21" s="513" t="str">
        <f t="array" ref="I21">IFERROR(IF(INDEX('Disaggregation Records'!$G$3:$G$56,MATCH(RIGHT(L21,255),RIGHT('Disaggregation Records'!$D$3:$D$56,255),0))=0,"",INDEX('Disaggregation Records'!$G$3:$G$56,MATCH(RIGHT(L21,255),RIGHT('Disaggregation Records'!$D$3:$D$56,255),0))),"")</f>
        <v/>
      </c>
      <c r="J21" s="513" t="s">
        <v>417</v>
      </c>
      <c r="K21" s="513">
        <f t="shared" si="0"/>
        <v>13</v>
      </c>
      <c r="L21" s="513" t="str">
        <f t="shared" si="1"/>
        <v/>
      </c>
      <c r="M21" s="513" t="str">
        <f t="shared" si="2"/>
        <v/>
      </c>
      <c r="N21" s="519" t="b">
        <f t="shared" si="3"/>
        <v>0</v>
      </c>
      <c r="O21" s="520" t="s">
        <v>1555</v>
      </c>
      <c r="P21" s="340"/>
      <c r="Q21" s="338"/>
      <c r="U21" s="515"/>
      <c r="V21" s="515"/>
    </row>
    <row r="22" spans="1:22" ht="37.5" customHeight="1" x14ac:dyDescent="0.25">
      <c r="A22" s="465">
        <v>2</v>
      </c>
      <c r="B22" s="517" t="str">
        <f>IFERROR(VLOOKUP(A22,'Impact Indicators - Section B'!$A$9:$S$27,19,FALSE),"")</f>
        <v/>
      </c>
      <c r="C22" s="518" t="str">
        <f t="array" ref="C22">IFERROR(IF(INDEX('Disaggregation Records'!$E$3:$E$56,MATCH(RIGHT(L22,255),RIGHT('Disaggregation Records'!$D$3:$D$56,255),0))=0,"",INDEX('Disaggregation Records'!$E$3:$E$56,MATCH(RIGHT(L22,255),RIGHT('Disaggregation Records'!$D$3:$D$56,255),0))),"")</f>
        <v/>
      </c>
      <c r="D22" s="518" t="str">
        <f t="array" ref="D22">IFERROR(IF(INDEX('Disaggregation Records'!$F$3:$F$56,MATCH(RIGHT(L22,255),RIGHT('Disaggregation Records'!$D$3:$D$56,255),0))=0,"",INDEX('Disaggregation Records'!$F$3:$F$56,MATCH(RIGHT(L22,255),RIGHT('Disaggregation Records'!$D$3:$D$56,255),0))),"")</f>
        <v/>
      </c>
      <c r="E22" s="408" t="str">
        <f t="array" ref="E22">IFERROR(IF(INDEX('Disaggregation Data'!$K$3:$K$154,MATCH(RIGHT(M22,255),RIGHT('Disaggregation Data'!$J$3:$J$154,255),0))=0,"",INDEX('Disaggregation Data'!$K$3:$K$154,MATCH(RIGHT(M22,255),RIGHT('Disaggregation Data'!$J$3:$J$154,255),0))),"")</f>
        <v/>
      </c>
      <c r="F22" s="408" t="str">
        <f t="array" ref="F22">IFERROR(IF(INDEX('Disaggregation Data'!$L$3:$L$154,MATCH(RIGHT(M22,255),RIGHT('Disaggregation Data'!$J$3:$J$154,255),0))=0,"",INDEX('Disaggregation Data'!$L$3:$L$154,MATCH(RIGHT(M22,255),RIGHT('Disaggregation Data'!$J$3:$J$154,255),0))),"")</f>
        <v/>
      </c>
      <c r="G22" s="408" t="str">
        <f t="array" ref="G22">IFERROR(IF(INDEX('Disaggregation Data'!$M$3:$M$154,MATCH(RIGHT(M22,255),RIGHT('Disaggregation Data'!$J$3:$J$154,255),0))=0,"",INDEX('Disaggregation Data'!$M$3:$M$154,MATCH(RIGHT(M22,255),RIGHT('Disaggregation Data'!$J$3:$J$154,255),0))),"")</f>
        <v/>
      </c>
      <c r="H22" s="406" t="str">
        <f t="array" ref="H22">IFERROR(IF(INDEX('Disaggregation Data'!$N$3:$N$154,MATCH(RIGHT(M22,255),RIGHT('Disaggregation Data'!$J$3:$J$154,255),0))=0,"",INDEX('Disaggregation Data'!$N$3:$N$154,MATCH(RIGHT(M22,255),RIGHT('Disaggregation Data'!$J$3:$J$154,255),0))),"")</f>
        <v/>
      </c>
      <c r="I22" s="513" t="str">
        <f t="array" ref="I22">IFERROR(IF(INDEX('Disaggregation Records'!$G$3:$G$56,MATCH(RIGHT(L22,255),RIGHT('Disaggregation Records'!$D$3:$D$56,255),0))=0,"",INDEX('Disaggregation Records'!$G$3:$G$56,MATCH(RIGHT(L22,255),RIGHT('Disaggregation Records'!$D$3:$D$56,255),0))),"")</f>
        <v/>
      </c>
      <c r="J22" s="513" t="s">
        <v>417</v>
      </c>
      <c r="K22" s="513">
        <f t="shared" si="0"/>
        <v>14</v>
      </c>
      <c r="L22" s="513" t="str">
        <f t="shared" si="1"/>
        <v/>
      </c>
      <c r="M22" s="513" t="str">
        <f t="shared" si="2"/>
        <v/>
      </c>
      <c r="N22" s="519" t="b">
        <f t="shared" si="3"/>
        <v>0</v>
      </c>
      <c r="O22" s="520" t="s">
        <v>1556</v>
      </c>
      <c r="P22" s="340"/>
      <c r="Q22" s="338"/>
      <c r="U22" s="515"/>
      <c r="V22" s="515"/>
    </row>
    <row r="23" spans="1:22" ht="37.5" customHeight="1" x14ac:dyDescent="0.25">
      <c r="A23" s="465">
        <v>2</v>
      </c>
      <c r="B23" s="517" t="str">
        <f>IFERROR(VLOOKUP(A23,'Impact Indicators - Section B'!$A$9:$S$27,19,FALSE),"")</f>
        <v/>
      </c>
      <c r="C23" s="518" t="str">
        <f t="array" ref="C23">IFERROR(IF(INDEX('Disaggregation Records'!$E$3:$E$56,MATCH(RIGHT(L23,255),RIGHT('Disaggregation Records'!$D$3:$D$56,255),0))=0,"",INDEX('Disaggregation Records'!$E$3:$E$56,MATCH(RIGHT(L23,255),RIGHT('Disaggregation Records'!$D$3:$D$56,255),0))),"")</f>
        <v/>
      </c>
      <c r="D23" s="518" t="str">
        <f t="array" ref="D23">IFERROR(IF(INDEX('Disaggregation Records'!$F$3:$F$56,MATCH(RIGHT(L23,255),RIGHT('Disaggregation Records'!$D$3:$D$56,255),0))=0,"",INDEX('Disaggregation Records'!$F$3:$F$56,MATCH(RIGHT(L23,255),RIGHT('Disaggregation Records'!$D$3:$D$56,255),0))),"")</f>
        <v/>
      </c>
      <c r="E23" s="408" t="str">
        <f t="array" ref="E23">IFERROR(IF(INDEX('Disaggregation Data'!$K$3:$K$154,MATCH(RIGHT(M23,255),RIGHT('Disaggregation Data'!$J$3:$J$154,255),0))=0,"",INDEX('Disaggregation Data'!$K$3:$K$154,MATCH(RIGHT(M23,255),RIGHT('Disaggregation Data'!$J$3:$J$154,255),0))),"")</f>
        <v/>
      </c>
      <c r="F23" s="408" t="str">
        <f t="array" ref="F23">IFERROR(IF(INDEX('Disaggregation Data'!$L$3:$L$154,MATCH(RIGHT(M23,255),RIGHT('Disaggregation Data'!$J$3:$J$154,255),0))=0,"",INDEX('Disaggregation Data'!$L$3:$L$154,MATCH(RIGHT(M23,255),RIGHT('Disaggregation Data'!$J$3:$J$154,255),0))),"")</f>
        <v/>
      </c>
      <c r="G23" s="408" t="str">
        <f t="array" ref="G23">IFERROR(IF(INDEX('Disaggregation Data'!$M$3:$M$154,MATCH(RIGHT(M23,255),RIGHT('Disaggregation Data'!$J$3:$J$154,255),0))=0,"",INDEX('Disaggregation Data'!$M$3:$M$154,MATCH(RIGHT(M23,255),RIGHT('Disaggregation Data'!$J$3:$J$154,255),0))),"")</f>
        <v/>
      </c>
      <c r="H23" s="406" t="str">
        <f t="array" ref="H23">IFERROR(IF(INDEX('Disaggregation Data'!$N$3:$N$154,MATCH(RIGHT(M23,255),RIGHT('Disaggregation Data'!$J$3:$J$154,255),0))=0,"",INDEX('Disaggregation Data'!$N$3:$N$154,MATCH(RIGHT(M23,255),RIGHT('Disaggregation Data'!$J$3:$J$154,255),0))),"")</f>
        <v/>
      </c>
      <c r="I23" s="513" t="str">
        <f t="array" ref="I23">IFERROR(IF(INDEX('Disaggregation Records'!$G$3:$G$56,MATCH(RIGHT(L23,255),RIGHT('Disaggregation Records'!$D$3:$D$56,255),0))=0,"",INDEX('Disaggregation Records'!$G$3:$G$56,MATCH(RIGHT(L23,255),RIGHT('Disaggregation Records'!$D$3:$D$56,255),0))),"")</f>
        <v/>
      </c>
      <c r="J23" s="513" t="s">
        <v>417</v>
      </c>
      <c r="K23" s="513">
        <f t="shared" si="0"/>
        <v>15</v>
      </c>
      <c r="L23" s="513" t="str">
        <f t="shared" si="1"/>
        <v/>
      </c>
      <c r="M23" s="513" t="str">
        <f t="shared" si="2"/>
        <v/>
      </c>
      <c r="N23" s="519" t="b">
        <f t="shared" si="3"/>
        <v>0</v>
      </c>
      <c r="O23" s="520" t="s">
        <v>1557</v>
      </c>
      <c r="P23" s="340"/>
      <c r="Q23" s="338"/>
      <c r="U23" s="515"/>
      <c r="V23" s="515"/>
    </row>
    <row r="24" spans="1:22" ht="37.5" customHeight="1" x14ac:dyDescent="0.25">
      <c r="A24" s="465">
        <v>2</v>
      </c>
      <c r="B24" s="517" t="str">
        <f>IFERROR(VLOOKUP(A24,'Impact Indicators - Section B'!$A$9:$S$27,19,FALSE),"")</f>
        <v/>
      </c>
      <c r="C24" s="518" t="str">
        <f t="array" ref="C24">IFERROR(IF(INDEX('Disaggregation Records'!$E$3:$E$56,MATCH(RIGHT(L24,255),RIGHT('Disaggregation Records'!$D$3:$D$56,255),0))=0,"",INDEX('Disaggregation Records'!$E$3:$E$56,MATCH(RIGHT(L24,255),RIGHT('Disaggregation Records'!$D$3:$D$56,255),0))),"")</f>
        <v/>
      </c>
      <c r="D24" s="518" t="str">
        <f t="array" ref="D24">IFERROR(IF(INDEX('Disaggregation Records'!$F$3:$F$56,MATCH(RIGHT(L24,255),RIGHT('Disaggregation Records'!$D$3:$D$56,255),0))=0,"",INDEX('Disaggregation Records'!$F$3:$F$56,MATCH(RIGHT(L24,255),RIGHT('Disaggregation Records'!$D$3:$D$56,255),0))),"")</f>
        <v/>
      </c>
      <c r="E24" s="408" t="str">
        <f t="array" ref="E24">IFERROR(IF(INDEX('Disaggregation Data'!$K$3:$K$154,MATCH(RIGHT(M24,255),RIGHT('Disaggregation Data'!$J$3:$J$154,255),0))=0,"",INDEX('Disaggregation Data'!$K$3:$K$154,MATCH(RIGHT(M24,255),RIGHT('Disaggregation Data'!$J$3:$J$154,255),0))),"")</f>
        <v/>
      </c>
      <c r="F24" s="408" t="str">
        <f t="array" ref="F24">IFERROR(IF(INDEX('Disaggregation Data'!$L$3:$L$154,MATCH(RIGHT(M24,255),RIGHT('Disaggregation Data'!$J$3:$J$154,255),0))=0,"",INDEX('Disaggregation Data'!$L$3:$L$154,MATCH(RIGHT(M24,255),RIGHT('Disaggregation Data'!$J$3:$J$154,255),0))),"")</f>
        <v/>
      </c>
      <c r="G24" s="408" t="str">
        <f t="array" ref="G24">IFERROR(IF(INDEX('Disaggregation Data'!$M$3:$M$154,MATCH(RIGHT(M24,255),RIGHT('Disaggregation Data'!$J$3:$J$154,255),0))=0,"",INDEX('Disaggregation Data'!$M$3:$M$154,MATCH(RIGHT(M24,255),RIGHT('Disaggregation Data'!$J$3:$J$154,255),0))),"")</f>
        <v/>
      </c>
      <c r="H24" s="406" t="str">
        <f t="array" ref="H24">IFERROR(IF(INDEX('Disaggregation Data'!$N$3:$N$154,MATCH(RIGHT(M24,255),RIGHT('Disaggregation Data'!$J$3:$J$154,255),0))=0,"",INDEX('Disaggregation Data'!$N$3:$N$154,MATCH(RIGHT(M24,255),RIGHT('Disaggregation Data'!$J$3:$J$154,255),0))),"")</f>
        <v/>
      </c>
      <c r="I24" s="513" t="str">
        <f t="array" ref="I24">IFERROR(IF(INDEX('Disaggregation Records'!$G$3:$G$56,MATCH(RIGHT(L24,255),RIGHT('Disaggregation Records'!$D$3:$D$56,255),0))=0,"",INDEX('Disaggregation Records'!$G$3:$G$56,MATCH(RIGHT(L24,255),RIGHT('Disaggregation Records'!$D$3:$D$56,255),0))),"")</f>
        <v/>
      </c>
      <c r="J24" s="513" t="s">
        <v>417</v>
      </c>
      <c r="K24" s="513">
        <f t="shared" si="0"/>
        <v>16</v>
      </c>
      <c r="L24" s="513" t="str">
        <f t="shared" si="1"/>
        <v/>
      </c>
      <c r="M24" s="513" t="str">
        <f t="shared" si="2"/>
        <v/>
      </c>
      <c r="N24" s="519" t="b">
        <f t="shared" si="3"/>
        <v>0</v>
      </c>
      <c r="O24" s="520" t="s">
        <v>1558</v>
      </c>
      <c r="P24" s="340"/>
      <c r="Q24" s="338"/>
      <c r="U24" s="515"/>
      <c r="V24" s="515"/>
    </row>
    <row r="25" spans="1:22" ht="37.5" customHeight="1" x14ac:dyDescent="0.25">
      <c r="A25" s="465">
        <v>2</v>
      </c>
      <c r="B25" s="517" t="str">
        <f>IFERROR(VLOOKUP(A25,'Impact Indicators - Section B'!$A$9:$S$27,19,FALSE),"")</f>
        <v/>
      </c>
      <c r="C25" s="518" t="str">
        <f t="array" ref="C25">IFERROR(IF(INDEX('Disaggregation Records'!$E$3:$E$56,MATCH(RIGHT(L25,255),RIGHT('Disaggregation Records'!$D$3:$D$56,255),0))=0,"",INDEX('Disaggregation Records'!$E$3:$E$56,MATCH(RIGHT(L25,255),RIGHT('Disaggregation Records'!$D$3:$D$56,255),0))),"")</f>
        <v/>
      </c>
      <c r="D25" s="518" t="str">
        <f t="array" ref="D25">IFERROR(IF(INDEX('Disaggregation Records'!$F$3:$F$56,MATCH(RIGHT(L25,255),RIGHT('Disaggregation Records'!$D$3:$D$56,255),0))=0,"",INDEX('Disaggregation Records'!$F$3:$F$56,MATCH(RIGHT(L25,255),RIGHT('Disaggregation Records'!$D$3:$D$56,255),0))),"")</f>
        <v/>
      </c>
      <c r="E25" s="408" t="str">
        <f t="array" ref="E25">IFERROR(IF(INDEX('Disaggregation Data'!$K$3:$K$154,MATCH(RIGHT(M25,255),RIGHT('Disaggregation Data'!$J$3:$J$154,255),0))=0,"",INDEX('Disaggregation Data'!$K$3:$K$154,MATCH(RIGHT(M25,255),RIGHT('Disaggregation Data'!$J$3:$J$154,255),0))),"")</f>
        <v/>
      </c>
      <c r="F25" s="408" t="str">
        <f t="array" ref="F25">IFERROR(IF(INDEX('Disaggregation Data'!$L$3:$L$154,MATCH(RIGHT(M25,255),RIGHT('Disaggregation Data'!$J$3:$J$154,255),0))=0,"",INDEX('Disaggregation Data'!$L$3:$L$154,MATCH(RIGHT(M25,255),RIGHT('Disaggregation Data'!$J$3:$J$154,255),0))),"")</f>
        <v/>
      </c>
      <c r="G25" s="408" t="str">
        <f t="array" ref="G25">IFERROR(IF(INDEX('Disaggregation Data'!$M$3:$M$154,MATCH(RIGHT(M25,255),RIGHT('Disaggregation Data'!$J$3:$J$154,255),0))=0,"",INDEX('Disaggregation Data'!$M$3:$M$154,MATCH(RIGHT(M25,255),RIGHT('Disaggregation Data'!$J$3:$J$154,255),0))),"")</f>
        <v/>
      </c>
      <c r="H25" s="406" t="str">
        <f t="array" ref="H25">IFERROR(IF(INDEX('Disaggregation Data'!$N$3:$N$154,MATCH(RIGHT(M25,255),RIGHT('Disaggregation Data'!$J$3:$J$154,255),0))=0,"",INDEX('Disaggregation Data'!$N$3:$N$154,MATCH(RIGHT(M25,255),RIGHT('Disaggregation Data'!$J$3:$J$154,255),0))),"")</f>
        <v/>
      </c>
      <c r="I25" s="513" t="str">
        <f t="array" ref="I25">IFERROR(IF(INDEX('Disaggregation Records'!$G$3:$G$56,MATCH(RIGHT(L25,255),RIGHT('Disaggregation Records'!$D$3:$D$56,255),0))=0,"",INDEX('Disaggregation Records'!$G$3:$G$56,MATCH(RIGHT(L25,255),RIGHT('Disaggregation Records'!$D$3:$D$56,255),0))),"")</f>
        <v/>
      </c>
      <c r="J25" s="513" t="s">
        <v>417</v>
      </c>
      <c r="K25" s="513">
        <f t="shared" si="0"/>
        <v>17</v>
      </c>
      <c r="L25" s="513" t="str">
        <f t="shared" si="1"/>
        <v/>
      </c>
      <c r="M25" s="513" t="str">
        <f t="shared" si="2"/>
        <v/>
      </c>
      <c r="N25" s="519" t="b">
        <f t="shared" si="3"/>
        <v>0</v>
      </c>
      <c r="O25" s="520" t="s">
        <v>1559</v>
      </c>
      <c r="P25" s="340"/>
      <c r="Q25" s="338"/>
      <c r="U25" s="515"/>
      <c r="V25" s="515"/>
    </row>
    <row r="26" spans="1:22" ht="37.5" customHeight="1" x14ac:dyDescent="0.25">
      <c r="A26" s="465">
        <v>2</v>
      </c>
      <c r="B26" s="517" t="str">
        <f>IFERROR(VLOOKUP(A26,'Impact Indicators - Section B'!$A$9:$S$27,19,FALSE),"")</f>
        <v/>
      </c>
      <c r="C26" s="518" t="str">
        <f t="array" ref="C26">IFERROR(IF(INDEX('Disaggregation Records'!$E$3:$E$56,MATCH(RIGHT(L26,255),RIGHT('Disaggregation Records'!$D$3:$D$56,255),0))=0,"",INDEX('Disaggregation Records'!$E$3:$E$56,MATCH(RIGHT(L26,255),RIGHT('Disaggregation Records'!$D$3:$D$56,255),0))),"")</f>
        <v/>
      </c>
      <c r="D26" s="518" t="str">
        <f t="array" ref="D26">IFERROR(IF(INDEX('Disaggregation Records'!$F$3:$F$56,MATCH(RIGHT(L26,255),RIGHT('Disaggregation Records'!$D$3:$D$56,255),0))=0,"",INDEX('Disaggregation Records'!$F$3:$F$56,MATCH(RIGHT(L26,255),RIGHT('Disaggregation Records'!$D$3:$D$56,255),0))),"")</f>
        <v/>
      </c>
      <c r="E26" s="408" t="str">
        <f t="array" ref="E26">IFERROR(IF(INDEX('Disaggregation Data'!$K$3:$K$154,MATCH(RIGHT(M26,255),RIGHT('Disaggregation Data'!$J$3:$J$154,255),0))=0,"",INDEX('Disaggregation Data'!$K$3:$K$154,MATCH(RIGHT(M26,255),RIGHT('Disaggregation Data'!$J$3:$J$154,255),0))),"")</f>
        <v/>
      </c>
      <c r="F26" s="408" t="str">
        <f t="array" ref="F26">IFERROR(IF(INDEX('Disaggregation Data'!$L$3:$L$154,MATCH(RIGHT(M26,255),RIGHT('Disaggregation Data'!$J$3:$J$154,255),0))=0,"",INDEX('Disaggregation Data'!$L$3:$L$154,MATCH(RIGHT(M26,255),RIGHT('Disaggregation Data'!$J$3:$J$154,255),0))),"")</f>
        <v/>
      </c>
      <c r="G26" s="408" t="str">
        <f t="array" ref="G26">IFERROR(IF(INDEX('Disaggregation Data'!$M$3:$M$154,MATCH(RIGHT(M26,255),RIGHT('Disaggregation Data'!$J$3:$J$154,255),0))=0,"",INDEX('Disaggregation Data'!$M$3:$M$154,MATCH(RIGHT(M26,255),RIGHT('Disaggregation Data'!$J$3:$J$154,255),0))),"")</f>
        <v/>
      </c>
      <c r="H26" s="406" t="str">
        <f t="array" ref="H26">IFERROR(IF(INDEX('Disaggregation Data'!$N$3:$N$154,MATCH(RIGHT(M26,255),RIGHT('Disaggregation Data'!$J$3:$J$154,255),0))=0,"",INDEX('Disaggregation Data'!$N$3:$N$154,MATCH(RIGHT(M26,255),RIGHT('Disaggregation Data'!$J$3:$J$154,255),0))),"")</f>
        <v/>
      </c>
      <c r="I26" s="513" t="str">
        <f t="array" ref="I26">IFERROR(IF(INDEX('Disaggregation Records'!$G$3:$G$56,MATCH(RIGHT(L26,255),RIGHT('Disaggregation Records'!$D$3:$D$56,255),0))=0,"",INDEX('Disaggregation Records'!$G$3:$G$56,MATCH(RIGHT(L26,255),RIGHT('Disaggregation Records'!$D$3:$D$56,255),0))),"")</f>
        <v/>
      </c>
      <c r="J26" s="513" t="s">
        <v>417</v>
      </c>
      <c r="K26" s="513">
        <f t="shared" si="0"/>
        <v>18</v>
      </c>
      <c r="L26" s="513" t="str">
        <f t="shared" si="1"/>
        <v/>
      </c>
      <c r="M26" s="513" t="str">
        <f t="shared" si="2"/>
        <v/>
      </c>
      <c r="N26" s="519" t="b">
        <f t="shared" si="3"/>
        <v>0</v>
      </c>
      <c r="O26" s="520" t="s">
        <v>1560</v>
      </c>
      <c r="P26" s="340"/>
      <c r="Q26" s="338"/>
      <c r="U26" s="515"/>
      <c r="V26" s="515"/>
    </row>
    <row r="27" spans="1:22" ht="37.5" customHeight="1" x14ac:dyDescent="0.25">
      <c r="A27" s="465">
        <v>2</v>
      </c>
      <c r="B27" s="517" t="str">
        <f>IFERROR(VLOOKUP(A27,'Impact Indicators - Section B'!$A$9:$S$27,19,FALSE),"")</f>
        <v/>
      </c>
      <c r="C27" s="518" t="str">
        <f t="array" ref="C27">IFERROR(IF(INDEX('Disaggregation Records'!$E$3:$E$56,MATCH(RIGHT(L27,255),RIGHT('Disaggregation Records'!$D$3:$D$56,255),0))=0,"",INDEX('Disaggregation Records'!$E$3:$E$56,MATCH(RIGHT(L27,255),RIGHT('Disaggregation Records'!$D$3:$D$56,255),0))),"")</f>
        <v/>
      </c>
      <c r="D27" s="518" t="str">
        <f t="array" ref="D27">IFERROR(IF(INDEX('Disaggregation Records'!$F$3:$F$56,MATCH(RIGHT(L27,255),RIGHT('Disaggregation Records'!$D$3:$D$56,255),0))=0,"",INDEX('Disaggregation Records'!$F$3:$F$56,MATCH(RIGHT(L27,255),RIGHT('Disaggregation Records'!$D$3:$D$56,255),0))),"")</f>
        <v/>
      </c>
      <c r="E27" s="408" t="str">
        <f t="array" ref="E27">IFERROR(IF(INDEX('Disaggregation Data'!$K$3:$K$154,MATCH(RIGHT(M27,255),RIGHT('Disaggregation Data'!$J$3:$J$154,255),0))=0,"",INDEX('Disaggregation Data'!$K$3:$K$154,MATCH(RIGHT(M27,255),RIGHT('Disaggregation Data'!$J$3:$J$154,255),0))),"")</f>
        <v/>
      </c>
      <c r="F27" s="408" t="str">
        <f t="array" ref="F27">IFERROR(IF(INDEX('Disaggregation Data'!$L$3:$L$154,MATCH(RIGHT(M27,255),RIGHT('Disaggregation Data'!$J$3:$J$154,255),0))=0,"",INDEX('Disaggregation Data'!$L$3:$L$154,MATCH(RIGHT(M27,255),RIGHT('Disaggregation Data'!$J$3:$J$154,255),0))),"")</f>
        <v/>
      </c>
      <c r="G27" s="408" t="str">
        <f t="array" ref="G27">IFERROR(IF(INDEX('Disaggregation Data'!$M$3:$M$154,MATCH(RIGHT(M27,255),RIGHT('Disaggregation Data'!$J$3:$J$154,255),0))=0,"",INDEX('Disaggregation Data'!$M$3:$M$154,MATCH(RIGHT(M27,255),RIGHT('Disaggregation Data'!$J$3:$J$154,255),0))),"")</f>
        <v/>
      </c>
      <c r="H27" s="406" t="str">
        <f t="array" ref="H27">IFERROR(IF(INDEX('Disaggregation Data'!$N$3:$N$154,MATCH(RIGHT(M27,255),RIGHT('Disaggregation Data'!$J$3:$J$154,255),0))=0,"",INDEX('Disaggregation Data'!$N$3:$N$154,MATCH(RIGHT(M27,255),RIGHT('Disaggregation Data'!$J$3:$J$154,255),0))),"")</f>
        <v/>
      </c>
      <c r="I27" s="513" t="str">
        <f t="array" ref="I27">IFERROR(IF(INDEX('Disaggregation Records'!$G$3:$G$56,MATCH(RIGHT(L27,255),RIGHT('Disaggregation Records'!$D$3:$D$56,255),0))=0,"",INDEX('Disaggregation Records'!$G$3:$G$56,MATCH(RIGHT(L27,255),RIGHT('Disaggregation Records'!$D$3:$D$56,255),0))),"")</f>
        <v/>
      </c>
      <c r="J27" s="513" t="s">
        <v>417</v>
      </c>
      <c r="K27" s="513">
        <f t="shared" si="0"/>
        <v>19</v>
      </c>
      <c r="L27" s="513" t="str">
        <f t="shared" si="1"/>
        <v/>
      </c>
      <c r="M27" s="513" t="str">
        <f t="shared" si="2"/>
        <v/>
      </c>
      <c r="N27" s="519" t="b">
        <f t="shared" si="3"/>
        <v>0</v>
      </c>
      <c r="O27" s="520" t="s">
        <v>1561</v>
      </c>
      <c r="P27" s="340"/>
      <c r="Q27" s="338"/>
      <c r="U27" s="515"/>
      <c r="V27" s="515"/>
    </row>
    <row r="28" spans="1:22" ht="37.5" customHeight="1" x14ac:dyDescent="0.25">
      <c r="A28" s="465">
        <v>2</v>
      </c>
      <c r="B28" s="517" t="str">
        <f>IFERROR(VLOOKUP(A28,'Impact Indicators - Section B'!$A$9:$S$27,19,FALSE),"")</f>
        <v/>
      </c>
      <c r="C28" s="518" t="str">
        <f t="array" ref="C28">IFERROR(IF(INDEX('Disaggregation Records'!$E$3:$E$56,MATCH(RIGHT(L28,255),RIGHT('Disaggregation Records'!$D$3:$D$56,255),0))=0,"",INDEX('Disaggregation Records'!$E$3:$E$56,MATCH(RIGHT(L28,255),RIGHT('Disaggregation Records'!$D$3:$D$56,255),0))),"")</f>
        <v/>
      </c>
      <c r="D28" s="518" t="str">
        <f t="array" ref="D28">IFERROR(IF(INDEX('Disaggregation Records'!$F$3:$F$56,MATCH(RIGHT(L28,255),RIGHT('Disaggregation Records'!$D$3:$D$56,255),0))=0,"",INDEX('Disaggregation Records'!$F$3:$F$56,MATCH(RIGHT(L28,255),RIGHT('Disaggregation Records'!$D$3:$D$56,255),0))),"")</f>
        <v/>
      </c>
      <c r="E28" s="408" t="str">
        <f t="array" ref="E28">IFERROR(IF(INDEX('Disaggregation Data'!$K$3:$K$154,MATCH(RIGHT(M28,255),RIGHT('Disaggregation Data'!$J$3:$J$154,255),0))=0,"",INDEX('Disaggregation Data'!$K$3:$K$154,MATCH(RIGHT(M28,255),RIGHT('Disaggregation Data'!$J$3:$J$154,255),0))),"")</f>
        <v/>
      </c>
      <c r="F28" s="408" t="str">
        <f t="array" ref="F28">IFERROR(IF(INDEX('Disaggregation Data'!$L$3:$L$154,MATCH(RIGHT(M28,255),RIGHT('Disaggregation Data'!$J$3:$J$154,255),0))=0,"",INDEX('Disaggregation Data'!$L$3:$L$154,MATCH(RIGHT(M28,255),RIGHT('Disaggregation Data'!$J$3:$J$154,255),0))),"")</f>
        <v/>
      </c>
      <c r="G28" s="408" t="str">
        <f t="array" ref="G28">IFERROR(IF(INDEX('Disaggregation Data'!$M$3:$M$154,MATCH(RIGHT(M28,255),RIGHT('Disaggregation Data'!$J$3:$J$154,255),0))=0,"",INDEX('Disaggregation Data'!$M$3:$M$154,MATCH(RIGHT(M28,255),RIGHT('Disaggregation Data'!$J$3:$J$154,255),0))),"")</f>
        <v/>
      </c>
      <c r="H28" s="406" t="str">
        <f t="array" ref="H28">IFERROR(IF(INDEX('Disaggregation Data'!$N$3:$N$154,MATCH(RIGHT(M28,255),RIGHT('Disaggregation Data'!$J$3:$J$154,255),0))=0,"",INDEX('Disaggregation Data'!$N$3:$N$154,MATCH(RIGHT(M28,255),RIGHT('Disaggregation Data'!$J$3:$J$154,255),0))),"")</f>
        <v/>
      </c>
      <c r="I28" s="513" t="str">
        <f t="array" ref="I28">IFERROR(IF(INDEX('Disaggregation Records'!$G$3:$G$56,MATCH(RIGHT(L28,255),RIGHT('Disaggregation Records'!$D$3:$D$56,255),0))=0,"",INDEX('Disaggregation Records'!$G$3:$G$56,MATCH(RIGHT(L28,255),RIGHT('Disaggregation Records'!$D$3:$D$56,255),0))),"")</f>
        <v/>
      </c>
      <c r="J28" s="513" t="s">
        <v>417</v>
      </c>
      <c r="K28" s="513">
        <f t="shared" si="0"/>
        <v>20</v>
      </c>
      <c r="L28" s="513" t="str">
        <f t="shared" si="1"/>
        <v/>
      </c>
      <c r="M28" s="513" t="str">
        <f t="shared" si="2"/>
        <v/>
      </c>
      <c r="N28" s="519" t="b">
        <f t="shared" si="3"/>
        <v>0</v>
      </c>
      <c r="O28" s="520" t="s">
        <v>1562</v>
      </c>
      <c r="P28" s="340"/>
      <c r="Q28" s="338"/>
      <c r="U28" s="515"/>
      <c r="V28" s="515"/>
    </row>
    <row r="29" spans="1:22" ht="37.5" customHeight="1" x14ac:dyDescent="0.25">
      <c r="A29" s="465">
        <v>3</v>
      </c>
      <c r="B29" s="517" t="str">
        <f>IFERROR(VLOOKUP(A29,'Impact Indicators - Section B'!$A$9:$S$27,19,FALSE),"")</f>
        <v/>
      </c>
      <c r="C29" s="518" t="str">
        <f t="array" ref="C29">IFERROR(IF(INDEX('Disaggregation Records'!$E$3:$E$56,MATCH(RIGHT(L29,255),RIGHT('Disaggregation Records'!$D$3:$D$56,255),0))=0,"",INDEX('Disaggregation Records'!$E$3:$E$56,MATCH(RIGHT(L29,255),RIGHT('Disaggregation Records'!$D$3:$D$56,255),0))),"")</f>
        <v/>
      </c>
      <c r="D29" s="518" t="str">
        <f t="array" ref="D29">IFERROR(IF(INDEX('Disaggregation Records'!$F$3:$F$56,MATCH(RIGHT(L29,255),RIGHT('Disaggregation Records'!$D$3:$D$56,255),0))=0,"",INDEX('Disaggregation Records'!$F$3:$F$56,MATCH(RIGHT(L29,255),RIGHT('Disaggregation Records'!$D$3:$D$56,255),0))),"")</f>
        <v/>
      </c>
      <c r="E29" s="408" t="str">
        <f t="array" ref="E29">IFERROR(IF(INDEX('Disaggregation Data'!$K$3:$K$154,MATCH(RIGHT(M29,255),RIGHT('Disaggregation Data'!$J$3:$J$154,255),0))=0,"",INDEX('Disaggregation Data'!$K$3:$K$154,MATCH(RIGHT(M29,255),RIGHT('Disaggregation Data'!$J$3:$J$154,255),0))),"")</f>
        <v/>
      </c>
      <c r="F29" s="408" t="str">
        <f t="array" ref="F29">IFERROR(IF(INDEX('Disaggregation Data'!$L$3:$L$154,MATCH(RIGHT(M29,255),RIGHT('Disaggregation Data'!$J$3:$J$154,255),0))=0,"",INDEX('Disaggregation Data'!$L$3:$L$154,MATCH(RIGHT(M29,255),RIGHT('Disaggregation Data'!$J$3:$J$154,255),0))),"")</f>
        <v/>
      </c>
      <c r="G29" s="408" t="str">
        <f t="array" ref="G29">IFERROR(IF(INDEX('Disaggregation Data'!$M$3:$M$154,MATCH(RIGHT(M29,255),RIGHT('Disaggregation Data'!$J$3:$J$154,255),0))=0,"",INDEX('Disaggregation Data'!$M$3:$M$154,MATCH(RIGHT(M29,255),RIGHT('Disaggregation Data'!$J$3:$J$154,255),0))),"")</f>
        <v/>
      </c>
      <c r="H29" s="406" t="str">
        <f t="array" ref="H29">IFERROR(IF(INDEX('Disaggregation Data'!$N$3:$N$154,MATCH(RIGHT(M29,255),RIGHT('Disaggregation Data'!$J$3:$J$154,255),0))=0,"",INDEX('Disaggregation Data'!$N$3:$N$154,MATCH(RIGHT(M29,255),RIGHT('Disaggregation Data'!$J$3:$J$154,255),0))),"")</f>
        <v/>
      </c>
      <c r="I29" s="513" t="str">
        <f t="array" ref="I29">IFERROR(IF(INDEX('Disaggregation Records'!$G$3:$G$56,MATCH(RIGHT(L29,255),RIGHT('Disaggregation Records'!$D$3:$D$56,255),0))=0,"",INDEX('Disaggregation Records'!$G$3:$G$56,MATCH(RIGHT(L29,255),RIGHT('Disaggregation Records'!$D$3:$D$56,255),0))),"")</f>
        <v/>
      </c>
      <c r="J29" s="513" t="s">
        <v>418</v>
      </c>
      <c r="K29" s="513">
        <f t="shared" si="0"/>
        <v>21</v>
      </c>
      <c r="L29" s="513" t="str">
        <f t="shared" si="1"/>
        <v/>
      </c>
      <c r="M29" s="513" t="str">
        <f t="shared" si="2"/>
        <v/>
      </c>
      <c r="N29" s="519" t="b">
        <f t="shared" si="3"/>
        <v>0</v>
      </c>
      <c r="O29" s="520" t="s">
        <v>1563</v>
      </c>
      <c r="P29" s="340"/>
      <c r="Q29" s="338"/>
      <c r="U29" s="515"/>
      <c r="V29" s="515"/>
    </row>
    <row r="30" spans="1:22" ht="37.5" customHeight="1" x14ac:dyDescent="0.25">
      <c r="A30" s="465">
        <v>3</v>
      </c>
      <c r="B30" s="517" t="str">
        <f>IFERROR(VLOOKUP(A30,'Impact Indicators - Section B'!$A$9:$S$27,19,FALSE),"")</f>
        <v/>
      </c>
      <c r="C30" s="518" t="str">
        <f t="array" ref="C30">IFERROR(IF(INDEX('Disaggregation Records'!$E$3:$E$56,MATCH(RIGHT(L30,255),RIGHT('Disaggregation Records'!$D$3:$D$56,255),0))=0,"",INDEX('Disaggregation Records'!$E$3:$E$56,MATCH(RIGHT(L30,255),RIGHT('Disaggregation Records'!$D$3:$D$56,255),0))),"")</f>
        <v/>
      </c>
      <c r="D30" s="518" t="str">
        <f t="array" ref="D30">IFERROR(IF(INDEX('Disaggregation Records'!$F$3:$F$56,MATCH(RIGHT(L30,255),RIGHT('Disaggregation Records'!$D$3:$D$56,255),0))=0,"",INDEX('Disaggregation Records'!$F$3:$F$56,MATCH(RIGHT(L30,255),RIGHT('Disaggregation Records'!$D$3:$D$56,255),0))),"")</f>
        <v/>
      </c>
      <c r="E30" s="408" t="str">
        <f t="array" ref="E30">IFERROR(IF(INDEX('Disaggregation Data'!$K$3:$K$154,MATCH(RIGHT(M30,255),RIGHT('Disaggregation Data'!$J$3:$J$154,255),0))=0,"",INDEX('Disaggregation Data'!$K$3:$K$154,MATCH(RIGHT(M30,255),RIGHT('Disaggregation Data'!$J$3:$J$154,255),0))),"")</f>
        <v/>
      </c>
      <c r="F30" s="408" t="str">
        <f t="array" ref="F30">IFERROR(IF(INDEX('Disaggregation Data'!$L$3:$L$154,MATCH(RIGHT(M30,255),RIGHT('Disaggregation Data'!$J$3:$J$154,255),0))=0,"",INDEX('Disaggregation Data'!$L$3:$L$154,MATCH(RIGHT(M30,255),RIGHT('Disaggregation Data'!$J$3:$J$154,255),0))),"")</f>
        <v/>
      </c>
      <c r="G30" s="408" t="str">
        <f t="array" ref="G30">IFERROR(IF(INDEX('Disaggregation Data'!$M$3:$M$154,MATCH(RIGHT(M30,255),RIGHT('Disaggregation Data'!$J$3:$J$154,255),0))=0,"",INDEX('Disaggregation Data'!$M$3:$M$154,MATCH(RIGHT(M30,255),RIGHT('Disaggregation Data'!$J$3:$J$154,255),0))),"")</f>
        <v/>
      </c>
      <c r="H30" s="406" t="str">
        <f t="array" ref="H30">IFERROR(IF(INDEX('Disaggregation Data'!$N$3:$N$154,MATCH(RIGHT(M30,255),RIGHT('Disaggregation Data'!$J$3:$J$154,255),0))=0,"",INDEX('Disaggregation Data'!$N$3:$N$154,MATCH(RIGHT(M30,255),RIGHT('Disaggregation Data'!$J$3:$J$154,255),0))),"")</f>
        <v/>
      </c>
      <c r="I30" s="513" t="str">
        <f t="array" ref="I30">IFERROR(IF(INDEX('Disaggregation Records'!$G$3:$G$56,MATCH(RIGHT(L30,255),RIGHT('Disaggregation Records'!$D$3:$D$56,255),0))=0,"",INDEX('Disaggregation Records'!$G$3:$G$56,MATCH(RIGHT(L30,255),RIGHT('Disaggregation Records'!$D$3:$D$56,255),0))),"")</f>
        <v/>
      </c>
      <c r="J30" s="513" t="s">
        <v>418</v>
      </c>
      <c r="K30" s="513">
        <f t="shared" si="0"/>
        <v>22</v>
      </c>
      <c r="L30" s="513" t="str">
        <f t="shared" si="1"/>
        <v/>
      </c>
      <c r="M30" s="513" t="str">
        <f t="shared" si="2"/>
        <v/>
      </c>
      <c r="N30" s="519" t="b">
        <f t="shared" si="3"/>
        <v>0</v>
      </c>
      <c r="O30" s="520" t="s">
        <v>1564</v>
      </c>
      <c r="P30" s="340"/>
      <c r="Q30" s="338"/>
      <c r="U30" s="515"/>
      <c r="V30" s="515"/>
    </row>
    <row r="31" spans="1:22" ht="37.5" customHeight="1" x14ac:dyDescent="0.25">
      <c r="A31" s="465">
        <v>3</v>
      </c>
      <c r="B31" s="517" t="str">
        <f>IFERROR(VLOOKUP(A31,'Impact Indicators - Section B'!$A$9:$S$27,19,FALSE),"")</f>
        <v/>
      </c>
      <c r="C31" s="518" t="str">
        <f t="array" ref="C31">IFERROR(IF(INDEX('Disaggregation Records'!$E$3:$E$56,MATCH(RIGHT(L31,255),RIGHT('Disaggregation Records'!$D$3:$D$56,255),0))=0,"",INDEX('Disaggregation Records'!$E$3:$E$56,MATCH(RIGHT(L31,255),RIGHT('Disaggregation Records'!$D$3:$D$56,255),0))),"")</f>
        <v/>
      </c>
      <c r="D31" s="518" t="str">
        <f t="array" ref="D31">IFERROR(IF(INDEX('Disaggregation Records'!$F$3:$F$56,MATCH(RIGHT(L31,255),RIGHT('Disaggregation Records'!$D$3:$D$56,255),0))=0,"",INDEX('Disaggregation Records'!$F$3:$F$56,MATCH(RIGHT(L31,255),RIGHT('Disaggregation Records'!$D$3:$D$56,255),0))),"")</f>
        <v/>
      </c>
      <c r="E31" s="408" t="str">
        <f t="array" ref="E31">IFERROR(IF(INDEX('Disaggregation Data'!$K$3:$K$154,MATCH(RIGHT(M31,255),RIGHT('Disaggregation Data'!$J$3:$J$154,255),0))=0,"",INDEX('Disaggregation Data'!$K$3:$K$154,MATCH(RIGHT(M31,255),RIGHT('Disaggregation Data'!$J$3:$J$154,255),0))),"")</f>
        <v/>
      </c>
      <c r="F31" s="408" t="str">
        <f t="array" ref="F31">IFERROR(IF(INDEX('Disaggregation Data'!$L$3:$L$154,MATCH(RIGHT(M31,255),RIGHT('Disaggregation Data'!$J$3:$J$154,255),0))=0,"",INDEX('Disaggregation Data'!$L$3:$L$154,MATCH(RIGHT(M31,255),RIGHT('Disaggregation Data'!$J$3:$J$154,255),0))),"")</f>
        <v/>
      </c>
      <c r="G31" s="408" t="str">
        <f t="array" ref="G31">IFERROR(IF(INDEX('Disaggregation Data'!$M$3:$M$154,MATCH(RIGHT(M31,255),RIGHT('Disaggregation Data'!$J$3:$J$154,255),0))=0,"",INDEX('Disaggregation Data'!$M$3:$M$154,MATCH(RIGHT(M31,255),RIGHT('Disaggregation Data'!$J$3:$J$154,255),0))),"")</f>
        <v/>
      </c>
      <c r="H31" s="406" t="str">
        <f t="array" ref="H31">IFERROR(IF(INDEX('Disaggregation Data'!$N$3:$N$154,MATCH(RIGHT(M31,255),RIGHT('Disaggregation Data'!$J$3:$J$154,255),0))=0,"",INDEX('Disaggregation Data'!$N$3:$N$154,MATCH(RIGHT(M31,255),RIGHT('Disaggregation Data'!$J$3:$J$154,255),0))),"")</f>
        <v/>
      </c>
      <c r="I31" s="513" t="str">
        <f t="array" ref="I31">IFERROR(IF(INDEX('Disaggregation Records'!$G$3:$G$56,MATCH(RIGHT(L31,255),RIGHT('Disaggregation Records'!$D$3:$D$56,255),0))=0,"",INDEX('Disaggregation Records'!$G$3:$G$56,MATCH(RIGHT(L31,255),RIGHT('Disaggregation Records'!$D$3:$D$56,255),0))),"")</f>
        <v/>
      </c>
      <c r="J31" s="513" t="s">
        <v>418</v>
      </c>
      <c r="K31" s="513">
        <f t="shared" si="0"/>
        <v>23</v>
      </c>
      <c r="L31" s="513" t="str">
        <f t="shared" si="1"/>
        <v/>
      </c>
      <c r="M31" s="513" t="str">
        <f t="shared" si="2"/>
        <v/>
      </c>
      <c r="N31" s="519" t="b">
        <f t="shared" si="3"/>
        <v>0</v>
      </c>
      <c r="O31" s="520" t="s">
        <v>1565</v>
      </c>
      <c r="P31" s="340"/>
      <c r="Q31" s="338"/>
      <c r="U31" s="515"/>
      <c r="V31" s="515"/>
    </row>
    <row r="32" spans="1:22" ht="37.5" customHeight="1" x14ac:dyDescent="0.25">
      <c r="A32" s="465">
        <v>3</v>
      </c>
      <c r="B32" s="517" t="str">
        <f>IFERROR(VLOOKUP(A32,'Impact Indicators - Section B'!$A$9:$S$27,19,FALSE),"")</f>
        <v/>
      </c>
      <c r="C32" s="518" t="str">
        <f t="array" ref="C32">IFERROR(IF(INDEX('Disaggregation Records'!$E$3:$E$56,MATCH(RIGHT(L32,255),RIGHT('Disaggregation Records'!$D$3:$D$56,255),0))=0,"",INDEX('Disaggregation Records'!$E$3:$E$56,MATCH(RIGHT(L32,255),RIGHT('Disaggregation Records'!$D$3:$D$56,255),0))),"")</f>
        <v/>
      </c>
      <c r="D32" s="518" t="str">
        <f t="array" ref="D32">IFERROR(IF(INDEX('Disaggregation Records'!$F$3:$F$56,MATCH(RIGHT(L32,255),RIGHT('Disaggregation Records'!$D$3:$D$56,255),0))=0,"",INDEX('Disaggregation Records'!$F$3:$F$56,MATCH(RIGHT(L32,255),RIGHT('Disaggregation Records'!$D$3:$D$56,255),0))),"")</f>
        <v/>
      </c>
      <c r="E32" s="408" t="str">
        <f t="array" ref="E32">IFERROR(IF(INDEX('Disaggregation Data'!$K$3:$K$154,MATCH(RIGHT(M32,255),RIGHT('Disaggregation Data'!$J$3:$J$154,255),0))=0,"",INDEX('Disaggregation Data'!$K$3:$K$154,MATCH(RIGHT(M32,255),RIGHT('Disaggregation Data'!$J$3:$J$154,255),0))),"")</f>
        <v/>
      </c>
      <c r="F32" s="408" t="str">
        <f t="array" ref="F32">IFERROR(IF(INDEX('Disaggregation Data'!$L$3:$L$154,MATCH(RIGHT(M32,255),RIGHT('Disaggregation Data'!$J$3:$J$154,255),0))=0,"",INDEX('Disaggregation Data'!$L$3:$L$154,MATCH(RIGHT(M32,255),RIGHT('Disaggregation Data'!$J$3:$J$154,255),0))),"")</f>
        <v/>
      </c>
      <c r="G32" s="408" t="str">
        <f t="array" ref="G32">IFERROR(IF(INDEX('Disaggregation Data'!$M$3:$M$154,MATCH(RIGHT(M32,255),RIGHT('Disaggregation Data'!$J$3:$J$154,255),0))=0,"",INDEX('Disaggregation Data'!$M$3:$M$154,MATCH(RIGHT(M32,255),RIGHT('Disaggregation Data'!$J$3:$J$154,255),0))),"")</f>
        <v/>
      </c>
      <c r="H32" s="406" t="str">
        <f t="array" ref="H32">IFERROR(IF(INDEX('Disaggregation Data'!$N$3:$N$154,MATCH(RIGHT(M32,255),RIGHT('Disaggregation Data'!$J$3:$J$154,255),0))=0,"",INDEX('Disaggregation Data'!$N$3:$N$154,MATCH(RIGHT(M32,255),RIGHT('Disaggregation Data'!$J$3:$J$154,255),0))),"")</f>
        <v/>
      </c>
      <c r="I32" s="513" t="str">
        <f t="array" ref="I32">IFERROR(IF(INDEX('Disaggregation Records'!$G$3:$G$56,MATCH(RIGHT(L32,255),RIGHT('Disaggregation Records'!$D$3:$D$56,255),0))=0,"",INDEX('Disaggregation Records'!$G$3:$G$56,MATCH(RIGHT(L32,255),RIGHT('Disaggregation Records'!$D$3:$D$56,255),0))),"")</f>
        <v/>
      </c>
      <c r="J32" s="513" t="s">
        <v>418</v>
      </c>
      <c r="K32" s="513">
        <f t="shared" si="0"/>
        <v>24</v>
      </c>
      <c r="L32" s="513" t="str">
        <f t="shared" si="1"/>
        <v/>
      </c>
      <c r="M32" s="513" t="str">
        <f t="shared" si="2"/>
        <v/>
      </c>
      <c r="N32" s="519" t="b">
        <f t="shared" si="3"/>
        <v>0</v>
      </c>
      <c r="O32" s="520" t="s">
        <v>1566</v>
      </c>
      <c r="P32" s="340"/>
      <c r="Q32" s="338"/>
      <c r="U32" s="515"/>
      <c r="V32" s="515"/>
    </row>
    <row r="33" spans="1:22" ht="37.5" customHeight="1" x14ac:dyDescent="0.25">
      <c r="A33" s="465">
        <v>3</v>
      </c>
      <c r="B33" s="517" t="str">
        <f>IFERROR(VLOOKUP(A33,'Impact Indicators - Section B'!$A$9:$S$27,19,FALSE),"")</f>
        <v/>
      </c>
      <c r="C33" s="518" t="str">
        <f t="array" ref="C33">IFERROR(IF(INDEX('Disaggregation Records'!$E$3:$E$56,MATCH(RIGHT(L33,255),RIGHT('Disaggregation Records'!$D$3:$D$56,255),0))=0,"",INDEX('Disaggregation Records'!$E$3:$E$56,MATCH(RIGHT(L33,255),RIGHT('Disaggregation Records'!$D$3:$D$56,255),0))),"")</f>
        <v/>
      </c>
      <c r="D33" s="518" t="str">
        <f t="array" ref="D33">IFERROR(IF(INDEX('Disaggregation Records'!$F$3:$F$56,MATCH(RIGHT(L33,255),RIGHT('Disaggregation Records'!$D$3:$D$56,255),0))=0,"",INDEX('Disaggregation Records'!$F$3:$F$56,MATCH(RIGHT(L33,255),RIGHT('Disaggregation Records'!$D$3:$D$56,255),0))),"")</f>
        <v/>
      </c>
      <c r="E33" s="408" t="str">
        <f t="array" ref="E33">IFERROR(IF(INDEX('Disaggregation Data'!$K$3:$K$154,MATCH(RIGHT(M33,255),RIGHT('Disaggregation Data'!$J$3:$J$154,255),0))=0,"",INDEX('Disaggregation Data'!$K$3:$K$154,MATCH(RIGHT(M33,255),RIGHT('Disaggregation Data'!$J$3:$J$154,255),0))),"")</f>
        <v/>
      </c>
      <c r="F33" s="408" t="str">
        <f t="array" ref="F33">IFERROR(IF(INDEX('Disaggregation Data'!$L$3:$L$154,MATCH(RIGHT(M33,255),RIGHT('Disaggregation Data'!$J$3:$J$154,255),0))=0,"",INDEX('Disaggregation Data'!$L$3:$L$154,MATCH(RIGHT(M33,255),RIGHT('Disaggregation Data'!$J$3:$J$154,255),0))),"")</f>
        <v/>
      </c>
      <c r="G33" s="408" t="str">
        <f t="array" ref="G33">IFERROR(IF(INDEX('Disaggregation Data'!$M$3:$M$154,MATCH(RIGHT(M33,255),RIGHT('Disaggregation Data'!$J$3:$J$154,255),0))=0,"",INDEX('Disaggregation Data'!$M$3:$M$154,MATCH(RIGHT(M33,255),RIGHT('Disaggregation Data'!$J$3:$J$154,255),0))),"")</f>
        <v/>
      </c>
      <c r="H33" s="406" t="str">
        <f t="array" ref="H33">IFERROR(IF(INDEX('Disaggregation Data'!$N$3:$N$154,MATCH(RIGHT(M33,255),RIGHT('Disaggregation Data'!$J$3:$J$154,255),0))=0,"",INDEX('Disaggregation Data'!$N$3:$N$154,MATCH(RIGHT(M33,255),RIGHT('Disaggregation Data'!$J$3:$J$154,255),0))),"")</f>
        <v/>
      </c>
      <c r="I33" s="513" t="str">
        <f t="array" ref="I33">IFERROR(IF(INDEX('Disaggregation Records'!$G$3:$G$56,MATCH(RIGHT(L33,255),RIGHT('Disaggregation Records'!$D$3:$D$56,255),0))=0,"",INDEX('Disaggregation Records'!$G$3:$G$56,MATCH(RIGHT(L33,255),RIGHT('Disaggregation Records'!$D$3:$D$56,255),0))),"")</f>
        <v/>
      </c>
      <c r="J33" s="513" t="s">
        <v>418</v>
      </c>
      <c r="K33" s="513">
        <f t="shared" si="0"/>
        <v>25</v>
      </c>
      <c r="L33" s="513" t="str">
        <f t="shared" si="1"/>
        <v/>
      </c>
      <c r="M33" s="513" t="str">
        <f t="shared" si="2"/>
        <v/>
      </c>
      <c r="N33" s="519" t="b">
        <f t="shared" si="3"/>
        <v>0</v>
      </c>
      <c r="O33" s="520" t="s">
        <v>1567</v>
      </c>
      <c r="P33" s="340"/>
      <c r="Q33" s="338"/>
      <c r="U33" s="515"/>
      <c r="V33" s="515"/>
    </row>
    <row r="34" spans="1:22" ht="37.5" customHeight="1" x14ac:dyDescent="0.25">
      <c r="A34" s="465">
        <v>3</v>
      </c>
      <c r="B34" s="517" t="str">
        <f>IFERROR(VLOOKUP(A34,'Impact Indicators - Section B'!$A$9:$S$27,19,FALSE),"")</f>
        <v/>
      </c>
      <c r="C34" s="518" t="str">
        <f t="array" ref="C34">IFERROR(IF(INDEX('Disaggregation Records'!$E$3:$E$56,MATCH(RIGHT(L34,255),RIGHT('Disaggregation Records'!$D$3:$D$56,255),0))=0,"",INDEX('Disaggregation Records'!$E$3:$E$56,MATCH(RIGHT(L34,255),RIGHT('Disaggregation Records'!$D$3:$D$56,255),0))),"")</f>
        <v/>
      </c>
      <c r="D34" s="518" t="str">
        <f t="array" ref="D34">IFERROR(IF(INDEX('Disaggregation Records'!$F$3:$F$56,MATCH(RIGHT(L34,255),RIGHT('Disaggregation Records'!$D$3:$D$56,255),0))=0,"",INDEX('Disaggregation Records'!$F$3:$F$56,MATCH(RIGHT(L34,255),RIGHT('Disaggregation Records'!$D$3:$D$56,255),0))),"")</f>
        <v/>
      </c>
      <c r="E34" s="408" t="str">
        <f t="array" ref="E34">IFERROR(IF(INDEX('Disaggregation Data'!$K$3:$K$154,MATCH(RIGHT(M34,255),RIGHT('Disaggregation Data'!$J$3:$J$154,255),0))=0,"",INDEX('Disaggregation Data'!$K$3:$K$154,MATCH(RIGHT(M34,255),RIGHT('Disaggregation Data'!$J$3:$J$154,255),0))),"")</f>
        <v/>
      </c>
      <c r="F34" s="408" t="str">
        <f t="array" ref="F34">IFERROR(IF(INDEX('Disaggregation Data'!$L$3:$L$154,MATCH(RIGHT(M34,255),RIGHT('Disaggregation Data'!$J$3:$J$154,255),0))=0,"",INDEX('Disaggregation Data'!$L$3:$L$154,MATCH(RIGHT(M34,255),RIGHT('Disaggregation Data'!$J$3:$J$154,255),0))),"")</f>
        <v/>
      </c>
      <c r="G34" s="408" t="str">
        <f t="array" ref="G34">IFERROR(IF(INDEX('Disaggregation Data'!$M$3:$M$154,MATCH(RIGHT(M34,255),RIGHT('Disaggregation Data'!$J$3:$J$154,255),0))=0,"",INDEX('Disaggregation Data'!$M$3:$M$154,MATCH(RIGHT(M34,255),RIGHT('Disaggregation Data'!$J$3:$J$154,255),0))),"")</f>
        <v/>
      </c>
      <c r="H34" s="406" t="str">
        <f t="array" ref="H34">IFERROR(IF(INDEX('Disaggregation Data'!$N$3:$N$154,MATCH(RIGHT(M34,255),RIGHT('Disaggregation Data'!$J$3:$J$154,255),0))=0,"",INDEX('Disaggregation Data'!$N$3:$N$154,MATCH(RIGHT(M34,255),RIGHT('Disaggregation Data'!$J$3:$J$154,255),0))),"")</f>
        <v/>
      </c>
      <c r="I34" s="513" t="str">
        <f t="array" ref="I34">IFERROR(IF(INDEX('Disaggregation Records'!$G$3:$G$56,MATCH(RIGHT(L34,255),RIGHT('Disaggregation Records'!$D$3:$D$56,255),0))=0,"",INDEX('Disaggregation Records'!$G$3:$G$56,MATCH(RIGHT(L34,255),RIGHT('Disaggregation Records'!$D$3:$D$56,255),0))),"")</f>
        <v/>
      </c>
      <c r="J34" s="513" t="s">
        <v>418</v>
      </c>
      <c r="K34" s="513">
        <f t="shared" si="0"/>
        <v>26</v>
      </c>
      <c r="L34" s="513" t="str">
        <f t="shared" si="1"/>
        <v/>
      </c>
      <c r="M34" s="513" t="str">
        <f t="shared" si="2"/>
        <v/>
      </c>
      <c r="N34" s="519" t="b">
        <f t="shared" si="3"/>
        <v>0</v>
      </c>
      <c r="O34" s="520" t="s">
        <v>1568</v>
      </c>
      <c r="P34" s="340"/>
      <c r="Q34" s="338"/>
      <c r="U34" s="515"/>
      <c r="V34" s="515"/>
    </row>
    <row r="35" spans="1:22" ht="37.5" customHeight="1" x14ac:dyDescent="0.25">
      <c r="A35" s="465">
        <v>3</v>
      </c>
      <c r="B35" s="517" t="str">
        <f>IFERROR(VLOOKUP(A35,'Impact Indicators - Section B'!$A$9:$S$27,19,FALSE),"")</f>
        <v/>
      </c>
      <c r="C35" s="518" t="str">
        <f t="array" ref="C35">IFERROR(IF(INDEX('Disaggregation Records'!$E$3:$E$56,MATCH(RIGHT(L35,255),RIGHT('Disaggregation Records'!$D$3:$D$56,255),0))=0,"",INDEX('Disaggregation Records'!$E$3:$E$56,MATCH(RIGHT(L35,255),RIGHT('Disaggregation Records'!$D$3:$D$56,255),0))),"")</f>
        <v/>
      </c>
      <c r="D35" s="518" t="str">
        <f t="array" ref="D35">IFERROR(IF(INDEX('Disaggregation Records'!$F$3:$F$56,MATCH(RIGHT(L35,255),RIGHT('Disaggregation Records'!$D$3:$D$56,255),0))=0,"",INDEX('Disaggregation Records'!$F$3:$F$56,MATCH(RIGHT(L35,255),RIGHT('Disaggregation Records'!$D$3:$D$56,255),0))),"")</f>
        <v/>
      </c>
      <c r="E35" s="408" t="str">
        <f t="array" ref="E35">IFERROR(IF(INDEX('Disaggregation Data'!$K$3:$K$154,MATCH(RIGHT(M35,255),RIGHT('Disaggregation Data'!$J$3:$J$154,255),0))=0,"",INDEX('Disaggregation Data'!$K$3:$K$154,MATCH(RIGHT(M35,255),RIGHT('Disaggregation Data'!$J$3:$J$154,255),0))),"")</f>
        <v/>
      </c>
      <c r="F35" s="408" t="str">
        <f t="array" ref="F35">IFERROR(IF(INDEX('Disaggregation Data'!$L$3:$L$154,MATCH(RIGHT(M35,255),RIGHT('Disaggregation Data'!$J$3:$J$154,255),0))=0,"",INDEX('Disaggregation Data'!$L$3:$L$154,MATCH(RIGHT(M35,255),RIGHT('Disaggregation Data'!$J$3:$J$154,255),0))),"")</f>
        <v/>
      </c>
      <c r="G35" s="408" t="str">
        <f t="array" ref="G35">IFERROR(IF(INDEX('Disaggregation Data'!$M$3:$M$154,MATCH(RIGHT(M35,255),RIGHT('Disaggregation Data'!$J$3:$J$154,255),0))=0,"",INDEX('Disaggregation Data'!$M$3:$M$154,MATCH(RIGHT(M35,255),RIGHT('Disaggregation Data'!$J$3:$J$154,255),0))),"")</f>
        <v/>
      </c>
      <c r="H35" s="406" t="str">
        <f t="array" ref="H35">IFERROR(IF(INDEX('Disaggregation Data'!$N$3:$N$154,MATCH(RIGHT(M35,255),RIGHT('Disaggregation Data'!$J$3:$J$154,255),0))=0,"",INDEX('Disaggregation Data'!$N$3:$N$154,MATCH(RIGHT(M35,255),RIGHT('Disaggregation Data'!$J$3:$J$154,255),0))),"")</f>
        <v/>
      </c>
      <c r="I35" s="513" t="str">
        <f t="array" ref="I35">IFERROR(IF(INDEX('Disaggregation Records'!$G$3:$G$56,MATCH(RIGHT(L35,255),RIGHT('Disaggregation Records'!$D$3:$D$56,255),0))=0,"",INDEX('Disaggregation Records'!$G$3:$G$56,MATCH(RIGHT(L35,255),RIGHT('Disaggregation Records'!$D$3:$D$56,255),0))),"")</f>
        <v/>
      </c>
      <c r="J35" s="513" t="s">
        <v>418</v>
      </c>
      <c r="K35" s="513">
        <f t="shared" si="0"/>
        <v>27</v>
      </c>
      <c r="L35" s="513" t="str">
        <f t="shared" si="1"/>
        <v/>
      </c>
      <c r="M35" s="513" t="str">
        <f t="shared" si="2"/>
        <v/>
      </c>
      <c r="N35" s="519" t="b">
        <f t="shared" si="3"/>
        <v>0</v>
      </c>
      <c r="O35" s="520" t="s">
        <v>1569</v>
      </c>
      <c r="P35" s="340"/>
      <c r="Q35" s="338"/>
      <c r="U35" s="515"/>
      <c r="V35" s="515"/>
    </row>
    <row r="36" spans="1:22" ht="37.5" customHeight="1" x14ac:dyDescent="0.25">
      <c r="A36" s="465">
        <v>3</v>
      </c>
      <c r="B36" s="517" t="str">
        <f>IFERROR(VLOOKUP(A36,'Impact Indicators - Section B'!$A$9:$S$27,19,FALSE),"")</f>
        <v/>
      </c>
      <c r="C36" s="518" t="str">
        <f t="array" ref="C36">IFERROR(IF(INDEX('Disaggregation Records'!$E$3:$E$56,MATCH(RIGHT(L36,255),RIGHT('Disaggregation Records'!$D$3:$D$56,255),0))=0,"",INDEX('Disaggregation Records'!$E$3:$E$56,MATCH(RIGHT(L36,255),RIGHT('Disaggregation Records'!$D$3:$D$56,255),0))),"")</f>
        <v/>
      </c>
      <c r="D36" s="518" t="str">
        <f t="array" ref="D36">IFERROR(IF(INDEX('Disaggregation Records'!$F$3:$F$56,MATCH(RIGHT(L36,255),RIGHT('Disaggregation Records'!$D$3:$D$56,255),0))=0,"",INDEX('Disaggregation Records'!$F$3:$F$56,MATCH(RIGHT(L36,255),RIGHT('Disaggregation Records'!$D$3:$D$56,255),0))),"")</f>
        <v/>
      </c>
      <c r="E36" s="408" t="str">
        <f t="array" ref="E36">IFERROR(IF(INDEX('Disaggregation Data'!$K$3:$K$154,MATCH(RIGHT(M36,255),RIGHT('Disaggregation Data'!$J$3:$J$154,255),0))=0,"",INDEX('Disaggregation Data'!$K$3:$K$154,MATCH(RIGHT(M36,255),RIGHT('Disaggregation Data'!$J$3:$J$154,255),0))),"")</f>
        <v/>
      </c>
      <c r="F36" s="408" t="str">
        <f t="array" ref="F36">IFERROR(IF(INDEX('Disaggregation Data'!$L$3:$L$154,MATCH(RIGHT(M36,255),RIGHT('Disaggregation Data'!$J$3:$J$154,255),0))=0,"",INDEX('Disaggregation Data'!$L$3:$L$154,MATCH(RIGHT(M36,255),RIGHT('Disaggregation Data'!$J$3:$J$154,255),0))),"")</f>
        <v/>
      </c>
      <c r="G36" s="408" t="str">
        <f t="array" ref="G36">IFERROR(IF(INDEX('Disaggregation Data'!$M$3:$M$154,MATCH(RIGHT(M36,255),RIGHT('Disaggregation Data'!$J$3:$J$154,255),0))=0,"",INDEX('Disaggregation Data'!$M$3:$M$154,MATCH(RIGHT(M36,255),RIGHT('Disaggregation Data'!$J$3:$J$154,255),0))),"")</f>
        <v/>
      </c>
      <c r="H36" s="406" t="str">
        <f t="array" ref="H36">IFERROR(IF(INDEX('Disaggregation Data'!$N$3:$N$154,MATCH(RIGHT(M36,255),RIGHT('Disaggregation Data'!$J$3:$J$154,255),0))=0,"",INDEX('Disaggregation Data'!$N$3:$N$154,MATCH(RIGHT(M36,255),RIGHT('Disaggregation Data'!$J$3:$J$154,255),0))),"")</f>
        <v/>
      </c>
      <c r="I36" s="513" t="str">
        <f t="array" ref="I36">IFERROR(IF(INDEX('Disaggregation Records'!$G$3:$G$56,MATCH(RIGHT(L36,255),RIGHT('Disaggregation Records'!$D$3:$D$56,255),0))=0,"",INDEX('Disaggregation Records'!$G$3:$G$56,MATCH(RIGHT(L36,255),RIGHT('Disaggregation Records'!$D$3:$D$56,255),0))),"")</f>
        <v/>
      </c>
      <c r="J36" s="513" t="s">
        <v>418</v>
      </c>
      <c r="K36" s="513">
        <f t="shared" si="0"/>
        <v>28</v>
      </c>
      <c r="L36" s="513" t="str">
        <f t="shared" si="1"/>
        <v/>
      </c>
      <c r="M36" s="513" t="str">
        <f t="shared" si="2"/>
        <v/>
      </c>
      <c r="N36" s="519" t="b">
        <f t="shared" si="3"/>
        <v>0</v>
      </c>
      <c r="O36" s="520" t="s">
        <v>1570</v>
      </c>
      <c r="P36" s="340"/>
      <c r="Q36" s="338"/>
      <c r="U36" s="515"/>
      <c r="V36" s="515"/>
    </row>
    <row r="37" spans="1:22" ht="37.5" customHeight="1" x14ac:dyDescent="0.25">
      <c r="A37" s="465">
        <v>3</v>
      </c>
      <c r="B37" s="517" t="str">
        <f>IFERROR(VLOOKUP(A37,'Impact Indicators - Section B'!$A$9:$S$27,19,FALSE),"")</f>
        <v/>
      </c>
      <c r="C37" s="518" t="str">
        <f t="array" ref="C37">IFERROR(IF(INDEX('Disaggregation Records'!$E$3:$E$56,MATCH(RIGHT(L37,255),RIGHT('Disaggregation Records'!$D$3:$D$56,255),0))=0,"",INDEX('Disaggregation Records'!$E$3:$E$56,MATCH(RIGHT(L37,255),RIGHT('Disaggregation Records'!$D$3:$D$56,255),0))),"")</f>
        <v/>
      </c>
      <c r="D37" s="518" t="str">
        <f t="array" ref="D37">IFERROR(IF(INDEX('Disaggregation Records'!$F$3:$F$56,MATCH(RIGHT(L37,255),RIGHT('Disaggregation Records'!$D$3:$D$56,255),0))=0,"",INDEX('Disaggregation Records'!$F$3:$F$56,MATCH(RIGHT(L37,255),RIGHT('Disaggregation Records'!$D$3:$D$56,255),0))),"")</f>
        <v/>
      </c>
      <c r="E37" s="408" t="str">
        <f t="array" ref="E37">IFERROR(IF(INDEX('Disaggregation Data'!$K$3:$K$154,MATCH(RIGHT(M37,255),RIGHT('Disaggregation Data'!$J$3:$J$154,255),0))=0,"",INDEX('Disaggregation Data'!$K$3:$K$154,MATCH(RIGHT(M37,255),RIGHT('Disaggregation Data'!$J$3:$J$154,255),0))),"")</f>
        <v/>
      </c>
      <c r="F37" s="408" t="str">
        <f t="array" ref="F37">IFERROR(IF(INDEX('Disaggregation Data'!$L$3:$L$154,MATCH(RIGHT(M37,255),RIGHT('Disaggregation Data'!$J$3:$J$154,255),0))=0,"",INDEX('Disaggregation Data'!$L$3:$L$154,MATCH(RIGHT(M37,255),RIGHT('Disaggregation Data'!$J$3:$J$154,255),0))),"")</f>
        <v/>
      </c>
      <c r="G37" s="408" t="str">
        <f t="array" ref="G37">IFERROR(IF(INDEX('Disaggregation Data'!$M$3:$M$154,MATCH(RIGHT(M37,255),RIGHT('Disaggregation Data'!$J$3:$J$154,255),0))=0,"",INDEX('Disaggregation Data'!$M$3:$M$154,MATCH(RIGHT(M37,255),RIGHT('Disaggregation Data'!$J$3:$J$154,255),0))),"")</f>
        <v/>
      </c>
      <c r="H37" s="406" t="str">
        <f t="array" ref="H37">IFERROR(IF(INDEX('Disaggregation Data'!$N$3:$N$154,MATCH(RIGHT(M37,255),RIGHT('Disaggregation Data'!$J$3:$J$154,255),0))=0,"",INDEX('Disaggregation Data'!$N$3:$N$154,MATCH(RIGHT(M37,255),RIGHT('Disaggregation Data'!$J$3:$J$154,255),0))),"")</f>
        <v/>
      </c>
      <c r="I37" s="513" t="str">
        <f t="array" ref="I37">IFERROR(IF(INDEX('Disaggregation Records'!$G$3:$G$56,MATCH(RIGHT(L37,255),RIGHT('Disaggregation Records'!$D$3:$D$56,255),0))=0,"",INDEX('Disaggregation Records'!$G$3:$G$56,MATCH(RIGHT(L37,255),RIGHT('Disaggregation Records'!$D$3:$D$56,255),0))),"")</f>
        <v/>
      </c>
      <c r="J37" s="513" t="s">
        <v>418</v>
      </c>
      <c r="K37" s="513">
        <f t="shared" si="0"/>
        <v>29</v>
      </c>
      <c r="L37" s="513" t="str">
        <f t="shared" si="1"/>
        <v/>
      </c>
      <c r="M37" s="513" t="str">
        <f t="shared" si="2"/>
        <v/>
      </c>
      <c r="N37" s="519" t="b">
        <f t="shared" si="3"/>
        <v>0</v>
      </c>
      <c r="O37" s="520" t="s">
        <v>1571</v>
      </c>
      <c r="P37" s="340"/>
      <c r="Q37" s="338"/>
      <c r="U37" s="515"/>
      <c r="V37" s="515"/>
    </row>
    <row r="38" spans="1:22" ht="37.5" customHeight="1" x14ac:dyDescent="0.25">
      <c r="A38" s="465">
        <v>3</v>
      </c>
      <c r="B38" s="517" t="str">
        <f>IFERROR(VLOOKUP(A38,'Impact Indicators - Section B'!$A$9:$S$27,19,FALSE),"")</f>
        <v/>
      </c>
      <c r="C38" s="518" t="str">
        <f t="array" ref="C38">IFERROR(IF(INDEX('Disaggregation Records'!$E$3:$E$56,MATCH(RIGHT(L38,255),RIGHT('Disaggregation Records'!$D$3:$D$56,255),0))=0,"",INDEX('Disaggregation Records'!$E$3:$E$56,MATCH(RIGHT(L38,255),RIGHT('Disaggregation Records'!$D$3:$D$56,255),0))),"")</f>
        <v/>
      </c>
      <c r="D38" s="518" t="str">
        <f t="array" ref="D38">IFERROR(IF(INDEX('Disaggregation Records'!$F$3:$F$56,MATCH(RIGHT(L38,255),RIGHT('Disaggregation Records'!$D$3:$D$56,255),0))=0,"",INDEX('Disaggregation Records'!$F$3:$F$56,MATCH(RIGHT(L38,255),RIGHT('Disaggregation Records'!$D$3:$D$56,255),0))),"")</f>
        <v/>
      </c>
      <c r="E38" s="408" t="str">
        <f t="array" ref="E38">IFERROR(IF(INDEX('Disaggregation Data'!$K$3:$K$154,MATCH(RIGHT(M38,255),RIGHT('Disaggregation Data'!$J$3:$J$154,255),0))=0,"",INDEX('Disaggregation Data'!$K$3:$K$154,MATCH(RIGHT(M38,255),RIGHT('Disaggregation Data'!$J$3:$J$154,255),0))),"")</f>
        <v/>
      </c>
      <c r="F38" s="408" t="str">
        <f t="array" ref="F38">IFERROR(IF(INDEX('Disaggregation Data'!$L$3:$L$154,MATCH(RIGHT(M38,255),RIGHT('Disaggregation Data'!$J$3:$J$154,255),0))=0,"",INDEX('Disaggregation Data'!$L$3:$L$154,MATCH(RIGHT(M38,255),RIGHT('Disaggregation Data'!$J$3:$J$154,255),0))),"")</f>
        <v/>
      </c>
      <c r="G38" s="408" t="str">
        <f t="array" ref="G38">IFERROR(IF(INDEX('Disaggregation Data'!$M$3:$M$154,MATCH(RIGHT(M38,255),RIGHT('Disaggregation Data'!$J$3:$J$154,255),0))=0,"",INDEX('Disaggregation Data'!$M$3:$M$154,MATCH(RIGHT(M38,255),RIGHT('Disaggregation Data'!$J$3:$J$154,255),0))),"")</f>
        <v/>
      </c>
      <c r="H38" s="406" t="str">
        <f t="array" ref="H38">IFERROR(IF(INDEX('Disaggregation Data'!$N$3:$N$154,MATCH(RIGHT(M38,255),RIGHT('Disaggregation Data'!$J$3:$J$154,255),0))=0,"",INDEX('Disaggregation Data'!$N$3:$N$154,MATCH(RIGHT(M38,255),RIGHT('Disaggregation Data'!$J$3:$J$154,255),0))),"")</f>
        <v/>
      </c>
      <c r="I38" s="513" t="str">
        <f t="array" ref="I38">IFERROR(IF(INDEX('Disaggregation Records'!$G$3:$G$56,MATCH(RIGHT(L38,255),RIGHT('Disaggregation Records'!$D$3:$D$56,255),0))=0,"",INDEX('Disaggregation Records'!$G$3:$G$56,MATCH(RIGHT(L38,255),RIGHT('Disaggregation Records'!$D$3:$D$56,255),0))),"")</f>
        <v/>
      </c>
      <c r="J38" s="513" t="s">
        <v>418</v>
      </c>
      <c r="K38" s="513">
        <f t="shared" si="0"/>
        <v>30</v>
      </c>
      <c r="L38" s="513" t="str">
        <f t="shared" si="1"/>
        <v/>
      </c>
      <c r="M38" s="513" t="str">
        <f t="shared" si="2"/>
        <v/>
      </c>
      <c r="N38" s="519" t="b">
        <f t="shared" si="3"/>
        <v>0</v>
      </c>
      <c r="O38" s="520" t="s">
        <v>1572</v>
      </c>
      <c r="P38" s="340"/>
      <c r="Q38" s="338"/>
      <c r="U38" s="515"/>
      <c r="V38" s="515"/>
    </row>
    <row r="39" spans="1:22" ht="37.5" customHeight="1" x14ac:dyDescent="0.25">
      <c r="A39" s="465">
        <v>4</v>
      </c>
      <c r="B39" s="517" t="str">
        <f>IFERROR(VLOOKUP(A39,'Impact Indicators - Section B'!$A$9:$S$27,19,FALSE),"")</f>
        <v/>
      </c>
      <c r="C39" s="518" t="str">
        <f t="array" ref="C39">IFERROR(IF(INDEX('Disaggregation Records'!$E$3:$E$56,MATCH(RIGHT(L39,255),RIGHT('Disaggregation Records'!$D$3:$D$56,255),0))=0,"",INDEX('Disaggregation Records'!$E$3:$E$56,MATCH(RIGHT(L39,255),RIGHT('Disaggregation Records'!$D$3:$D$56,255),0))),"")</f>
        <v/>
      </c>
      <c r="D39" s="518" t="str">
        <f t="array" ref="D39">IFERROR(IF(INDEX('Disaggregation Records'!$F$3:$F$56,MATCH(RIGHT(L39,255),RIGHT('Disaggregation Records'!$D$3:$D$56,255),0))=0,"",INDEX('Disaggregation Records'!$F$3:$F$56,MATCH(RIGHT(L39,255),RIGHT('Disaggregation Records'!$D$3:$D$56,255),0))),"")</f>
        <v/>
      </c>
      <c r="E39" s="408" t="str">
        <f t="array" ref="E39">IFERROR(IF(INDEX('Disaggregation Data'!$K$3:$K$154,MATCH(RIGHT(M39,255),RIGHT('Disaggregation Data'!$J$3:$J$154,255),0))=0,"",INDEX('Disaggregation Data'!$K$3:$K$154,MATCH(RIGHT(M39,255),RIGHT('Disaggregation Data'!$J$3:$J$154,255),0))),"")</f>
        <v/>
      </c>
      <c r="F39" s="408" t="str">
        <f t="array" ref="F39">IFERROR(IF(INDEX('Disaggregation Data'!$L$3:$L$154,MATCH(RIGHT(M39,255),RIGHT('Disaggregation Data'!$J$3:$J$154,255),0))=0,"",INDEX('Disaggregation Data'!$L$3:$L$154,MATCH(RIGHT(M39,255),RIGHT('Disaggregation Data'!$J$3:$J$154,255),0))),"")</f>
        <v/>
      </c>
      <c r="G39" s="408" t="str">
        <f t="array" ref="G39">IFERROR(IF(INDEX('Disaggregation Data'!$M$3:$M$154,MATCH(RIGHT(M39,255),RIGHT('Disaggregation Data'!$J$3:$J$154,255),0))=0,"",INDEX('Disaggregation Data'!$M$3:$M$154,MATCH(RIGHT(M39,255),RIGHT('Disaggregation Data'!$J$3:$J$154,255),0))),"")</f>
        <v/>
      </c>
      <c r="H39" s="406" t="str">
        <f t="array" ref="H39">IFERROR(IF(INDEX('Disaggregation Data'!$N$3:$N$154,MATCH(RIGHT(M39,255),RIGHT('Disaggregation Data'!$J$3:$J$154,255),0))=0,"",INDEX('Disaggregation Data'!$N$3:$N$154,MATCH(RIGHT(M39,255),RIGHT('Disaggregation Data'!$J$3:$J$154,255),0))),"")</f>
        <v/>
      </c>
      <c r="I39" s="513" t="str">
        <f t="array" ref="I39">IFERROR(IF(INDEX('Disaggregation Records'!$G$3:$G$56,MATCH(RIGHT(L39,255),RIGHT('Disaggregation Records'!$D$3:$D$56,255),0))=0,"",INDEX('Disaggregation Records'!$G$3:$G$56,MATCH(RIGHT(L39,255),RIGHT('Disaggregation Records'!$D$3:$D$56,255),0))),"")</f>
        <v/>
      </c>
      <c r="J39" s="513" t="s">
        <v>419</v>
      </c>
      <c r="K39" s="513">
        <f t="shared" si="0"/>
        <v>31</v>
      </c>
      <c r="L39" s="513" t="str">
        <f t="shared" si="1"/>
        <v/>
      </c>
      <c r="M39" s="513" t="str">
        <f t="shared" si="2"/>
        <v/>
      </c>
      <c r="N39" s="519" t="b">
        <f t="shared" si="3"/>
        <v>0</v>
      </c>
      <c r="O39" s="520" t="s">
        <v>1573</v>
      </c>
      <c r="P39" s="340"/>
      <c r="Q39" s="338"/>
      <c r="U39" s="515"/>
      <c r="V39" s="515"/>
    </row>
    <row r="40" spans="1:22" ht="37.5" customHeight="1" x14ac:dyDescent="0.25">
      <c r="A40" s="465">
        <v>4</v>
      </c>
      <c r="B40" s="517" t="str">
        <f>IFERROR(VLOOKUP(A40,'Impact Indicators - Section B'!$A$9:$S$27,19,FALSE),"")</f>
        <v/>
      </c>
      <c r="C40" s="518" t="str">
        <f t="array" ref="C40">IFERROR(IF(INDEX('Disaggregation Records'!$E$3:$E$56,MATCH(RIGHT(L40,255),RIGHT('Disaggregation Records'!$D$3:$D$56,255),0))=0,"",INDEX('Disaggregation Records'!$E$3:$E$56,MATCH(RIGHT(L40,255),RIGHT('Disaggregation Records'!$D$3:$D$56,255),0))),"")</f>
        <v/>
      </c>
      <c r="D40" s="518" t="str">
        <f t="array" ref="D40">IFERROR(IF(INDEX('Disaggregation Records'!$F$3:$F$56,MATCH(RIGHT(L40,255),RIGHT('Disaggregation Records'!$D$3:$D$56,255),0))=0,"",INDEX('Disaggregation Records'!$F$3:$F$56,MATCH(RIGHT(L40,255),RIGHT('Disaggregation Records'!$D$3:$D$56,255),0))),"")</f>
        <v/>
      </c>
      <c r="E40" s="408" t="str">
        <f t="array" ref="E40">IFERROR(IF(INDEX('Disaggregation Data'!$K$3:$K$154,MATCH(RIGHT(M40,255),RIGHT('Disaggregation Data'!$J$3:$J$154,255),0))=0,"",INDEX('Disaggregation Data'!$K$3:$K$154,MATCH(RIGHT(M40,255),RIGHT('Disaggregation Data'!$J$3:$J$154,255),0))),"")</f>
        <v/>
      </c>
      <c r="F40" s="408" t="str">
        <f t="array" ref="F40">IFERROR(IF(INDEX('Disaggregation Data'!$L$3:$L$154,MATCH(RIGHT(M40,255),RIGHT('Disaggregation Data'!$J$3:$J$154,255),0))=0,"",INDEX('Disaggregation Data'!$L$3:$L$154,MATCH(RIGHT(M40,255),RIGHT('Disaggregation Data'!$J$3:$J$154,255),0))),"")</f>
        <v/>
      </c>
      <c r="G40" s="408" t="str">
        <f t="array" ref="G40">IFERROR(IF(INDEX('Disaggregation Data'!$M$3:$M$154,MATCH(RIGHT(M40,255),RIGHT('Disaggregation Data'!$J$3:$J$154,255),0))=0,"",INDEX('Disaggregation Data'!$M$3:$M$154,MATCH(RIGHT(M40,255),RIGHT('Disaggregation Data'!$J$3:$J$154,255),0))),"")</f>
        <v/>
      </c>
      <c r="H40" s="406" t="str">
        <f t="array" ref="H40">IFERROR(IF(INDEX('Disaggregation Data'!$N$3:$N$154,MATCH(RIGHT(M40,255),RIGHT('Disaggregation Data'!$J$3:$J$154,255),0))=0,"",INDEX('Disaggregation Data'!$N$3:$N$154,MATCH(RIGHT(M40,255),RIGHT('Disaggregation Data'!$J$3:$J$154,255),0))),"")</f>
        <v/>
      </c>
      <c r="I40" s="513" t="str">
        <f t="array" ref="I40">IFERROR(IF(INDEX('Disaggregation Records'!$G$3:$G$56,MATCH(RIGHT(L40,255),RIGHT('Disaggregation Records'!$D$3:$D$56,255),0))=0,"",INDEX('Disaggregation Records'!$G$3:$G$56,MATCH(RIGHT(L40,255),RIGHT('Disaggregation Records'!$D$3:$D$56,255),0))),"")</f>
        <v/>
      </c>
      <c r="J40" s="513" t="s">
        <v>419</v>
      </c>
      <c r="K40" s="513">
        <f t="shared" si="0"/>
        <v>32</v>
      </c>
      <c r="L40" s="513" t="str">
        <f t="shared" si="1"/>
        <v/>
      </c>
      <c r="M40" s="513" t="str">
        <f t="shared" si="2"/>
        <v/>
      </c>
      <c r="N40" s="519" t="b">
        <f t="shared" si="3"/>
        <v>0</v>
      </c>
      <c r="O40" s="520" t="s">
        <v>1574</v>
      </c>
      <c r="P40" s="340"/>
      <c r="Q40" s="338"/>
      <c r="U40" s="515"/>
      <c r="V40" s="515"/>
    </row>
    <row r="41" spans="1:22" ht="37.5" customHeight="1" x14ac:dyDescent="0.25">
      <c r="A41" s="465">
        <v>4</v>
      </c>
      <c r="B41" s="517" t="str">
        <f>IFERROR(VLOOKUP(A41,'Impact Indicators - Section B'!$A$9:$S$27,19,FALSE),"")</f>
        <v/>
      </c>
      <c r="C41" s="518" t="str">
        <f t="array" ref="C41">IFERROR(IF(INDEX('Disaggregation Records'!$E$3:$E$56,MATCH(RIGHT(L41,255),RIGHT('Disaggregation Records'!$D$3:$D$56,255),0))=0,"",INDEX('Disaggregation Records'!$E$3:$E$56,MATCH(RIGHT(L41,255),RIGHT('Disaggregation Records'!$D$3:$D$56,255),0))),"")</f>
        <v/>
      </c>
      <c r="D41" s="518" t="str">
        <f t="array" ref="D41">IFERROR(IF(INDEX('Disaggregation Records'!$F$3:$F$56,MATCH(RIGHT(L41,255),RIGHT('Disaggregation Records'!$D$3:$D$56,255),0))=0,"",INDEX('Disaggregation Records'!$F$3:$F$56,MATCH(RIGHT(L41,255),RIGHT('Disaggregation Records'!$D$3:$D$56,255),0))),"")</f>
        <v/>
      </c>
      <c r="E41" s="408" t="str">
        <f t="array" ref="E41">IFERROR(IF(INDEX('Disaggregation Data'!$K$3:$K$154,MATCH(RIGHT(M41,255),RIGHT('Disaggregation Data'!$J$3:$J$154,255),0))=0,"",INDEX('Disaggregation Data'!$K$3:$K$154,MATCH(RIGHT(M41,255),RIGHT('Disaggregation Data'!$J$3:$J$154,255),0))),"")</f>
        <v/>
      </c>
      <c r="F41" s="408" t="str">
        <f t="array" ref="F41">IFERROR(IF(INDEX('Disaggregation Data'!$L$3:$L$154,MATCH(RIGHT(M41,255),RIGHT('Disaggregation Data'!$J$3:$J$154,255),0))=0,"",INDEX('Disaggregation Data'!$L$3:$L$154,MATCH(RIGHT(M41,255),RIGHT('Disaggregation Data'!$J$3:$J$154,255),0))),"")</f>
        <v/>
      </c>
      <c r="G41" s="408" t="str">
        <f t="array" ref="G41">IFERROR(IF(INDEX('Disaggregation Data'!$M$3:$M$154,MATCH(RIGHT(M41,255),RIGHT('Disaggregation Data'!$J$3:$J$154,255),0))=0,"",INDEX('Disaggregation Data'!$M$3:$M$154,MATCH(RIGHT(M41,255),RIGHT('Disaggregation Data'!$J$3:$J$154,255),0))),"")</f>
        <v/>
      </c>
      <c r="H41" s="406" t="str">
        <f t="array" ref="H41">IFERROR(IF(INDEX('Disaggregation Data'!$N$3:$N$154,MATCH(RIGHT(M41,255),RIGHT('Disaggregation Data'!$J$3:$J$154,255),0))=0,"",INDEX('Disaggregation Data'!$N$3:$N$154,MATCH(RIGHT(M41,255),RIGHT('Disaggregation Data'!$J$3:$J$154,255),0))),"")</f>
        <v/>
      </c>
      <c r="I41" s="513" t="str">
        <f t="array" ref="I41">IFERROR(IF(INDEX('Disaggregation Records'!$G$3:$G$56,MATCH(RIGHT(L41,255),RIGHT('Disaggregation Records'!$D$3:$D$56,255),0))=0,"",INDEX('Disaggregation Records'!$G$3:$G$56,MATCH(RIGHT(L41,255),RIGHT('Disaggregation Records'!$D$3:$D$56,255),0))),"")</f>
        <v/>
      </c>
      <c r="J41" s="513" t="s">
        <v>419</v>
      </c>
      <c r="K41" s="513">
        <f t="shared" si="0"/>
        <v>33</v>
      </c>
      <c r="L41" s="513" t="str">
        <f t="shared" si="1"/>
        <v/>
      </c>
      <c r="M41" s="513" t="str">
        <f t="shared" si="2"/>
        <v/>
      </c>
      <c r="N41" s="519" t="b">
        <f t="shared" si="3"/>
        <v>0</v>
      </c>
      <c r="O41" s="520" t="s">
        <v>1575</v>
      </c>
      <c r="P41" s="340"/>
      <c r="Q41" s="338"/>
      <c r="U41" s="515"/>
      <c r="V41" s="515"/>
    </row>
    <row r="42" spans="1:22" ht="37.5" customHeight="1" x14ac:dyDescent="0.25">
      <c r="A42" s="465">
        <v>4</v>
      </c>
      <c r="B42" s="517" t="str">
        <f>IFERROR(VLOOKUP(A42,'Impact Indicators - Section B'!$A$9:$S$27,19,FALSE),"")</f>
        <v/>
      </c>
      <c r="C42" s="518" t="str">
        <f t="array" ref="C42">IFERROR(IF(INDEX('Disaggregation Records'!$E$3:$E$56,MATCH(RIGHT(L42,255),RIGHT('Disaggregation Records'!$D$3:$D$56,255),0))=0,"",INDEX('Disaggregation Records'!$E$3:$E$56,MATCH(RIGHT(L42,255),RIGHT('Disaggregation Records'!$D$3:$D$56,255),0))),"")</f>
        <v/>
      </c>
      <c r="D42" s="518" t="str">
        <f t="array" ref="D42">IFERROR(IF(INDEX('Disaggregation Records'!$F$3:$F$56,MATCH(RIGHT(L42,255),RIGHT('Disaggregation Records'!$D$3:$D$56,255),0))=0,"",INDEX('Disaggregation Records'!$F$3:$F$56,MATCH(RIGHT(L42,255),RIGHT('Disaggregation Records'!$D$3:$D$56,255),0))),"")</f>
        <v/>
      </c>
      <c r="E42" s="408" t="str">
        <f t="array" ref="E42">IFERROR(IF(INDEX('Disaggregation Data'!$K$3:$K$154,MATCH(RIGHT(M42,255),RIGHT('Disaggregation Data'!$J$3:$J$154,255),0))=0,"",INDEX('Disaggregation Data'!$K$3:$K$154,MATCH(RIGHT(M42,255),RIGHT('Disaggregation Data'!$J$3:$J$154,255),0))),"")</f>
        <v/>
      </c>
      <c r="F42" s="408" t="str">
        <f t="array" ref="F42">IFERROR(IF(INDEX('Disaggregation Data'!$L$3:$L$154,MATCH(RIGHT(M42,255),RIGHT('Disaggregation Data'!$J$3:$J$154,255),0))=0,"",INDEX('Disaggregation Data'!$L$3:$L$154,MATCH(RIGHT(M42,255),RIGHT('Disaggregation Data'!$J$3:$J$154,255),0))),"")</f>
        <v/>
      </c>
      <c r="G42" s="408" t="str">
        <f t="array" ref="G42">IFERROR(IF(INDEX('Disaggregation Data'!$M$3:$M$154,MATCH(RIGHT(M42,255),RIGHT('Disaggregation Data'!$J$3:$J$154,255),0))=0,"",INDEX('Disaggregation Data'!$M$3:$M$154,MATCH(RIGHT(M42,255),RIGHT('Disaggregation Data'!$J$3:$J$154,255),0))),"")</f>
        <v/>
      </c>
      <c r="H42" s="406" t="str">
        <f t="array" ref="H42">IFERROR(IF(INDEX('Disaggregation Data'!$N$3:$N$154,MATCH(RIGHT(M42,255),RIGHT('Disaggregation Data'!$J$3:$J$154,255),0))=0,"",INDEX('Disaggregation Data'!$N$3:$N$154,MATCH(RIGHT(M42,255),RIGHT('Disaggregation Data'!$J$3:$J$154,255),0))),"")</f>
        <v/>
      </c>
      <c r="I42" s="513" t="str">
        <f t="array" ref="I42">IFERROR(IF(INDEX('Disaggregation Records'!$G$3:$G$56,MATCH(RIGHT(L42,255),RIGHT('Disaggregation Records'!$D$3:$D$56,255),0))=0,"",INDEX('Disaggregation Records'!$G$3:$G$56,MATCH(RIGHT(L42,255),RIGHT('Disaggregation Records'!$D$3:$D$56,255),0))),"")</f>
        <v/>
      </c>
      <c r="J42" s="513" t="s">
        <v>419</v>
      </c>
      <c r="K42" s="513">
        <f t="shared" si="0"/>
        <v>34</v>
      </c>
      <c r="L42" s="513" t="str">
        <f t="shared" si="1"/>
        <v/>
      </c>
      <c r="M42" s="513" t="str">
        <f t="shared" si="2"/>
        <v/>
      </c>
      <c r="N42" s="519" t="b">
        <f t="shared" si="3"/>
        <v>0</v>
      </c>
      <c r="O42" s="520" t="s">
        <v>1576</v>
      </c>
      <c r="P42" s="340"/>
      <c r="Q42" s="338"/>
      <c r="U42" s="515"/>
      <c r="V42" s="515"/>
    </row>
    <row r="43" spans="1:22" ht="37.5" customHeight="1" x14ac:dyDescent="0.25">
      <c r="A43" s="465">
        <v>4</v>
      </c>
      <c r="B43" s="517" t="str">
        <f>IFERROR(VLOOKUP(A43,'Impact Indicators - Section B'!$A$9:$S$27,19,FALSE),"")</f>
        <v/>
      </c>
      <c r="C43" s="518" t="str">
        <f t="array" ref="C43">IFERROR(IF(INDEX('Disaggregation Records'!$E$3:$E$56,MATCH(RIGHT(L43,255),RIGHT('Disaggregation Records'!$D$3:$D$56,255),0))=0,"",INDEX('Disaggregation Records'!$E$3:$E$56,MATCH(RIGHT(L43,255),RIGHT('Disaggregation Records'!$D$3:$D$56,255),0))),"")</f>
        <v/>
      </c>
      <c r="D43" s="518" t="str">
        <f t="array" ref="D43">IFERROR(IF(INDEX('Disaggregation Records'!$F$3:$F$56,MATCH(RIGHT(L43,255),RIGHT('Disaggregation Records'!$D$3:$D$56,255),0))=0,"",INDEX('Disaggregation Records'!$F$3:$F$56,MATCH(RIGHT(L43,255),RIGHT('Disaggregation Records'!$D$3:$D$56,255),0))),"")</f>
        <v/>
      </c>
      <c r="E43" s="408" t="str">
        <f t="array" ref="E43">IFERROR(IF(INDEX('Disaggregation Data'!$K$3:$K$154,MATCH(RIGHT(M43,255),RIGHT('Disaggregation Data'!$J$3:$J$154,255),0))=0,"",INDEX('Disaggregation Data'!$K$3:$K$154,MATCH(RIGHT(M43,255),RIGHT('Disaggregation Data'!$J$3:$J$154,255),0))),"")</f>
        <v/>
      </c>
      <c r="F43" s="408" t="str">
        <f t="array" ref="F43">IFERROR(IF(INDEX('Disaggregation Data'!$L$3:$L$154,MATCH(RIGHT(M43,255),RIGHT('Disaggregation Data'!$J$3:$J$154,255),0))=0,"",INDEX('Disaggregation Data'!$L$3:$L$154,MATCH(RIGHT(M43,255),RIGHT('Disaggregation Data'!$J$3:$J$154,255),0))),"")</f>
        <v/>
      </c>
      <c r="G43" s="408" t="str">
        <f t="array" ref="G43">IFERROR(IF(INDEX('Disaggregation Data'!$M$3:$M$154,MATCH(RIGHT(M43,255),RIGHT('Disaggregation Data'!$J$3:$J$154,255),0))=0,"",INDEX('Disaggregation Data'!$M$3:$M$154,MATCH(RIGHT(M43,255),RIGHT('Disaggregation Data'!$J$3:$J$154,255),0))),"")</f>
        <v/>
      </c>
      <c r="H43" s="406" t="str">
        <f t="array" ref="H43">IFERROR(IF(INDEX('Disaggregation Data'!$N$3:$N$154,MATCH(RIGHT(M43,255),RIGHT('Disaggregation Data'!$J$3:$J$154,255),0))=0,"",INDEX('Disaggregation Data'!$N$3:$N$154,MATCH(RIGHT(M43,255),RIGHT('Disaggregation Data'!$J$3:$J$154,255),0))),"")</f>
        <v/>
      </c>
      <c r="I43" s="513" t="str">
        <f t="array" ref="I43">IFERROR(IF(INDEX('Disaggregation Records'!$G$3:$G$56,MATCH(RIGHT(L43,255),RIGHT('Disaggregation Records'!$D$3:$D$56,255),0))=0,"",INDEX('Disaggregation Records'!$G$3:$G$56,MATCH(RIGHT(L43,255),RIGHT('Disaggregation Records'!$D$3:$D$56,255),0))),"")</f>
        <v/>
      </c>
      <c r="J43" s="513" t="s">
        <v>419</v>
      </c>
      <c r="K43" s="513">
        <f t="shared" si="0"/>
        <v>35</v>
      </c>
      <c r="L43" s="513" t="str">
        <f t="shared" si="1"/>
        <v/>
      </c>
      <c r="M43" s="513" t="str">
        <f t="shared" si="2"/>
        <v/>
      </c>
      <c r="N43" s="519" t="b">
        <f t="shared" si="3"/>
        <v>0</v>
      </c>
      <c r="O43" s="520" t="s">
        <v>1577</v>
      </c>
      <c r="P43" s="340"/>
      <c r="Q43" s="338"/>
      <c r="U43" s="515"/>
      <c r="V43" s="515"/>
    </row>
    <row r="44" spans="1:22" ht="37.5" customHeight="1" x14ac:dyDescent="0.25">
      <c r="A44" s="465">
        <v>4</v>
      </c>
      <c r="B44" s="517" t="str">
        <f>IFERROR(VLOOKUP(A44,'Impact Indicators - Section B'!$A$9:$S$27,19,FALSE),"")</f>
        <v/>
      </c>
      <c r="C44" s="518" t="str">
        <f t="array" ref="C44">IFERROR(IF(INDEX('Disaggregation Records'!$E$3:$E$56,MATCH(RIGHT(L44,255),RIGHT('Disaggregation Records'!$D$3:$D$56,255),0))=0,"",INDEX('Disaggregation Records'!$E$3:$E$56,MATCH(RIGHT(L44,255),RIGHT('Disaggregation Records'!$D$3:$D$56,255),0))),"")</f>
        <v/>
      </c>
      <c r="D44" s="518" t="str">
        <f t="array" ref="D44">IFERROR(IF(INDEX('Disaggregation Records'!$F$3:$F$56,MATCH(RIGHT(L44,255),RIGHT('Disaggregation Records'!$D$3:$D$56,255),0))=0,"",INDEX('Disaggregation Records'!$F$3:$F$56,MATCH(RIGHT(L44,255),RIGHT('Disaggregation Records'!$D$3:$D$56,255),0))),"")</f>
        <v/>
      </c>
      <c r="E44" s="408" t="str">
        <f t="array" ref="E44">IFERROR(IF(INDEX('Disaggregation Data'!$K$3:$K$154,MATCH(RIGHT(M44,255),RIGHT('Disaggregation Data'!$J$3:$J$154,255),0))=0,"",INDEX('Disaggregation Data'!$K$3:$K$154,MATCH(RIGHT(M44,255),RIGHT('Disaggregation Data'!$J$3:$J$154,255),0))),"")</f>
        <v/>
      </c>
      <c r="F44" s="408" t="str">
        <f t="array" ref="F44">IFERROR(IF(INDEX('Disaggregation Data'!$L$3:$L$154,MATCH(RIGHT(M44,255),RIGHT('Disaggregation Data'!$J$3:$J$154,255),0))=0,"",INDEX('Disaggregation Data'!$L$3:$L$154,MATCH(RIGHT(M44,255),RIGHT('Disaggregation Data'!$J$3:$J$154,255),0))),"")</f>
        <v/>
      </c>
      <c r="G44" s="408" t="str">
        <f t="array" ref="G44">IFERROR(IF(INDEX('Disaggregation Data'!$M$3:$M$154,MATCH(RIGHT(M44,255),RIGHT('Disaggregation Data'!$J$3:$J$154,255),0))=0,"",INDEX('Disaggregation Data'!$M$3:$M$154,MATCH(RIGHT(M44,255),RIGHT('Disaggregation Data'!$J$3:$J$154,255),0))),"")</f>
        <v/>
      </c>
      <c r="H44" s="406" t="str">
        <f t="array" ref="H44">IFERROR(IF(INDEX('Disaggregation Data'!$N$3:$N$154,MATCH(RIGHT(M44,255),RIGHT('Disaggregation Data'!$J$3:$J$154,255),0))=0,"",INDEX('Disaggregation Data'!$N$3:$N$154,MATCH(RIGHT(M44,255),RIGHT('Disaggregation Data'!$J$3:$J$154,255),0))),"")</f>
        <v/>
      </c>
      <c r="I44" s="513" t="str">
        <f t="array" ref="I44">IFERROR(IF(INDEX('Disaggregation Records'!$G$3:$G$56,MATCH(RIGHT(L44,255),RIGHT('Disaggregation Records'!$D$3:$D$56,255),0))=0,"",INDEX('Disaggregation Records'!$G$3:$G$56,MATCH(RIGHT(L44,255),RIGHT('Disaggregation Records'!$D$3:$D$56,255),0))),"")</f>
        <v/>
      </c>
      <c r="J44" s="513" t="s">
        <v>419</v>
      </c>
      <c r="K44" s="513">
        <f t="shared" si="0"/>
        <v>36</v>
      </c>
      <c r="L44" s="513" t="str">
        <f t="shared" si="1"/>
        <v/>
      </c>
      <c r="M44" s="513" t="str">
        <f t="shared" si="2"/>
        <v/>
      </c>
      <c r="N44" s="519" t="b">
        <f t="shared" si="3"/>
        <v>0</v>
      </c>
      <c r="O44" s="520" t="s">
        <v>1578</v>
      </c>
      <c r="P44" s="340"/>
      <c r="Q44" s="338"/>
      <c r="U44" s="515"/>
      <c r="V44" s="515"/>
    </row>
    <row r="45" spans="1:22" ht="37.5" customHeight="1" x14ac:dyDescent="0.25">
      <c r="A45" s="465">
        <v>4</v>
      </c>
      <c r="B45" s="517" t="str">
        <f>IFERROR(VLOOKUP(A45,'Impact Indicators - Section B'!$A$9:$S$27,19,FALSE),"")</f>
        <v/>
      </c>
      <c r="C45" s="518" t="str">
        <f t="array" ref="C45">IFERROR(IF(INDEX('Disaggregation Records'!$E$3:$E$56,MATCH(RIGHT(L45,255),RIGHT('Disaggregation Records'!$D$3:$D$56,255),0))=0,"",INDEX('Disaggregation Records'!$E$3:$E$56,MATCH(RIGHT(L45,255),RIGHT('Disaggregation Records'!$D$3:$D$56,255),0))),"")</f>
        <v/>
      </c>
      <c r="D45" s="518" t="str">
        <f t="array" ref="D45">IFERROR(IF(INDEX('Disaggregation Records'!$F$3:$F$56,MATCH(RIGHT(L45,255),RIGHT('Disaggregation Records'!$D$3:$D$56,255),0))=0,"",INDEX('Disaggregation Records'!$F$3:$F$56,MATCH(RIGHT(L45,255),RIGHT('Disaggregation Records'!$D$3:$D$56,255),0))),"")</f>
        <v/>
      </c>
      <c r="E45" s="408" t="str">
        <f t="array" ref="E45">IFERROR(IF(INDEX('Disaggregation Data'!$K$3:$K$154,MATCH(RIGHT(M45,255),RIGHT('Disaggregation Data'!$J$3:$J$154,255),0))=0,"",INDEX('Disaggregation Data'!$K$3:$K$154,MATCH(RIGHT(M45,255),RIGHT('Disaggregation Data'!$J$3:$J$154,255),0))),"")</f>
        <v/>
      </c>
      <c r="F45" s="408" t="str">
        <f t="array" ref="F45">IFERROR(IF(INDEX('Disaggregation Data'!$L$3:$L$154,MATCH(RIGHT(M45,255),RIGHT('Disaggregation Data'!$J$3:$J$154,255),0))=0,"",INDEX('Disaggregation Data'!$L$3:$L$154,MATCH(RIGHT(M45,255),RIGHT('Disaggregation Data'!$J$3:$J$154,255),0))),"")</f>
        <v/>
      </c>
      <c r="G45" s="408" t="str">
        <f t="array" ref="G45">IFERROR(IF(INDEX('Disaggregation Data'!$M$3:$M$154,MATCH(RIGHT(M45,255),RIGHT('Disaggregation Data'!$J$3:$J$154,255),0))=0,"",INDEX('Disaggregation Data'!$M$3:$M$154,MATCH(RIGHT(M45,255),RIGHT('Disaggregation Data'!$J$3:$J$154,255),0))),"")</f>
        <v/>
      </c>
      <c r="H45" s="406" t="str">
        <f t="array" ref="H45">IFERROR(IF(INDEX('Disaggregation Data'!$N$3:$N$154,MATCH(RIGHT(M45,255),RIGHT('Disaggregation Data'!$J$3:$J$154,255),0))=0,"",INDEX('Disaggregation Data'!$N$3:$N$154,MATCH(RIGHT(M45,255),RIGHT('Disaggregation Data'!$J$3:$J$154,255),0))),"")</f>
        <v/>
      </c>
      <c r="I45" s="513" t="str">
        <f t="array" ref="I45">IFERROR(IF(INDEX('Disaggregation Records'!$G$3:$G$56,MATCH(RIGHT(L45,255),RIGHT('Disaggregation Records'!$D$3:$D$56,255),0))=0,"",INDEX('Disaggregation Records'!$G$3:$G$56,MATCH(RIGHT(L45,255),RIGHT('Disaggregation Records'!$D$3:$D$56,255),0))),"")</f>
        <v/>
      </c>
      <c r="J45" s="513" t="s">
        <v>419</v>
      </c>
      <c r="K45" s="513">
        <f t="shared" si="0"/>
        <v>37</v>
      </c>
      <c r="L45" s="513" t="str">
        <f t="shared" si="1"/>
        <v/>
      </c>
      <c r="M45" s="513" t="str">
        <f t="shared" si="2"/>
        <v/>
      </c>
      <c r="N45" s="519" t="b">
        <f t="shared" si="3"/>
        <v>0</v>
      </c>
      <c r="O45" s="520" t="s">
        <v>1579</v>
      </c>
      <c r="P45" s="340"/>
      <c r="Q45" s="338"/>
      <c r="U45" s="515"/>
      <c r="V45" s="515"/>
    </row>
    <row r="46" spans="1:22" ht="37.5" customHeight="1" x14ac:dyDescent="0.25">
      <c r="A46" s="465">
        <v>4</v>
      </c>
      <c r="B46" s="517" t="str">
        <f>IFERROR(VLOOKUP(A46,'Impact Indicators - Section B'!$A$9:$S$27,19,FALSE),"")</f>
        <v/>
      </c>
      <c r="C46" s="518" t="str">
        <f t="array" ref="C46">IFERROR(IF(INDEX('Disaggregation Records'!$E$3:$E$56,MATCH(RIGHT(L46,255),RIGHT('Disaggregation Records'!$D$3:$D$56,255),0))=0,"",INDEX('Disaggregation Records'!$E$3:$E$56,MATCH(RIGHT(L46,255),RIGHT('Disaggregation Records'!$D$3:$D$56,255),0))),"")</f>
        <v/>
      </c>
      <c r="D46" s="518" t="str">
        <f t="array" ref="D46">IFERROR(IF(INDEX('Disaggregation Records'!$F$3:$F$56,MATCH(RIGHT(L46,255),RIGHT('Disaggregation Records'!$D$3:$D$56,255),0))=0,"",INDEX('Disaggregation Records'!$F$3:$F$56,MATCH(RIGHT(L46,255),RIGHT('Disaggregation Records'!$D$3:$D$56,255),0))),"")</f>
        <v/>
      </c>
      <c r="E46" s="408" t="str">
        <f t="array" ref="E46">IFERROR(IF(INDEX('Disaggregation Data'!$K$3:$K$154,MATCH(RIGHT(M46,255),RIGHT('Disaggregation Data'!$J$3:$J$154,255),0))=0,"",INDEX('Disaggregation Data'!$K$3:$K$154,MATCH(RIGHT(M46,255),RIGHT('Disaggregation Data'!$J$3:$J$154,255),0))),"")</f>
        <v/>
      </c>
      <c r="F46" s="408" t="str">
        <f t="array" ref="F46">IFERROR(IF(INDEX('Disaggregation Data'!$L$3:$L$154,MATCH(RIGHT(M46,255),RIGHT('Disaggregation Data'!$J$3:$J$154,255),0))=0,"",INDEX('Disaggregation Data'!$L$3:$L$154,MATCH(RIGHT(M46,255),RIGHT('Disaggregation Data'!$J$3:$J$154,255),0))),"")</f>
        <v/>
      </c>
      <c r="G46" s="408" t="str">
        <f t="array" ref="G46">IFERROR(IF(INDEX('Disaggregation Data'!$M$3:$M$154,MATCH(RIGHT(M46,255),RIGHT('Disaggregation Data'!$J$3:$J$154,255),0))=0,"",INDEX('Disaggregation Data'!$M$3:$M$154,MATCH(RIGHT(M46,255),RIGHT('Disaggregation Data'!$J$3:$J$154,255),0))),"")</f>
        <v/>
      </c>
      <c r="H46" s="406" t="str">
        <f t="array" ref="H46">IFERROR(IF(INDEX('Disaggregation Data'!$N$3:$N$154,MATCH(RIGHT(M46,255),RIGHT('Disaggregation Data'!$J$3:$J$154,255),0))=0,"",INDEX('Disaggregation Data'!$N$3:$N$154,MATCH(RIGHT(M46,255),RIGHT('Disaggregation Data'!$J$3:$J$154,255),0))),"")</f>
        <v/>
      </c>
      <c r="I46" s="513" t="str">
        <f t="array" ref="I46">IFERROR(IF(INDEX('Disaggregation Records'!$G$3:$G$56,MATCH(RIGHT(L46,255),RIGHT('Disaggregation Records'!$D$3:$D$56,255),0))=0,"",INDEX('Disaggregation Records'!$G$3:$G$56,MATCH(RIGHT(L46,255),RIGHT('Disaggregation Records'!$D$3:$D$56,255),0))),"")</f>
        <v/>
      </c>
      <c r="J46" s="513" t="s">
        <v>419</v>
      </c>
      <c r="K46" s="513">
        <f t="shared" si="0"/>
        <v>38</v>
      </c>
      <c r="L46" s="513" t="str">
        <f t="shared" si="1"/>
        <v/>
      </c>
      <c r="M46" s="513" t="str">
        <f t="shared" si="2"/>
        <v/>
      </c>
      <c r="N46" s="519" t="b">
        <f t="shared" si="3"/>
        <v>0</v>
      </c>
      <c r="O46" s="520" t="s">
        <v>1580</v>
      </c>
      <c r="P46" s="340"/>
      <c r="Q46" s="338"/>
      <c r="U46" s="515"/>
      <c r="V46" s="515"/>
    </row>
    <row r="47" spans="1:22" ht="37.5" customHeight="1" x14ac:dyDescent="0.25">
      <c r="A47" s="465">
        <v>4</v>
      </c>
      <c r="B47" s="517" t="str">
        <f>IFERROR(VLOOKUP(A47,'Impact Indicators - Section B'!$A$9:$S$27,19,FALSE),"")</f>
        <v/>
      </c>
      <c r="C47" s="518" t="str">
        <f t="array" ref="C47">IFERROR(IF(INDEX('Disaggregation Records'!$E$3:$E$56,MATCH(RIGHT(L47,255),RIGHT('Disaggregation Records'!$D$3:$D$56,255),0))=0,"",INDEX('Disaggregation Records'!$E$3:$E$56,MATCH(RIGHT(L47,255),RIGHT('Disaggregation Records'!$D$3:$D$56,255),0))),"")</f>
        <v/>
      </c>
      <c r="D47" s="518" t="str">
        <f t="array" ref="D47">IFERROR(IF(INDEX('Disaggregation Records'!$F$3:$F$56,MATCH(RIGHT(L47,255),RIGHT('Disaggregation Records'!$D$3:$D$56,255),0))=0,"",INDEX('Disaggregation Records'!$F$3:$F$56,MATCH(RIGHT(L47,255),RIGHT('Disaggregation Records'!$D$3:$D$56,255),0))),"")</f>
        <v/>
      </c>
      <c r="E47" s="408" t="str">
        <f t="array" ref="E47">IFERROR(IF(INDEX('Disaggregation Data'!$K$3:$K$154,MATCH(RIGHT(M47,255),RIGHT('Disaggregation Data'!$J$3:$J$154,255),0))=0,"",INDEX('Disaggregation Data'!$K$3:$K$154,MATCH(RIGHT(M47,255),RIGHT('Disaggregation Data'!$J$3:$J$154,255),0))),"")</f>
        <v/>
      </c>
      <c r="F47" s="408" t="str">
        <f t="array" ref="F47">IFERROR(IF(INDEX('Disaggregation Data'!$L$3:$L$154,MATCH(RIGHT(M47,255),RIGHT('Disaggregation Data'!$J$3:$J$154,255),0))=0,"",INDEX('Disaggregation Data'!$L$3:$L$154,MATCH(RIGHT(M47,255),RIGHT('Disaggregation Data'!$J$3:$J$154,255),0))),"")</f>
        <v/>
      </c>
      <c r="G47" s="408" t="str">
        <f t="array" ref="G47">IFERROR(IF(INDEX('Disaggregation Data'!$M$3:$M$154,MATCH(RIGHT(M47,255),RIGHT('Disaggregation Data'!$J$3:$J$154,255),0))=0,"",INDEX('Disaggregation Data'!$M$3:$M$154,MATCH(RIGHT(M47,255),RIGHT('Disaggregation Data'!$J$3:$J$154,255),0))),"")</f>
        <v/>
      </c>
      <c r="H47" s="406" t="str">
        <f t="array" ref="H47">IFERROR(IF(INDEX('Disaggregation Data'!$N$3:$N$154,MATCH(RIGHT(M47,255),RIGHT('Disaggregation Data'!$J$3:$J$154,255),0))=0,"",INDEX('Disaggregation Data'!$N$3:$N$154,MATCH(RIGHT(M47,255),RIGHT('Disaggregation Data'!$J$3:$J$154,255),0))),"")</f>
        <v/>
      </c>
      <c r="I47" s="513" t="str">
        <f t="array" ref="I47">IFERROR(IF(INDEX('Disaggregation Records'!$G$3:$G$56,MATCH(RIGHT(L47,255),RIGHT('Disaggregation Records'!$D$3:$D$56,255),0))=0,"",INDEX('Disaggregation Records'!$G$3:$G$56,MATCH(RIGHT(L47,255),RIGHT('Disaggregation Records'!$D$3:$D$56,255),0))),"")</f>
        <v/>
      </c>
      <c r="J47" s="513" t="s">
        <v>419</v>
      </c>
      <c r="K47" s="513">
        <f t="shared" si="0"/>
        <v>39</v>
      </c>
      <c r="L47" s="513" t="str">
        <f t="shared" si="1"/>
        <v/>
      </c>
      <c r="M47" s="513" t="str">
        <f t="shared" si="2"/>
        <v/>
      </c>
      <c r="N47" s="519" t="b">
        <f t="shared" si="3"/>
        <v>0</v>
      </c>
      <c r="O47" s="520" t="s">
        <v>1581</v>
      </c>
      <c r="P47" s="340"/>
      <c r="Q47" s="338"/>
      <c r="U47" s="515"/>
      <c r="V47" s="515"/>
    </row>
    <row r="48" spans="1:22" ht="37.5" customHeight="1" x14ac:dyDescent="0.25">
      <c r="A48" s="465">
        <v>4</v>
      </c>
      <c r="B48" s="517" t="str">
        <f>IFERROR(VLOOKUP(A48,'Impact Indicators - Section B'!$A$9:$S$27,19,FALSE),"")</f>
        <v/>
      </c>
      <c r="C48" s="518" t="str">
        <f t="array" ref="C48">IFERROR(IF(INDEX('Disaggregation Records'!$E$3:$E$56,MATCH(RIGHT(L48,255),RIGHT('Disaggregation Records'!$D$3:$D$56,255),0))=0,"",INDEX('Disaggregation Records'!$E$3:$E$56,MATCH(RIGHT(L48,255),RIGHT('Disaggregation Records'!$D$3:$D$56,255),0))),"")</f>
        <v/>
      </c>
      <c r="D48" s="518" t="str">
        <f t="array" ref="D48">IFERROR(IF(INDEX('Disaggregation Records'!$F$3:$F$56,MATCH(RIGHT(L48,255),RIGHT('Disaggregation Records'!$D$3:$D$56,255),0))=0,"",INDEX('Disaggregation Records'!$F$3:$F$56,MATCH(RIGHT(L48,255),RIGHT('Disaggregation Records'!$D$3:$D$56,255),0))),"")</f>
        <v/>
      </c>
      <c r="E48" s="408" t="str">
        <f t="array" ref="E48">IFERROR(IF(INDEX('Disaggregation Data'!$K$3:$K$154,MATCH(RIGHT(M48,255),RIGHT('Disaggregation Data'!$J$3:$J$154,255),0))=0,"",INDEX('Disaggregation Data'!$K$3:$K$154,MATCH(RIGHT(M48,255),RIGHT('Disaggregation Data'!$J$3:$J$154,255),0))),"")</f>
        <v/>
      </c>
      <c r="F48" s="408" t="str">
        <f t="array" ref="F48">IFERROR(IF(INDEX('Disaggregation Data'!$L$3:$L$154,MATCH(RIGHT(M48,255),RIGHT('Disaggregation Data'!$J$3:$J$154,255),0))=0,"",INDEX('Disaggregation Data'!$L$3:$L$154,MATCH(RIGHT(M48,255),RIGHT('Disaggregation Data'!$J$3:$J$154,255),0))),"")</f>
        <v/>
      </c>
      <c r="G48" s="408" t="str">
        <f t="array" ref="G48">IFERROR(IF(INDEX('Disaggregation Data'!$M$3:$M$154,MATCH(RIGHT(M48,255),RIGHT('Disaggregation Data'!$J$3:$J$154,255),0))=0,"",INDEX('Disaggregation Data'!$M$3:$M$154,MATCH(RIGHT(M48,255),RIGHT('Disaggregation Data'!$J$3:$J$154,255),0))),"")</f>
        <v/>
      </c>
      <c r="H48" s="406" t="str">
        <f t="array" ref="H48">IFERROR(IF(INDEX('Disaggregation Data'!$N$3:$N$154,MATCH(RIGHT(M48,255),RIGHT('Disaggregation Data'!$J$3:$J$154,255),0))=0,"",INDEX('Disaggregation Data'!$N$3:$N$154,MATCH(RIGHT(M48,255),RIGHT('Disaggregation Data'!$J$3:$J$154,255),0))),"")</f>
        <v/>
      </c>
      <c r="I48" s="513" t="str">
        <f t="array" ref="I48">IFERROR(IF(INDEX('Disaggregation Records'!$G$3:$G$56,MATCH(RIGHT(L48,255),RIGHT('Disaggregation Records'!$D$3:$D$56,255),0))=0,"",INDEX('Disaggregation Records'!$G$3:$G$56,MATCH(RIGHT(L48,255),RIGHT('Disaggregation Records'!$D$3:$D$56,255),0))),"")</f>
        <v/>
      </c>
      <c r="J48" s="513" t="s">
        <v>419</v>
      </c>
      <c r="K48" s="513">
        <f t="shared" si="0"/>
        <v>40</v>
      </c>
      <c r="L48" s="513" t="str">
        <f t="shared" si="1"/>
        <v/>
      </c>
      <c r="M48" s="513" t="str">
        <f t="shared" si="2"/>
        <v/>
      </c>
      <c r="N48" s="519" t="b">
        <f t="shared" si="3"/>
        <v>0</v>
      </c>
      <c r="O48" s="520" t="s">
        <v>1582</v>
      </c>
      <c r="P48" s="340"/>
      <c r="Q48" s="338"/>
      <c r="U48" s="515"/>
      <c r="V48" s="515"/>
    </row>
    <row r="49" spans="1:22" ht="37.5" customHeight="1" x14ac:dyDescent="0.25">
      <c r="A49" s="465">
        <v>5</v>
      </c>
      <c r="B49" s="517" t="str">
        <f>IFERROR(VLOOKUP(A49,'Impact Indicators - Section B'!$A$9:$S$27,19,FALSE),"")</f>
        <v/>
      </c>
      <c r="C49" s="518" t="str">
        <f t="array" ref="C49">IFERROR(IF(INDEX('Disaggregation Records'!$E$3:$E$56,MATCH(RIGHT(L49,255),RIGHT('Disaggregation Records'!$D$3:$D$56,255),0))=0,"",INDEX('Disaggregation Records'!$E$3:$E$56,MATCH(RIGHT(L49,255),RIGHT('Disaggregation Records'!$D$3:$D$56,255),0))),"")</f>
        <v/>
      </c>
      <c r="D49" s="518" t="str">
        <f t="array" ref="D49">IFERROR(IF(INDEX('Disaggregation Records'!$F$3:$F$56,MATCH(RIGHT(L49,255),RIGHT('Disaggregation Records'!$D$3:$D$56,255),0))=0,"",INDEX('Disaggregation Records'!$F$3:$F$56,MATCH(RIGHT(L49,255),RIGHT('Disaggregation Records'!$D$3:$D$56,255),0))),"")</f>
        <v/>
      </c>
      <c r="E49" s="408" t="str">
        <f t="array" ref="E49">IFERROR(IF(INDEX('Disaggregation Data'!$K$3:$K$154,MATCH(RIGHT(M49,255),RIGHT('Disaggregation Data'!$J$3:$J$154,255),0))=0,"",INDEX('Disaggregation Data'!$K$3:$K$154,MATCH(RIGHT(M49,255),RIGHT('Disaggregation Data'!$J$3:$J$154,255),0))),"")</f>
        <v/>
      </c>
      <c r="F49" s="408" t="str">
        <f t="array" ref="F49">IFERROR(IF(INDEX('Disaggregation Data'!$L$3:$L$154,MATCH(RIGHT(M49,255),RIGHT('Disaggregation Data'!$J$3:$J$154,255),0))=0,"",INDEX('Disaggregation Data'!$L$3:$L$154,MATCH(RIGHT(M49,255),RIGHT('Disaggregation Data'!$J$3:$J$154,255),0))),"")</f>
        <v/>
      </c>
      <c r="G49" s="408" t="str">
        <f t="array" ref="G49">IFERROR(IF(INDEX('Disaggregation Data'!$M$3:$M$154,MATCH(RIGHT(M49,255),RIGHT('Disaggregation Data'!$J$3:$J$154,255),0))=0,"",INDEX('Disaggregation Data'!$M$3:$M$154,MATCH(RIGHT(M49,255),RIGHT('Disaggregation Data'!$J$3:$J$154,255),0))),"")</f>
        <v/>
      </c>
      <c r="H49" s="406" t="str">
        <f t="array" ref="H49">IFERROR(IF(INDEX('Disaggregation Data'!$N$3:$N$154,MATCH(RIGHT(M49,255),RIGHT('Disaggregation Data'!$J$3:$J$154,255),0))=0,"",INDEX('Disaggregation Data'!$N$3:$N$154,MATCH(RIGHT(M49,255),RIGHT('Disaggregation Data'!$J$3:$J$154,255),0))),"")</f>
        <v/>
      </c>
      <c r="I49" s="513" t="str">
        <f t="array" ref="I49">IFERROR(IF(INDEX('Disaggregation Records'!$G$3:$G$56,MATCH(RIGHT(L49,255),RIGHT('Disaggregation Records'!$D$3:$D$56,255),0))=0,"",INDEX('Disaggregation Records'!$G$3:$G$56,MATCH(RIGHT(L49,255),RIGHT('Disaggregation Records'!$D$3:$D$56,255),0))),"")</f>
        <v/>
      </c>
      <c r="J49" s="513" t="s">
        <v>420</v>
      </c>
      <c r="K49" s="513">
        <f t="shared" si="0"/>
        <v>41</v>
      </c>
      <c r="L49" s="513" t="str">
        <f t="shared" si="1"/>
        <v/>
      </c>
      <c r="M49" s="513" t="str">
        <f t="shared" si="2"/>
        <v/>
      </c>
      <c r="N49" s="519" t="b">
        <f t="shared" si="3"/>
        <v>0</v>
      </c>
      <c r="O49" s="520" t="s">
        <v>1583</v>
      </c>
      <c r="P49" s="340"/>
      <c r="Q49" s="338"/>
      <c r="U49" s="515"/>
      <c r="V49" s="515"/>
    </row>
    <row r="50" spans="1:22" ht="37.5" customHeight="1" x14ac:dyDescent="0.25">
      <c r="A50" s="465">
        <v>5</v>
      </c>
      <c r="B50" s="517" t="str">
        <f>IFERROR(VLOOKUP(A50,'Impact Indicators - Section B'!$A$9:$S$27,19,FALSE),"")</f>
        <v/>
      </c>
      <c r="C50" s="518" t="str">
        <f t="array" ref="C50">IFERROR(IF(INDEX('Disaggregation Records'!$E$3:$E$56,MATCH(RIGHT(L50,255),RIGHT('Disaggregation Records'!$D$3:$D$56,255),0))=0,"",INDEX('Disaggregation Records'!$E$3:$E$56,MATCH(RIGHT(L50,255),RIGHT('Disaggregation Records'!$D$3:$D$56,255),0))),"")</f>
        <v/>
      </c>
      <c r="D50" s="518" t="str">
        <f t="array" ref="D50">IFERROR(IF(INDEX('Disaggregation Records'!$F$3:$F$56,MATCH(RIGHT(L50,255),RIGHT('Disaggregation Records'!$D$3:$D$56,255),0))=0,"",INDEX('Disaggregation Records'!$F$3:$F$56,MATCH(RIGHT(L50,255),RIGHT('Disaggregation Records'!$D$3:$D$56,255),0))),"")</f>
        <v/>
      </c>
      <c r="E50" s="408" t="str">
        <f t="array" ref="E50">IFERROR(IF(INDEX('Disaggregation Data'!$K$3:$K$154,MATCH(RIGHT(M50,255),RIGHT('Disaggregation Data'!$J$3:$J$154,255),0))=0,"",INDEX('Disaggregation Data'!$K$3:$K$154,MATCH(RIGHT(M50,255),RIGHT('Disaggregation Data'!$J$3:$J$154,255),0))),"")</f>
        <v/>
      </c>
      <c r="F50" s="408" t="str">
        <f t="array" ref="F50">IFERROR(IF(INDEX('Disaggregation Data'!$L$3:$L$154,MATCH(RIGHT(M50,255),RIGHT('Disaggregation Data'!$J$3:$J$154,255),0))=0,"",INDEX('Disaggregation Data'!$L$3:$L$154,MATCH(RIGHT(M50,255),RIGHT('Disaggregation Data'!$J$3:$J$154,255),0))),"")</f>
        <v/>
      </c>
      <c r="G50" s="408" t="str">
        <f t="array" ref="G50">IFERROR(IF(INDEX('Disaggregation Data'!$M$3:$M$154,MATCH(RIGHT(M50,255),RIGHT('Disaggregation Data'!$J$3:$J$154,255),0))=0,"",INDEX('Disaggregation Data'!$M$3:$M$154,MATCH(RIGHT(M50,255),RIGHT('Disaggregation Data'!$J$3:$J$154,255),0))),"")</f>
        <v/>
      </c>
      <c r="H50" s="406" t="str">
        <f t="array" ref="H50">IFERROR(IF(INDEX('Disaggregation Data'!$N$3:$N$154,MATCH(RIGHT(M50,255),RIGHT('Disaggregation Data'!$J$3:$J$154,255),0))=0,"",INDEX('Disaggregation Data'!$N$3:$N$154,MATCH(RIGHT(M50,255),RIGHT('Disaggregation Data'!$J$3:$J$154,255),0))),"")</f>
        <v/>
      </c>
      <c r="I50" s="513" t="str">
        <f t="array" ref="I50">IFERROR(IF(INDEX('Disaggregation Records'!$G$3:$G$56,MATCH(RIGHT(L50,255),RIGHT('Disaggregation Records'!$D$3:$D$56,255),0))=0,"",INDEX('Disaggregation Records'!$G$3:$G$56,MATCH(RIGHT(L50,255),RIGHT('Disaggregation Records'!$D$3:$D$56,255),0))),"")</f>
        <v/>
      </c>
      <c r="J50" s="513" t="s">
        <v>420</v>
      </c>
      <c r="K50" s="513">
        <f t="shared" si="0"/>
        <v>42</v>
      </c>
      <c r="L50" s="513" t="str">
        <f t="shared" si="1"/>
        <v/>
      </c>
      <c r="M50" s="513" t="str">
        <f t="shared" si="2"/>
        <v/>
      </c>
      <c r="N50" s="519" t="b">
        <f t="shared" si="3"/>
        <v>0</v>
      </c>
      <c r="O50" s="520" t="s">
        <v>1584</v>
      </c>
      <c r="P50" s="340"/>
      <c r="Q50" s="338"/>
      <c r="U50" s="515"/>
      <c r="V50" s="515"/>
    </row>
    <row r="51" spans="1:22" ht="37.5" customHeight="1" x14ac:dyDescent="0.25">
      <c r="A51" s="465">
        <v>5</v>
      </c>
      <c r="B51" s="517" t="str">
        <f>IFERROR(VLOOKUP(A51,'Impact Indicators - Section B'!$A$9:$S$27,19,FALSE),"")</f>
        <v/>
      </c>
      <c r="C51" s="518" t="str">
        <f t="array" ref="C51">IFERROR(IF(INDEX('Disaggregation Records'!$E$3:$E$56,MATCH(RIGHT(L51,255),RIGHT('Disaggregation Records'!$D$3:$D$56,255),0))=0,"",INDEX('Disaggregation Records'!$E$3:$E$56,MATCH(RIGHT(L51,255),RIGHT('Disaggregation Records'!$D$3:$D$56,255),0))),"")</f>
        <v/>
      </c>
      <c r="D51" s="518" t="str">
        <f t="array" ref="D51">IFERROR(IF(INDEX('Disaggregation Records'!$F$3:$F$56,MATCH(RIGHT(L51,255),RIGHT('Disaggregation Records'!$D$3:$D$56,255),0))=0,"",INDEX('Disaggregation Records'!$F$3:$F$56,MATCH(RIGHT(L51,255),RIGHT('Disaggregation Records'!$D$3:$D$56,255),0))),"")</f>
        <v/>
      </c>
      <c r="E51" s="408" t="str">
        <f t="array" ref="E51">IFERROR(IF(INDEX('Disaggregation Data'!$K$3:$K$154,MATCH(RIGHT(M51,255),RIGHT('Disaggregation Data'!$J$3:$J$154,255),0))=0,"",INDEX('Disaggregation Data'!$K$3:$K$154,MATCH(RIGHT(M51,255),RIGHT('Disaggregation Data'!$J$3:$J$154,255),0))),"")</f>
        <v/>
      </c>
      <c r="F51" s="408" t="str">
        <f t="array" ref="F51">IFERROR(IF(INDEX('Disaggregation Data'!$L$3:$L$154,MATCH(RIGHT(M51,255),RIGHT('Disaggregation Data'!$J$3:$J$154,255),0))=0,"",INDEX('Disaggregation Data'!$L$3:$L$154,MATCH(RIGHT(M51,255),RIGHT('Disaggregation Data'!$J$3:$J$154,255),0))),"")</f>
        <v/>
      </c>
      <c r="G51" s="408" t="str">
        <f t="array" ref="G51">IFERROR(IF(INDEX('Disaggregation Data'!$M$3:$M$154,MATCH(RIGHT(M51,255),RIGHT('Disaggregation Data'!$J$3:$J$154,255),0))=0,"",INDEX('Disaggregation Data'!$M$3:$M$154,MATCH(RIGHT(M51,255),RIGHT('Disaggregation Data'!$J$3:$J$154,255),0))),"")</f>
        <v/>
      </c>
      <c r="H51" s="406" t="str">
        <f t="array" ref="H51">IFERROR(IF(INDEX('Disaggregation Data'!$N$3:$N$154,MATCH(RIGHT(M51,255),RIGHT('Disaggregation Data'!$J$3:$J$154,255),0))=0,"",INDEX('Disaggregation Data'!$N$3:$N$154,MATCH(RIGHT(M51,255),RIGHT('Disaggregation Data'!$J$3:$J$154,255),0))),"")</f>
        <v/>
      </c>
      <c r="I51" s="513" t="str">
        <f t="array" ref="I51">IFERROR(IF(INDEX('Disaggregation Records'!$G$3:$G$56,MATCH(RIGHT(L51,255),RIGHT('Disaggregation Records'!$D$3:$D$56,255),0))=0,"",INDEX('Disaggregation Records'!$G$3:$G$56,MATCH(RIGHT(L51,255),RIGHT('Disaggregation Records'!$D$3:$D$56,255),0))),"")</f>
        <v/>
      </c>
      <c r="J51" s="513" t="s">
        <v>420</v>
      </c>
      <c r="K51" s="513">
        <f t="shared" si="0"/>
        <v>43</v>
      </c>
      <c r="L51" s="513" t="str">
        <f t="shared" si="1"/>
        <v/>
      </c>
      <c r="M51" s="513" t="str">
        <f t="shared" si="2"/>
        <v/>
      </c>
      <c r="N51" s="519" t="b">
        <f t="shared" si="3"/>
        <v>0</v>
      </c>
      <c r="O51" s="520" t="s">
        <v>1585</v>
      </c>
      <c r="P51" s="340"/>
      <c r="Q51" s="338"/>
      <c r="U51" s="515"/>
      <c r="V51" s="515"/>
    </row>
    <row r="52" spans="1:22" ht="37.5" customHeight="1" x14ac:dyDescent="0.25">
      <c r="A52" s="465">
        <v>5</v>
      </c>
      <c r="B52" s="517" t="str">
        <f>IFERROR(VLOOKUP(A52,'Impact Indicators - Section B'!$A$9:$S$27,19,FALSE),"")</f>
        <v/>
      </c>
      <c r="C52" s="518" t="str">
        <f t="array" ref="C52">IFERROR(IF(INDEX('Disaggregation Records'!$E$3:$E$56,MATCH(RIGHT(L52,255),RIGHT('Disaggregation Records'!$D$3:$D$56,255),0))=0,"",INDEX('Disaggregation Records'!$E$3:$E$56,MATCH(RIGHT(L52,255),RIGHT('Disaggregation Records'!$D$3:$D$56,255),0))),"")</f>
        <v/>
      </c>
      <c r="D52" s="518" t="str">
        <f t="array" ref="D52">IFERROR(IF(INDEX('Disaggregation Records'!$F$3:$F$56,MATCH(RIGHT(L52,255),RIGHT('Disaggregation Records'!$D$3:$D$56,255),0))=0,"",INDEX('Disaggregation Records'!$F$3:$F$56,MATCH(RIGHT(L52,255),RIGHT('Disaggregation Records'!$D$3:$D$56,255),0))),"")</f>
        <v/>
      </c>
      <c r="E52" s="408" t="str">
        <f t="array" ref="E52">IFERROR(IF(INDEX('Disaggregation Data'!$K$3:$K$154,MATCH(RIGHT(M52,255),RIGHT('Disaggregation Data'!$J$3:$J$154,255),0))=0,"",INDEX('Disaggregation Data'!$K$3:$K$154,MATCH(RIGHT(M52,255),RIGHT('Disaggregation Data'!$J$3:$J$154,255),0))),"")</f>
        <v/>
      </c>
      <c r="F52" s="408" t="str">
        <f t="array" ref="F52">IFERROR(IF(INDEX('Disaggregation Data'!$L$3:$L$154,MATCH(RIGHT(M52,255),RIGHT('Disaggregation Data'!$J$3:$J$154,255),0))=0,"",INDEX('Disaggregation Data'!$L$3:$L$154,MATCH(RIGHT(M52,255),RIGHT('Disaggregation Data'!$J$3:$J$154,255),0))),"")</f>
        <v/>
      </c>
      <c r="G52" s="408" t="str">
        <f t="array" ref="G52">IFERROR(IF(INDEX('Disaggregation Data'!$M$3:$M$154,MATCH(RIGHT(M52,255),RIGHT('Disaggregation Data'!$J$3:$J$154,255),0))=0,"",INDEX('Disaggregation Data'!$M$3:$M$154,MATCH(RIGHT(M52,255),RIGHT('Disaggregation Data'!$J$3:$J$154,255),0))),"")</f>
        <v/>
      </c>
      <c r="H52" s="406" t="str">
        <f t="array" ref="H52">IFERROR(IF(INDEX('Disaggregation Data'!$N$3:$N$154,MATCH(RIGHT(M52,255),RIGHT('Disaggregation Data'!$J$3:$J$154,255),0))=0,"",INDEX('Disaggregation Data'!$N$3:$N$154,MATCH(RIGHT(M52,255),RIGHT('Disaggregation Data'!$J$3:$J$154,255),0))),"")</f>
        <v/>
      </c>
      <c r="I52" s="513" t="str">
        <f t="array" ref="I52">IFERROR(IF(INDEX('Disaggregation Records'!$G$3:$G$56,MATCH(RIGHT(L52,255),RIGHT('Disaggregation Records'!$D$3:$D$56,255),0))=0,"",INDEX('Disaggregation Records'!$G$3:$G$56,MATCH(RIGHT(L52,255),RIGHT('Disaggregation Records'!$D$3:$D$56,255),0))),"")</f>
        <v/>
      </c>
      <c r="J52" s="513" t="s">
        <v>420</v>
      </c>
      <c r="K52" s="513">
        <f t="shared" si="0"/>
        <v>44</v>
      </c>
      <c r="L52" s="513" t="str">
        <f t="shared" si="1"/>
        <v/>
      </c>
      <c r="M52" s="513" t="str">
        <f t="shared" si="2"/>
        <v/>
      </c>
      <c r="N52" s="519" t="b">
        <f t="shared" si="3"/>
        <v>0</v>
      </c>
      <c r="O52" s="520" t="s">
        <v>1586</v>
      </c>
      <c r="P52" s="340"/>
      <c r="Q52" s="338"/>
      <c r="U52" s="515"/>
      <c r="V52" s="515"/>
    </row>
    <row r="53" spans="1:22" ht="37.5" customHeight="1" x14ac:dyDescent="0.25">
      <c r="A53" s="465">
        <v>5</v>
      </c>
      <c r="B53" s="517" t="str">
        <f>IFERROR(VLOOKUP(A53,'Impact Indicators - Section B'!$A$9:$S$27,19,FALSE),"")</f>
        <v/>
      </c>
      <c r="C53" s="518" t="str">
        <f t="array" ref="C53">IFERROR(IF(INDEX('Disaggregation Records'!$E$3:$E$56,MATCH(RIGHT(L53,255),RIGHT('Disaggregation Records'!$D$3:$D$56,255),0))=0,"",INDEX('Disaggregation Records'!$E$3:$E$56,MATCH(RIGHT(L53,255),RIGHT('Disaggregation Records'!$D$3:$D$56,255),0))),"")</f>
        <v/>
      </c>
      <c r="D53" s="518" t="str">
        <f t="array" ref="D53">IFERROR(IF(INDEX('Disaggregation Records'!$F$3:$F$56,MATCH(RIGHT(L53,255),RIGHT('Disaggregation Records'!$D$3:$D$56,255),0))=0,"",INDEX('Disaggregation Records'!$F$3:$F$56,MATCH(RIGHT(L53,255),RIGHT('Disaggregation Records'!$D$3:$D$56,255),0))),"")</f>
        <v/>
      </c>
      <c r="E53" s="408" t="str">
        <f t="array" ref="E53">IFERROR(IF(INDEX('Disaggregation Data'!$K$3:$K$154,MATCH(RIGHT(M53,255),RIGHT('Disaggregation Data'!$J$3:$J$154,255),0))=0,"",INDEX('Disaggregation Data'!$K$3:$K$154,MATCH(RIGHT(M53,255),RIGHT('Disaggregation Data'!$J$3:$J$154,255),0))),"")</f>
        <v/>
      </c>
      <c r="F53" s="408" t="str">
        <f t="array" ref="F53">IFERROR(IF(INDEX('Disaggregation Data'!$L$3:$L$154,MATCH(RIGHT(M53,255),RIGHT('Disaggregation Data'!$J$3:$J$154,255),0))=0,"",INDEX('Disaggregation Data'!$L$3:$L$154,MATCH(RIGHT(M53,255),RIGHT('Disaggregation Data'!$J$3:$J$154,255),0))),"")</f>
        <v/>
      </c>
      <c r="G53" s="408" t="str">
        <f t="array" ref="G53">IFERROR(IF(INDEX('Disaggregation Data'!$M$3:$M$154,MATCH(RIGHT(M53,255),RIGHT('Disaggregation Data'!$J$3:$J$154,255),0))=0,"",INDEX('Disaggregation Data'!$M$3:$M$154,MATCH(RIGHT(M53,255),RIGHT('Disaggregation Data'!$J$3:$J$154,255),0))),"")</f>
        <v/>
      </c>
      <c r="H53" s="406" t="str">
        <f t="array" ref="H53">IFERROR(IF(INDEX('Disaggregation Data'!$N$3:$N$154,MATCH(RIGHT(M53,255),RIGHT('Disaggregation Data'!$J$3:$J$154,255),0))=0,"",INDEX('Disaggregation Data'!$N$3:$N$154,MATCH(RIGHT(M53,255),RIGHT('Disaggregation Data'!$J$3:$J$154,255),0))),"")</f>
        <v/>
      </c>
      <c r="I53" s="513" t="str">
        <f t="array" ref="I53">IFERROR(IF(INDEX('Disaggregation Records'!$G$3:$G$56,MATCH(RIGHT(L53,255),RIGHT('Disaggregation Records'!$D$3:$D$56,255),0))=0,"",INDEX('Disaggregation Records'!$G$3:$G$56,MATCH(RIGHT(L53,255),RIGHT('Disaggregation Records'!$D$3:$D$56,255),0))),"")</f>
        <v/>
      </c>
      <c r="J53" s="513" t="s">
        <v>420</v>
      </c>
      <c r="K53" s="513">
        <f t="shared" si="0"/>
        <v>45</v>
      </c>
      <c r="L53" s="513" t="str">
        <f t="shared" si="1"/>
        <v/>
      </c>
      <c r="M53" s="513" t="str">
        <f t="shared" si="2"/>
        <v/>
      </c>
      <c r="N53" s="519" t="b">
        <f t="shared" si="3"/>
        <v>0</v>
      </c>
      <c r="O53" s="520" t="s">
        <v>1587</v>
      </c>
      <c r="P53" s="340"/>
      <c r="Q53" s="338"/>
      <c r="U53" s="515"/>
      <c r="V53" s="515"/>
    </row>
    <row r="54" spans="1:22" ht="37.5" customHeight="1" x14ac:dyDescent="0.25">
      <c r="A54" s="465">
        <v>5</v>
      </c>
      <c r="B54" s="517" t="str">
        <f>IFERROR(VLOOKUP(A54,'Impact Indicators - Section B'!$A$9:$S$27,19,FALSE),"")</f>
        <v/>
      </c>
      <c r="C54" s="518" t="str">
        <f t="array" ref="C54">IFERROR(IF(INDEX('Disaggregation Records'!$E$3:$E$56,MATCH(RIGHT(L54,255),RIGHT('Disaggregation Records'!$D$3:$D$56,255),0))=0,"",INDEX('Disaggregation Records'!$E$3:$E$56,MATCH(RIGHT(L54,255),RIGHT('Disaggregation Records'!$D$3:$D$56,255),0))),"")</f>
        <v/>
      </c>
      <c r="D54" s="518" t="str">
        <f t="array" ref="D54">IFERROR(IF(INDEX('Disaggregation Records'!$F$3:$F$56,MATCH(RIGHT(L54,255),RIGHT('Disaggregation Records'!$D$3:$D$56,255),0))=0,"",INDEX('Disaggregation Records'!$F$3:$F$56,MATCH(RIGHT(L54,255),RIGHT('Disaggregation Records'!$D$3:$D$56,255),0))),"")</f>
        <v/>
      </c>
      <c r="E54" s="408" t="str">
        <f t="array" ref="E54">IFERROR(IF(INDEX('Disaggregation Data'!$K$3:$K$154,MATCH(RIGHT(M54,255),RIGHT('Disaggregation Data'!$J$3:$J$154,255),0))=0,"",INDEX('Disaggregation Data'!$K$3:$K$154,MATCH(RIGHT(M54,255),RIGHT('Disaggregation Data'!$J$3:$J$154,255),0))),"")</f>
        <v/>
      </c>
      <c r="F54" s="408" t="str">
        <f t="array" ref="F54">IFERROR(IF(INDEX('Disaggregation Data'!$L$3:$L$154,MATCH(RIGHT(M54,255),RIGHT('Disaggregation Data'!$J$3:$J$154,255),0))=0,"",INDEX('Disaggregation Data'!$L$3:$L$154,MATCH(RIGHT(M54,255),RIGHT('Disaggregation Data'!$J$3:$J$154,255),0))),"")</f>
        <v/>
      </c>
      <c r="G54" s="408" t="str">
        <f t="array" ref="G54">IFERROR(IF(INDEX('Disaggregation Data'!$M$3:$M$154,MATCH(RIGHT(M54,255),RIGHT('Disaggregation Data'!$J$3:$J$154,255),0))=0,"",INDEX('Disaggregation Data'!$M$3:$M$154,MATCH(RIGHT(M54,255),RIGHT('Disaggregation Data'!$J$3:$J$154,255),0))),"")</f>
        <v/>
      </c>
      <c r="H54" s="406" t="str">
        <f t="array" ref="H54">IFERROR(IF(INDEX('Disaggregation Data'!$N$3:$N$154,MATCH(RIGHT(M54,255),RIGHT('Disaggregation Data'!$J$3:$J$154,255),0))=0,"",INDEX('Disaggregation Data'!$N$3:$N$154,MATCH(RIGHT(M54,255),RIGHT('Disaggregation Data'!$J$3:$J$154,255),0))),"")</f>
        <v/>
      </c>
      <c r="I54" s="513" t="str">
        <f t="array" ref="I54">IFERROR(IF(INDEX('Disaggregation Records'!$G$3:$G$56,MATCH(RIGHT(L54,255),RIGHT('Disaggregation Records'!$D$3:$D$56,255),0))=0,"",INDEX('Disaggregation Records'!$G$3:$G$56,MATCH(RIGHT(L54,255),RIGHT('Disaggregation Records'!$D$3:$D$56,255),0))),"")</f>
        <v/>
      </c>
      <c r="J54" s="513" t="s">
        <v>420</v>
      </c>
      <c r="K54" s="513">
        <f t="shared" si="0"/>
        <v>46</v>
      </c>
      <c r="L54" s="513" t="str">
        <f t="shared" si="1"/>
        <v/>
      </c>
      <c r="M54" s="513" t="str">
        <f t="shared" si="2"/>
        <v/>
      </c>
      <c r="N54" s="519" t="b">
        <f t="shared" si="3"/>
        <v>0</v>
      </c>
      <c r="O54" s="520" t="s">
        <v>1588</v>
      </c>
      <c r="P54" s="340"/>
      <c r="Q54" s="338"/>
      <c r="U54" s="515"/>
      <c r="V54" s="515"/>
    </row>
    <row r="55" spans="1:22" ht="37.5" customHeight="1" x14ac:dyDescent="0.25">
      <c r="A55" s="465">
        <v>5</v>
      </c>
      <c r="B55" s="517" t="str">
        <f>IFERROR(VLOOKUP(A55,'Impact Indicators - Section B'!$A$9:$S$27,19,FALSE),"")</f>
        <v/>
      </c>
      <c r="C55" s="518" t="str">
        <f t="array" ref="C55">IFERROR(IF(INDEX('Disaggregation Records'!$E$3:$E$56,MATCH(RIGHT(L55,255),RIGHT('Disaggregation Records'!$D$3:$D$56,255),0))=0,"",INDEX('Disaggregation Records'!$E$3:$E$56,MATCH(RIGHT(L55,255),RIGHT('Disaggregation Records'!$D$3:$D$56,255),0))),"")</f>
        <v/>
      </c>
      <c r="D55" s="518" t="str">
        <f t="array" ref="D55">IFERROR(IF(INDEX('Disaggregation Records'!$F$3:$F$56,MATCH(RIGHT(L55,255),RIGHT('Disaggregation Records'!$D$3:$D$56,255),0))=0,"",INDEX('Disaggregation Records'!$F$3:$F$56,MATCH(RIGHT(L55,255),RIGHT('Disaggregation Records'!$D$3:$D$56,255),0))),"")</f>
        <v/>
      </c>
      <c r="E55" s="408" t="str">
        <f t="array" ref="E55">IFERROR(IF(INDEX('Disaggregation Data'!$K$3:$K$154,MATCH(RIGHT(M55,255),RIGHT('Disaggregation Data'!$J$3:$J$154,255),0))=0,"",INDEX('Disaggregation Data'!$K$3:$K$154,MATCH(RIGHT(M55,255),RIGHT('Disaggregation Data'!$J$3:$J$154,255),0))),"")</f>
        <v/>
      </c>
      <c r="F55" s="408" t="str">
        <f t="array" ref="F55">IFERROR(IF(INDEX('Disaggregation Data'!$L$3:$L$154,MATCH(RIGHT(M55,255),RIGHT('Disaggregation Data'!$J$3:$J$154,255),0))=0,"",INDEX('Disaggregation Data'!$L$3:$L$154,MATCH(RIGHT(M55,255),RIGHT('Disaggregation Data'!$J$3:$J$154,255),0))),"")</f>
        <v/>
      </c>
      <c r="G55" s="408" t="str">
        <f t="array" ref="G55">IFERROR(IF(INDEX('Disaggregation Data'!$M$3:$M$154,MATCH(RIGHT(M55,255),RIGHT('Disaggregation Data'!$J$3:$J$154,255),0))=0,"",INDEX('Disaggregation Data'!$M$3:$M$154,MATCH(RIGHT(M55,255),RIGHT('Disaggregation Data'!$J$3:$J$154,255),0))),"")</f>
        <v/>
      </c>
      <c r="H55" s="406" t="str">
        <f t="array" ref="H55">IFERROR(IF(INDEX('Disaggregation Data'!$N$3:$N$154,MATCH(RIGHT(M55,255),RIGHT('Disaggregation Data'!$J$3:$J$154,255),0))=0,"",INDEX('Disaggregation Data'!$N$3:$N$154,MATCH(RIGHT(M55,255),RIGHT('Disaggregation Data'!$J$3:$J$154,255),0))),"")</f>
        <v/>
      </c>
      <c r="I55" s="513" t="str">
        <f t="array" ref="I55">IFERROR(IF(INDEX('Disaggregation Records'!$G$3:$G$56,MATCH(RIGHT(L55,255),RIGHT('Disaggregation Records'!$D$3:$D$56,255),0))=0,"",INDEX('Disaggregation Records'!$G$3:$G$56,MATCH(RIGHT(L55,255),RIGHT('Disaggregation Records'!$D$3:$D$56,255),0))),"")</f>
        <v/>
      </c>
      <c r="J55" s="513" t="s">
        <v>420</v>
      </c>
      <c r="K55" s="513">
        <f t="shared" si="0"/>
        <v>47</v>
      </c>
      <c r="L55" s="513" t="str">
        <f t="shared" si="1"/>
        <v/>
      </c>
      <c r="M55" s="513" t="str">
        <f t="shared" si="2"/>
        <v/>
      </c>
      <c r="N55" s="519" t="b">
        <f t="shared" si="3"/>
        <v>0</v>
      </c>
      <c r="O55" s="520" t="s">
        <v>1589</v>
      </c>
      <c r="P55" s="340"/>
      <c r="Q55" s="338"/>
      <c r="U55" s="515"/>
      <c r="V55" s="515"/>
    </row>
    <row r="56" spans="1:22" ht="37.5" customHeight="1" x14ac:dyDescent="0.25">
      <c r="A56" s="465">
        <v>5</v>
      </c>
      <c r="B56" s="517" t="str">
        <f>IFERROR(VLOOKUP(A56,'Impact Indicators - Section B'!$A$9:$S$27,19,FALSE),"")</f>
        <v/>
      </c>
      <c r="C56" s="518" t="str">
        <f t="array" ref="C56">IFERROR(IF(INDEX('Disaggregation Records'!$E$3:$E$56,MATCH(RIGHT(L56,255),RIGHT('Disaggregation Records'!$D$3:$D$56,255),0))=0,"",INDEX('Disaggregation Records'!$E$3:$E$56,MATCH(RIGHT(L56,255),RIGHT('Disaggregation Records'!$D$3:$D$56,255),0))),"")</f>
        <v/>
      </c>
      <c r="D56" s="518" t="str">
        <f t="array" ref="D56">IFERROR(IF(INDEX('Disaggregation Records'!$F$3:$F$56,MATCH(RIGHT(L56,255),RIGHT('Disaggregation Records'!$D$3:$D$56,255),0))=0,"",INDEX('Disaggregation Records'!$F$3:$F$56,MATCH(RIGHT(L56,255),RIGHT('Disaggregation Records'!$D$3:$D$56,255),0))),"")</f>
        <v/>
      </c>
      <c r="E56" s="408" t="str">
        <f t="array" ref="E56">IFERROR(IF(INDEX('Disaggregation Data'!$K$3:$K$154,MATCH(RIGHT(M56,255),RIGHT('Disaggregation Data'!$J$3:$J$154,255),0))=0,"",INDEX('Disaggregation Data'!$K$3:$K$154,MATCH(RIGHT(M56,255),RIGHT('Disaggregation Data'!$J$3:$J$154,255),0))),"")</f>
        <v/>
      </c>
      <c r="F56" s="408" t="str">
        <f t="array" ref="F56">IFERROR(IF(INDEX('Disaggregation Data'!$L$3:$L$154,MATCH(RIGHT(M56,255),RIGHT('Disaggregation Data'!$J$3:$J$154,255),0))=0,"",INDEX('Disaggregation Data'!$L$3:$L$154,MATCH(RIGHT(M56,255),RIGHT('Disaggregation Data'!$J$3:$J$154,255),0))),"")</f>
        <v/>
      </c>
      <c r="G56" s="408" t="str">
        <f t="array" ref="G56">IFERROR(IF(INDEX('Disaggregation Data'!$M$3:$M$154,MATCH(RIGHT(M56,255),RIGHT('Disaggregation Data'!$J$3:$J$154,255),0))=0,"",INDEX('Disaggregation Data'!$M$3:$M$154,MATCH(RIGHT(M56,255),RIGHT('Disaggregation Data'!$J$3:$J$154,255),0))),"")</f>
        <v/>
      </c>
      <c r="H56" s="406" t="str">
        <f t="array" ref="H56">IFERROR(IF(INDEX('Disaggregation Data'!$N$3:$N$154,MATCH(RIGHT(M56,255),RIGHT('Disaggregation Data'!$J$3:$J$154,255),0))=0,"",INDEX('Disaggregation Data'!$N$3:$N$154,MATCH(RIGHT(M56,255),RIGHT('Disaggregation Data'!$J$3:$J$154,255),0))),"")</f>
        <v/>
      </c>
      <c r="I56" s="513" t="str">
        <f t="array" ref="I56">IFERROR(IF(INDEX('Disaggregation Records'!$G$3:$G$56,MATCH(RIGHT(L56,255),RIGHT('Disaggregation Records'!$D$3:$D$56,255),0))=0,"",INDEX('Disaggregation Records'!$G$3:$G$56,MATCH(RIGHT(L56,255),RIGHT('Disaggregation Records'!$D$3:$D$56,255),0))),"")</f>
        <v/>
      </c>
      <c r="J56" s="513" t="s">
        <v>420</v>
      </c>
      <c r="K56" s="513">
        <f t="shared" si="0"/>
        <v>48</v>
      </c>
      <c r="L56" s="513" t="str">
        <f t="shared" si="1"/>
        <v/>
      </c>
      <c r="M56" s="513" t="str">
        <f t="shared" si="2"/>
        <v/>
      </c>
      <c r="N56" s="519" t="b">
        <f t="shared" si="3"/>
        <v>0</v>
      </c>
      <c r="O56" s="520" t="s">
        <v>1590</v>
      </c>
      <c r="P56" s="340"/>
      <c r="Q56" s="338"/>
      <c r="U56" s="515"/>
      <c r="V56" s="515"/>
    </row>
    <row r="57" spans="1:22" ht="37.5" customHeight="1" x14ac:dyDescent="0.25">
      <c r="A57" s="465">
        <v>5</v>
      </c>
      <c r="B57" s="517" t="str">
        <f>IFERROR(VLOOKUP(A57,'Impact Indicators - Section B'!$A$9:$S$27,19,FALSE),"")</f>
        <v/>
      </c>
      <c r="C57" s="518" t="str">
        <f t="array" ref="C57">IFERROR(IF(INDEX('Disaggregation Records'!$E$3:$E$56,MATCH(RIGHT(L57,255),RIGHT('Disaggregation Records'!$D$3:$D$56,255),0))=0,"",INDEX('Disaggregation Records'!$E$3:$E$56,MATCH(RIGHT(L57,255),RIGHT('Disaggregation Records'!$D$3:$D$56,255),0))),"")</f>
        <v/>
      </c>
      <c r="D57" s="518" t="str">
        <f t="array" ref="D57">IFERROR(IF(INDEX('Disaggregation Records'!$F$3:$F$56,MATCH(RIGHT(L57,255),RIGHT('Disaggregation Records'!$D$3:$D$56,255),0))=0,"",INDEX('Disaggregation Records'!$F$3:$F$56,MATCH(RIGHT(L57,255),RIGHT('Disaggregation Records'!$D$3:$D$56,255),0))),"")</f>
        <v/>
      </c>
      <c r="E57" s="408" t="str">
        <f t="array" ref="E57">IFERROR(IF(INDEX('Disaggregation Data'!$K$3:$K$154,MATCH(RIGHT(M57,255),RIGHT('Disaggregation Data'!$J$3:$J$154,255),0))=0,"",INDEX('Disaggregation Data'!$K$3:$K$154,MATCH(RIGHT(M57,255),RIGHT('Disaggregation Data'!$J$3:$J$154,255),0))),"")</f>
        <v/>
      </c>
      <c r="F57" s="408" t="str">
        <f t="array" ref="F57">IFERROR(IF(INDEX('Disaggregation Data'!$L$3:$L$154,MATCH(RIGHT(M57,255),RIGHT('Disaggregation Data'!$J$3:$J$154,255),0))=0,"",INDEX('Disaggregation Data'!$L$3:$L$154,MATCH(RIGHT(M57,255),RIGHT('Disaggregation Data'!$J$3:$J$154,255),0))),"")</f>
        <v/>
      </c>
      <c r="G57" s="408" t="str">
        <f t="array" ref="G57">IFERROR(IF(INDEX('Disaggregation Data'!$M$3:$M$154,MATCH(RIGHT(M57,255),RIGHT('Disaggregation Data'!$J$3:$J$154,255),0))=0,"",INDEX('Disaggregation Data'!$M$3:$M$154,MATCH(RIGHT(M57,255),RIGHT('Disaggregation Data'!$J$3:$J$154,255),0))),"")</f>
        <v/>
      </c>
      <c r="H57" s="406" t="str">
        <f t="array" ref="H57">IFERROR(IF(INDEX('Disaggregation Data'!$N$3:$N$154,MATCH(RIGHT(M57,255),RIGHT('Disaggregation Data'!$J$3:$J$154,255),0))=0,"",INDEX('Disaggregation Data'!$N$3:$N$154,MATCH(RIGHT(M57,255),RIGHT('Disaggregation Data'!$J$3:$J$154,255),0))),"")</f>
        <v/>
      </c>
      <c r="I57" s="513" t="str">
        <f t="array" ref="I57">IFERROR(IF(INDEX('Disaggregation Records'!$G$3:$G$56,MATCH(RIGHT(L57,255),RIGHT('Disaggregation Records'!$D$3:$D$56,255),0))=0,"",INDEX('Disaggregation Records'!$G$3:$G$56,MATCH(RIGHT(L57,255),RIGHT('Disaggregation Records'!$D$3:$D$56,255),0))),"")</f>
        <v/>
      </c>
      <c r="J57" s="513" t="s">
        <v>420</v>
      </c>
      <c r="K57" s="513">
        <f t="shared" si="0"/>
        <v>49</v>
      </c>
      <c r="L57" s="513" t="str">
        <f t="shared" si="1"/>
        <v/>
      </c>
      <c r="M57" s="513" t="str">
        <f t="shared" si="2"/>
        <v/>
      </c>
      <c r="N57" s="519" t="b">
        <f t="shared" si="3"/>
        <v>0</v>
      </c>
      <c r="O57" s="520" t="s">
        <v>1591</v>
      </c>
      <c r="P57" s="340"/>
      <c r="Q57" s="338"/>
      <c r="U57" s="515"/>
      <c r="V57" s="515"/>
    </row>
    <row r="58" spans="1:22" ht="37.5" customHeight="1" x14ac:dyDescent="0.25">
      <c r="A58" s="465">
        <v>5</v>
      </c>
      <c r="B58" s="517" t="str">
        <f>IFERROR(VLOOKUP(A58,'Impact Indicators - Section B'!$A$9:$S$27,19,FALSE),"")</f>
        <v/>
      </c>
      <c r="C58" s="518" t="str">
        <f t="array" ref="C58">IFERROR(IF(INDEX('Disaggregation Records'!$E$3:$E$56,MATCH(RIGHT(L58,255),RIGHT('Disaggregation Records'!$D$3:$D$56,255),0))=0,"",INDEX('Disaggregation Records'!$E$3:$E$56,MATCH(RIGHT(L58,255),RIGHT('Disaggregation Records'!$D$3:$D$56,255),0))),"")</f>
        <v/>
      </c>
      <c r="D58" s="518" t="str">
        <f t="array" ref="D58">IFERROR(IF(INDEX('Disaggregation Records'!$F$3:$F$56,MATCH(RIGHT(L58,255),RIGHT('Disaggregation Records'!$D$3:$D$56,255),0))=0,"",INDEX('Disaggregation Records'!$F$3:$F$56,MATCH(RIGHT(L58,255),RIGHT('Disaggregation Records'!$D$3:$D$56,255),0))),"")</f>
        <v/>
      </c>
      <c r="E58" s="408" t="str">
        <f t="array" ref="E58">IFERROR(IF(INDEX('Disaggregation Data'!$K$3:$K$154,MATCH(RIGHT(M58,255),RIGHT('Disaggregation Data'!$J$3:$J$154,255),0))=0,"",INDEX('Disaggregation Data'!$K$3:$K$154,MATCH(RIGHT(M58,255),RIGHT('Disaggregation Data'!$J$3:$J$154,255),0))),"")</f>
        <v/>
      </c>
      <c r="F58" s="408" t="str">
        <f t="array" ref="F58">IFERROR(IF(INDEX('Disaggregation Data'!$L$3:$L$154,MATCH(RIGHT(M58,255),RIGHT('Disaggregation Data'!$J$3:$J$154,255),0))=0,"",INDEX('Disaggregation Data'!$L$3:$L$154,MATCH(RIGHT(M58,255),RIGHT('Disaggregation Data'!$J$3:$J$154,255),0))),"")</f>
        <v/>
      </c>
      <c r="G58" s="408" t="str">
        <f t="array" ref="G58">IFERROR(IF(INDEX('Disaggregation Data'!$M$3:$M$154,MATCH(RIGHT(M58,255),RIGHT('Disaggregation Data'!$J$3:$J$154,255),0))=0,"",INDEX('Disaggregation Data'!$M$3:$M$154,MATCH(RIGHT(M58,255),RIGHT('Disaggregation Data'!$J$3:$J$154,255),0))),"")</f>
        <v/>
      </c>
      <c r="H58" s="406" t="str">
        <f t="array" ref="H58">IFERROR(IF(INDEX('Disaggregation Data'!$N$3:$N$154,MATCH(RIGHT(M58,255),RIGHT('Disaggregation Data'!$J$3:$J$154,255),0))=0,"",INDEX('Disaggregation Data'!$N$3:$N$154,MATCH(RIGHT(M58,255),RIGHT('Disaggregation Data'!$J$3:$J$154,255),0))),"")</f>
        <v/>
      </c>
      <c r="I58" s="513" t="str">
        <f t="array" ref="I58">IFERROR(IF(INDEX('Disaggregation Records'!$G$3:$G$56,MATCH(RIGHT(L58,255),RIGHT('Disaggregation Records'!$D$3:$D$56,255),0))=0,"",INDEX('Disaggregation Records'!$G$3:$G$56,MATCH(RIGHT(L58,255),RIGHT('Disaggregation Records'!$D$3:$D$56,255),0))),"")</f>
        <v/>
      </c>
      <c r="J58" s="513" t="s">
        <v>420</v>
      </c>
      <c r="K58" s="513">
        <f t="shared" si="0"/>
        <v>50</v>
      </c>
      <c r="L58" s="513" t="str">
        <f t="shared" si="1"/>
        <v/>
      </c>
      <c r="M58" s="513" t="str">
        <f t="shared" si="2"/>
        <v/>
      </c>
      <c r="N58" s="519" t="b">
        <f t="shared" si="3"/>
        <v>0</v>
      </c>
      <c r="O58" s="520" t="s">
        <v>1592</v>
      </c>
      <c r="P58" s="340"/>
      <c r="Q58" s="338"/>
      <c r="U58" s="515"/>
      <c r="V58" s="515"/>
    </row>
    <row r="59" spans="1:22" ht="37.5" customHeight="1" x14ac:dyDescent="0.25">
      <c r="A59" s="465">
        <v>6</v>
      </c>
      <c r="B59" s="517" t="str">
        <f>IFERROR(VLOOKUP(A59,'Impact Indicators - Section B'!$A$9:$S$27,19,FALSE),"")</f>
        <v/>
      </c>
      <c r="C59" s="518" t="str">
        <f t="array" ref="C59">IFERROR(IF(INDEX('Disaggregation Records'!$E$3:$E$56,MATCH(RIGHT(L59,255),RIGHT('Disaggregation Records'!$D$3:$D$56,255),0))=0,"",INDEX('Disaggregation Records'!$E$3:$E$56,MATCH(RIGHT(L59,255),RIGHT('Disaggregation Records'!$D$3:$D$56,255),0))),"")</f>
        <v/>
      </c>
      <c r="D59" s="518" t="str">
        <f t="array" ref="D59">IFERROR(IF(INDEX('Disaggregation Records'!$F$3:$F$56,MATCH(RIGHT(L59,255),RIGHT('Disaggregation Records'!$D$3:$D$56,255),0))=0,"",INDEX('Disaggregation Records'!$F$3:$F$56,MATCH(RIGHT(L59,255),RIGHT('Disaggregation Records'!$D$3:$D$56,255),0))),"")</f>
        <v/>
      </c>
      <c r="E59" s="408" t="str">
        <f t="array" ref="E59">IFERROR(IF(INDEX('Disaggregation Data'!$K$3:$K$154,MATCH(RIGHT(M59,255),RIGHT('Disaggregation Data'!$J$3:$J$154,255),0))=0,"",INDEX('Disaggregation Data'!$K$3:$K$154,MATCH(RIGHT(M59,255),RIGHT('Disaggregation Data'!$J$3:$J$154,255),0))),"")</f>
        <v/>
      </c>
      <c r="F59" s="408" t="str">
        <f t="array" ref="F59">IFERROR(IF(INDEX('Disaggregation Data'!$L$3:$L$154,MATCH(RIGHT(M59,255),RIGHT('Disaggregation Data'!$J$3:$J$154,255),0))=0,"",INDEX('Disaggregation Data'!$L$3:$L$154,MATCH(RIGHT(M59,255),RIGHT('Disaggregation Data'!$J$3:$J$154,255),0))),"")</f>
        <v/>
      </c>
      <c r="G59" s="408" t="str">
        <f t="array" ref="G59">IFERROR(IF(INDEX('Disaggregation Data'!$M$3:$M$154,MATCH(RIGHT(M59,255),RIGHT('Disaggregation Data'!$J$3:$J$154,255),0))=0,"",INDEX('Disaggregation Data'!$M$3:$M$154,MATCH(RIGHT(M59,255),RIGHT('Disaggregation Data'!$J$3:$J$154,255),0))),"")</f>
        <v/>
      </c>
      <c r="H59" s="406" t="str">
        <f t="array" ref="H59">IFERROR(IF(INDEX('Disaggregation Data'!$N$3:$N$154,MATCH(RIGHT(M59,255),RIGHT('Disaggregation Data'!$J$3:$J$154,255),0))=0,"",INDEX('Disaggregation Data'!$N$3:$N$154,MATCH(RIGHT(M59,255),RIGHT('Disaggregation Data'!$J$3:$J$154,255),0))),"")</f>
        <v/>
      </c>
      <c r="I59" s="513" t="str">
        <f t="array" ref="I59">IFERROR(IF(INDEX('Disaggregation Records'!$G$3:$G$56,MATCH(RIGHT(L59,255),RIGHT('Disaggregation Records'!$D$3:$D$56,255),0))=0,"",INDEX('Disaggregation Records'!$G$3:$G$56,MATCH(RIGHT(L59,255),RIGHT('Disaggregation Records'!$D$3:$D$56,255),0))),"")</f>
        <v/>
      </c>
      <c r="J59" s="513" t="s">
        <v>421</v>
      </c>
      <c r="K59" s="513">
        <f t="shared" si="0"/>
        <v>51</v>
      </c>
      <c r="L59" s="513" t="str">
        <f t="shared" si="1"/>
        <v/>
      </c>
      <c r="M59" s="513" t="str">
        <f t="shared" si="2"/>
        <v/>
      </c>
      <c r="N59" s="519" t="b">
        <f t="shared" si="3"/>
        <v>0</v>
      </c>
      <c r="O59" s="520" t="s">
        <v>1593</v>
      </c>
      <c r="P59" s="340"/>
      <c r="Q59" s="338"/>
      <c r="U59" s="515"/>
      <c r="V59" s="515"/>
    </row>
    <row r="60" spans="1:22" ht="37.5" customHeight="1" x14ac:dyDescent="0.25">
      <c r="A60" s="465">
        <v>6</v>
      </c>
      <c r="B60" s="517" t="str">
        <f>IFERROR(VLOOKUP(A60,'Impact Indicators - Section B'!$A$9:$S$27,19,FALSE),"")</f>
        <v/>
      </c>
      <c r="C60" s="518" t="str">
        <f t="array" ref="C60">IFERROR(IF(INDEX('Disaggregation Records'!$E$3:$E$56,MATCH(RIGHT(L60,255),RIGHT('Disaggregation Records'!$D$3:$D$56,255),0))=0,"",INDEX('Disaggregation Records'!$E$3:$E$56,MATCH(RIGHT(L60,255),RIGHT('Disaggregation Records'!$D$3:$D$56,255),0))),"")</f>
        <v/>
      </c>
      <c r="D60" s="518" t="str">
        <f t="array" ref="D60">IFERROR(IF(INDEX('Disaggregation Records'!$F$3:$F$56,MATCH(RIGHT(L60,255),RIGHT('Disaggregation Records'!$D$3:$D$56,255),0))=0,"",INDEX('Disaggregation Records'!$F$3:$F$56,MATCH(RIGHT(L60,255),RIGHT('Disaggregation Records'!$D$3:$D$56,255),0))),"")</f>
        <v/>
      </c>
      <c r="E60" s="408" t="str">
        <f t="array" ref="E60">IFERROR(IF(INDEX('Disaggregation Data'!$K$3:$K$154,MATCH(RIGHT(M60,255),RIGHT('Disaggregation Data'!$J$3:$J$154,255),0))=0,"",INDEX('Disaggregation Data'!$K$3:$K$154,MATCH(RIGHT(M60,255),RIGHT('Disaggregation Data'!$J$3:$J$154,255),0))),"")</f>
        <v/>
      </c>
      <c r="F60" s="408" t="str">
        <f t="array" ref="F60">IFERROR(IF(INDEX('Disaggregation Data'!$L$3:$L$154,MATCH(RIGHT(M60,255),RIGHT('Disaggregation Data'!$J$3:$J$154,255),0))=0,"",INDEX('Disaggregation Data'!$L$3:$L$154,MATCH(RIGHT(M60,255),RIGHT('Disaggregation Data'!$J$3:$J$154,255),0))),"")</f>
        <v/>
      </c>
      <c r="G60" s="408" t="str">
        <f t="array" ref="G60">IFERROR(IF(INDEX('Disaggregation Data'!$M$3:$M$154,MATCH(RIGHT(M60,255),RIGHT('Disaggregation Data'!$J$3:$J$154,255),0))=0,"",INDEX('Disaggregation Data'!$M$3:$M$154,MATCH(RIGHT(M60,255),RIGHT('Disaggregation Data'!$J$3:$J$154,255),0))),"")</f>
        <v/>
      </c>
      <c r="H60" s="406" t="str">
        <f t="array" ref="H60">IFERROR(IF(INDEX('Disaggregation Data'!$N$3:$N$154,MATCH(RIGHT(M60,255),RIGHT('Disaggregation Data'!$J$3:$J$154,255),0))=0,"",INDEX('Disaggregation Data'!$N$3:$N$154,MATCH(RIGHT(M60,255),RIGHT('Disaggregation Data'!$J$3:$J$154,255),0))),"")</f>
        <v/>
      </c>
      <c r="I60" s="513" t="str">
        <f t="array" ref="I60">IFERROR(IF(INDEX('Disaggregation Records'!$G$3:$G$56,MATCH(RIGHT(L60,255),RIGHT('Disaggregation Records'!$D$3:$D$56,255),0))=0,"",INDEX('Disaggregation Records'!$G$3:$G$56,MATCH(RIGHT(L60,255),RIGHT('Disaggregation Records'!$D$3:$D$56,255),0))),"")</f>
        <v/>
      </c>
      <c r="J60" s="513" t="s">
        <v>421</v>
      </c>
      <c r="K60" s="513">
        <f t="shared" si="0"/>
        <v>52</v>
      </c>
      <c r="L60" s="513" t="str">
        <f t="shared" si="1"/>
        <v/>
      </c>
      <c r="M60" s="513" t="str">
        <f t="shared" si="2"/>
        <v/>
      </c>
      <c r="N60" s="519" t="b">
        <f t="shared" si="3"/>
        <v>0</v>
      </c>
      <c r="O60" s="520" t="s">
        <v>1594</v>
      </c>
      <c r="P60" s="340"/>
      <c r="Q60" s="338"/>
      <c r="U60" s="515"/>
      <c r="V60" s="515"/>
    </row>
    <row r="61" spans="1:22" ht="37.5" customHeight="1" x14ac:dyDescent="0.25">
      <c r="A61" s="465">
        <v>6</v>
      </c>
      <c r="B61" s="517" t="str">
        <f>IFERROR(VLOOKUP(A61,'Impact Indicators - Section B'!$A$9:$S$27,19,FALSE),"")</f>
        <v/>
      </c>
      <c r="C61" s="518" t="str">
        <f t="array" ref="C61">IFERROR(IF(INDEX('Disaggregation Records'!$E$3:$E$56,MATCH(RIGHT(L61,255),RIGHT('Disaggregation Records'!$D$3:$D$56,255),0))=0,"",INDEX('Disaggregation Records'!$E$3:$E$56,MATCH(RIGHT(L61,255),RIGHT('Disaggregation Records'!$D$3:$D$56,255),0))),"")</f>
        <v/>
      </c>
      <c r="D61" s="518" t="str">
        <f t="array" ref="D61">IFERROR(IF(INDEX('Disaggregation Records'!$F$3:$F$56,MATCH(RIGHT(L61,255),RIGHT('Disaggregation Records'!$D$3:$D$56,255),0))=0,"",INDEX('Disaggregation Records'!$F$3:$F$56,MATCH(RIGHT(L61,255),RIGHT('Disaggregation Records'!$D$3:$D$56,255),0))),"")</f>
        <v/>
      </c>
      <c r="E61" s="408" t="str">
        <f t="array" ref="E61">IFERROR(IF(INDEX('Disaggregation Data'!$K$3:$K$154,MATCH(RIGHT(M61,255),RIGHT('Disaggregation Data'!$J$3:$J$154,255),0))=0,"",INDEX('Disaggregation Data'!$K$3:$K$154,MATCH(RIGHT(M61,255),RIGHT('Disaggregation Data'!$J$3:$J$154,255),0))),"")</f>
        <v/>
      </c>
      <c r="F61" s="408" t="str">
        <f t="array" ref="F61">IFERROR(IF(INDEX('Disaggregation Data'!$L$3:$L$154,MATCH(RIGHT(M61,255),RIGHT('Disaggregation Data'!$J$3:$J$154,255),0))=0,"",INDEX('Disaggregation Data'!$L$3:$L$154,MATCH(RIGHT(M61,255),RIGHT('Disaggregation Data'!$J$3:$J$154,255),0))),"")</f>
        <v/>
      </c>
      <c r="G61" s="408" t="str">
        <f t="array" ref="G61">IFERROR(IF(INDEX('Disaggregation Data'!$M$3:$M$154,MATCH(RIGHT(M61,255),RIGHT('Disaggregation Data'!$J$3:$J$154,255),0))=0,"",INDEX('Disaggregation Data'!$M$3:$M$154,MATCH(RIGHT(M61,255),RIGHT('Disaggregation Data'!$J$3:$J$154,255),0))),"")</f>
        <v/>
      </c>
      <c r="H61" s="406" t="str">
        <f t="array" ref="H61">IFERROR(IF(INDEX('Disaggregation Data'!$N$3:$N$154,MATCH(RIGHT(M61,255),RIGHT('Disaggregation Data'!$J$3:$J$154,255),0))=0,"",INDEX('Disaggregation Data'!$N$3:$N$154,MATCH(RIGHT(M61,255),RIGHT('Disaggregation Data'!$J$3:$J$154,255),0))),"")</f>
        <v/>
      </c>
      <c r="I61" s="513" t="str">
        <f t="array" ref="I61">IFERROR(IF(INDEX('Disaggregation Records'!$G$3:$G$56,MATCH(RIGHT(L61,255),RIGHT('Disaggregation Records'!$D$3:$D$56,255),0))=0,"",INDEX('Disaggregation Records'!$G$3:$G$56,MATCH(RIGHT(L61,255),RIGHT('Disaggregation Records'!$D$3:$D$56,255),0))),"")</f>
        <v/>
      </c>
      <c r="J61" s="513" t="s">
        <v>421</v>
      </c>
      <c r="K61" s="513">
        <f t="shared" si="0"/>
        <v>53</v>
      </c>
      <c r="L61" s="513" t="str">
        <f t="shared" si="1"/>
        <v/>
      </c>
      <c r="M61" s="513" t="str">
        <f t="shared" si="2"/>
        <v/>
      </c>
      <c r="N61" s="519" t="b">
        <f t="shared" si="3"/>
        <v>0</v>
      </c>
      <c r="O61" s="520" t="s">
        <v>1595</v>
      </c>
      <c r="P61" s="340"/>
      <c r="Q61" s="338"/>
      <c r="U61" s="515"/>
      <c r="V61" s="515"/>
    </row>
    <row r="62" spans="1:22" ht="37.5" customHeight="1" x14ac:dyDescent="0.25">
      <c r="A62" s="465">
        <v>6</v>
      </c>
      <c r="B62" s="517" t="str">
        <f>IFERROR(VLOOKUP(A62,'Impact Indicators - Section B'!$A$9:$S$27,19,FALSE),"")</f>
        <v/>
      </c>
      <c r="C62" s="518" t="str">
        <f t="array" ref="C62">IFERROR(IF(INDEX('Disaggregation Records'!$E$3:$E$56,MATCH(RIGHT(L62,255),RIGHT('Disaggregation Records'!$D$3:$D$56,255),0))=0,"",INDEX('Disaggregation Records'!$E$3:$E$56,MATCH(RIGHT(L62,255),RIGHT('Disaggregation Records'!$D$3:$D$56,255),0))),"")</f>
        <v/>
      </c>
      <c r="D62" s="518" t="str">
        <f t="array" ref="D62">IFERROR(IF(INDEX('Disaggregation Records'!$F$3:$F$56,MATCH(RIGHT(L62,255),RIGHT('Disaggregation Records'!$D$3:$D$56,255),0))=0,"",INDEX('Disaggregation Records'!$F$3:$F$56,MATCH(RIGHT(L62,255),RIGHT('Disaggregation Records'!$D$3:$D$56,255),0))),"")</f>
        <v/>
      </c>
      <c r="E62" s="408" t="str">
        <f t="array" ref="E62">IFERROR(IF(INDEX('Disaggregation Data'!$K$3:$K$154,MATCH(RIGHT(M62,255),RIGHT('Disaggregation Data'!$J$3:$J$154,255),0))=0,"",INDEX('Disaggregation Data'!$K$3:$K$154,MATCH(RIGHT(M62,255),RIGHT('Disaggregation Data'!$J$3:$J$154,255),0))),"")</f>
        <v/>
      </c>
      <c r="F62" s="408" t="str">
        <f t="array" ref="F62">IFERROR(IF(INDEX('Disaggregation Data'!$L$3:$L$154,MATCH(RIGHT(M62,255),RIGHT('Disaggregation Data'!$J$3:$J$154,255),0))=0,"",INDEX('Disaggregation Data'!$L$3:$L$154,MATCH(RIGHT(M62,255),RIGHT('Disaggregation Data'!$J$3:$J$154,255),0))),"")</f>
        <v/>
      </c>
      <c r="G62" s="408" t="str">
        <f t="array" ref="G62">IFERROR(IF(INDEX('Disaggregation Data'!$M$3:$M$154,MATCH(RIGHT(M62,255),RIGHT('Disaggregation Data'!$J$3:$J$154,255),0))=0,"",INDEX('Disaggregation Data'!$M$3:$M$154,MATCH(RIGHT(M62,255),RIGHT('Disaggregation Data'!$J$3:$J$154,255),0))),"")</f>
        <v/>
      </c>
      <c r="H62" s="406" t="str">
        <f t="array" ref="H62">IFERROR(IF(INDEX('Disaggregation Data'!$N$3:$N$154,MATCH(RIGHT(M62,255),RIGHT('Disaggregation Data'!$J$3:$J$154,255),0))=0,"",INDEX('Disaggregation Data'!$N$3:$N$154,MATCH(RIGHT(M62,255),RIGHT('Disaggregation Data'!$J$3:$J$154,255),0))),"")</f>
        <v/>
      </c>
      <c r="I62" s="513" t="str">
        <f t="array" ref="I62">IFERROR(IF(INDEX('Disaggregation Records'!$G$3:$G$56,MATCH(RIGHT(L62,255),RIGHT('Disaggregation Records'!$D$3:$D$56,255),0))=0,"",INDEX('Disaggregation Records'!$G$3:$G$56,MATCH(RIGHT(L62,255),RIGHT('Disaggregation Records'!$D$3:$D$56,255),0))),"")</f>
        <v/>
      </c>
      <c r="J62" s="513" t="s">
        <v>421</v>
      </c>
      <c r="K62" s="513">
        <f t="shared" si="0"/>
        <v>54</v>
      </c>
      <c r="L62" s="513" t="str">
        <f t="shared" si="1"/>
        <v/>
      </c>
      <c r="M62" s="513" t="str">
        <f t="shared" si="2"/>
        <v/>
      </c>
      <c r="N62" s="519" t="b">
        <f t="shared" si="3"/>
        <v>0</v>
      </c>
      <c r="O62" s="520" t="s">
        <v>1596</v>
      </c>
      <c r="P62" s="340"/>
      <c r="Q62" s="338"/>
      <c r="U62" s="515"/>
      <c r="V62" s="515"/>
    </row>
    <row r="63" spans="1:22" ht="37.5" customHeight="1" x14ac:dyDescent="0.25">
      <c r="A63" s="465">
        <v>6</v>
      </c>
      <c r="B63" s="517" t="str">
        <f>IFERROR(VLOOKUP(A63,'Impact Indicators - Section B'!$A$9:$S$27,19,FALSE),"")</f>
        <v/>
      </c>
      <c r="C63" s="518" t="str">
        <f t="array" ref="C63">IFERROR(IF(INDEX('Disaggregation Records'!$E$3:$E$56,MATCH(RIGHT(L63,255),RIGHT('Disaggregation Records'!$D$3:$D$56,255),0))=0,"",INDEX('Disaggregation Records'!$E$3:$E$56,MATCH(RIGHT(L63,255),RIGHT('Disaggregation Records'!$D$3:$D$56,255),0))),"")</f>
        <v/>
      </c>
      <c r="D63" s="518" t="str">
        <f t="array" ref="D63">IFERROR(IF(INDEX('Disaggregation Records'!$F$3:$F$56,MATCH(RIGHT(L63,255),RIGHT('Disaggregation Records'!$D$3:$D$56,255),0))=0,"",INDEX('Disaggregation Records'!$F$3:$F$56,MATCH(RIGHT(L63,255),RIGHT('Disaggregation Records'!$D$3:$D$56,255),0))),"")</f>
        <v/>
      </c>
      <c r="E63" s="408" t="str">
        <f t="array" ref="E63">IFERROR(IF(INDEX('Disaggregation Data'!$K$3:$K$154,MATCH(RIGHT(M63,255),RIGHT('Disaggregation Data'!$J$3:$J$154,255),0))=0,"",INDEX('Disaggregation Data'!$K$3:$K$154,MATCH(RIGHT(M63,255),RIGHT('Disaggregation Data'!$J$3:$J$154,255),0))),"")</f>
        <v/>
      </c>
      <c r="F63" s="408" t="str">
        <f t="array" ref="F63">IFERROR(IF(INDEX('Disaggregation Data'!$L$3:$L$154,MATCH(RIGHT(M63,255),RIGHT('Disaggregation Data'!$J$3:$J$154,255),0))=0,"",INDEX('Disaggregation Data'!$L$3:$L$154,MATCH(RIGHT(M63,255),RIGHT('Disaggregation Data'!$J$3:$J$154,255),0))),"")</f>
        <v/>
      </c>
      <c r="G63" s="408" t="str">
        <f t="array" ref="G63">IFERROR(IF(INDEX('Disaggregation Data'!$M$3:$M$154,MATCH(RIGHT(M63,255),RIGHT('Disaggregation Data'!$J$3:$J$154,255),0))=0,"",INDEX('Disaggregation Data'!$M$3:$M$154,MATCH(RIGHT(M63,255),RIGHT('Disaggregation Data'!$J$3:$J$154,255),0))),"")</f>
        <v/>
      </c>
      <c r="H63" s="406" t="str">
        <f t="array" ref="H63">IFERROR(IF(INDEX('Disaggregation Data'!$N$3:$N$154,MATCH(RIGHT(M63,255),RIGHT('Disaggregation Data'!$J$3:$J$154,255),0))=0,"",INDEX('Disaggregation Data'!$N$3:$N$154,MATCH(RIGHT(M63,255),RIGHT('Disaggregation Data'!$J$3:$J$154,255),0))),"")</f>
        <v/>
      </c>
      <c r="I63" s="513" t="str">
        <f t="array" ref="I63">IFERROR(IF(INDEX('Disaggregation Records'!$G$3:$G$56,MATCH(RIGHT(L63,255),RIGHT('Disaggregation Records'!$D$3:$D$56,255),0))=0,"",INDEX('Disaggregation Records'!$G$3:$G$56,MATCH(RIGHT(L63,255),RIGHT('Disaggregation Records'!$D$3:$D$56,255),0))),"")</f>
        <v/>
      </c>
      <c r="J63" s="513" t="s">
        <v>421</v>
      </c>
      <c r="K63" s="513">
        <f t="shared" si="0"/>
        <v>55</v>
      </c>
      <c r="L63" s="513" t="str">
        <f t="shared" si="1"/>
        <v/>
      </c>
      <c r="M63" s="513" t="str">
        <f t="shared" si="2"/>
        <v/>
      </c>
      <c r="N63" s="519" t="b">
        <f t="shared" si="3"/>
        <v>0</v>
      </c>
      <c r="O63" s="520" t="s">
        <v>1597</v>
      </c>
      <c r="P63" s="340"/>
      <c r="Q63" s="338"/>
      <c r="U63" s="515"/>
      <c r="V63" s="515"/>
    </row>
    <row r="64" spans="1:22" ht="37.5" customHeight="1" x14ac:dyDescent="0.25">
      <c r="A64" s="465">
        <v>6</v>
      </c>
      <c r="B64" s="517" t="str">
        <f>IFERROR(VLOOKUP(A64,'Impact Indicators - Section B'!$A$9:$S$27,19,FALSE),"")</f>
        <v/>
      </c>
      <c r="C64" s="518" t="str">
        <f t="array" ref="C64">IFERROR(IF(INDEX('Disaggregation Records'!$E$3:$E$56,MATCH(RIGHT(L64,255),RIGHT('Disaggregation Records'!$D$3:$D$56,255),0))=0,"",INDEX('Disaggregation Records'!$E$3:$E$56,MATCH(RIGHT(L64,255),RIGHT('Disaggregation Records'!$D$3:$D$56,255),0))),"")</f>
        <v/>
      </c>
      <c r="D64" s="518" t="str">
        <f t="array" ref="D64">IFERROR(IF(INDEX('Disaggregation Records'!$F$3:$F$56,MATCH(RIGHT(L64,255),RIGHT('Disaggregation Records'!$D$3:$D$56,255),0))=0,"",INDEX('Disaggregation Records'!$F$3:$F$56,MATCH(RIGHT(L64,255),RIGHT('Disaggregation Records'!$D$3:$D$56,255),0))),"")</f>
        <v/>
      </c>
      <c r="E64" s="408" t="str">
        <f t="array" ref="E64">IFERROR(IF(INDEX('Disaggregation Data'!$K$3:$K$154,MATCH(RIGHT(M64,255),RIGHT('Disaggregation Data'!$J$3:$J$154,255),0))=0,"",INDEX('Disaggregation Data'!$K$3:$K$154,MATCH(RIGHT(M64,255),RIGHT('Disaggregation Data'!$J$3:$J$154,255),0))),"")</f>
        <v/>
      </c>
      <c r="F64" s="408" t="str">
        <f t="array" ref="F64">IFERROR(IF(INDEX('Disaggregation Data'!$L$3:$L$154,MATCH(RIGHT(M64,255),RIGHT('Disaggregation Data'!$J$3:$J$154,255),0))=0,"",INDEX('Disaggregation Data'!$L$3:$L$154,MATCH(RIGHT(M64,255),RIGHT('Disaggregation Data'!$J$3:$J$154,255),0))),"")</f>
        <v/>
      </c>
      <c r="G64" s="408" t="str">
        <f t="array" ref="G64">IFERROR(IF(INDEX('Disaggregation Data'!$M$3:$M$154,MATCH(RIGHT(M64,255),RIGHT('Disaggregation Data'!$J$3:$J$154,255),0))=0,"",INDEX('Disaggregation Data'!$M$3:$M$154,MATCH(RIGHT(M64,255),RIGHT('Disaggregation Data'!$J$3:$J$154,255),0))),"")</f>
        <v/>
      </c>
      <c r="H64" s="406" t="str">
        <f t="array" ref="H64">IFERROR(IF(INDEX('Disaggregation Data'!$N$3:$N$154,MATCH(RIGHT(M64,255),RIGHT('Disaggregation Data'!$J$3:$J$154,255),0))=0,"",INDEX('Disaggregation Data'!$N$3:$N$154,MATCH(RIGHT(M64,255),RIGHT('Disaggregation Data'!$J$3:$J$154,255),0))),"")</f>
        <v/>
      </c>
      <c r="I64" s="513" t="str">
        <f t="array" ref="I64">IFERROR(IF(INDEX('Disaggregation Records'!$G$3:$G$56,MATCH(RIGHT(L64,255),RIGHT('Disaggregation Records'!$D$3:$D$56,255),0))=0,"",INDEX('Disaggregation Records'!$G$3:$G$56,MATCH(RIGHT(L64,255),RIGHT('Disaggregation Records'!$D$3:$D$56,255),0))),"")</f>
        <v/>
      </c>
      <c r="J64" s="513" t="s">
        <v>421</v>
      </c>
      <c r="K64" s="513">
        <f t="shared" si="0"/>
        <v>56</v>
      </c>
      <c r="L64" s="513" t="str">
        <f t="shared" si="1"/>
        <v/>
      </c>
      <c r="M64" s="513" t="str">
        <f t="shared" si="2"/>
        <v/>
      </c>
      <c r="N64" s="519" t="b">
        <f t="shared" si="3"/>
        <v>0</v>
      </c>
      <c r="O64" s="520" t="s">
        <v>1598</v>
      </c>
      <c r="P64" s="340"/>
      <c r="Q64" s="338"/>
      <c r="U64" s="515"/>
      <c r="V64" s="515"/>
    </row>
    <row r="65" spans="1:22" ht="37.5" customHeight="1" x14ac:dyDescent="0.25">
      <c r="A65" s="465">
        <v>6</v>
      </c>
      <c r="B65" s="517" t="str">
        <f>IFERROR(VLOOKUP(A65,'Impact Indicators - Section B'!$A$9:$S$27,19,FALSE),"")</f>
        <v/>
      </c>
      <c r="C65" s="518" t="str">
        <f t="array" ref="C65">IFERROR(IF(INDEX('Disaggregation Records'!$E$3:$E$56,MATCH(RIGHT(L65,255),RIGHT('Disaggregation Records'!$D$3:$D$56,255),0))=0,"",INDEX('Disaggregation Records'!$E$3:$E$56,MATCH(RIGHT(L65,255),RIGHT('Disaggregation Records'!$D$3:$D$56,255),0))),"")</f>
        <v/>
      </c>
      <c r="D65" s="518" t="str">
        <f t="array" ref="D65">IFERROR(IF(INDEX('Disaggregation Records'!$F$3:$F$56,MATCH(RIGHT(L65,255),RIGHT('Disaggregation Records'!$D$3:$D$56,255),0))=0,"",INDEX('Disaggregation Records'!$F$3:$F$56,MATCH(RIGHT(L65,255),RIGHT('Disaggregation Records'!$D$3:$D$56,255),0))),"")</f>
        <v/>
      </c>
      <c r="E65" s="408" t="str">
        <f t="array" ref="E65">IFERROR(IF(INDEX('Disaggregation Data'!$K$3:$K$154,MATCH(RIGHT(M65,255),RIGHT('Disaggregation Data'!$J$3:$J$154,255),0))=0,"",INDEX('Disaggregation Data'!$K$3:$K$154,MATCH(RIGHT(M65,255),RIGHT('Disaggregation Data'!$J$3:$J$154,255),0))),"")</f>
        <v/>
      </c>
      <c r="F65" s="408" t="str">
        <f t="array" ref="F65">IFERROR(IF(INDEX('Disaggregation Data'!$L$3:$L$154,MATCH(RIGHT(M65,255),RIGHT('Disaggregation Data'!$J$3:$J$154,255),0))=0,"",INDEX('Disaggregation Data'!$L$3:$L$154,MATCH(RIGHT(M65,255),RIGHT('Disaggregation Data'!$J$3:$J$154,255),0))),"")</f>
        <v/>
      </c>
      <c r="G65" s="408" t="str">
        <f t="array" ref="G65">IFERROR(IF(INDEX('Disaggregation Data'!$M$3:$M$154,MATCH(RIGHT(M65,255),RIGHT('Disaggregation Data'!$J$3:$J$154,255),0))=0,"",INDEX('Disaggregation Data'!$M$3:$M$154,MATCH(RIGHT(M65,255),RIGHT('Disaggregation Data'!$J$3:$J$154,255),0))),"")</f>
        <v/>
      </c>
      <c r="H65" s="406" t="str">
        <f t="array" ref="H65">IFERROR(IF(INDEX('Disaggregation Data'!$N$3:$N$154,MATCH(RIGHT(M65,255),RIGHT('Disaggregation Data'!$J$3:$J$154,255),0))=0,"",INDEX('Disaggregation Data'!$N$3:$N$154,MATCH(RIGHT(M65,255),RIGHT('Disaggregation Data'!$J$3:$J$154,255),0))),"")</f>
        <v/>
      </c>
      <c r="I65" s="513" t="str">
        <f t="array" ref="I65">IFERROR(IF(INDEX('Disaggregation Records'!$G$3:$G$56,MATCH(RIGHT(L65,255),RIGHT('Disaggregation Records'!$D$3:$D$56,255),0))=0,"",INDEX('Disaggregation Records'!$G$3:$G$56,MATCH(RIGHT(L65,255),RIGHT('Disaggregation Records'!$D$3:$D$56,255),0))),"")</f>
        <v/>
      </c>
      <c r="J65" s="513" t="s">
        <v>421</v>
      </c>
      <c r="K65" s="513">
        <f t="shared" si="0"/>
        <v>57</v>
      </c>
      <c r="L65" s="513" t="str">
        <f t="shared" si="1"/>
        <v/>
      </c>
      <c r="M65" s="513" t="str">
        <f t="shared" si="2"/>
        <v/>
      </c>
      <c r="N65" s="519" t="b">
        <f t="shared" si="3"/>
        <v>0</v>
      </c>
      <c r="O65" s="520" t="s">
        <v>1599</v>
      </c>
      <c r="P65" s="340"/>
      <c r="Q65" s="338"/>
      <c r="U65" s="515"/>
      <c r="V65" s="515"/>
    </row>
    <row r="66" spans="1:22" ht="37.5" customHeight="1" x14ac:dyDescent="0.25">
      <c r="A66" s="465">
        <v>6</v>
      </c>
      <c r="B66" s="517" t="str">
        <f>IFERROR(VLOOKUP(A66,'Impact Indicators - Section B'!$A$9:$S$27,19,FALSE),"")</f>
        <v/>
      </c>
      <c r="C66" s="518" t="str">
        <f t="array" ref="C66">IFERROR(IF(INDEX('Disaggregation Records'!$E$3:$E$56,MATCH(RIGHT(L66,255),RIGHT('Disaggregation Records'!$D$3:$D$56,255),0))=0,"",INDEX('Disaggregation Records'!$E$3:$E$56,MATCH(RIGHT(L66,255),RIGHT('Disaggregation Records'!$D$3:$D$56,255),0))),"")</f>
        <v/>
      </c>
      <c r="D66" s="518" t="str">
        <f t="array" ref="D66">IFERROR(IF(INDEX('Disaggregation Records'!$F$3:$F$56,MATCH(RIGHT(L66,255),RIGHT('Disaggregation Records'!$D$3:$D$56,255),0))=0,"",INDEX('Disaggregation Records'!$F$3:$F$56,MATCH(RIGHT(L66,255),RIGHT('Disaggregation Records'!$D$3:$D$56,255),0))),"")</f>
        <v/>
      </c>
      <c r="E66" s="408" t="str">
        <f t="array" ref="E66">IFERROR(IF(INDEX('Disaggregation Data'!$K$3:$K$154,MATCH(RIGHT(M66,255),RIGHT('Disaggregation Data'!$J$3:$J$154,255),0))=0,"",INDEX('Disaggregation Data'!$K$3:$K$154,MATCH(RIGHT(M66,255),RIGHT('Disaggregation Data'!$J$3:$J$154,255),0))),"")</f>
        <v/>
      </c>
      <c r="F66" s="408" t="str">
        <f t="array" ref="F66">IFERROR(IF(INDEX('Disaggregation Data'!$L$3:$L$154,MATCH(RIGHT(M66,255),RIGHT('Disaggregation Data'!$J$3:$J$154,255),0))=0,"",INDEX('Disaggregation Data'!$L$3:$L$154,MATCH(RIGHT(M66,255),RIGHT('Disaggregation Data'!$J$3:$J$154,255),0))),"")</f>
        <v/>
      </c>
      <c r="G66" s="408" t="str">
        <f t="array" ref="G66">IFERROR(IF(INDEX('Disaggregation Data'!$M$3:$M$154,MATCH(RIGHT(M66,255),RIGHT('Disaggregation Data'!$J$3:$J$154,255),0))=0,"",INDEX('Disaggregation Data'!$M$3:$M$154,MATCH(RIGHT(M66,255),RIGHT('Disaggregation Data'!$J$3:$J$154,255),0))),"")</f>
        <v/>
      </c>
      <c r="H66" s="406" t="str">
        <f t="array" ref="H66">IFERROR(IF(INDEX('Disaggregation Data'!$N$3:$N$154,MATCH(RIGHT(M66,255),RIGHT('Disaggregation Data'!$J$3:$J$154,255),0))=0,"",INDEX('Disaggregation Data'!$N$3:$N$154,MATCH(RIGHT(M66,255),RIGHT('Disaggregation Data'!$J$3:$J$154,255),0))),"")</f>
        <v/>
      </c>
      <c r="I66" s="513" t="str">
        <f t="array" ref="I66">IFERROR(IF(INDEX('Disaggregation Records'!$G$3:$G$56,MATCH(RIGHT(L66,255),RIGHT('Disaggregation Records'!$D$3:$D$56,255),0))=0,"",INDEX('Disaggregation Records'!$G$3:$G$56,MATCH(RIGHT(L66,255),RIGHT('Disaggregation Records'!$D$3:$D$56,255),0))),"")</f>
        <v/>
      </c>
      <c r="J66" s="513" t="s">
        <v>421</v>
      </c>
      <c r="K66" s="513">
        <f t="shared" si="0"/>
        <v>58</v>
      </c>
      <c r="L66" s="513" t="str">
        <f t="shared" si="1"/>
        <v/>
      </c>
      <c r="M66" s="513" t="str">
        <f t="shared" si="2"/>
        <v/>
      </c>
      <c r="N66" s="519" t="b">
        <f t="shared" si="3"/>
        <v>0</v>
      </c>
      <c r="O66" s="520" t="s">
        <v>1600</v>
      </c>
      <c r="P66" s="340"/>
      <c r="Q66" s="338"/>
      <c r="U66" s="515"/>
      <c r="V66" s="515"/>
    </row>
    <row r="67" spans="1:22" ht="37.5" customHeight="1" x14ac:dyDescent="0.25">
      <c r="A67" s="465">
        <v>6</v>
      </c>
      <c r="B67" s="517" t="str">
        <f>IFERROR(VLOOKUP(A67,'Impact Indicators - Section B'!$A$9:$S$27,19,FALSE),"")</f>
        <v/>
      </c>
      <c r="C67" s="518" t="str">
        <f t="array" ref="C67">IFERROR(IF(INDEX('Disaggregation Records'!$E$3:$E$56,MATCH(RIGHT(L67,255),RIGHT('Disaggregation Records'!$D$3:$D$56,255),0))=0,"",INDEX('Disaggregation Records'!$E$3:$E$56,MATCH(RIGHT(L67,255),RIGHT('Disaggregation Records'!$D$3:$D$56,255),0))),"")</f>
        <v/>
      </c>
      <c r="D67" s="518" t="str">
        <f t="array" ref="D67">IFERROR(IF(INDEX('Disaggregation Records'!$F$3:$F$56,MATCH(RIGHT(L67,255),RIGHT('Disaggregation Records'!$D$3:$D$56,255),0))=0,"",INDEX('Disaggregation Records'!$F$3:$F$56,MATCH(RIGHT(L67,255),RIGHT('Disaggregation Records'!$D$3:$D$56,255),0))),"")</f>
        <v/>
      </c>
      <c r="E67" s="408" t="str">
        <f t="array" ref="E67">IFERROR(IF(INDEX('Disaggregation Data'!$K$3:$K$154,MATCH(RIGHT(M67,255),RIGHT('Disaggregation Data'!$J$3:$J$154,255),0))=0,"",INDEX('Disaggregation Data'!$K$3:$K$154,MATCH(RIGHT(M67,255),RIGHT('Disaggregation Data'!$J$3:$J$154,255),0))),"")</f>
        <v/>
      </c>
      <c r="F67" s="408" t="str">
        <f t="array" ref="F67">IFERROR(IF(INDEX('Disaggregation Data'!$L$3:$L$154,MATCH(RIGHT(M67,255),RIGHT('Disaggregation Data'!$J$3:$J$154,255),0))=0,"",INDEX('Disaggregation Data'!$L$3:$L$154,MATCH(RIGHT(M67,255),RIGHT('Disaggregation Data'!$J$3:$J$154,255),0))),"")</f>
        <v/>
      </c>
      <c r="G67" s="408" t="str">
        <f t="array" ref="G67">IFERROR(IF(INDEX('Disaggregation Data'!$M$3:$M$154,MATCH(RIGHT(M67,255),RIGHT('Disaggregation Data'!$J$3:$J$154,255),0))=0,"",INDEX('Disaggregation Data'!$M$3:$M$154,MATCH(RIGHT(M67,255),RIGHT('Disaggregation Data'!$J$3:$J$154,255),0))),"")</f>
        <v/>
      </c>
      <c r="H67" s="406" t="str">
        <f t="array" ref="H67">IFERROR(IF(INDEX('Disaggregation Data'!$N$3:$N$154,MATCH(RIGHT(M67,255),RIGHT('Disaggregation Data'!$J$3:$J$154,255),0))=0,"",INDEX('Disaggregation Data'!$N$3:$N$154,MATCH(RIGHT(M67,255),RIGHT('Disaggregation Data'!$J$3:$J$154,255),0))),"")</f>
        <v/>
      </c>
      <c r="I67" s="513" t="str">
        <f t="array" ref="I67">IFERROR(IF(INDEX('Disaggregation Records'!$G$3:$G$56,MATCH(RIGHT(L67,255),RIGHT('Disaggregation Records'!$D$3:$D$56,255),0))=0,"",INDEX('Disaggregation Records'!$G$3:$G$56,MATCH(RIGHT(L67,255),RIGHT('Disaggregation Records'!$D$3:$D$56,255),0))),"")</f>
        <v/>
      </c>
      <c r="J67" s="513" t="s">
        <v>421</v>
      </c>
      <c r="K67" s="513">
        <f t="shared" si="0"/>
        <v>59</v>
      </c>
      <c r="L67" s="513" t="str">
        <f t="shared" si="1"/>
        <v/>
      </c>
      <c r="M67" s="513" t="str">
        <f t="shared" si="2"/>
        <v/>
      </c>
      <c r="N67" s="519" t="b">
        <f t="shared" si="3"/>
        <v>0</v>
      </c>
      <c r="O67" s="520" t="s">
        <v>1601</v>
      </c>
      <c r="P67" s="340"/>
      <c r="Q67" s="338"/>
      <c r="U67" s="515"/>
      <c r="V67" s="515"/>
    </row>
    <row r="68" spans="1:22" ht="37.5" customHeight="1" x14ac:dyDescent="0.25">
      <c r="A68" s="465">
        <v>6</v>
      </c>
      <c r="B68" s="517" t="str">
        <f>IFERROR(VLOOKUP(A68,'Impact Indicators - Section B'!$A$9:$S$27,19,FALSE),"")</f>
        <v/>
      </c>
      <c r="C68" s="518" t="str">
        <f t="array" ref="C68">IFERROR(IF(INDEX('Disaggregation Records'!$E$3:$E$56,MATCH(RIGHT(L68,255),RIGHT('Disaggregation Records'!$D$3:$D$56,255),0))=0,"",INDEX('Disaggregation Records'!$E$3:$E$56,MATCH(RIGHT(L68,255),RIGHT('Disaggregation Records'!$D$3:$D$56,255),0))),"")</f>
        <v/>
      </c>
      <c r="D68" s="518" t="str">
        <f t="array" ref="D68">IFERROR(IF(INDEX('Disaggregation Records'!$F$3:$F$56,MATCH(RIGHT(L68,255),RIGHT('Disaggregation Records'!$D$3:$D$56,255),0))=0,"",INDEX('Disaggregation Records'!$F$3:$F$56,MATCH(RIGHT(L68,255),RIGHT('Disaggregation Records'!$D$3:$D$56,255),0))),"")</f>
        <v/>
      </c>
      <c r="E68" s="408" t="str">
        <f t="array" ref="E68">IFERROR(IF(INDEX('Disaggregation Data'!$K$3:$K$154,MATCH(RIGHT(M68,255),RIGHT('Disaggregation Data'!$J$3:$J$154,255),0))=0,"",INDEX('Disaggregation Data'!$K$3:$K$154,MATCH(RIGHT(M68,255),RIGHT('Disaggregation Data'!$J$3:$J$154,255),0))),"")</f>
        <v/>
      </c>
      <c r="F68" s="408" t="str">
        <f t="array" ref="F68">IFERROR(IF(INDEX('Disaggregation Data'!$L$3:$L$154,MATCH(RIGHT(M68,255),RIGHT('Disaggregation Data'!$J$3:$J$154,255),0))=0,"",INDEX('Disaggregation Data'!$L$3:$L$154,MATCH(RIGHT(M68,255),RIGHT('Disaggregation Data'!$J$3:$J$154,255),0))),"")</f>
        <v/>
      </c>
      <c r="G68" s="408" t="str">
        <f t="array" ref="G68">IFERROR(IF(INDEX('Disaggregation Data'!$M$3:$M$154,MATCH(RIGHT(M68,255),RIGHT('Disaggregation Data'!$J$3:$J$154,255),0))=0,"",INDEX('Disaggregation Data'!$M$3:$M$154,MATCH(RIGHT(M68,255),RIGHT('Disaggregation Data'!$J$3:$J$154,255),0))),"")</f>
        <v/>
      </c>
      <c r="H68" s="406" t="str">
        <f t="array" ref="H68">IFERROR(IF(INDEX('Disaggregation Data'!$N$3:$N$154,MATCH(RIGHT(M68,255),RIGHT('Disaggregation Data'!$J$3:$J$154,255),0))=0,"",INDEX('Disaggregation Data'!$N$3:$N$154,MATCH(RIGHT(M68,255),RIGHT('Disaggregation Data'!$J$3:$J$154,255),0))),"")</f>
        <v/>
      </c>
      <c r="I68" s="513" t="str">
        <f t="array" ref="I68">IFERROR(IF(INDEX('Disaggregation Records'!$G$3:$G$56,MATCH(RIGHT(L68,255),RIGHT('Disaggregation Records'!$D$3:$D$56,255),0))=0,"",INDEX('Disaggregation Records'!$G$3:$G$56,MATCH(RIGHT(L68,255),RIGHT('Disaggregation Records'!$D$3:$D$56,255),0))),"")</f>
        <v/>
      </c>
      <c r="J68" s="513" t="s">
        <v>421</v>
      </c>
      <c r="K68" s="513">
        <f t="shared" si="0"/>
        <v>60</v>
      </c>
      <c r="L68" s="513" t="str">
        <f t="shared" si="1"/>
        <v/>
      </c>
      <c r="M68" s="513" t="str">
        <f t="shared" si="2"/>
        <v/>
      </c>
      <c r="N68" s="519" t="b">
        <f t="shared" si="3"/>
        <v>0</v>
      </c>
      <c r="O68" s="520" t="s">
        <v>1602</v>
      </c>
      <c r="P68" s="340"/>
      <c r="Q68" s="338"/>
      <c r="U68" s="515"/>
      <c r="V68" s="515"/>
    </row>
    <row r="69" spans="1:22" ht="37.5" customHeight="1" x14ac:dyDescent="0.25">
      <c r="A69" s="465">
        <v>7</v>
      </c>
      <c r="B69" s="517" t="str">
        <f>IFERROR(VLOOKUP(A69,'Impact Indicators - Section B'!$A$9:$S$27,19,FALSE),"")</f>
        <v/>
      </c>
      <c r="C69" s="518" t="str">
        <f t="array" ref="C69">IFERROR(IF(INDEX('Disaggregation Records'!$E$3:$E$56,MATCH(RIGHT(L69,255),RIGHT('Disaggregation Records'!$D$3:$D$56,255),0))=0,"",INDEX('Disaggregation Records'!$E$3:$E$56,MATCH(RIGHT(L69,255),RIGHT('Disaggregation Records'!$D$3:$D$56,255),0))),"")</f>
        <v/>
      </c>
      <c r="D69" s="518" t="str">
        <f t="array" ref="D69">IFERROR(IF(INDEX('Disaggregation Records'!$F$3:$F$56,MATCH(RIGHT(L69,255),RIGHT('Disaggregation Records'!$D$3:$D$56,255),0))=0,"",INDEX('Disaggregation Records'!$F$3:$F$56,MATCH(RIGHT(L69,255),RIGHT('Disaggregation Records'!$D$3:$D$56,255),0))),"")</f>
        <v/>
      </c>
      <c r="E69" s="408" t="str">
        <f t="array" ref="E69">IFERROR(IF(INDEX('Disaggregation Data'!$K$3:$K$154,MATCH(RIGHT(M69,255),RIGHT('Disaggregation Data'!$J$3:$J$154,255),0))=0,"",INDEX('Disaggregation Data'!$K$3:$K$154,MATCH(RIGHT(M69,255),RIGHT('Disaggregation Data'!$J$3:$J$154,255),0))),"")</f>
        <v/>
      </c>
      <c r="F69" s="408" t="str">
        <f t="array" ref="F69">IFERROR(IF(INDEX('Disaggregation Data'!$L$3:$L$154,MATCH(RIGHT(M69,255),RIGHT('Disaggregation Data'!$J$3:$J$154,255),0))=0,"",INDEX('Disaggregation Data'!$L$3:$L$154,MATCH(RIGHT(M69,255),RIGHT('Disaggregation Data'!$J$3:$J$154,255),0))),"")</f>
        <v/>
      </c>
      <c r="G69" s="408" t="str">
        <f t="array" ref="G69">IFERROR(IF(INDEX('Disaggregation Data'!$M$3:$M$154,MATCH(RIGHT(M69,255),RIGHT('Disaggregation Data'!$J$3:$J$154,255),0))=0,"",INDEX('Disaggregation Data'!$M$3:$M$154,MATCH(RIGHT(M69,255),RIGHT('Disaggregation Data'!$J$3:$J$154,255),0))),"")</f>
        <v/>
      </c>
      <c r="H69" s="406" t="str">
        <f t="array" ref="H69">IFERROR(IF(INDEX('Disaggregation Data'!$N$3:$N$154,MATCH(RIGHT(M69,255),RIGHT('Disaggregation Data'!$J$3:$J$154,255),0))=0,"",INDEX('Disaggregation Data'!$N$3:$N$154,MATCH(RIGHT(M69,255),RIGHT('Disaggregation Data'!$J$3:$J$154,255),0))),"")</f>
        <v/>
      </c>
      <c r="I69" s="513" t="str">
        <f t="array" ref="I69">IFERROR(IF(INDEX('Disaggregation Records'!$G$3:$G$56,MATCH(RIGHT(L69,255),RIGHT('Disaggregation Records'!$D$3:$D$56,255),0))=0,"",INDEX('Disaggregation Records'!$G$3:$G$56,MATCH(RIGHT(L69,255),RIGHT('Disaggregation Records'!$D$3:$D$56,255),0))),"")</f>
        <v/>
      </c>
      <c r="J69" s="513" t="s">
        <v>422</v>
      </c>
      <c r="K69" s="513">
        <f t="shared" si="0"/>
        <v>61</v>
      </c>
      <c r="L69" s="513" t="str">
        <f t="shared" si="1"/>
        <v/>
      </c>
      <c r="M69" s="513" t="str">
        <f t="shared" si="2"/>
        <v/>
      </c>
      <c r="N69" s="519" t="b">
        <f t="shared" si="3"/>
        <v>0</v>
      </c>
      <c r="O69" s="520" t="s">
        <v>1603</v>
      </c>
      <c r="P69" s="340"/>
      <c r="Q69" s="338"/>
      <c r="U69" s="515"/>
      <c r="V69" s="515"/>
    </row>
    <row r="70" spans="1:22" ht="37.5" customHeight="1" x14ac:dyDescent="0.25">
      <c r="A70" s="465">
        <v>7</v>
      </c>
      <c r="B70" s="517" t="str">
        <f>IFERROR(VLOOKUP(A70,'Impact Indicators - Section B'!$A$9:$S$27,19,FALSE),"")</f>
        <v/>
      </c>
      <c r="C70" s="518" t="str">
        <f t="array" ref="C70">IFERROR(IF(INDEX('Disaggregation Records'!$E$3:$E$56,MATCH(RIGHT(L70,255),RIGHT('Disaggregation Records'!$D$3:$D$56,255),0))=0,"",INDEX('Disaggregation Records'!$E$3:$E$56,MATCH(RIGHT(L70,255),RIGHT('Disaggregation Records'!$D$3:$D$56,255),0))),"")</f>
        <v/>
      </c>
      <c r="D70" s="518" t="str">
        <f t="array" ref="D70">IFERROR(IF(INDEX('Disaggregation Records'!$F$3:$F$56,MATCH(RIGHT(L70,255),RIGHT('Disaggregation Records'!$D$3:$D$56,255),0))=0,"",INDEX('Disaggregation Records'!$F$3:$F$56,MATCH(RIGHT(L70,255),RIGHT('Disaggregation Records'!$D$3:$D$56,255),0))),"")</f>
        <v/>
      </c>
      <c r="E70" s="408" t="str">
        <f t="array" ref="E70">IFERROR(IF(INDEX('Disaggregation Data'!$K$3:$K$154,MATCH(RIGHT(M70,255),RIGHT('Disaggregation Data'!$J$3:$J$154,255),0))=0,"",INDEX('Disaggregation Data'!$K$3:$K$154,MATCH(RIGHT(M70,255),RIGHT('Disaggregation Data'!$J$3:$J$154,255),0))),"")</f>
        <v/>
      </c>
      <c r="F70" s="408" t="str">
        <f t="array" ref="F70">IFERROR(IF(INDEX('Disaggregation Data'!$L$3:$L$154,MATCH(RIGHT(M70,255),RIGHT('Disaggregation Data'!$J$3:$J$154,255),0))=0,"",INDEX('Disaggregation Data'!$L$3:$L$154,MATCH(RIGHT(M70,255),RIGHT('Disaggregation Data'!$J$3:$J$154,255),0))),"")</f>
        <v/>
      </c>
      <c r="G70" s="408" t="str">
        <f t="array" ref="G70">IFERROR(IF(INDEX('Disaggregation Data'!$M$3:$M$154,MATCH(RIGHT(M70,255),RIGHT('Disaggregation Data'!$J$3:$J$154,255),0))=0,"",INDEX('Disaggregation Data'!$M$3:$M$154,MATCH(RIGHT(M70,255),RIGHT('Disaggregation Data'!$J$3:$J$154,255),0))),"")</f>
        <v/>
      </c>
      <c r="H70" s="406" t="str">
        <f t="array" ref="H70">IFERROR(IF(INDEX('Disaggregation Data'!$N$3:$N$154,MATCH(RIGHT(M70,255),RIGHT('Disaggregation Data'!$J$3:$J$154,255),0))=0,"",INDEX('Disaggregation Data'!$N$3:$N$154,MATCH(RIGHT(M70,255),RIGHT('Disaggregation Data'!$J$3:$J$154,255),0))),"")</f>
        <v/>
      </c>
      <c r="I70" s="513" t="str">
        <f t="array" ref="I70">IFERROR(IF(INDEX('Disaggregation Records'!$G$3:$G$56,MATCH(RIGHT(L70,255),RIGHT('Disaggregation Records'!$D$3:$D$56,255),0))=0,"",INDEX('Disaggregation Records'!$G$3:$G$56,MATCH(RIGHT(L70,255),RIGHT('Disaggregation Records'!$D$3:$D$56,255),0))),"")</f>
        <v/>
      </c>
      <c r="J70" s="513" t="s">
        <v>422</v>
      </c>
      <c r="K70" s="513">
        <f t="shared" si="0"/>
        <v>62</v>
      </c>
      <c r="L70" s="513" t="str">
        <f t="shared" si="1"/>
        <v/>
      </c>
      <c r="M70" s="513" t="str">
        <f t="shared" si="2"/>
        <v/>
      </c>
      <c r="N70" s="519" t="b">
        <f t="shared" si="3"/>
        <v>0</v>
      </c>
      <c r="O70" s="520" t="s">
        <v>1604</v>
      </c>
      <c r="P70" s="340"/>
      <c r="Q70" s="338"/>
      <c r="U70" s="515"/>
      <c r="V70" s="515"/>
    </row>
    <row r="71" spans="1:22" ht="37.5" customHeight="1" x14ac:dyDescent="0.25">
      <c r="A71" s="465">
        <v>7</v>
      </c>
      <c r="B71" s="517" t="str">
        <f>IFERROR(VLOOKUP(A71,'Impact Indicators - Section B'!$A$9:$S$27,19,FALSE),"")</f>
        <v/>
      </c>
      <c r="C71" s="518" t="str">
        <f t="array" ref="C71">IFERROR(IF(INDEX('Disaggregation Records'!$E$3:$E$56,MATCH(RIGHT(L71,255),RIGHT('Disaggregation Records'!$D$3:$D$56,255),0))=0,"",INDEX('Disaggregation Records'!$E$3:$E$56,MATCH(RIGHT(L71,255),RIGHT('Disaggregation Records'!$D$3:$D$56,255),0))),"")</f>
        <v/>
      </c>
      <c r="D71" s="518" t="str">
        <f t="array" ref="D71">IFERROR(IF(INDEX('Disaggregation Records'!$F$3:$F$56,MATCH(RIGHT(L71,255),RIGHT('Disaggregation Records'!$D$3:$D$56,255),0))=0,"",INDEX('Disaggregation Records'!$F$3:$F$56,MATCH(RIGHT(L71,255),RIGHT('Disaggregation Records'!$D$3:$D$56,255),0))),"")</f>
        <v/>
      </c>
      <c r="E71" s="408" t="str">
        <f t="array" ref="E71">IFERROR(IF(INDEX('Disaggregation Data'!$K$3:$K$154,MATCH(RIGHT(M71,255),RIGHT('Disaggregation Data'!$J$3:$J$154,255),0))=0,"",INDEX('Disaggregation Data'!$K$3:$K$154,MATCH(RIGHT(M71,255),RIGHT('Disaggregation Data'!$J$3:$J$154,255),0))),"")</f>
        <v/>
      </c>
      <c r="F71" s="408" t="str">
        <f t="array" ref="F71">IFERROR(IF(INDEX('Disaggregation Data'!$L$3:$L$154,MATCH(RIGHT(M71,255),RIGHT('Disaggregation Data'!$J$3:$J$154,255),0))=0,"",INDEX('Disaggregation Data'!$L$3:$L$154,MATCH(RIGHT(M71,255),RIGHT('Disaggregation Data'!$J$3:$J$154,255),0))),"")</f>
        <v/>
      </c>
      <c r="G71" s="408" t="str">
        <f t="array" ref="G71">IFERROR(IF(INDEX('Disaggregation Data'!$M$3:$M$154,MATCH(RIGHT(M71,255),RIGHT('Disaggregation Data'!$J$3:$J$154,255),0))=0,"",INDEX('Disaggregation Data'!$M$3:$M$154,MATCH(RIGHT(M71,255),RIGHT('Disaggregation Data'!$J$3:$J$154,255),0))),"")</f>
        <v/>
      </c>
      <c r="H71" s="406" t="str">
        <f t="array" ref="H71">IFERROR(IF(INDEX('Disaggregation Data'!$N$3:$N$154,MATCH(RIGHT(M71,255),RIGHT('Disaggregation Data'!$J$3:$J$154,255),0))=0,"",INDEX('Disaggregation Data'!$N$3:$N$154,MATCH(RIGHT(M71,255),RIGHT('Disaggregation Data'!$J$3:$J$154,255),0))),"")</f>
        <v/>
      </c>
      <c r="I71" s="513" t="str">
        <f t="array" ref="I71">IFERROR(IF(INDEX('Disaggregation Records'!$G$3:$G$56,MATCH(RIGHT(L71,255),RIGHT('Disaggregation Records'!$D$3:$D$56,255),0))=0,"",INDEX('Disaggregation Records'!$G$3:$G$56,MATCH(RIGHT(L71,255),RIGHT('Disaggregation Records'!$D$3:$D$56,255),0))),"")</f>
        <v/>
      </c>
      <c r="J71" s="513" t="s">
        <v>422</v>
      </c>
      <c r="K71" s="513">
        <f t="shared" si="0"/>
        <v>63</v>
      </c>
      <c r="L71" s="513" t="str">
        <f t="shared" si="1"/>
        <v/>
      </c>
      <c r="M71" s="513" t="str">
        <f t="shared" si="2"/>
        <v/>
      </c>
      <c r="N71" s="519" t="b">
        <f t="shared" si="3"/>
        <v>0</v>
      </c>
      <c r="O71" s="520" t="s">
        <v>1605</v>
      </c>
      <c r="P71" s="340"/>
      <c r="Q71" s="338"/>
      <c r="U71" s="515"/>
      <c r="V71" s="515"/>
    </row>
    <row r="72" spans="1:22" ht="37.5" customHeight="1" x14ac:dyDescent="0.25">
      <c r="A72" s="465">
        <v>7</v>
      </c>
      <c r="B72" s="517" t="str">
        <f>IFERROR(VLOOKUP(A72,'Impact Indicators - Section B'!$A$9:$S$27,19,FALSE),"")</f>
        <v/>
      </c>
      <c r="C72" s="518" t="str">
        <f t="array" ref="C72">IFERROR(IF(INDEX('Disaggregation Records'!$E$3:$E$56,MATCH(RIGHT(L72,255),RIGHT('Disaggregation Records'!$D$3:$D$56,255),0))=0,"",INDEX('Disaggregation Records'!$E$3:$E$56,MATCH(RIGHT(L72,255),RIGHT('Disaggregation Records'!$D$3:$D$56,255),0))),"")</f>
        <v/>
      </c>
      <c r="D72" s="518" t="str">
        <f t="array" ref="D72">IFERROR(IF(INDEX('Disaggregation Records'!$F$3:$F$56,MATCH(RIGHT(L72,255),RIGHT('Disaggregation Records'!$D$3:$D$56,255),0))=0,"",INDEX('Disaggregation Records'!$F$3:$F$56,MATCH(RIGHT(L72,255),RIGHT('Disaggregation Records'!$D$3:$D$56,255),0))),"")</f>
        <v/>
      </c>
      <c r="E72" s="408" t="str">
        <f t="array" ref="E72">IFERROR(IF(INDEX('Disaggregation Data'!$K$3:$K$154,MATCH(RIGHT(M72,255),RIGHT('Disaggregation Data'!$J$3:$J$154,255),0))=0,"",INDEX('Disaggregation Data'!$K$3:$K$154,MATCH(RIGHT(M72,255),RIGHT('Disaggregation Data'!$J$3:$J$154,255),0))),"")</f>
        <v/>
      </c>
      <c r="F72" s="408" t="str">
        <f t="array" ref="F72">IFERROR(IF(INDEX('Disaggregation Data'!$L$3:$L$154,MATCH(RIGHT(M72,255),RIGHT('Disaggregation Data'!$J$3:$J$154,255),0))=0,"",INDEX('Disaggregation Data'!$L$3:$L$154,MATCH(RIGHT(M72,255),RIGHT('Disaggregation Data'!$J$3:$J$154,255),0))),"")</f>
        <v/>
      </c>
      <c r="G72" s="408" t="str">
        <f t="array" ref="G72">IFERROR(IF(INDEX('Disaggregation Data'!$M$3:$M$154,MATCH(RIGHT(M72,255),RIGHT('Disaggregation Data'!$J$3:$J$154,255),0))=0,"",INDEX('Disaggregation Data'!$M$3:$M$154,MATCH(RIGHT(M72,255),RIGHT('Disaggregation Data'!$J$3:$J$154,255),0))),"")</f>
        <v/>
      </c>
      <c r="H72" s="406" t="str">
        <f t="array" ref="H72">IFERROR(IF(INDEX('Disaggregation Data'!$N$3:$N$154,MATCH(RIGHT(M72,255),RIGHT('Disaggregation Data'!$J$3:$J$154,255),0))=0,"",INDEX('Disaggregation Data'!$N$3:$N$154,MATCH(RIGHT(M72,255),RIGHT('Disaggregation Data'!$J$3:$J$154,255),0))),"")</f>
        <v/>
      </c>
      <c r="I72" s="513" t="str">
        <f t="array" ref="I72">IFERROR(IF(INDEX('Disaggregation Records'!$G$3:$G$56,MATCH(RIGHT(L72,255),RIGHT('Disaggregation Records'!$D$3:$D$56,255),0))=0,"",INDEX('Disaggregation Records'!$G$3:$G$56,MATCH(RIGHT(L72,255),RIGHT('Disaggregation Records'!$D$3:$D$56,255),0))),"")</f>
        <v/>
      </c>
      <c r="J72" s="513" t="s">
        <v>422</v>
      </c>
      <c r="K72" s="513">
        <f t="shared" si="0"/>
        <v>64</v>
      </c>
      <c r="L72" s="513" t="str">
        <f t="shared" si="1"/>
        <v/>
      </c>
      <c r="M72" s="513" t="str">
        <f t="shared" si="2"/>
        <v/>
      </c>
      <c r="N72" s="519" t="b">
        <f t="shared" si="3"/>
        <v>0</v>
      </c>
      <c r="O72" s="520" t="s">
        <v>1606</v>
      </c>
      <c r="P72" s="340"/>
      <c r="Q72" s="338"/>
      <c r="U72" s="515"/>
      <c r="V72" s="515"/>
    </row>
    <row r="73" spans="1:22" ht="37.5" customHeight="1" x14ac:dyDescent="0.25">
      <c r="A73" s="465">
        <v>7</v>
      </c>
      <c r="B73" s="517" t="str">
        <f>IFERROR(VLOOKUP(A73,'Impact Indicators - Section B'!$A$9:$S$27,19,FALSE),"")</f>
        <v/>
      </c>
      <c r="C73" s="518" t="str">
        <f t="array" ref="C73">IFERROR(IF(INDEX('Disaggregation Records'!$E$3:$E$56,MATCH(RIGHT(L73,255),RIGHT('Disaggregation Records'!$D$3:$D$56,255),0))=0,"",INDEX('Disaggregation Records'!$E$3:$E$56,MATCH(RIGHT(L73,255),RIGHT('Disaggregation Records'!$D$3:$D$56,255),0))),"")</f>
        <v/>
      </c>
      <c r="D73" s="518" t="str">
        <f t="array" ref="D73">IFERROR(IF(INDEX('Disaggregation Records'!$F$3:$F$56,MATCH(RIGHT(L73,255),RIGHT('Disaggregation Records'!$D$3:$D$56,255),0))=0,"",INDEX('Disaggregation Records'!$F$3:$F$56,MATCH(RIGHT(L73,255),RIGHT('Disaggregation Records'!$D$3:$D$56,255),0))),"")</f>
        <v/>
      </c>
      <c r="E73" s="408" t="str">
        <f t="array" ref="E73">IFERROR(IF(INDEX('Disaggregation Data'!$K$3:$K$154,MATCH(RIGHT(M73,255),RIGHT('Disaggregation Data'!$J$3:$J$154,255),0))=0,"",INDEX('Disaggregation Data'!$K$3:$K$154,MATCH(RIGHT(M73,255),RIGHT('Disaggregation Data'!$J$3:$J$154,255),0))),"")</f>
        <v/>
      </c>
      <c r="F73" s="408" t="str">
        <f t="array" ref="F73">IFERROR(IF(INDEX('Disaggregation Data'!$L$3:$L$154,MATCH(RIGHT(M73,255),RIGHT('Disaggregation Data'!$J$3:$J$154,255),0))=0,"",INDEX('Disaggregation Data'!$L$3:$L$154,MATCH(RIGHT(M73,255),RIGHT('Disaggregation Data'!$J$3:$J$154,255),0))),"")</f>
        <v/>
      </c>
      <c r="G73" s="408" t="str">
        <f t="array" ref="G73">IFERROR(IF(INDEX('Disaggregation Data'!$M$3:$M$154,MATCH(RIGHT(M73,255),RIGHT('Disaggregation Data'!$J$3:$J$154,255),0))=0,"",INDEX('Disaggregation Data'!$M$3:$M$154,MATCH(RIGHT(M73,255),RIGHT('Disaggregation Data'!$J$3:$J$154,255),0))),"")</f>
        <v/>
      </c>
      <c r="H73" s="406" t="str">
        <f t="array" ref="H73">IFERROR(IF(INDEX('Disaggregation Data'!$N$3:$N$154,MATCH(RIGHT(M73,255),RIGHT('Disaggregation Data'!$J$3:$J$154,255),0))=0,"",INDEX('Disaggregation Data'!$N$3:$N$154,MATCH(RIGHT(M73,255),RIGHT('Disaggregation Data'!$J$3:$J$154,255),0))),"")</f>
        <v/>
      </c>
      <c r="I73" s="513" t="str">
        <f t="array" ref="I73">IFERROR(IF(INDEX('Disaggregation Records'!$G$3:$G$56,MATCH(RIGHT(L73,255),RIGHT('Disaggregation Records'!$D$3:$D$56,255),0))=0,"",INDEX('Disaggregation Records'!$G$3:$G$56,MATCH(RIGHT(L73,255),RIGHT('Disaggregation Records'!$D$3:$D$56,255),0))),"")</f>
        <v/>
      </c>
      <c r="J73" s="513" t="s">
        <v>422</v>
      </c>
      <c r="K73" s="513">
        <f t="shared" ref="K73:K136" si="4">IF(B73=B72,K72+1,0)</f>
        <v>65</v>
      </c>
      <c r="L73" s="513" t="str">
        <f t="shared" ref="L73:L136" si="5">IF(B73&lt;&gt;"",B73&amp;"-"&amp;K73,"")</f>
        <v/>
      </c>
      <c r="M73" s="513" t="str">
        <f t="shared" ref="M73:M136" si="6">IF(B73&lt;&gt;"",B73&amp;C73&amp;D73,"")</f>
        <v/>
      </c>
      <c r="N73" s="519" t="b">
        <f t="shared" ref="N73:N136" si="7">IFERROR(IF(B73&lt;&gt;"",TRUE,FALSE),"")</f>
        <v>0</v>
      </c>
      <c r="O73" s="520" t="s">
        <v>1607</v>
      </c>
      <c r="P73" s="340"/>
      <c r="Q73" s="338"/>
      <c r="U73" s="515"/>
      <c r="V73" s="515"/>
    </row>
    <row r="74" spans="1:22" ht="37.5" customHeight="1" x14ac:dyDescent="0.25">
      <c r="A74" s="465">
        <v>7</v>
      </c>
      <c r="B74" s="517" t="str">
        <f>IFERROR(VLOOKUP(A74,'Impact Indicators - Section B'!$A$9:$S$27,19,FALSE),"")</f>
        <v/>
      </c>
      <c r="C74" s="518" t="str">
        <f t="array" ref="C74">IFERROR(IF(INDEX('Disaggregation Records'!$E$3:$E$56,MATCH(RIGHT(L74,255),RIGHT('Disaggregation Records'!$D$3:$D$56,255),0))=0,"",INDEX('Disaggregation Records'!$E$3:$E$56,MATCH(RIGHT(L74,255),RIGHT('Disaggregation Records'!$D$3:$D$56,255),0))),"")</f>
        <v/>
      </c>
      <c r="D74" s="518" t="str">
        <f t="array" ref="D74">IFERROR(IF(INDEX('Disaggregation Records'!$F$3:$F$56,MATCH(RIGHT(L74,255),RIGHT('Disaggregation Records'!$D$3:$D$56,255),0))=0,"",INDEX('Disaggregation Records'!$F$3:$F$56,MATCH(RIGHT(L74,255),RIGHT('Disaggregation Records'!$D$3:$D$56,255),0))),"")</f>
        <v/>
      </c>
      <c r="E74" s="408" t="str">
        <f t="array" ref="E74">IFERROR(IF(INDEX('Disaggregation Data'!$K$3:$K$154,MATCH(RIGHT(M74,255),RIGHT('Disaggregation Data'!$J$3:$J$154,255),0))=0,"",INDEX('Disaggregation Data'!$K$3:$K$154,MATCH(RIGHT(M74,255),RIGHT('Disaggregation Data'!$J$3:$J$154,255),0))),"")</f>
        <v/>
      </c>
      <c r="F74" s="408" t="str">
        <f t="array" ref="F74">IFERROR(IF(INDEX('Disaggregation Data'!$L$3:$L$154,MATCH(RIGHT(M74,255),RIGHT('Disaggregation Data'!$J$3:$J$154,255),0))=0,"",INDEX('Disaggregation Data'!$L$3:$L$154,MATCH(RIGHT(M74,255),RIGHT('Disaggregation Data'!$J$3:$J$154,255),0))),"")</f>
        <v/>
      </c>
      <c r="G74" s="408" t="str">
        <f t="array" ref="G74">IFERROR(IF(INDEX('Disaggregation Data'!$M$3:$M$154,MATCH(RIGHT(M74,255),RIGHT('Disaggregation Data'!$J$3:$J$154,255),0))=0,"",INDEX('Disaggregation Data'!$M$3:$M$154,MATCH(RIGHT(M74,255),RIGHT('Disaggregation Data'!$J$3:$J$154,255),0))),"")</f>
        <v/>
      </c>
      <c r="H74" s="406" t="str">
        <f t="array" ref="H74">IFERROR(IF(INDEX('Disaggregation Data'!$N$3:$N$154,MATCH(RIGHT(M74,255),RIGHT('Disaggregation Data'!$J$3:$J$154,255),0))=0,"",INDEX('Disaggregation Data'!$N$3:$N$154,MATCH(RIGHT(M74,255),RIGHT('Disaggregation Data'!$J$3:$J$154,255),0))),"")</f>
        <v/>
      </c>
      <c r="I74" s="513" t="str">
        <f t="array" ref="I74">IFERROR(IF(INDEX('Disaggregation Records'!$G$3:$G$56,MATCH(RIGHT(L74,255),RIGHT('Disaggregation Records'!$D$3:$D$56,255),0))=0,"",INDEX('Disaggregation Records'!$G$3:$G$56,MATCH(RIGHT(L74,255),RIGHT('Disaggregation Records'!$D$3:$D$56,255),0))),"")</f>
        <v/>
      </c>
      <c r="J74" s="513" t="s">
        <v>422</v>
      </c>
      <c r="K74" s="513">
        <f t="shared" si="4"/>
        <v>66</v>
      </c>
      <c r="L74" s="513" t="str">
        <f t="shared" si="5"/>
        <v/>
      </c>
      <c r="M74" s="513" t="str">
        <f t="shared" si="6"/>
        <v/>
      </c>
      <c r="N74" s="519" t="b">
        <f t="shared" si="7"/>
        <v>0</v>
      </c>
      <c r="O74" s="520" t="s">
        <v>1608</v>
      </c>
      <c r="P74" s="340"/>
      <c r="Q74" s="338"/>
      <c r="U74" s="515"/>
      <c r="V74" s="515"/>
    </row>
    <row r="75" spans="1:22" ht="37.5" customHeight="1" x14ac:dyDescent="0.25">
      <c r="A75" s="465">
        <v>7</v>
      </c>
      <c r="B75" s="517" t="str">
        <f>IFERROR(VLOOKUP(A75,'Impact Indicators - Section B'!$A$9:$S$27,19,FALSE),"")</f>
        <v/>
      </c>
      <c r="C75" s="518" t="str">
        <f t="array" ref="C75">IFERROR(IF(INDEX('Disaggregation Records'!$E$3:$E$56,MATCH(RIGHT(L75,255),RIGHT('Disaggregation Records'!$D$3:$D$56,255),0))=0,"",INDEX('Disaggregation Records'!$E$3:$E$56,MATCH(RIGHT(L75,255),RIGHT('Disaggregation Records'!$D$3:$D$56,255),0))),"")</f>
        <v/>
      </c>
      <c r="D75" s="518" t="str">
        <f t="array" ref="D75">IFERROR(IF(INDEX('Disaggregation Records'!$F$3:$F$56,MATCH(RIGHT(L75,255),RIGHT('Disaggregation Records'!$D$3:$D$56,255),0))=0,"",INDEX('Disaggregation Records'!$F$3:$F$56,MATCH(RIGHT(L75,255),RIGHT('Disaggregation Records'!$D$3:$D$56,255),0))),"")</f>
        <v/>
      </c>
      <c r="E75" s="408" t="str">
        <f t="array" ref="E75">IFERROR(IF(INDEX('Disaggregation Data'!$K$3:$K$154,MATCH(RIGHT(M75,255),RIGHT('Disaggregation Data'!$J$3:$J$154,255),0))=0,"",INDEX('Disaggregation Data'!$K$3:$K$154,MATCH(RIGHT(M75,255),RIGHT('Disaggregation Data'!$J$3:$J$154,255),0))),"")</f>
        <v/>
      </c>
      <c r="F75" s="408" t="str">
        <f t="array" ref="F75">IFERROR(IF(INDEX('Disaggregation Data'!$L$3:$L$154,MATCH(RIGHT(M75,255),RIGHT('Disaggregation Data'!$J$3:$J$154,255),0))=0,"",INDEX('Disaggregation Data'!$L$3:$L$154,MATCH(RIGHT(M75,255),RIGHT('Disaggregation Data'!$J$3:$J$154,255),0))),"")</f>
        <v/>
      </c>
      <c r="G75" s="408" t="str">
        <f t="array" ref="G75">IFERROR(IF(INDEX('Disaggregation Data'!$M$3:$M$154,MATCH(RIGHT(M75,255),RIGHT('Disaggregation Data'!$J$3:$J$154,255),0))=0,"",INDEX('Disaggregation Data'!$M$3:$M$154,MATCH(RIGHT(M75,255),RIGHT('Disaggregation Data'!$J$3:$J$154,255),0))),"")</f>
        <v/>
      </c>
      <c r="H75" s="406" t="str">
        <f t="array" ref="H75">IFERROR(IF(INDEX('Disaggregation Data'!$N$3:$N$154,MATCH(RIGHT(M75,255),RIGHT('Disaggregation Data'!$J$3:$J$154,255),0))=0,"",INDEX('Disaggregation Data'!$N$3:$N$154,MATCH(RIGHT(M75,255),RIGHT('Disaggregation Data'!$J$3:$J$154,255),0))),"")</f>
        <v/>
      </c>
      <c r="I75" s="513" t="str">
        <f t="array" ref="I75">IFERROR(IF(INDEX('Disaggregation Records'!$G$3:$G$56,MATCH(RIGHT(L75,255),RIGHT('Disaggregation Records'!$D$3:$D$56,255),0))=0,"",INDEX('Disaggregation Records'!$G$3:$G$56,MATCH(RIGHT(L75,255),RIGHT('Disaggregation Records'!$D$3:$D$56,255),0))),"")</f>
        <v/>
      </c>
      <c r="J75" s="513" t="s">
        <v>422</v>
      </c>
      <c r="K75" s="513">
        <f t="shared" si="4"/>
        <v>67</v>
      </c>
      <c r="L75" s="513" t="str">
        <f t="shared" si="5"/>
        <v/>
      </c>
      <c r="M75" s="513" t="str">
        <f t="shared" si="6"/>
        <v/>
      </c>
      <c r="N75" s="519" t="b">
        <f t="shared" si="7"/>
        <v>0</v>
      </c>
      <c r="O75" s="520" t="s">
        <v>1609</v>
      </c>
      <c r="P75" s="340"/>
      <c r="Q75" s="338"/>
      <c r="U75" s="515"/>
      <c r="V75" s="515"/>
    </row>
    <row r="76" spans="1:22" ht="37.5" customHeight="1" x14ac:dyDescent="0.25">
      <c r="A76" s="465">
        <v>7</v>
      </c>
      <c r="B76" s="517" t="str">
        <f>IFERROR(VLOOKUP(A76,'Impact Indicators - Section B'!$A$9:$S$27,19,FALSE),"")</f>
        <v/>
      </c>
      <c r="C76" s="518" t="str">
        <f t="array" ref="C76">IFERROR(IF(INDEX('Disaggregation Records'!$E$3:$E$56,MATCH(RIGHT(L76,255),RIGHT('Disaggregation Records'!$D$3:$D$56,255),0))=0,"",INDEX('Disaggregation Records'!$E$3:$E$56,MATCH(RIGHT(L76,255),RIGHT('Disaggregation Records'!$D$3:$D$56,255),0))),"")</f>
        <v/>
      </c>
      <c r="D76" s="518" t="str">
        <f t="array" ref="D76">IFERROR(IF(INDEX('Disaggregation Records'!$F$3:$F$56,MATCH(RIGHT(L76,255),RIGHT('Disaggregation Records'!$D$3:$D$56,255),0))=0,"",INDEX('Disaggregation Records'!$F$3:$F$56,MATCH(RIGHT(L76,255),RIGHT('Disaggregation Records'!$D$3:$D$56,255),0))),"")</f>
        <v/>
      </c>
      <c r="E76" s="408" t="str">
        <f t="array" ref="E76">IFERROR(IF(INDEX('Disaggregation Data'!$K$3:$K$154,MATCH(RIGHT(M76,255),RIGHT('Disaggregation Data'!$J$3:$J$154,255),0))=0,"",INDEX('Disaggregation Data'!$K$3:$K$154,MATCH(RIGHT(M76,255),RIGHT('Disaggregation Data'!$J$3:$J$154,255),0))),"")</f>
        <v/>
      </c>
      <c r="F76" s="408" t="str">
        <f t="array" ref="F76">IFERROR(IF(INDEX('Disaggregation Data'!$L$3:$L$154,MATCH(RIGHT(M76,255),RIGHT('Disaggregation Data'!$J$3:$J$154,255),0))=0,"",INDEX('Disaggregation Data'!$L$3:$L$154,MATCH(RIGHT(M76,255),RIGHT('Disaggregation Data'!$J$3:$J$154,255),0))),"")</f>
        <v/>
      </c>
      <c r="G76" s="408" t="str">
        <f t="array" ref="G76">IFERROR(IF(INDEX('Disaggregation Data'!$M$3:$M$154,MATCH(RIGHT(M76,255),RIGHT('Disaggregation Data'!$J$3:$J$154,255),0))=0,"",INDEX('Disaggregation Data'!$M$3:$M$154,MATCH(RIGHT(M76,255),RIGHT('Disaggregation Data'!$J$3:$J$154,255),0))),"")</f>
        <v/>
      </c>
      <c r="H76" s="406" t="str">
        <f t="array" ref="H76">IFERROR(IF(INDEX('Disaggregation Data'!$N$3:$N$154,MATCH(RIGHT(M76,255),RIGHT('Disaggregation Data'!$J$3:$J$154,255),0))=0,"",INDEX('Disaggregation Data'!$N$3:$N$154,MATCH(RIGHT(M76,255),RIGHT('Disaggregation Data'!$J$3:$J$154,255),0))),"")</f>
        <v/>
      </c>
      <c r="I76" s="513" t="str">
        <f t="array" ref="I76">IFERROR(IF(INDEX('Disaggregation Records'!$G$3:$G$56,MATCH(RIGHT(L76,255),RIGHT('Disaggregation Records'!$D$3:$D$56,255),0))=0,"",INDEX('Disaggregation Records'!$G$3:$G$56,MATCH(RIGHT(L76,255),RIGHT('Disaggregation Records'!$D$3:$D$56,255),0))),"")</f>
        <v/>
      </c>
      <c r="J76" s="513" t="s">
        <v>422</v>
      </c>
      <c r="K76" s="513">
        <f t="shared" si="4"/>
        <v>68</v>
      </c>
      <c r="L76" s="513" t="str">
        <f t="shared" si="5"/>
        <v/>
      </c>
      <c r="M76" s="513" t="str">
        <f t="shared" si="6"/>
        <v/>
      </c>
      <c r="N76" s="519" t="b">
        <f t="shared" si="7"/>
        <v>0</v>
      </c>
      <c r="O76" s="520" t="s">
        <v>1610</v>
      </c>
      <c r="P76" s="340"/>
      <c r="Q76" s="338"/>
      <c r="U76" s="515"/>
      <c r="V76" s="515"/>
    </row>
    <row r="77" spans="1:22" ht="37.5" customHeight="1" x14ac:dyDescent="0.25">
      <c r="A77" s="465">
        <v>7</v>
      </c>
      <c r="B77" s="517" t="str">
        <f>IFERROR(VLOOKUP(A77,'Impact Indicators - Section B'!$A$9:$S$27,19,FALSE),"")</f>
        <v/>
      </c>
      <c r="C77" s="518" t="str">
        <f t="array" ref="C77">IFERROR(IF(INDEX('Disaggregation Records'!$E$3:$E$56,MATCH(RIGHT(L77,255),RIGHT('Disaggregation Records'!$D$3:$D$56,255),0))=0,"",INDEX('Disaggregation Records'!$E$3:$E$56,MATCH(RIGHT(L77,255),RIGHT('Disaggregation Records'!$D$3:$D$56,255),0))),"")</f>
        <v/>
      </c>
      <c r="D77" s="518" t="str">
        <f t="array" ref="D77">IFERROR(IF(INDEX('Disaggregation Records'!$F$3:$F$56,MATCH(RIGHT(L77,255),RIGHT('Disaggregation Records'!$D$3:$D$56,255),0))=0,"",INDEX('Disaggregation Records'!$F$3:$F$56,MATCH(RIGHT(L77,255),RIGHT('Disaggregation Records'!$D$3:$D$56,255),0))),"")</f>
        <v/>
      </c>
      <c r="E77" s="408" t="str">
        <f t="array" ref="E77">IFERROR(IF(INDEX('Disaggregation Data'!$K$3:$K$154,MATCH(RIGHT(M77,255),RIGHT('Disaggregation Data'!$J$3:$J$154,255),0))=0,"",INDEX('Disaggregation Data'!$K$3:$K$154,MATCH(RIGHT(M77,255),RIGHT('Disaggregation Data'!$J$3:$J$154,255),0))),"")</f>
        <v/>
      </c>
      <c r="F77" s="408" t="str">
        <f t="array" ref="F77">IFERROR(IF(INDEX('Disaggregation Data'!$L$3:$L$154,MATCH(RIGHT(M77,255),RIGHT('Disaggregation Data'!$J$3:$J$154,255),0))=0,"",INDEX('Disaggregation Data'!$L$3:$L$154,MATCH(RIGHT(M77,255),RIGHT('Disaggregation Data'!$J$3:$J$154,255),0))),"")</f>
        <v/>
      </c>
      <c r="G77" s="408" t="str">
        <f t="array" ref="G77">IFERROR(IF(INDEX('Disaggregation Data'!$M$3:$M$154,MATCH(RIGHT(M77,255),RIGHT('Disaggregation Data'!$J$3:$J$154,255),0))=0,"",INDEX('Disaggregation Data'!$M$3:$M$154,MATCH(RIGHT(M77,255),RIGHT('Disaggregation Data'!$J$3:$J$154,255),0))),"")</f>
        <v/>
      </c>
      <c r="H77" s="406" t="str">
        <f t="array" ref="H77">IFERROR(IF(INDEX('Disaggregation Data'!$N$3:$N$154,MATCH(RIGHT(M77,255),RIGHT('Disaggregation Data'!$J$3:$J$154,255),0))=0,"",INDEX('Disaggregation Data'!$N$3:$N$154,MATCH(RIGHT(M77,255),RIGHT('Disaggregation Data'!$J$3:$J$154,255),0))),"")</f>
        <v/>
      </c>
      <c r="I77" s="513" t="str">
        <f t="array" ref="I77">IFERROR(IF(INDEX('Disaggregation Records'!$G$3:$G$56,MATCH(RIGHT(L77,255),RIGHT('Disaggregation Records'!$D$3:$D$56,255),0))=0,"",INDEX('Disaggregation Records'!$G$3:$G$56,MATCH(RIGHT(L77,255),RIGHT('Disaggregation Records'!$D$3:$D$56,255),0))),"")</f>
        <v/>
      </c>
      <c r="J77" s="513" t="s">
        <v>422</v>
      </c>
      <c r="K77" s="513">
        <f t="shared" si="4"/>
        <v>69</v>
      </c>
      <c r="L77" s="513" t="str">
        <f t="shared" si="5"/>
        <v/>
      </c>
      <c r="M77" s="513" t="str">
        <f t="shared" si="6"/>
        <v/>
      </c>
      <c r="N77" s="519" t="b">
        <f t="shared" si="7"/>
        <v>0</v>
      </c>
      <c r="O77" s="520" t="s">
        <v>1611</v>
      </c>
      <c r="P77" s="340"/>
      <c r="Q77" s="338"/>
      <c r="U77" s="515"/>
      <c r="V77" s="515"/>
    </row>
    <row r="78" spans="1:22" ht="37.5" customHeight="1" x14ac:dyDescent="0.25">
      <c r="A78" s="465">
        <v>7</v>
      </c>
      <c r="B78" s="517" t="str">
        <f>IFERROR(VLOOKUP(A78,'Impact Indicators - Section B'!$A$9:$S$27,19,FALSE),"")</f>
        <v/>
      </c>
      <c r="C78" s="518" t="str">
        <f t="array" ref="C78">IFERROR(IF(INDEX('Disaggregation Records'!$E$3:$E$56,MATCH(RIGHT(L78,255),RIGHT('Disaggregation Records'!$D$3:$D$56,255),0))=0,"",INDEX('Disaggregation Records'!$E$3:$E$56,MATCH(RIGHT(L78,255),RIGHT('Disaggregation Records'!$D$3:$D$56,255),0))),"")</f>
        <v/>
      </c>
      <c r="D78" s="518" t="str">
        <f t="array" ref="D78">IFERROR(IF(INDEX('Disaggregation Records'!$F$3:$F$56,MATCH(RIGHT(L78,255),RIGHT('Disaggregation Records'!$D$3:$D$56,255),0))=0,"",INDEX('Disaggregation Records'!$F$3:$F$56,MATCH(RIGHT(L78,255),RIGHT('Disaggregation Records'!$D$3:$D$56,255),0))),"")</f>
        <v/>
      </c>
      <c r="E78" s="408" t="str">
        <f t="array" ref="E78">IFERROR(IF(INDEX('Disaggregation Data'!$K$3:$K$154,MATCH(RIGHT(M78,255),RIGHT('Disaggregation Data'!$J$3:$J$154,255),0))=0,"",INDEX('Disaggregation Data'!$K$3:$K$154,MATCH(RIGHT(M78,255),RIGHT('Disaggregation Data'!$J$3:$J$154,255),0))),"")</f>
        <v/>
      </c>
      <c r="F78" s="408" t="str">
        <f t="array" ref="F78">IFERROR(IF(INDEX('Disaggregation Data'!$L$3:$L$154,MATCH(RIGHT(M78,255),RIGHT('Disaggregation Data'!$J$3:$J$154,255),0))=0,"",INDEX('Disaggregation Data'!$L$3:$L$154,MATCH(RIGHT(M78,255),RIGHT('Disaggregation Data'!$J$3:$J$154,255),0))),"")</f>
        <v/>
      </c>
      <c r="G78" s="408" t="str">
        <f t="array" ref="G78">IFERROR(IF(INDEX('Disaggregation Data'!$M$3:$M$154,MATCH(RIGHT(M78,255),RIGHT('Disaggregation Data'!$J$3:$J$154,255),0))=0,"",INDEX('Disaggregation Data'!$M$3:$M$154,MATCH(RIGHT(M78,255),RIGHT('Disaggregation Data'!$J$3:$J$154,255),0))),"")</f>
        <v/>
      </c>
      <c r="H78" s="406" t="str">
        <f t="array" ref="H78">IFERROR(IF(INDEX('Disaggregation Data'!$N$3:$N$154,MATCH(RIGHT(M78,255),RIGHT('Disaggregation Data'!$J$3:$J$154,255),0))=0,"",INDEX('Disaggregation Data'!$N$3:$N$154,MATCH(RIGHT(M78,255),RIGHT('Disaggregation Data'!$J$3:$J$154,255),0))),"")</f>
        <v/>
      </c>
      <c r="I78" s="513" t="str">
        <f t="array" ref="I78">IFERROR(IF(INDEX('Disaggregation Records'!$G$3:$G$56,MATCH(RIGHT(L78,255),RIGHT('Disaggregation Records'!$D$3:$D$56,255),0))=0,"",INDEX('Disaggregation Records'!$G$3:$G$56,MATCH(RIGHT(L78,255),RIGHT('Disaggregation Records'!$D$3:$D$56,255),0))),"")</f>
        <v/>
      </c>
      <c r="J78" s="513" t="s">
        <v>422</v>
      </c>
      <c r="K78" s="513">
        <f t="shared" si="4"/>
        <v>70</v>
      </c>
      <c r="L78" s="513" t="str">
        <f t="shared" si="5"/>
        <v/>
      </c>
      <c r="M78" s="513" t="str">
        <f t="shared" si="6"/>
        <v/>
      </c>
      <c r="N78" s="519" t="b">
        <f t="shared" si="7"/>
        <v>0</v>
      </c>
      <c r="O78" s="520" t="s">
        <v>1612</v>
      </c>
      <c r="P78" s="340"/>
      <c r="Q78" s="338"/>
      <c r="U78" s="515"/>
      <c r="V78" s="515"/>
    </row>
    <row r="79" spans="1:22" ht="37.5" customHeight="1" x14ac:dyDescent="0.25">
      <c r="A79" s="465">
        <v>8</v>
      </c>
      <c r="B79" s="517" t="str">
        <f>IFERROR(VLOOKUP(A79,'Impact Indicators - Section B'!$A$9:$S$27,19,FALSE),"")</f>
        <v/>
      </c>
      <c r="C79" s="518" t="str">
        <f t="array" ref="C79">IFERROR(IF(INDEX('Disaggregation Records'!$E$3:$E$56,MATCH(RIGHT(L79,255),RIGHT('Disaggregation Records'!$D$3:$D$56,255),0))=0,"",INDEX('Disaggregation Records'!$E$3:$E$56,MATCH(RIGHT(L79,255),RIGHT('Disaggregation Records'!$D$3:$D$56,255),0))),"")</f>
        <v/>
      </c>
      <c r="D79" s="518" t="str">
        <f t="array" ref="D79">IFERROR(IF(INDEX('Disaggregation Records'!$F$3:$F$56,MATCH(RIGHT(L79,255),RIGHT('Disaggregation Records'!$D$3:$D$56,255),0))=0,"",INDEX('Disaggregation Records'!$F$3:$F$56,MATCH(RIGHT(L79,255),RIGHT('Disaggregation Records'!$D$3:$D$56,255),0))),"")</f>
        <v/>
      </c>
      <c r="E79" s="408" t="str">
        <f t="array" ref="E79">IFERROR(IF(INDEX('Disaggregation Data'!$K$3:$K$154,MATCH(RIGHT(M79,255),RIGHT('Disaggregation Data'!$J$3:$J$154,255),0))=0,"",INDEX('Disaggregation Data'!$K$3:$K$154,MATCH(RIGHT(M79,255),RIGHT('Disaggregation Data'!$J$3:$J$154,255),0))),"")</f>
        <v/>
      </c>
      <c r="F79" s="408" t="str">
        <f t="array" ref="F79">IFERROR(IF(INDEX('Disaggregation Data'!$L$3:$L$154,MATCH(RIGHT(M79,255),RIGHT('Disaggregation Data'!$J$3:$J$154,255),0))=0,"",INDEX('Disaggregation Data'!$L$3:$L$154,MATCH(RIGHT(M79,255),RIGHT('Disaggregation Data'!$J$3:$J$154,255),0))),"")</f>
        <v/>
      </c>
      <c r="G79" s="408" t="str">
        <f t="array" ref="G79">IFERROR(IF(INDEX('Disaggregation Data'!$M$3:$M$154,MATCH(RIGHT(M79,255),RIGHT('Disaggregation Data'!$J$3:$J$154,255),0))=0,"",INDEX('Disaggregation Data'!$M$3:$M$154,MATCH(RIGHT(M79,255),RIGHT('Disaggregation Data'!$J$3:$J$154,255),0))),"")</f>
        <v/>
      </c>
      <c r="H79" s="406" t="str">
        <f t="array" ref="H79">IFERROR(IF(INDEX('Disaggregation Data'!$N$3:$N$154,MATCH(RIGHT(M79,255),RIGHT('Disaggregation Data'!$J$3:$J$154,255),0))=0,"",INDEX('Disaggregation Data'!$N$3:$N$154,MATCH(RIGHT(M79,255),RIGHT('Disaggregation Data'!$J$3:$J$154,255),0))),"")</f>
        <v/>
      </c>
      <c r="I79" s="513" t="str">
        <f t="array" ref="I79">IFERROR(IF(INDEX('Disaggregation Records'!$G$3:$G$56,MATCH(RIGHT(L79,255),RIGHT('Disaggregation Records'!$D$3:$D$56,255),0))=0,"",INDEX('Disaggregation Records'!$G$3:$G$56,MATCH(RIGHT(L79,255),RIGHT('Disaggregation Records'!$D$3:$D$56,255),0))),"")</f>
        <v/>
      </c>
      <c r="J79" s="513" t="s">
        <v>423</v>
      </c>
      <c r="K79" s="513">
        <f t="shared" si="4"/>
        <v>71</v>
      </c>
      <c r="L79" s="513" t="str">
        <f t="shared" si="5"/>
        <v/>
      </c>
      <c r="M79" s="513" t="str">
        <f t="shared" si="6"/>
        <v/>
      </c>
      <c r="N79" s="519" t="b">
        <f t="shared" si="7"/>
        <v>0</v>
      </c>
      <c r="O79" s="520" t="s">
        <v>1613</v>
      </c>
      <c r="P79" s="340"/>
      <c r="Q79" s="338"/>
      <c r="U79" s="515"/>
      <c r="V79" s="515"/>
    </row>
    <row r="80" spans="1:22" ht="37.5" customHeight="1" x14ac:dyDescent="0.25">
      <c r="A80" s="465">
        <v>8</v>
      </c>
      <c r="B80" s="517" t="str">
        <f>IFERROR(VLOOKUP(A80,'Impact Indicators - Section B'!$A$9:$S$27,19,FALSE),"")</f>
        <v/>
      </c>
      <c r="C80" s="518" t="str">
        <f t="array" ref="C80">IFERROR(IF(INDEX('Disaggregation Records'!$E$3:$E$56,MATCH(RIGHT(L80,255),RIGHT('Disaggregation Records'!$D$3:$D$56,255),0))=0,"",INDEX('Disaggregation Records'!$E$3:$E$56,MATCH(RIGHT(L80,255),RIGHT('Disaggregation Records'!$D$3:$D$56,255),0))),"")</f>
        <v/>
      </c>
      <c r="D80" s="518" t="str">
        <f t="array" ref="D80">IFERROR(IF(INDEX('Disaggregation Records'!$F$3:$F$56,MATCH(RIGHT(L80,255),RIGHT('Disaggregation Records'!$D$3:$D$56,255),0))=0,"",INDEX('Disaggregation Records'!$F$3:$F$56,MATCH(RIGHT(L80,255),RIGHT('Disaggregation Records'!$D$3:$D$56,255),0))),"")</f>
        <v/>
      </c>
      <c r="E80" s="408" t="str">
        <f t="array" ref="E80">IFERROR(IF(INDEX('Disaggregation Data'!$K$3:$K$154,MATCH(RIGHT(M80,255),RIGHT('Disaggregation Data'!$J$3:$J$154,255),0))=0,"",INDEX('Disaggregation Data'!$K$3:$K$154,MATCH(RIGHT(M80,255),RIGHT('Disaggregation Data'!$J$3:$J$154,255),0))),"")</f>
        <v/>
      </c>
      <c r="F80" s="408" t="str">
        <f t="array" ref="F80">IFERROR(IF(INDEX('Disaggregation Data'!$L$3:$L$154,MATCH(RIGHT(M80,255),RIGHT('Disaggregation Data'!$J$3:$J$154,255),0))=0,"",INDEX('Disaggregation Data'!$L$3:$L$154,MATCH(RIGHT(M80,255),RIGHT('Disaggregation Data'!$J$3:$J$154,255),0))),"")</f>
        <v/>
      </c>
      <c r="G80" s="408" t="str">
        <f t="array" ref="G80">IFERROR(IF(INDEX('Disaggregation Data'!$M$3:$M$154,MATCH(RIGHT(M80,255),RIGHT('Disaggregation Data'!$J$3:$J$154,255),0))=0,"",INDEX('Disaggregation Data'!$M$3:$M$154,MATCH(RIGHT(M80,255),RIGHT('Disaggregation Data'!$J$3:$J$154,255),0))),"")</f>
        <v/>
      </c>
      <c r="H80" s="406" t="str">
        <f t="array" ref="H80">IFERROR(IF(INDEX('Disaggregation Data'!$N$3:$N$154,MATCH(RIGHT(M80,255),RIGHT('Disaggregation Data'!$J$3:$J$154,255),0))=0,"",INDEX('Disaggregation Data'!$N$3:$N$154,MATCH(RIGHT(M80,255),RIGHT('Disaggregation Data'!$J$3:$J$154,255),0))),"")</f>
        <v/>
      </c>
      <c r="I80" s="513" t="str">
        <f t="array" ref="I80">IFERROR(IF(INDEX('Disaggregation Records'!$G$3:$G$56,MATCH(RIGHT(L80,255),RIGHT('Disaggregation Records'!$D$3:$D$56,255),0))=0,"",INDEX('Disaggregation Records'!$G$3:$G$56,MATCH(RIGHT(L80,255),RIGHT('Disaggregation Records'!$D$3:$D$56,255),0))),"")</f>
        <v/>
      </c>
      <c r="J80" s="513" t="s">
        <v>423</v>
      </c>
      <c r="K80" s="513">
        <f t="shared" si="4"/>
        <v>72</v>
      </c>
      <c r="L80" s="513" t="str">
        <f t="shared" si="5"/>
        <v/>
      </c>
      <c r="M80" s="513" t="str">
        <f t="shared" si="6"/>
        <v/>
      </c>
      <c r="N80" s="519" t="b">
        <f t="shared" si="7"/>
        <v>0</v>
      </c>
      <c r="O80" s="520" t="s">
        <v>1614</v>
      </c>
      <c r="P80" s="340"/>
      <c r="Q80" s="338"/>
      <c r="U80" s="515"/>
      <c r="V80" s="515"/>
    </row>
    <row r="81" spans="1:22" ht="37.5" customHeight="1" x14ac:dyDescent="0.25">
      <c r="A81" s="465">
        <v>8</v>
      </c>
      <c r="B81" s="517" t="str">
        <f>IFERROR(VLOOKUP(A81,'Impact Indicators - Section B'!$A$9:$S$27,19,FALSE),"")</f>
        <v/>
      </c>
      <c r="C81" s="518" t="str">
        <f t="array" ref="C81">IFERROR(IF(INDEX('Disaggregation Records'!$E$3:$E$56,MATCH(RIGHT(L81,255),RIGHT('Disaggregation Records'!$D$3:$D$56,255),0))=0,"",INDEX('Disaggregation Records'!$E$3:$E$56,MATCH(RIGHT(L81,255),RIGHT('Disaggregation Records'!$D$3:$D$56,255),0))),"")</f>
        <v/>
      </c>
      <c r="D81" s="518" t="str">
        <f t="array" ref="D81">IFERROR(IF(INDEX('Disaggregation Records'!$F$3:$F$56,MATCH(RIGHT(L81,255),RIGHT('Disaggregation Records'!$D$3:$D$56,255),0))=0,"",INDEX('Disaggregation Records'!$F$3:$F$56,MATCH(RIGHT(L81,255),RIGHT('Disaggregation Records'!$D$3:$D$56,255),0))),"")</f>
        <v/>
      </c>
      <c r="E81" s="408" t="str">
        <f t="array" ref="E81">IFERROR(IF(INDEX('Disaggregation Data'!$K$3:$K$154,MATCH(RIGHT(M81,255),RIGHT('Disaggregation Data'!$J$3:$J$154,255),0))=0,"",INDEX('Disaggregation Data'!$K$3:$K$154,MATCH(RIGHT(M81,255),RIGHT('Disaggregation Data'!$J$3:$J$154,255),0))),"")</f>
        <v/>
      </c>
      <c r="F81" s="408" t="str">
        <f t="array" ref="F81">IFERROR(IF(INDEX('Disaggregation Data'!$L$3:$L$154,MATCH(RIGHT(M81,255),RIGHT('Disaggregation Data'!$J$3:$J$154,255),0))=0,"",INDEX('Disaggregation Data'!$L$3:$L$154,MATCH(RIGHT(M81,255),RIGHT('Disaggregation Data'!$J$3:$J$154,255),0))),"")</f>
        <v/>
      </c>
      <c r="G81" s="408" t="str">
        <f t="array" ref="G81">IFERROR(IF(INDEX('Disaggregation Data'!$M$3:$M$154,MATCH(RIGHT(M81,255),RIGHT('Disaggregation Data'!$J$3:$J$154,255),0))=0,"",INDEX('Disaggregation Data'!$M$3:$M$154,MATCH(RIGHT(M81,255),RIGHT('Disaggregation Data'!$J$3:$J$154,255),0))),"")</f>
        <v/>
      </c>
      <c r="H81" s="406" t="str">
        <f t="array" ref="H81">IFERROR(IF(INDEX('Disaggregation Data'!$N$3:$N$154,MATCH(RIGHT(M81,255),RIGHT('Disaggregation Data'!$J$3:$J$154,255),0))=0,"",INDEX('Disaggregation Data'!$N$3:$N$154,MATCH(RIGHT(M81,255),RIGHT('Disaggregation Data'!$J$3:$J$154,255),0))),"")</f>
        <v/>
      </c>
      <c r="I81" s="513" t="str">
        <f t="array" ref="I81">IFERROR(IF(INDEX('Disaggregation Records'!$G$3:$G$56,MATCH(RIGHT(L81,255),RIGHT('Disaggregation Records'!$D$3:$D$56,255),0))=0,"",INDEX('Disaggregation Records'!$G$3:$G$56,MATCH(RIGHT(L81,255),RIGHT('Disaggregation Records'!$D$3:$D$56,255),0))),"")</f>
        <v/>
      </c>
      <c r="J81" s="513" t="s">
        <v>423</v>
      </c>
      <c r="K81" s="513">
        <f t="shared" si="4"/>
        <v>73</v>
      </c>
      <c r="L81" s="513" t="str">
        <f t="shared" si="5"/>
        <v/>
      </c>
      <c r="M81" s="513" t="str">
        <f t="shared" si="6"/>
        <v/>
      </c>
      <c r="N81" s="519" t="b">
        <f t="shared" si="7"/>
        <v>0</v>
      </c>
      <c r="O81" s="520" t="s">
        <v>1615</v>
      </c>
      <c r="P81" s="340"/>
      <c r="Q81" s="338"/>
      <c r="U81" s="515"/>
      <c r="V81" s="515"/>
    </row>
    <row r="82" spans="1:22" ht="37.5" customHeight="1" x14ac:dyDescent="0.25">
      <c r="A82" s="465">
        <v>8</v>
      </c>
      <c r="B82" s="517" t="str">
        <f>IFERROR(VLOOKUP(A82,'Impact Indicators - Section B'!$A$9:$S$27,19,FALSE),"")</f>
        <v/>
      </c>
      <c r="C82" s="518" t="str">
        <f t="array" ref="C82">IFERROR(IF(INDEX('Disaggregation Records'!$E$3:$E$56,MATCH(RIGHT(L82,255),RIGHT('Disaggregation Records'!$D$3:$D$56,255),0))=0,"",INDEX('Disaggregation Records'!$E$3:$E$56,MATCH(RIGHT(L82,255),RIGHT('Disaggregation Records'!$D$3:$D$56,255),0))),"")</f>
        <v/>
      </c>
      <c r="D82" s="518" t="str">
        <f t="array" ref="D82">IFERROR(IF(INDEX('Disaggregation Records'!$F$3:$F$56,MATCH(RIGHT(L82,255),RIGHT('Disaggregation Records'!$D$3:$D$56,255),0))=0,"",INDEX('Disaggregation Records'!$F$3:$F$56,MATCH(RIGHT(L82,255),RIGHT('Disaggregation Records'!$D$3:$D$56,255),0))),"")</f>
        <v/>
      </c>
      <c r="E82" s="408" t="str">
        <f t="array" ref="E82">IFERROR(IF(INDEX('Disaggregation Data'!$K$3:$K$154,MATCH(RIGHT(M82,255),RIGHT('Disaggregation Data'!$J$3:$J$154,255),0))=0,"",INDEX('Disaggregation Data'!$K$3:$K$154,MATCH(RIGHT(M82,255),RIGHT('Disaggregation Data'!$J$3:$J$154,255),0))),"")</f>
        <v/>
      </c>
      <c r="F82" s="408" t="str">
        <f t="array" ref="F82">IFERROR(IF(INDEX('Disaggregation Data'!$L$3:$L$154,MATCH(RIGHT(M82,255),RIGHT('Disaggregation Data'!$J$3:$J$154,255),0))=0,"",INDEX('Disaggregation Data'!$L$3:$L$154,MATCH(RIGHT(M82,255),RIGHT('Disaggregation Data'!$J$3:$J$154,255),0))),"")</f>
        <v/>
      </c>
      <c r="G82" s="408" t="str">
        <f t="array" ref="G82">IFERROR(IF(INDEX('Disaggregation Data'!$M$3:$M$154,MATCH(RIGHT(M82,255),RIGHT('Disaggregation Data'!$J$3:$J$154,255),0))=0,"",INDEX('Disaggregation Data'!$M$3:$M$154,MATCH(RIGHT(M82,255),RIGHT('Disaggregation Data'!$J$3:$J$154,255),0))),"")</f>
        <v/>
      </c>
      <c r="H82" s="406" t="str">
        <f t="array" ref="H82">IFERROR(IF(INDEX('Disaggregation Data'!$N$3:$N$154,MATCH(RIGHT(M82,255),RIGHT('Disaggregation Data'!$J$3:$J$154,255),0))=0,"",INDEX('Disaggregation Data'!$N$3:$N$154,MATCH(RIGHT(M82,255),RIGHT('Disaggregation Data'!$J$3:$J$154,255),0))),"")</f>
        <v/>
      </c>
      <c r="I82" s="513" t="str">
        <f t="array" ref="I82">IFERROR(IF(INDEX('Disaggregation Records'!$G$3:$G$56,MATCH(RIGHT(L82,255),RIGHT('Disaggregation Records'!$D$3:$D$56,255),0))=0,"",INDEX('Disaggregation Records'!$G$3:$G$56,MATCH(RIGHT(L82,255),RIGHT('Disaggregation Records'!$D$3:$D$56,255),0))),"")</f>
        <v/>
      </c>
      <c r="J82" s="513" t="s">
        <v>423</v>
      </c>
      <c r="K82" s="513">
        <f t="shared" si="4"/>
        <v>74</v>
      </c>
      <c r="L82" s="513" t="str">
        <f t="shared" si="5"/>
        <v/>
      </c>
      <c r="M82" s="513" t="str">
        <f t="shared" si="6"/>
        <v/>
      </c>
      <c r="N82" s="519" t="b">
        <f t="shared" si="7"/>
        <v>0</v>
      </c>
      <c r="O82" s="520" t="s">
        <v>1616</v>
      </c>
      <c r="P82" s="340"/>
      <c r="Q82" s="338"/>
      <c r="U82" s="515"/>
      <c r="V82" s="515"/>
    </row>
    <row r="83" spans="1:22" ht="37.5" customHeight="1" x14ac:dyDescent="0.25">
      <c r="A83" s="465">
        <v>8</v>
      </c>
      <c r="B83" s="517" t="str">
        <f>IFERROR(VLOOKUP(A83,'Impact Indicators - Section B'!$A$9:$S$27,19,FALSE),"")</f>
        <v/>
      </c>
      <c r="C83" s="518" t="str">
        <f t="array" ref="C83">IFERROR(IF(INDEX('Disaggregation Records'!$E$3:$E$56,MATCH(RIGHT(L83,255),RIGHT('Disaggregation Records'!$D$3:$D$56,255),0))=0,"",INDEX('Disaggregation Records'!$E$3:$E$56,MATCH(RIGHT(L83,255),RIGHT('Disaggregation Records'!$D$3:$D$56,255),0))),"")</f>
        <v/>
      </c>
      <c r="D83" s="518" t="str">
        <f t="array" ref="D83">IFERROR(IF(INDEX('Disaggregation Records'!$F$3:$F$56,MATCH(RIGHT(L83,255),RIGHT('Disaggregation Records'!$D$3:$D$56,255),0))=0,"",INDEX('Disaggregation Records'!$F$3:$F$56,MATCH(RIGHT(L83,255),RIGHT('Disaggregation Records'!$D$3:$D$56,255),0))),"")</f>
        <v/>
      </c>
      <c r="E83" s="408" t="str">
        <f t="array" ref="E83">IFERROR(IF(INDEX('Disaggregation Data'!$K$3:$K$154,MATCH(RIGHT(M83,255),RIGHT('Disaggregation Data'!$J$3:$J$154,255),0))=0,"",INDEX('Disaggregation Data'!$K$3:$K$154,MATCH(RIGHT(M83,255),RIGHT('Disaggregation Data'!$J$3:$J$154,255),0))),"")</f>
        <v/>
      </c>
      <c r="F83" s="408" t="str">
        <f t="array" ref="F83">IFERROR(IF(INDEX('Disaggregation Data'!$L$3:$L$154,MATCH(RIGHT(M83,255),RIGHT('Disaggregation Data'!$J$3:$J$154,255),0))=0,"",INDEX('Disaggregation Data'!$L$3:$L$154,MATCH(RIGHT(M83,255),RIGHT('Disaggregation Data'!$J$3:$J$154,255),0))),"")</f>
        <v/>
      </c>
      <c r="G83" s="408" t="str">
        <f t="array" ref="G83">IFERROR(IF(INDEX('Disaggregation Data'!$M$3:$M$154,MATCH(RIGHT(M83,255),RIGHT('Disaggregation Data'!$J$3:$J$154,255),0))=0,"",INDEX('Disaggregation Data'!$M$3:$M$154,MATCH(RIGHT(M83,255),RIGHT('Disaggregation Data'!$J$3:$J$154,255),0))),"")</f>
        <v/>
      </c>
      <c r="H83" s="406" t="str">
        <f t="array" ref="H83">IFERROR(IF(INDEX('Disaggregation Data'!$N$3:$N$154,MATCH(RIGHT(M83,255),RIGHT('Disaggregation Data'!$J$3:$J$154,255),0))=0,"",INDEX('Disaggregation Data'!$N$3:$N$154,MATCH(RIGHT(M83,255),RIGHT('Disaggregation Data'!$J$3:$J$154,255),0))),"")</f>
        <v/>
      </c>
      <c r="I83" s="513" t="str">
        <f t="array" ref="I83">IFERROR(IF(INDEX('Disaggregation Records'!$G$3:$G$56,MATCH(RIGHT(L83,255),RIGHT('Disaggregation Records'!$D$3:$D$56,255),0))=0,"",INDEX('Disaggregation Records'!$G$3:$G$56,MATCH(RIGHT(L83,255),RIGHT('Disaggregation Records'!$D$3:$D$56,255),0))),"")</f>
        <v/>
      </c>
      <c r="J83" s="513" t="s">
        <v>423</v>
      </c>
      <c r="K83" s="513">
        <f t="shared" si="4"/>
        <v>75</v>
      </c>
      <c r="L83" s="513" t="str">
        <f t="shared" si="5"/>
        <v/>
      </c>
      <c r="M83" s="513" t="str">
        <f t="shared" si="6"/>
        <v/>
      </c>
      <c r="N83" s="519" t="b">
        <f t="shared" si="7"/>
        <v>0</v>
      </c>
      <c r="O83" s="520" t="s">
        <v>1617</v>
      </c>
      <c r="P83" s="340"/>
      <c r="Q83" s="338"/>
      <c r="U83" s="515"/>
      <c r="V83" s="515"/>
    </row>
    <row r="84" spans="1:22" ht="37.5" customHeight="1" x14ac:dyDescent="0.25">
      <c r="A84" s="465">
        <v>8</v>
      </c>
      <c r="B84" s="517" t="str">
        <f>IFERROR(VLOOKUP(A84,'Impact Indicators - Section B'!$A$9:$S$27,19,FALSE),"")</f>
        <v/>
      </c>
      <c r="C84" s="518" t="str">
        <f t="array" ref="C84">IFERROR(IF(INDEX('Disaggregation Records'!$E$3:$E$56,MATCH(RIGHT(L84,255),RIGHT('Disaggregation Records'!$D$3:$D$56,255),0))=0,"",INDEX('Disaggregation Records'!$E$3:$E$56,MATCH(RIGHT(L84,255),RIGHT('Disaggregation Records'!$D$3:$D$56,255),0))),"")</f>
        <v/>
      </c>
      <c r="D84" s="518" t="str">
        <f t="array" ref="D84">IFERROR(IF(INDEX('Disaggregation Records'!$F$3:$F$56,MATCH(RIGHT(L84,255),RIGHT('Disaggregation Records'!$D$3:$D$56,255),0))=0,"",INDEX('Disaggregation Records'!$F$3:$F$56,MATCH(RIGHT(L84,255),RIGHT('Disaggregation Records'!$D$3:$D$56,255),0))),"")</f>
        <v/>
      </c>
      <c r="E84" s="408" t="str">
        <f t="array" ref="E84">IFERROR(IF(INDEX('Disaggregation Data'!$K$3:$K$154,MATCH(RIGHT(M84,255),RIGHT('Disaggregation Data'!$J$3:$J$154,255),0))=0,"",INDEX('Disaggregation Data'!$K$3:$K$154,MATCH(RIGHT(M84,255),RIGHT('Disaggregation Data'!$J$3:$J$154,255),0))),"")</f>
        <v/>
      </c>
      <c r="F84" s="408" t="str">
        <f t="array" ref="F84">IFERROR(IF(INDEX('Disaggregation Data'!$L$3:$L$154,MATCH(RIGHT(M84,255),RIGHT('Disaggregation Data'!$J$3:$J$154,255),0))=0,"",INDEX('Disaggregation Data'!$L$3:$L$154,MATCH(RIGHT(M84,255),RIGHT('Disaggregation Data'!$J$3:$J$154,255),0))),"")</f>
        <v/>
      </c>
      <c r="G84" s="408" t="str">
        <f t="array" ref="G84">IFERROR(IF(INDEX('Disaggregation Data'!$M$3:$M$154,MATCH(RIGHT(M84,255),RIGHT('Disaggregation Data'!$J$3:$J$154,255),0))=0,"",INDEX('Disaggregation Data'!$M$3:$M$154,MATCH(RIGHT(M84,255),RIGHT('Disaggregation Data'!$J$3:$J$154,255),0))),"")</f>
        <v/>
      </c>
      <c r="H84" s="406" t="str">
        <f t="array" ref="H84">IFERROR(IF(INDEX('Disaggregation Data'!$N$3:$N$154,MATCH(RIGHT(M84,255),RIGHT('Disaggregation Data'!$J$3:$J$154,255),0))=0,"",INDEX('Disaggregation Data'!$N$3:$N$154,MATCH(RIGHT(M84,255),RIGHT('Disaggregation Data'!$J$3:$J$154,255),0))),"")</f>
        <v/>
      </c>
      <c r="I84" s="513" t="str">
        <f t="array" ref="I84">IFERROR(IF(INDEX('Disaggregation Records'!$G$3:$G$56,MATCH(RIGHT(L84,255),RIGHT('Disaggregation Records'!$D$3:$D$56,255),0))=0,"",INDEX('Disaggregation Records'!$G$3:$G$56,MATCH(RIGHT(L84,255),RIGHT('Disaggregation Records'!$D$3:$D$56,255),0))),"")</f>
        <v/>
      </c>
      <c r="J84" s="513" t="s">
        <v>423</v>
      </c>
      <c r="K84" s="513">
        <f t="shared" si="4"/>
        <v>76</v>
      </c>
      <c r="L84" s="513" t="str">
        <f t="shared" si="5"/>
        <v/>
      </c>
      <c r="M84" s="513" t="str">
        <f t="shared" si="6"/>
        <v/>
      </c>
      <c r="N84" s="519" t="b">
        <f t="shared" si="7"/>
        <v>0</v>
      </c>
      <c r="O84" s="520" t="s">
        <v>1618</v>
      </c>
      <c r="P84" s="340"/>
      <c r="Q84" s="338"/>
      <c r="U84" s="515"/>
      <c r="V84" s="515"/>
    </row>
    <row r="85" spans="1:22" ht="37.5" customHeight="1" x14ac:dyDescent="0.25">
      <c r="A85" s="465">
        <v>8</v>
      </c>
      <c r="B85" s="517" t="str">
        <f>IFERROR(VLOOKUP(A85,'Impact Indicators - Section B'!$A$9:$S$27,19,FALSE),"")</f>
        <v/>
      </c>
      <c r="C85" s="518" t="str">
        <f t="array" ref="C85">IFERROR(IF(INDEX('Disaggregation Records'!$E$3:$E$56,MATCH(RIGHT(L85,255),RIGHT('Disaggregation Records'!$D$3:$D$56,255),0))=0,"",INDEX('Disaggregation Records'!$E$3:$E$56,MATCH(RIGHT(L85,255),RIGHT('Disaggregation Records'!$D$3:$D$56,255),0))),"")</f>
        <v/>
      </c>
      <c r="D85" s="518" t="str">
        <f t="array" ref="D85">IFERROR(IF(INDEX('Disaggregation Records'!$F$3:$F$56,MATCH(RIGHT(L85,255),RIGHT('Disaggregation Records'!$D$3:$D$56,255),0))=0,"",INDEX('Disaggregation Records'!$F$3:$F$56,MATCH(RIGHT(L85,255),RIGHT('Disaggregation Records'!$D$3:$D$56,255),0))),"")</f>
        <v/>
      </c>
      <c r="E85" s="408" t="str">
        <f t="array" ref="E85">IFERROR(IF(INDEX('Disaggregation Data'!$K$3:$K$154,MATCH(RIGHT(M85,255),RIGHT('Disaggregation Data'!$J$3:$J$154,255),0))=0,"",INDEX('Disaggregation Data'!$K$3:$K$154,MATCH(RIGHT(M85,255),RIGHT('Disaggregation Data'!$J$3:$J$154,255),0))),"")</f>
        <v/>
      </c>
      <c r="F85" s="408" t="str">
        <f t="array" ref="F85">IFERROR(IF(INDEX('Disaggregation Data'!$L$3:$L$154,MATCH(RIGHT(M85,255),RIGHT('Disaggregation Data'!$J$3:$J$154,255),0))=0,"",INDEX('Disaggregation Data'!$L$3:$L$154,MATCH(RIGHT(M85,255),RIGHT('Disaggregation Data'!$J$3:$J$154,255),0))),"")</f>
        <v/>
      </c>
      <c r="G85" s="408" t="str">
        <f t="array" ref="G85">IFERROR(IF(INDEX('Disaggregation Data'!$M$3:$M$154,MATCH(RIGHT(M85,255),RIGHT('Disaggregation Data'!$J$3:$J$154,255),0))=0,"",INDEX('Disaggregation Data'!$M$3:$M$154,MATCH(RIGHT(M85,255),RIGHT('Disaggregation Data'!$J$3:$J$154,255),0))),"")</f>
        <v/>
      </c>
      <c r="H85" s="406" t="str">
        <f t="array" ref="H85">IFERROR(IF(INDEX('Disaggregation Data'!$N$3:$N$154,MATCH(RIGHT(M85,255),RIGHT('Disaggregation Data'!$J$3:$J$154,255),0))=0,"",INDEX('Disaggregation Data'!$N$3:$N$154,MATCH(RIGHT(M85,255),RIGHT('Disaggregation Data'!$J$3:$J$154,255),0))),"")</f>
        <v/>
      </c>
      <c r="I85" s="513" t="str">
        <f t="array" ref="I85">IFERROR(IF(INDEX('Disaggregation Records'!$G$3:$G$56,MATCH(RIGHT(L85,255),RIGHT('Disaggregation Records'!$D$3:$D$56,255),0))=0,"",INDEX('Disaggregation Records'!$G$3:$G$56,MATCH(RIGHT(L85,255),RIGHT('Disaggregation Records'!$D$3:$D$56,255),0))),"")</f>
        <v/>
      </c>
      <c r="J85" s="513" t="s">
        <v>423</v>
      </c>
      <c r="K85" s="513">
        <f t="shared" si="4"/>
        <v>77</v>
      </c>
      <c r="L85" s="513" t="str">
        <f t="shared" si="5"/>
        <v/>
      </c>
      <c r="M85" s="513" t="str">
        <f t="shared" si="6"/>
        <v/>
      </c>
      <c r="N85" s="519" t="b">
        <f t="shared" si="7"/>
        <v>0</v>
      </c>
      <c r="O85" s="520" t="s">
        <v>1619</v>
      </c>
      <c r="P85" s="340"/>
      <c r="Q85" s="338"/>
      <c r="U85" s="515"/>
      <c r="V85" s="515"/>
    </row>
    <row r="86" spans="1:22" ht="37.5" customHeight="1" x14ac:dyDescent="0.25">
      <c r="A86" s="465">
        <v>8</v>
      </c>
      <c r="B86" s="517" t="str">
        <f>IFERROR(VLOOKUP(A86,'Impact Indicators - Section B'!$A$9:$S$27,19,FALSE),"")</f>
        <v/>
      </c>
      <c r="C86" s="518" t="str">
        <f t="array" ref="C86">IFERROR(IF(INDEX('Disaggregation Records'!$E$3:$E$56,MATCH(RIGHT(L86,255),RIGHT('Disaggregation Records'!$D$3:$D$56,255),0))=0,"",INDEX('Disaggregation Records'!$E$3:$E$56,MATCH(RIGHT(L86,255),RIGHT('Disaggregation Records'!$D$3:$D$56,255),0))),"")</f>
        <v/>
      </c>
      <c r="D86" s="518" t="str">
        <f t="array" ref="D86">IFERROR(IF(INDEX('Disaggregation Records'!$F$3:$F$56,MATCH(RIGHT(L86,255),RIGHT('Disaggregation Records'!$D$3:$D$56,255),0))=0,"",INDEX('Disaggregation Records'!$F$3:$F$56,MATCH(RIGHT(L86,255),RIGHT('Disaggregation Records'!$D$3:$D$56,255),0))),"")</f>
        <v/>
      </c>
      <c r="E86" s="408" t="str">
        <f t="array" ref="E86">IFERROR(IF(INDEX('Disaggregation Data'!$K$3:$K$154,MATCH(RIGHT(M86,255),RIGHT('Disaggregation Data'!$J$3:$J$154,255),0))=0,"",INDEX('Disaggregation Data'!$K$3:$K$154,MATCH(RIGHT(M86,255),RIGHT('Disaggregation Data'!$J$3:$J$154,255),0))),"")</f>
        <v/>
      </c>
      <c r="F86" s="408" t="str">
        <f t="array" ref="F86">IFERROR(IF(INDEX('Disaggregation Data'!$L$3:$L$154,MATCH(RIGHT(M86,255),RIGHT('Disaggregation Data'!$J$3:$J$154,255),0))=0,"",INDEX('Disaggregation Data'!$L$3:$L$154,MATCH(RIGHT(M86,255),RIGHT('Disaggregation Data'!$J$3:$J$154,255),0))),"")</f>
        <v/>
      </c>
      <c r="G86" s="408" t="str">
        <f t="array" ref="G86">IFERROR(IF(INDEX('Disaggregation Data'!$M$3:$M$154,MATCH(RIGHT(M86,255),RIGHT('Disaggregation Data'!$J$3:$J$154,255),0))=0,"",INDEX('Disaggregation Data'!$M$3:$M$154,MATCH(RIGHT(M86,255),RIGHT('Disaggregation Data'!$J$3:$J$154,255),0))),"")</f>
        <v/>
      </c>
      <c r="H86" s="406" t="str">
        <f t="array" ref="H86">IFERROR(IF(INDEX('Disaggregation Data'!$N$3:$N$154,MATCH(RIGHT(M86,255),RIGHT('Disaggregation Data'!$J$3:$J$154,255),0))=0,"",INDEX('Disaggregation Data'!$N$3:$N$154,MATCH(RIGHT(M86,255),RIGHT('Disaggregation Data'!$J$3:$J$154,255),0))),"")</f>
        <v/>
      </c>
      <c r="I86" s="513" t="str">
        <f t="array" ref="I86">IFERROR(IF(INDEX('Disaggregation Records'!$G$3:$G$56,MATCH(RIGHT(L86,255),RIGHT('Disaggregation Records'!$D$3:$D$56,255),0))=0,"",INDEX('Disaggregation Records'!$G$3:$G$56,MATCH(RIGHT(L86,255),RIGHT('Disaggregation Records'!$D$3:$D$56,255),0))),"")</f>
        <v/>
      </c>
      <c r="J86" s="513" t="s">
        <v>423</v>
      </c>
      <c r="K86" s="513">
        <f t="shared" si="4"/>
        <v>78</v>
      </c>
      <c r="L86" s="513" t="str">
        <f t="shared" si="5"/>
        <v/>
      </c>
      <c r="M86" s="513" t="str">
        <f t="shared" si="6"/>
        <v/>
      </c>
      <c r="N86" s="519" t="b">
        <f t="shared" si="7"/>
        <v>0</v>
      </c>
      <c r="O86" s="520" t="s">
        <v>1620</v>
      </c>
      <c r="P86" s="340"/>
      <c r="Q86" s="338"/>
      <c r="U86" s="515"/>
      <c r="V86" s="515"/>
    </row>
    <row r="87" spans="1:22" ht="37.5" customHeight="1" x14ac:dyDescent="0.25">
      <c r="A87" s="465">
        <v>8</v>
      </c>
      <c r="B87" s="517" t="str">
        <f>IFERROR(VLOOKUP(A87,'Impact Indicators - Section B'!$A$9:$S$27,19,FALSE),"")</f>
        <v/>
      </c>
      <c r="C87" s="518" t="str">
        <f t="array" ref="C87">IFERROR(IF(INDEX('Disaggregation Records'!$E$3:$E$56,MATCH(RIGHT(L87,255),RIGHT('Disaggregation Records'!$D$3:$D$56,255),0))=0,"",INDEX('Disaggregation Records'!$E$3:$E$56,MATCH(RIGHT(L87,255),RIGHT('Disaggregation Records'!$D$3:$D$56,255),0))),"")</f>
        <v/>
      </c>
      <c r="D87" s="518" t="str">
        <f t="array" ref="D87">IFERROR(IF(INDEX('Disaggregation Records'!$F$3:$F$56,MATCH(RIGHT(L87,255),RIGHT('Disaggregation Records'!$D$3:$D$56,255),0))=0,"",INDEX('Disaggregation Records'!$F$3:$F$56,MATCH(RIGHT(L87,255),RIGHT('Disaggregation Records'!$D$3:$D$56,255),0))),"")</f>
        <v/>
      </c>
      <c r="E87" s="408" t="str">
        <f t="array" ref="E87">IFERROR(IF(INDEX('Disaggregation Data'!$K$3:$K$154,MATCH(RIGHT(M87,255),RIGHT('Disaggregation Data'!$J$3:$J$154,255),0))=0,"",INDEX('Disaggregation Data'!$K$3:$K$154,MATCH(RIGHT(M87,255),RIGHT('Disaggregation Data'!$J$3:$J$154,255),0))),"")</f>
        <v/>
      </c>
      <c r="F87" s="408" t="str">
        <f t="array" ref="F87">IFERROR(IF(INDEX('Disaggregation Data'!$L$3:$L$154,MATCH(RIGHT(M87,255),RIGHT('Disaggregation Data'!$J$3:$J$154,255),0))=0,"",INDEX('Disaggregation Data'!$L$3:$L$154,MATCH(RIGHT(M87,255),RIGHT('Disaggregation Data'!$J$3:$J$154,255),0))),"")</f>
        <v/>
      </c>
      <c r="G87" s="408" t="str">
        <f t="array" ref="G87">IFERROR(IF(INDEX('Disaggregation Data'!$M$3:$M$154,MATCH(RIGHT(M87,255),RIGHT('Disaggregation Data'!$J$3:$J$154,255),0))=0,"",INDEX('Disaggregation Data'!$M$3:$M$154,MATCH(RIGHT(M87,255),RIGHT('Disaggregation Data'!$J$3:$J$154,255),0))),"")</f>
        <v/>
      </c>
      <c r="H87" s="406" t="str">
        <f t="array" ref="H87">IFERROR(IF(INDEX('Disaggregation Data'!$N$3:$N$154,MATCH(RIGHT(M87,255),RIGHT('Disaggregation Data'!$J$3:$J$154,255),0))=0,"",INDEX('Disaggregation Data'!$N$3:$N$154,MATCH(RIGHT(M87,255),RIGHT('Disaggregation Data'!$J$3:$J$154,255),0))),"")</f>
        <v/>
      </c>
      <c r="I87" s="513" t="str">
        <f t="array" ref="I87">IFERROR(IF(INDEX('Disaggregation Records'!$G$3:$G$56,MATCH(RIGHT(L87,255),RIGHT('Disaggregation Records'!$D$3:$D$56,255),0))=0,"",INDEX('Disaggregation Records'!$G$3:$G$56,MATCH(RIGHT(L87,255),RIGHT('Disaggregation Records'!$D$3:$D$56,255),0))),"")</f>
        <v/>
      </c>
      <c r="J87" s="513" t="s">
        <v>423</v>
      </c>
      <c r="K87" s="513">
        <f t="shared" si="4"/>
        <v>79</v>
      </c>
      <c r="L87" s="513" t="str">
        <f t="shared" si="5"/>
        <v/>
      </c>
      <c r="M87" s="513" t="str">
        <f t="shared" si="6"/>
        <v/>
      </c>
      <c r="N87" s="519" t="b">
        <f t="shared" si="7"/>
        <v>0</v>
      </c>
      <c r="O87" s="520" t="s">
        <v>1621</v>
      </c>
      <c r="P87" s="340"/>
      <c r="Q87" s="338"/>
      <c r="U87" s="515"/>
      <c r="V87" s="515"/>
    </row>
    <row r="88" spans="1:22" ht="37.5" customHeight="1" x14ac:dyDescent="0.25">
      <c r="A88" s="465">
        <v>8</v>
      </c>
      <c r="B88" s="517" t="str">
        <f>IFERROR(VLOOKUP(A88,'Impact Indicators - Section B'!$A$9:$S$27,19,FALSE),"")</f>
        <v/>
      </c>
      <c r="C88" s="518" t="str">
        <f t="array" ref="C88">IFERROR(IF(INDEX('Disaggregation Records'!$E$3:$E$56,MATCH(RIGHT(L88,255),RIGHT('Disaggregation Records'!$D$3:$D$56,255),0))=0,"",INDEX('Disaggregation Records'!$E$3:$E$56,MATCH(RIGHT(L88,255),RIGHT('Disaggregation Records'!$D$3:$D$56,255),0))),"")</f>
        <v/>
      </c>
      <c r="D88" s="518" t="str">
        <f t="array" ref="D88">IFERROR(IF(INDEX('Disaggregation Records'!$F$3:$F$56,MATCH(RIGHT(L88,255),RIGHT('Disaggregation Records'!$D$3:$D$56,255),0))=0,"",INDEX('Disaggregation Records'!$F$3:$F$56,MATCH(RIGHT(L88,255),RIGHT('Disaggregation Records'!$D$3:$D$56,255),0))),"")</f>
        <v/>
      </c>
      <c r="E88" s="408" t="str">
        <f t="array" ref="E88">IFERROR(IF(INDEX('Disaggregation Data'!$K$3:$K$154,MATCH(RIGHT(M88,255),RIGHT('Disaggregation Data'!$J$3:$J$154,255),0))=0,"",INDEX('Disaggregation Data'!$K$3:$K$154,MATCH(RIGHT(M88,255),RIGHT('Disaggregation Data'!$J$3:$J$154,255),0))),"")</f>
        <v/>
      </c>
      <c r="F88" s="408" t="str">
        <f t="array" ref="F88">IFERROR(IF(INDEX('Disaggregation Data'!$L$3:$L$154,MATCH(RIGHT(M88,255),RIGHT('Disaggregation Data'!$J$3:$J$154,255),0))=0,"",INDEX('Disaggregation Data'!$L$3:$L$154,MATCH(RIGHT(M88,255),RIGHT('Disaggregation Data'!$J$3:$J$154,255),0))),"")</f>
        <v/>
      </c>
      <c r="G88" s="408" t="str">
        <f t="array" ref="G88">IFERROR(IF(INDEX('Disaggregation Data'!$M$3:$M$154,MATCH(RIGHT(M88,255),RIGHT('Disaggregation Data'!$J$3:$J$154,255),0))=0,"",INDEX('Disaggregation Data'!$M$3:$M$154,MATCH(RIGHT(M88,255),RIGHT('Disaggregation Data'!$J$3:$J$154,255),0))),"")</f>
        <v/>
      </c>
      <c r="H88" s="406" t="str">
        <f t="array" ref="H88">IFERROR(IF(INDEX('Disaggregation Data'!$N$3:$N$154,MATCH(RIGHT(M88,255),RIGHT('Disaggregation Data'!$J$3:$J$154,255),0))=0,"",INDEX('Disaggregation Data'!$N$3:$N$154,MATCH(RIGHT(M88,255),RIGHT('Disaggregation Data'!$J$3:$J$154,255),0))),"")</f>
        <v/>
      </c>
      <c r="I88" s="513" t="str">
        <f t="array" ref="I88">IFERROR(IF(INDEX('Disaggregation Records'!$G$3:$G$56,MATCH(RIGHT(L88,255),RIGHT('Disaggregation Records'!$D$3:$D$56,255),0))=0,"",INDEX('Disaggregation Records'!$G$3:$G$56,MATCH(RIGHT(L88,255),RIGHT('Disaggregation Records'!$D$3:$D$56,255),0))),"")</f>
        <v/>
      </c>
      <c r="J88" s="513" t="s">
        <v>423</v>
      </c>
      <c r="K88" s="513">
        <f t="shared" si="4"/>
        <v>80</v>
      </c>
      <c r="L88" s="513" t="str">
        <f t="shared" si="5"/>
        <v/>
      </c>
      <c r="M88" s="513" t="str">
        <f t="shared" si="6"/>
        <v/>
      </c>
      <c r="N88" s="519" t="b">
        <f t="shared" si="7"/>
        <v>0</v>
      </c>
      <c r="O88" s="520" t="s">
        <v>1622</v>
      </c>
      <c r="P88" s="340"/>
      <c r="Q88" s="338"/>
      <c r="U88" s="515"/>
      <c r="V88" s="515"/>
    </row>
    <row r="89" spans="1:22" ht="37.5" customHeight="1" x14ac:dyDescent="0.25">
      <c r="A89" s="465">
        <v>9</v>
      </c>
      <c r="B89" s="517" t="str">
        <f>IFERROR(VLOOKUP(A89,'Impact Indicators - Section B'!$A$9:$S$27,19,FALSE),"")</f>
        <v/>
      </c>
      <c r="C89" s="518" t="str">
        <f t="array" ref="C89">IFERROR(IF(INDEX('Disaggregation Records'!$E$3:$E$56,MATCH(RIGHT(L89,255),RIGHT('Disaggregation Records'!$D$3:$D$56,255),0))=0,"",INDEX('Disaggregation Records'!$E$3:$E$56,MATCH(RIGHT(L89,255),RIGHT('Disaggregation Records'!$D$3:$D$56,255),0))),"")</f>
        <v/>
      </c>
      <c r="D89" s="518" t="str">
        <f t="array" ref="D89">IFERROR(IF(INDEX('Disaggregation Records'!$F$3:$F$56,MATCH(RIGHT(L89,255),RIGHT('Disaggregation Records'!$D$3:$D$56,255),0))=0,"",INDEX('Disaggregation Records'!$F$3:$F$56,MATCH(RIGHT(L89,255),RIGHT('Disaggregation Records'!$D$3:$D$56,255),0))),"")</f>
        <v/>
      </c>
      <c r="E89" s="408" t="str">
        <f t="array" ref="E89">IFERROR(IF(INDEX('Disaggregation Data'!$K$3:$K$154,MATCH(RIGHT(M89,255),RIGHT('Disaggregation Data'!$J$3:$J$154,255),0))=0,"",INDEX('Disaggregation Data'!$K$3:$K$154,MATCH(RIGHT(M89,255),RIGHT('Disaggregation Data'!$J$3:$J$154,255),0))),"")</f>
        <v/>
      </c>
      <c r="F89" s="408" t="str">
        <f t="array" ref="F89">IFERROR(IF(INDEX('Disaggregation Data'!$L$3:$L$154,MATCH(RIGHT(M89,255),RIGHT('Disaggregation Data'!$J$3:$J$154,255),0))=0,"",INDEX('Disaggregation Data'!$L$3:$L$154,MATCH(RIGHT(M89,255),RIGHT('Disaggregation Data'!$J$3:$J$154,255),0))),"")</f>
        <v/>
      </c>
      <c r="G89" s="408" t="str">
        <f t="array" ref="G89">IFERROR(IF(INDEX('Disaggregation Data'!$M$3:$M$154,MATCH(RIGHT(M89,255),RIGHT('Disaggregation Data'!$J$3:$J$154,255),0))=0,"",INDEX('Disaggregation Data'!$M$3:$M$154,MATCH(RIGHT(M89,255),RIGHT('Disaggregation Data'!$J$3:$J$154,255),0))),"")</f>
        <v/>
      </c>
      <c r="H89" s="406" t="str">
        <f t="array" ref="H89">IFERROR(IF(INDEX('Disaggregation Data'!$N$3:$N$154,MATCH(RIGHT(M89,255),RIGHT('Disaggregation Data'!$J$3:$J$154,255),0))=0,"",INDEX('Disaggregation Data'!$N$3:$N$154,MATCH(RIGHT(M89,255),RIGHT('Disaggregation Data'!$J$3:$J$154,255),0))),"")</f>
        <v/>
      </c>
      <c r="I89" s="513" t="str">
        <f t="array" ref="I89">IFERROR(IF(INDEX('Disaggregation Records'!$G$3:$G$56,MATCH(RIGHT(L89,255),RIGHT('Disaggregation Records'!$D$3:$D$56,255),0))=0,"",INDEX('Disaggregation Records'!$G$3:$G$56,MATCH(RIGHT(L89,255),RIGHT('Disaggregation Records'!$D$3:$D$56,255),0))),"")</f>
        <v/>
      </c>
      <c r="J89" s="513" t="s">
        <v>424</v>
      </c>
      <c r="K89" s="513">
        <f t="shared" si="4"/>
        <v>81</v>
      </c>
      <c r="L89" s="513" t="str">
        <f t="shared" si="5"/>
        <v/>
      </c>
      <c r="M89" s="513" t="str">
        <f t="shared" si="6"/>
        <v/>
      </c>
      <c r="N89" s="519" t="b">
        <f t="shared" si="7"/>
        <v>0</v>
      </c>
      <c r="O89" s="520" t="s">
        <v>1623</v>
      </c>
      <c r="P89" s="340"/>
      <c r="Q89" s="338"/>
      <c r="U89" s="515"/>
      <c r="V89" s="515"/>
    </row>
    <row r="90" spans="1:22" ht="37.5" customHeight="1" x14ac:dyDescent="0.25">
      <c r="A90" s="465">
        <v>9</v>
      </c>
      <c r="B90" s="517" t="str">
        <f>IFERROR(VLOOKUP(A90,'Impact Indicators - Section B'!$A$9:$S$27,19,FALSE),"")</f>
        <v/>
      </c>
      <c r="C90" s="518" t="str">
        <f t="array" ref="C90">IFERROR(IF(INDEX('Disaggregation Records'!$E$3:$E$56,MATCH(RIGHT(L90,255),RIGHT('Disaggregation Records'!$D$3:$D$56,255),0))=0,"",INDEX('Disaggregation Records'!$E$3:$E$56,MATCH(RIGHT(L90,255),RIGHT('Disaggregation Records'!$D$3:$D$56,255),0))),"")</f>
        <v/>
      </c>
      <c r="D90" s="518" t="str">
        <f t="array" ref="D90">IFERROR(IF(INDEX('Disaggregation Records'!$F$3:$F$56,MATCH(RIGHT(L90,255),RIGHT('Disaggregation Records'!$D$3:$D$56,255),0))=0,"",INDEX('Disaggregation Records'!$F$3:$F$56,MATCH(RIGHT(L90,255),RIGHT('Disaggregation Records'!$D$3:$D$56,255),0))),"")</f>
        <v/>
      </c>
      <c r="E90" s="408" t="str">
        <f t="array" ref="E90">IFERROR(IF(INDEX('Disaggregation Data'!$K$3:$K$154,MATCH(RIGHT(M90,255),RIGHT('Disaggregation Data'!$J$3:$J$154,255),0))=0,"",INDEX('Disaggregation Data'!$K$3:$K$154,MATCH(RIGHT(M90,255),RIGHT('Disaggregation Data'!$J$3:$J$154,255),0))),"")</f>
        <v/>
      </c>
      <c r="F90" s="408" t="str">
        <f t="array" ref="F90">IFERROR(IF(INDEX('Disaggregation Data'!$L$3:$L$154,MATCH(RIGHT(M90,255),RIGHT('Disaggregation Data'!$J$3:$J$154,255),0))=0,"",INDEX('Disaggregation Data'!$L$3:$L$154,MATCH(RIGHT(M90,255),RIGHT('Disaggregation Data'!$J$3:$J$154,255),0))),"")</f>
        <v/>
      </c>
      <c r="G90" s="408" t="str">
        <f t="array" ref="G90">IFERROR(IF(INDEX('Disaggregation Data'!$M$3:$M$154,MATCH(RIGHT(M90,255),RIGHT('Disaggregation Data'!$J$3:$J$154,255),0))=0,"",INDEX('Disaggregation Data'!$M$3:$M$154,MATCH(RIGHT(M90,255),RIGHT('Disaggregation Data'!$J$3:$J$154,255),0))),"")</f>
        <v/>
      </c>
      <c r="H90" s="406" t="str">
        <f t="array" ref="H90">IFERROR(IF(INDEX('Disaggregation Data'!$N$3:$N$154,MATCH(RIGHT(M90,255),RIGHT('Disaggregation Data'!$J$3:$J$154,255),0))=0,"",INDEX('Disaggregation Data'!$N$3:$N$154,MATCH(RIGHT(M90,255),RIGHT('Disaggregation Data'!$J$3:$J$154,255),0))),"")</f>
        <v/>
      </c>
      <c r="I90" s="513" t="str">
        <f t="array" ref="I90">IFERROR(IF(INDEX('Disaggregation Records'!$G$3:$G$56,MATCH(RIGHT(L90,255),RIGHT('Disaggregation Records'!$D$3:$D$56,255),0))=0,"",INDEX('Disaggregation Records'!$G$3:$G$56,MATCH(RIGHT(L90,255),RIGHT('Disaggregation Records'!$D$3:$D$56,255),0))),"")</f>
        <v/>
      </c>
      <c r="J90" s="513" t="s">
        <v>424</v>
      </c>
      <c r="K90" s="513">
        <f t="shared" si="4"/>
        <v>82</v>
      </c>
      <c r="L90" s="513" t="str">
        <f t="shared" si="5"/>
        <v/>
      </c>
      <c r="M90" s="513" t="str">
        <f t="shared" si="6"/>
        <v/>
      </c>
      <c r="N90" s="519" t="b">
        <f t="shared" si="7"/>
        <v>0</v>
      </c>
      <c r="O90" s="520" t="s">
        <v>1624</v>
      </c>
      <c r="P90" s="340"/>
      <c r="Q90" s="338"/>
      <c r="U90" s="515"/>
      <c r="V90" s="515"/>
    </row>
    <row r="91" spans="1:22" ht="37.5" customHeight="1" x14ac:dyDescent="0.25">
      <c r="A91" s="465">
        <v>9</v>
      </c>
      <c r="B91" s="517" t="str">
        <f>IFERROR(VLOOKUP(A91,'Impact Indicators - Section B'!$A$9:$S$27,19,FALSE),"")</f>
        <v/>
      </c>
      <c r="C91" s="518" t="str">
        <f t="array" ref="C91">IFERROR(IF(INDEX('Disaggregation Records'!$E$3:$E$56,MATCH(RIGHT(L91,255),RIGHT('Disaggregation Records'!$D$3:$D$56,255),0))=0,"",INDEX('Disaggregation Records'!$E$3:$E$56,MATCH(RIGHT(L91,255),RIGHT('Disaggregation Records'!$D$3:$D$56,255),0))),"")</f>
        <v/>
      </c>
      <c r="D91" s="518" t="str">
        <f t="array" ref="D91">IFERROR(IF(INDEX('Disaggregation Records'!$F$3:$F$56,MATCH(RIGHT(L91,255),RIGHT('Disaggregation Records'!$D$3:$D$56,255),0))=0,"",INDEX('Disaggregation Records'!$F$3:$F$56,MATCH(RIGHT(L91,255),RIGHT('Disaggregation Records'!$D$3:$D$56,255),0))),"")</f>
        <v/>
      </c>
      <c r="E91" s="408" t="str">
        <f t="array" ref="E91">IFERROR(IF(INDEX('Disaggregation Data'!$K$3:$K$154,MATCH(RIGHT(M91,255),RIGHT('Disaggregation Data'!$J$3:$J$154,255),0))=0,"",INDEX('Disaggregation Data'!$K$3:$K$154,MATCH(RIGHT(M91,255),RIGHT('Disaggregation Data'!$J$3:$J$154,255),0))),"")</f>
        <v/>
      </c>
      <c r="F91" s="408" t="str">
        <f t="array" ref="F91">IFERROR(IF(INDEX('Disaggregation Data'!$L$3:$L$154,MATCH(RIGHT(M91,255),RIGHT('Disaggregation Data'!$J$3:$J$154,255),0))=0,"",INDEX('Disaggregation Data'!$L$3:$L$154,MATCH(RIGHT(M91,255),RIGHT('Disaggregation Data'!$J$3:$J$154,255),0))),"")</f>
        <v/>
      </c>
      <c r="G91" s="408" t="str">
        <f t="array" ref="G91">IFERROR(IF(INDEX('Disaggregation Data'!$M$3:$M$154,MATCH(RIGHT(M91,255),RIGHT('Disaggregation Data'!$J$3:$J$154,255),0))=0,"",INDEX('Disaggregation Data'!$M$3:$M$154,MATCH(RIGHT(M91,255),RIGHT('Disaggregation Data'!$J$3:$J$154,255),0))),"")</f>
        <v/>
      </c>
      <c r="H91" s="406" t="str">
        <f t="array" ref="H91">IFERROR(IF(INDEX('Disaggregation Data'!$N$3:$N$154,MATCH(RIGHT(M91,255),RIGHT('Disaggregation Data'!$J$3:$J$154,255),0))=0,"",INDEX('Disaggregation Data'!$N$3:$N$154,MATCH(RIGHT(M91,255),RIGHT('Disaggregation Data'!$J$3:$J$154,255),0))),"")</f>
        <v/>
      </c>
      <c r="I91" s="513" t="str">
        <f t="array" ref="I91">IFERROR(IF(INDEX('Disaggregation Records'!$G$3:$G$56,MATCH(RIGHT(L91,255),RIGHT('Disaggregation Records'!$D$3:$D$56,255),0))=0,"",INDEX('Disaggregation Records'!$G$3:$G$56,MATCH(RIGHT(L91,255),RIGHT('Disaggregation Records'!$D$3:$D$56,255),0))),"")</f>
        <v/>
      </c>
      <c r="J91" s="513" t="s">
        <v>424</v>
      </c>
      <c r="K91" s="513">
        <f t="shared" si="4"/>
        <v>83</v>
      </c>
      <c r="L91" s="513" t="str">
        <f t="shared" si="5"/>
        <v/>
      </c>
      <c r="M91" s="513" t="str">
        <f t="shared" si="6"/>
        <v/>
      </c>
      <c r="N91" s="519" t="b">
        <f t="shared" si="7"/>
        <v>0</v>
      </c>
      <c r="O91" s="520" t="s">
        <v>1625</v>
      </c>
      <c r="P91" s="340"/>
      <c r="Q91" s="338"/>
      <c r="U91" s="515"/>
      <c r="V91" s="515"/>
    </row>
    <row r="92" spans="1:22" ht="37.5" customHeight="1" x14ac:dyDescent="0.25">
      <c r="A92" s="465">
        <v>9</v>
      </c>
      <c r="B92" s="517" t="str">
        <f>IFERROR(VLOOKUP(A92,'Impact Indicators - Section B'!$A$9:$S$27,19,FALSE),"")</f>
        <v/>
      </c>
      <c r="C92" s="518" t="str">
        <f t="array" ref="C92">IFERROR(IF(INDEX('Disaggregation Records'!$E$3:$E$56,MATCH(RIGHT(L92,255),RIGHT('Disaggregation Records'!$D$3:$D$56,255),0))=0,"",INDEX('Disaggregation Records'!$E$3:$E$56,MATCH(RIGHT(L92,255),RIGHT('Disaggregation Records'!$D$3:$D$56,255),0))),"")</f>
        <v/>
      </c>
      <c r="D92" s="518" t="str">
        <f t="array" ref="D92">IFERROR(IF(INDEX('Disaggregation Records'!$F$3:$F$56,MATCH(RIGHT(L92,255),RIGHT('Disaggregation Records'!$D$3:$D$56,255),0))=0,"",INDEX('Disaggregation Records'!$F$3:$F$56,MATCH(RIGHT(L92,255),RIGHT('Disaggregation Records'!$D$3:$D$56,255),0))),"")</f>
        <v/>
      </c>
      <c r="E92" s="408" t="str">
        <f t="array" ref="E92">IFERROR(IF(INDEX('Disaggregation Data'!$K$3:$K$154,MATCH(RIGHT(M92,255),RIGHT('Disaggregation Data'!$J$3:$J$154,255),0))=0,"",INDEX('Disaggregation Data'!$K$3:$K$154,MATCH(RIGHT(M92,255),RIGHT('Disaggregation Data'!$J$3:$J$154,255),0))),"")</f>
        <v/>
      </c>
      <c r="F92" s="408" t="str">
        <f t="array" ref="F92">IFERROR(IF(INDEX('Disaggregation Data'!$L$3:$L$154,MATCH(RIGHT(M92,255),RIGHT('Disaggregation Data'!$J$3:$J$154,255),0))=0,"",INDEX('Disaggregation Data'!$L$3:$L$154,MATCH(RIGHT(M92,255),RIGHT('Disaggregation Data'!$J$3:$J$154,255),0))),"")</f>
        <v/>
      </c>
      <c r="G92" s="408" t="str">
        <f t="array" ref="G92">IFERROR(IF(INDEX('Disaggregation Data'!$M$3:$M$154,MATCH(RIGHT(M92,255),RIGHT('Disaggregation Data'!$J$3:$J$154,255),0))=0,"",INDEX('Disaggregation Data'!$M$3:$M$154,MATCH(RIGHT(M92,255),RIGHT('Disaggregation Data'!$J$3:$J$154,255),0))),"")</f>
        <v/>
      </c>
      <c r="H92" s="406" t="str">
        <f t="array" ref="H92">IFERROR(IF(INDEX('Disaggregation Data'!$N$3:$N$154,MATCH(RIGHT(M92,255),RIGHT('Disaggregation Data'!$J$3:$J$154,255),0))=0,"",INDEX('Disaggregation Data'!$N$3:$N$154,MATCH(RIGHT(M92,255),RIGHT('Disaggregation Data'!$J$3:$J$154,255),0))),"")</f>
        <v/>
      </c>
      <c r="I92" s="513" t="str">
        <f t="array" ref="I92">IFERROR(IF(INDEX('Disaggregation Records'!$G$3:$G$56,MATCH(RIGHT(L92,255),RIGHT('Disaggregation Records'!$D$3:$D$56,255),0))=0,"",INDEX('Disaggregation Records'!$G$3:$G$56,MATCH(RIGHT(L92,255),RIGHT('Disaggregation Records'!$D$3:$D$56,255),0))),"")</f>
        <v/>
      </c>
      <c r="J92" s="513" t="s">
        <v>424</v>
      </c>
      <c r="K92" s="513">
        <f t="shared" si="4"/>
        <v>84</v>
      </c>
      <c r="L92" s="513" t="str">
        <f t="shared" si="5"/>
        <v/>
      </c>
      <c r="M92" s="513" t="str">
        <f t="shared" si="6"/>
        <v/>
      </c>
      <c r="N92" s="519" t="b">
        <f t="shared" si="7"/>
        <v>0</v>
      </c>
      <c r="O92" s="520" t="s">
        <v>1626</v>
      </c>
      <c r="P92" s="340"/>
      <c r="Q92" s="338"/>
      <c r="U92" s="515"/>
      <c r="V92" s="515"/>
    </row>
    <row r="93" spans="1:22" ht="37.5" customHeight="1" x14ac:dyDescent="0.25">
      <c r="A93" s="465">
        <v>9</v>
      </c>
      <c r="B93" s="517" t="str">
        <f>IFERROR(VLOOKUP(A93,'Impact Indicators - Section B'!$A$9:$S$27,19,FALSE),"")</f>
        <v/>
      </c>
      <c r="C93" s="518" t="str">
        <f t="array" ref="C93">IFERROR(IF(INDEX('Disaggregation Records'!$E$3:$E$56,MATCH(RIGHT(L93,255),RIGHT('Disaggregation Records'!$D$3:$D$56,255),0))=0,"",INDEX('Disaggregation Records'!$E$3:$E$56,MATCH(RIGHT(L93,255),RIGHT('Disaggregation Records'!$D$3:$D$56,255),0))),"")</f>
        <v/>
      </c>
      <c r="D93" s="518" t="str">
        <f t="array" ref="D93">IFERROR(IF(INDEX('Disaggregation Records'!$F$3:$F$56,MATCH(RIGHT(L93,255),RIGHT('Disaggregation Records'!$D$3:$D$56,255),0))=0,"",INDEX('Disaggregation Records'!$F$3:$F$56,MATCH(RIGHT(L93,255),RIGHT('Disaggregation Records'!$D$3:$D$56,255),0))),"")</f>
        <v/>
      </c>
      <c r="E93" s="408" t="str">
        <f t="array" ref="E93">IFERROR(IF(INDEX('Disaggregation Data'!$K$3:$K$154,MATCH(RIGHT(M93,255),RIGHT('Disaggregation Data'!$J$3:$J$154,255),0))=0,"",INDEX('Disaggregation Data'!$K$3:$K$154,MATCH(RIGHT(M93,255),RIGHT('Disaggregation Data'!$J$3:$J$154,255),0))),"")</f>
        <v/>
      </c>
      <c r="F93" s="408" t="str">
        <f t="array" ref="F93">IFERROR(IF(INDEX('Disaggregation Data'!$L$3:$L$154,MATCH(RIGHT(M93,255),RIGHT('Disaggregation Data'!$J$3:$J$154,255),0))=0,"",INDEX('Disaggregation Data'!$L$3:$L$154,MATCH(RIGHT(M93,255),RIGHT('Disaggregation Data'!$J$3:$J$154,255),0))),"")</f>
        <v/>
      </c>
      <c r="G93" s="408" t="str">
        <f t="array" ref="G93">IFERROR(IF(INDEX('Disaggregation Data'!$M$3:$M$154,MATCH(RIGHT(M93,255),RIGHT('Disaggregation Data'!$J$3:$J$154,255),0))=0,"",INDEX('Disaggregation Data'!$M$3:$M$154,MATCH(RIGHT(M93,255),RIGHT('Disaggregation Data'!$J$3:$J$154,255),0))),"")</f>
        <v/>
      </c>
      <c r="H93" s="406" t="str">
        <f t="array" ref="H93">IFERROR(IF(INDEX('Disaggregation Data'!$N$3:$N$154,MATCH(RIGHT(M93,255),RIGHT('Disaggregation Data'!$J$3:$J$154,255),0))=0,"",INDEX('Disaggregation Data'!$N$3:$N$154,MATCH(RIGHT(M93,255),RIGHT('Disaggregation Data'!$J$3:$J$154,255),0))),"")</f>
        <v/>
      </c>
      <c r="I93" s="513" t="str">
        <f t="array" ref="I93">IFERROR(IF(INDEX('Disaggregation Records'!$G$3:$G$56,MATCH(RIGHT(L93,255),RIGHT('Disaggregation Records'!$D$3:$D$56,255),0))=0,"",INDEX('Disaggregation Records'!$G$3:$G$56,MATCH(RIGHT(L93,255),RIGHT('Disaggregation Records'!$D$3:$D$56,255),0))),"")</f>
        <v/>
      </c>
      <c r="J93" s="513" t="s">
        <v>424</v>
      </c>
      <c r="K93" s="513">
        <f t="shared" si="4"/>
        <v>85</v>
      </c>
      <c r="L93" s="513" t="str">
        <f t="shared" si="5"/>
        <v/>
      </c>
      <c r="M93" s="513" t="str">
        <f t="shared" si="6"/>
        <v/>
      </c>
      <c r="N93" s="519" t="b">
        <f t="shared" si="7"/>
        <v>0</v>
      </c>
      <c r="O93" s="520" t="s">
        <v>1627</v>
      </c>
      <c r="P93" s="340"/>
      <c r="Q93" s="338"/>
      <c r="U93" s="515"/>
      <c r="V93" s="515"/>
    </row>
    <row r="94" spans="1:22" ht="37.5" customHeight="1" x14ac:dyDescent="0.25">
      <c r="A94" s="465">
        <v>9</v>
      </c>
      <c r="B94" s="517" t="str">
        <f>IFERROR(VLOOKUP(A94,'Impact Indicators - Section B'!$A$9:$S$27,19,FALSE),"")</f>
        <v/>
      </c>
      <c r="C94" s="518" t="str">
        <f t="array" ref="C94">IFERROR(IF(INDEX('Disaggregation Records'!$E$3:$E$56,MATCH(RIGHT(L94,255),RIGHT('Disaggregation Records'!$D$3:$D$56,255),0))=0,"",INDEX('Disaggregation Records'!$E$3:$E$56,MATCH(RIGHT(L94,255),RIGHT('Disaggregation Records'!$D$3:$D$56,255),0))),"")</f>
        <v/>
      </c>
      <c r="D94" s="518" t="str">
        <f t="array" ref="D94">IFERROR(IF(INDEX('Disaggregation Records'!$F$3:$F$56,MATCH(RIGHT(L94,255),RIGHT('Disaggregation Records'!$D$3:$D$56,255),0))=0,"",INDEX('Disaggregation Records'!$F$3:$F$56,MATCH(RIGHT(L94,255),RIGHT('Disaggregation Records'!$D$3:$D$56,255),0))),"")</f>
        <v/>
      </c>
      <c r="E94" s="408" t="str">
        <f t="array" ref="E94">IFERROR(IF(INDEX('Disaggregation Data'!$K$3:$K$154,MATCH(RIGHT(M94,255),RIGHT('Disaggregation Data'!$J$3:$J$154,255),0))=0,"",INDEX('Disaggregation Data'!$K$3:$K$154,MATCH(RIGHT(M94,255),RIGHT('Disaggregation Data'!$J$3:$J$154,255),0))),"")</f>
        <v/>
      </c>
      <c r="F94" s="408" t="str">
        <f t="array" ref="F94">IFERROR(IF(INDEX('Disaggregation Data'!$L$3:$L$154,MATCH(RIGHT(M94,255),RIGHT('Disaggregation Data'!$J$3:$J$154,255),0))=0,"",INDEX('Disaggregation Data'!$L$3:$L$154,MATCH(RIGHT(M94,255),RIGHT('Disaggregation Data'!$J$3:$J$154,255),0))),"")</f>
        <v/>
      </c>
      <c r="G94" s="408" t="str">
        <f t="array" ref="G94">IFERROR(IF(INDEX('Disaggregation Data'!$M$3:$M$154,MATCH(RIGHT(M94,255),RIGHT('Disaggregation Data'!$J$3:$J$154,255),0))=0,"",INDEX('Disaggregation Data'!$M$3:$M$154,MATCH(RIGHT(M94,255),RIGHT('Disaggregation Data'!$J$3:$J$154,255),0))),"")</f>
        <v/>
      </c>
      <c r="H94" s="406" t="str">
        <f t="array" ref="H94">IFERROR(IF(INDEX('Disaggregation Data'!$N$3:$N$154,MATCH(RIGHT(M94,255),RIGHT('Disaggregation Data'!$J$3:$J$154,255),0))=0,"",INDEX('Disaggregation Data'!$N$3:$N$154,MATCH(RIGHT(M94,255),RIGHT('Disaggregation Data'!$J$3:$J$154,255),0))),"")</f>
        <v/>
      </c>
      <c r="I94" s="513" t="str">
        <f t="array" ref="I94">IFERROR(IF(INDEX('Disaggregation Records'!$G$3:$G$56,MATCH(RIGHT(L94,255),RIGHT('Disaggregation Records'!$D$3:$D$56,255),0))=0,"",INDEX('Disaggregation Records'!$G$3:$G$56,MATCH(RIGHT(L94,255),RIGHT('Disaggregation Records'!$D$3:$D$56,255),0))),"")</f>
        <v/>
      </c>
      <c r="J94" s="513" t="s">
        <v>424</v>
      </c>
      <c r="K94" s="513">
        <f t="shared" si="4"/>
        <v>86</v>
      </c>
      <c r="L94" s="513" t="str">
        <f t="shared" si="5"/>
        <v/>
      </c>
      <c r="M94" s="513" t="str">
        <f t="shared" si="6"/>
        <v/>
      </c>
      <c r="N94" s="519" t="b">
        <f t="shared" si="7"/>
        <v>0</v>
      </c>
      <c r="O94" s="520" t="s">
        <v>1628</v>
      </c>
      <c r="P94" s="340"/>
      <c r="Q94" s="338"/>
      <c r="U94" s="515"/>
      <c r="V94" s="515"/>
    </row>
    <row r="95" spans="1:22" ht="37.5" customHeight="1" x14ac:dyDescent="0.25">
      <c r="A95" s="465">
        <v>9</v>
      </c>
      <c r="B95" s="517" t="str">
        <f>IFERROR(VLOOKUP(A95,'Impact Indicators - Section B'!$A$9:$S$27,19,FALSE),"")</f>
        <v/>
      </c>
      <c r="C95" s="518" t="str">
        <f t="array" ref="C95">IFERROR(IF(INDEX('Disaggregation Records'!$E$3:$E$56,MATCH(RIGHT(L95,255),RIGHT('Disaggregation Records'!$D$3:$D$56,255),0))=0,"",INDEX('Disaggregation Records'!$E$3:$E$56,MATCH(RIGHT(L95,255),RIGHT('Disaggregation Records'!$D$3:$D$56,255),0))),"")</f>
        <v/>
      </c>
      <c r="D95" s="518" t="str">
        <f t="array" ref="D95">IFERROR(IF(INDEX('Disaggregation Records'!$F$3:$F$56,MATCH(RIGHT(L95,255),RIGHT('Disaggregation Records'!$D$3:$D$56,255),0))=0,"",INDEX('Disaggregation Records'!$F$3:$F$56,MATCH(RIGHT(L95,255),RIGHT('Disaggregation Records'!$D$3:$D$56,255),0))),"")</f>
        <v/>
      </c>
      <c r="E95" s="408" t="str">
        <f t="array" ref="E95">IFERROR(IF(INDEX('Disaggregation Data'!$K$3:$K$154,MATCH(RIGHT(M95,255),RIGHT('Disaggregation Data'!$J$3:$J$154,255),0))=0,"",INDEX('Disaggregation Data'!$K$3:$K$154,MATCH(RIGHT(M95,255),RIGHT('Disaggregation Data'!$J$3:$J$154,255),0))),"")</f>
        <v/>
      </c>
      <c r="F95" s="408" t="str">
        <f t="array" ref="F95">IFERROR(IF(INDEX('Disaggregation Data'!$L$3:$L$154,MATCH(RIGHT(M95,255),RIGHT('Disaggregation Data'!$J$3:$J$154,255),0))=0,"",INDEX('Disaggregation Data'!$L$3:$L$154,MATCH(RIGHT(M95,255),RIGHT('Disaggregation Data'!$J$3:$J$154,255),0))),"")</f>
        <v/>
      </c>
      <c r="G95" s="408" t="str">
        <f t="array" ref="G95">IFERROR(IF(INDEX('Disaggregation Data'!$M$3:$M$154,MATCH(RIGHT(M95,255),RIGHT('Disaggregation Data'!$J$3:$J$154,255),0))=0,"",INDEX('Disaggregation Data'!$M$3:$M$154,MATCH(RIGHT(M95,255),RIGHT('Disaggregation Data'!$J$3:$J$154,255),0))),"")</f>
        <v/>
      </c>
      <c r="H95" s="406" t="str">
        <f t="array" ref="H95">IFERROR(IF(INDEX('Disaggregation Data'!$N$3:$N$154,MATCH(RIGHT(M95,255),RIGHT('Disaggregation Data'!$J$3:$J$154,255),0))=0,"",INDEX('Disaggregation Data'!$N$3:$N$154,MATCH(RIGHT(M95,255),RIGHT('Disaggregation Data'!$J$3:$J$154,255),0))),"")</f>
        <v/>
      </c>
      <c r="I95" s="513" t="str">
        <f t="array" ref="I95">IFERROR(IF(INDEX('Disaggregation Records'!$G$3:$G$56,MATCH(RIGHT(L95,255),RIGHT('Disaggregation Records'!$D$3:$D$56,255),0))=0,"",INDEX('Disaggregation Records'!$G$3:$G$56,MATCH(RIGHT(L95,255),RIGHT('Disaggregation Records'!$D$3:$D$56,255),0))),"")</f>
        <v/>
      </c>
      <c r="J95" s="513" t="s">
        <v>424</v>
      </c>
      <c r="K95" s="513">
        <f t="shared" si="4"/>
        <v>87</v>
      </c>
      <c r="L95" s="513" t="str">
        <f t="shared" si="5"/>
        <v/>
      </c>
      <c r="M95" s="513" t="str">
        <f t="shared" si="6"/>
        <v/>
      </c>
      <c r="N95" s="519" t="b">
        <f t="shared" si="7"/>
        <v>0</v>
      </c>
      <c r="O95" s="520" t="s">
        <v>1629</v>
      </c>
      <c r="P95" s="340"/>
      <c r="Q95" s="338"/>
      <c r="U95" s="515"/>
      <c r="V95" s="515"/>
    </row>
    <row r="96" spans="1:22" ht="37.5" customHeight="1" x14ac:dyDescent="0.25">
      <c r="A96" s="465">
        <v>9</v>
      </c>
      <c r="B96" s="517" t="str">
        <f>IFERROR(VLOOKUP(A96,'Impact Indicators - Section B'!$A$9:$S$27,19,FALSE),"")</f>
        <v/>
      </c>
      <c r="C96" s="518" t="str">
        <f t="array" ref="C96">IFERROR(IF(INDEX('Disaggregation Records'!$E$3:$E$56,MATCH(RIGHT(L96,255),RIGHT('Disaggregation Records'!$D$3:$D$56,255),0))=0,"",INDEX('Disaggregation Records'!$E$3:$E$56,MATCH(RIGHT(L96,255),RIGHT('Disaggregation Records'!$D$3:$D$56,255),0))),"")</f>
        <v/>
      </c>
      <c r="D96" s="518" t="str">
        <f t="array" ref="D96">IFERROR(IF(INDEX('Disaggregation Records'!$F$3:$F$56,MATCH(RIGHT(L96,255),RIGHT('Disaggregation Records'!$D$3:$D$56,255),0))=0,"",INDEX('Disaggregation Records'!$F$3:$F$56,MATCH(RIGHT(L96,255),RIGHT('Disaggregation Records'!$D$3:$D$56,255),0))),"")</f>
        <v/>
      </c>
      <c r="E96" s="408" t="str">
        <f t="array" ref="E96">IFERROR(IF(INDEX('Disaggregation Data'!$K$3:$K$154,MATCH(RIGHT(M96,255),RIGHT('Disaggregation Data'!$J$3:$J$154,255),0))=0,"",INDEX('Disaggregation Data'!$K$3:$K$154,MATCH(RIGHT(M96,255),RIGHT('Disaggregation Data'!$J$3:$J$154,255),0))),"")</f>
        <v/>
      </c>
      <c r="F96" s="408" t="str">
        <f t="array" ref="F96">IFERROR(IF(INDEX('Disaggregation Data'!$L$3:$L$154,MATCH(RIGHT(M96,255),RIGHT('Disaggregation Data'!$J$3:$J$154,255),0))=0,"",INDEX('Disaggregation Data'!$L$3:$L$154,MATCH(RIGHT(M96,255),RIGHT('Disaggregation Data'!$J$3:$J$154,255),0))),"")</f>
        <v/>
      </c>
      <c r="G96" s="408" t="str">
        <f t="array" ref="G96">IFERROR(IF(INDEX('Disaggregation Data'!$M$3:$M$154,MATCH(RIGHT(M96,255),RIGHT('Disaggregation Data'!$J$3:$J$154,255),0))=0,"",INDEX('Disaggregation Data'!$M$3:$M$154,MATCH(RIGHT(M96,255),RIGHT('Disaggregation Data'!$J$3:$J$154,255),0))),"")</f>
        <v/>
      </c>
      <c r="H96" s="406" t="str">
        <f t="array" ref="H96">IFERROR(IF(INDEX('Disaggregation Data'!$N$3:$N$154,MATCH(RIGHT(M96,255),RIGHT('Disaggregation Data'!$J$3:$J$154,255),0))=0,"",INDEX('Disaggregation Data'!$N$3:$N$154,MATCH(RIGHT(M96,255),RIGHT('Disaggregation Data'!$J$3:$J$154,255),0))),"")</f>
        <v/>
      </c>
      <c r="I96" s="513" t="str">
        <f t="array" ref="I96">IFERROR(IF(INDEX('Disaggregation Records'!$G$3:$G$56,MATCH(RIGHT(L96,255),RIGHT('Disaggregation Records'!$D$3:$D$56,255),0))=0,"",INDEX('Disaggregation Records'!$G$3:$G$56,MATCH(RIGHT(L96,255),RIGHT('Disaggregation Records'!$D$3:$D$56,255),0))),"")</f>
        <v/>
      </c>
      <c r="J96" s="513" t="s">
        <v>424</v>
      </c>
      <c r="K96" s="513">
        <f t="shared" si="4"/>
        <v>88</v>
      </c>
      <c r="L96" s="513" t="str">
        <f t="shared" si="5"/>
        <v/>
      </c>
      <c r="M96" s="513" t="str">
        <f t="shared" si="6"/>
        <v/>
      </c>
      <c r="N96" s="519" t="b">
        <f t="shared" si="7"/>
        <v>0</v>
      </c>
      <c r="O96" s="520" t="s">
        <v>1630</v>
      </c>
      <c r="P96" s="340"/>
      <c r="Q96" s="338"/>
      <c r="U96" s="515"/>
      <c r="V96" s="515"/>
    </row>
    <row r="97" spans="1:22" ht="37.5" customHeight="1" x14ac:dyDescent="0.25">
      <c r="A97" s="465">
        <v>9</v>
      </c>
      <c r="B97" s="517" t="str">
        <f>IFERROR(VLOOKUP(A97,'Impact Indicators - Section B'!$A$9:$S$27,19,FALSE),"")</f>
        <v/>
      </c>
      <c r="C97" s="518" t="str">
        <f t="array" ref="C97">IFERROR(IF(INDEX('Disaggregation Records'!$E$3:$E$56,MATCH(RIGHT(L97,255),RIGHT('Disaggregation Records'!$D$3:$D$56,255),0))=0,"",INDEX('Disaggregation Records'!$E$3:$E$56,MATCH(RIGHT(L97,255),RIGHT('Disaggregation Records'!$D$3:$D$56,255),0))),"")</f>
        <v/>
      </c>
      <c r="D97" s="518" t="str">
        <f t="array" ref="D97">IFERROR(IF(INDEX('Disaggregation Records'!$F$3:$F$56,MATCH(RIGHT(L97,255),RIGHT('Disaggregation Records'!$D$3:$D$56,255),0))=0,"",INDEX('Disaggregation Records'!$F$3:$F$56,MATCH(RIGHT(L97,255),RIGHT('Disaggregation Records'!$D$3:$D$56,255),0))),"")</f>
        <v/>
      </c>
      <c r="E97" s="408" t="str">
        <f t="array" ref="E97">IFERROR(IF(INDEX('Disaggregation Data'!$K$3:$K$154,MATCH(RIGHT(M97,255),RIGHT('Disaggregation Data'!$J$3:$J$154,255),0))=0,"",INDEX('Disaggregation Data'!$K$3:$K$154,MATCH(RIGHT(M97,255),RIGHT('Disaggregation Data'!$J$3:$J$154,255),0))),"")</f>
        <v/>
      </c>
      <c r="F97" s="408" t="str">
        <f t="array" ref="F97">IFERROR(IF(INDEX('Disaggregation Data'!$L$3:$L$154,MATCH(RIGHT(M97,255),RIGHT('Disaggregation Data'!$J$3:$J$154,255),0))=0,"",INDEX('Disaggregation Data'!$L$3:$L$154,MATCH(RIGHT(M97,255),RIGHT('Disaggregation Data'!$J$3:$J$154,255),0))),"")</f>
        <v/>
      </c>
      <c r="G97" s="408" t="str">
        <f t="array" ref="G97">IFERROR(IF(INDEX('Disaggregation Data'!$M$3:$M$154,MATCH(RIGHT(M97,255),RIGHT('Disaggregation Data'!$J$3:$J$154,255),0))=0,"",INDEX('Disaggregation Data'!$M$3:$M$154,MATCH(RIGHT(M97,255),RIGHT('Disaggregation Data'!$J$3:$J$154,255),0))),"")</f>
        <v/>
      </c>
      <c r="H97" s="406" t="str">
        <f t="array" ref="H97">IFERROR(IF(INDEX('Disaggregation Data'!$N$3:$N$154,MATCH(RIGHT(M97,255),RIGHT('Disaggregation Data'!$J$3:$J$154,255),0))=0,"",INDEX('Disaggregation Data'!$N$3:$N$154,MATCH(RIGHT(M97,255),RIGHT('Disaggregation Data'!$J$3:$J$154,255),0))),"")</f>
        <v/>
      </c>
      <c r="I97" s="513" t="str">
        <f t="array" ref="I97">IFERROR(IF(INDEX('Disaggregation Records'!$G$3:$G$56,MATCH(RIGHT(L97,255),RIGHT('Disaggregation Records'!$D$3:$D$56,255),0))=0,"",INDEX('Disaggregation Records'!$G$3:$G$56,MATCH(RIGHT(L97,255),RIGHT('Disaggregation Records'!$D$3:$D$56,255),0))),"")</f>
        <v/>
      </c>
      <c r="J97" s="513" t="s">
        <v>424</v>
      </c>
      <c r="K97" s="513">
        <f t="shared" si="4"/>
        <v>89</v>
      </c>
      <c r="L97" s="513" t="str">
        <f t="shared" si="5"/>
        <v/>
      </c>
      <c r="M97" s="513" t="str">
        <f t="shared" si="6"/>
        <v/>
      </c>
      <c r="N97" s="519" t="b">
        <f t="shared" si="7"/>
        <v>0</v>
      </c>
      <c r="O97" s="520" t="s">
        <v>1631</v>
      </c>
      <c r="P97" s="340"/>
      <c r="Q97" s="338"/>
      <c r="U97" s="515"/>
      <c r="V97" s="515"/>
    </row>
    <row r="98" spans="1:22" ht="37.5" customHeight="1" x14ac:dyDescent="0.25">
      <c r="A98" s="465">
        <v>9</v>
      </c>
      <c r="B98" s="517" t="str">
        <f>IFERROR(VLOOKUP(A98,'Impact Indicators - Section B'!$A$9:$S$27,19,FALSE),"")</f>
        <v/>
      </c>
      <c r="C98" s="518" t="str">
        <f t="array" ref="C98">IFERROR(IF(INDEX('Disaggregation Records'!$E$3:$E$56,MATCH(RIGHT(L98,255),RIGHT('Disaggregation Records'!$D$3:$D$56,255),0))=0,"",INDEX('Disaggregation Records'!$E$3:$E$56,MATCH(RIGHT(L98,255),RIGHT('Disaggregation Records'!$D$3:$D$56,255),0))),"")</f>
        <v/>
      </c>
      <c r="D98" s="518" t="str">
        <f t="array" ref="D98">IFERROR(IF(INDEX('Disaggregation Records'!$F$3:$F$56,MATCH(RIGHT(L98,255),RIGHT('Disaggregation Records'!$D$3:$D$56,255),0))=0,"",INDEX('Disaggregation Records'!$F$3:$F$56,MATCH(RIGHT(L98,255),RIGHT('Disaggregation Records'!$D$3:$D$56,255),0))),"")</f>
        <v/>
      </c>
      <c r="E98" s="408" t="str">
        <f t="array" ref="E98">IFERROR(IF(INDEX('Disaggregation Data'!$K$3:$K$154,MATCH(RIGHT(M98,255),RIGHT('Disaggregation Data'!$J$3:$J$154,255),0))=0,"",INDEX('Disaggregation Data'!$K$3:$K$154,MATCH(RIGHT(M98,255),RIGHT('Disaggregation Data'!$J$3:$J$154,255),0))),"")</f>
        <v/>
      </c>
      <c r="F98" s="408" t="str">
        <f t="array" ref="F98">IFERROR(IF(INDEX('Disaggregation Data'!$L$3:$L$154,MATCH(RIGHT(M98,255),RIGHT('Disaggregation Data'!$J$3:$J$154,255),0))=0,"",INDEX('Disaggregation Data'!$L$3:$L$154,MATCH(RIGHT(M98,255),RIGHT('Disaggregation Data'!$J$3:$J$154,255),0))),"")</f>
        <v/>
      </c>
      <c r="G98" s="408" t="str">
        <f t="array" ref="G98">IFERROR(IF(INDEX('Disaggregation Data'!$M$3:$M$154,MATCH(RIGHT(M98,255),RIGHT('Disaggregation Data'!$J$3:$J$154,255),0))=0,"",INDEX('Disaggregation Data'!$M$3:$M$154,MATCH(RIGHT(M98,255),RIGHT('Disaggregation Data'!$J$3:$J$154,255),0))),"")</f>
        <v/>
      </c>
      <c r="H98" s="406" t="str">
        <f t="array" ref="H98">IFERROR(IF(INDEX('Disaggregation Data'!$N$3:$N$154,MATCH(RIGHT(M98,255),RIGHT('Disaggregation Data'!$J$3:$J$154,255),0))=0,"",INDEX('Disaggregation Data'!$N$3:$N$154,MATCH(RIGHT(M98,255),RIGHT('Disaggregation Data'!$J$3:$J$154,255),0))),"")</f>
        <v/>
      </c>
      <c r="I98" s="513" t="str">
        <f t="array" ref="I98">IFERROR(IF(INDEX('Disaggregation Records'!$G$3:$G$56,MATCH(RIGHT(L98,255),RIGHT('Disaggregation Records'!$D$3:$D$56,255),0))=0,"",INDEX('Disaggregation Records'!$G$3:$G$56,MATCH(RIGHT(L98,255),RIGHT('Disaggregation Records'!$D$3:$D$56,255),0))),"")</f>
        <v/>
      </c>
      <c r="J98" s="513" t="s">
        <v>424</v>
      </c>
      <c r="K98" s="513">
        <f t="shared" si="4"/>
        <v>90</v>
      </c>
      <c r="L98" s="513" t="str">
        <f t="shared" si="5"/>
        <v/>
      </c>
      <c r="M98" s="513" t="str">
        <f t="shared" si="6"/>
        <v/>
      </c>
      <c r="N98" s="519" t="b">
        <f t="shared" si="7"/>
        <v>0</v>
      </c>
      <c r="O98" s="520" t="s">
        <v>1632</v>
      </c>
      <c r="P98" s="340"/>
      <c r="Q98" s="338"/>
      <c r="U98" s="515"/>
      <c r="V98" s="515"/>
    </row>
    <row r="99" spans="1:22" ht="37.5" customHeight="1" x14ac:dyDescent="0.25">
      <c r="A99" s="465">
        <v>10</v>
      </c>
      <c r="B99" s="517" t="str">
        <f>IFERROR(VLOOKUP(A99,'Impact Indicators - Section B'!$A$9:$S$27,19,FALSE),"")</f>
        <v/>
      </c>
      <c r="C99" s="518" t="str">
        <f t="array" ref="C99">IFERROR(IF(INDEX('Disaggregation Records'!$E$3:$E$56,MATCH(RIGHT(L99,255),RIGHT('Disaggregation Records'!$D$3:$D$56,255),0))=0,"",INDEX('Disaggregation Records'!$E$3:$E$56,MATCH(RIGHT(L99,255),RIGHT('Disaggregation Records'!$D$3:$D$56,255),0))),"")</f>
        <v/>
      </c>
      <c r="D99" s="518" t="str">
        <f t="array" ref="D99">IFERROR(IF(INDEX('Disaggregation Records'!$F$3:$F$56,MATCH(RIGHT(L99,255),RIGHT('Disaggregation Records'!$D$3:$D$56,255),0))=0,"",INDEX('Disaggregation Records'!$F$3:$F$56,MATCH(RIGHT(L99,255),RIGHT('Disaggregation Records'!$D$3:$D$56,255),0))),"")</f>
        <v/>
      </c>
      <c r="E99" s="408" t="str">
        <f t="array" ref="E99">IFERROR(IF(INDEX('Disaggregation Data'!$K$3:$K$154,MATCH(RIGHT(M99,255),RIGHT('Disaggregation Data'!$J$3:$J$154,255),0))=0,"",INDEX('Disaggregation Data'!$K$3:$K$154,MATCH(RIGHT(M99,255),RIGHT('Disaggregation Data'!$J$3:$J$154,255),0))),"")</f>
        <v/>
      </c>
      <c r="F99" s="408" t="str">
        <f t="array" ref="F99">IFERROR(IF(INDEX('Disaggregation Data'!$L$3:$L$154,MATCH(RIGHT(M99,255),RIGHT('Disaggregation Data'!$J$3:$J$154,255),0))=0,"",INDEX('Disaggregation Data'!$L$3:$L$154,MATCH(RIGHT(M99,255),RIGHT('Disaggregation Data'!$J$3:$J$154,255),0))),"")</f>
        <v/>
      </c>
      <c r="G99" s="408" t="str">
        <f t="array" ref="G99">IFERROR(IF(INDEX('Disaggregation Data'!$M$3:$M$154,MATCH(RIGHT(M99,255),RIGHT('Disaggregation Data'!$J$3:$J$154,255),0))=0,"",INDEX('Disaggregation Data'!$M$3:$M$154,MATCH(RIGHT(M99,255),RIGHT('Disaggregation Data'!$J$3:$J$154,255),0))),"")</f>
        <v/>
      </c>
      <c r="H99" s="406" t="str">
        <f t="array" ref="H99">IFERROR(IF(INDEX('Disaggregation Data'!$N$3:$N$154,MATCH(RIGHT(M99,255),RIGHT('Disaggregation Data'!$J$3:$J$154,255),0))=0,"",INDEX('Disaggregation Data'!$N$3:$N$154,MATCH(RIGHT(M99,255),RIGHT('Disaggregation Data'!$J$3:$J$154,255),0))),"")</f>
        <v/>
      </c>
      <c r="I99" s="513" t="str">
        <f t="array" ref="I99">IFERROR(IF(INDEX('Disaggregation Records'!$G$3:$G$56,MATCH(RIGHT(L99,255),RIGHT('Disaggregation Records'!$D$3:$D$56,255),0))=0,"",INDEX('Disaggregation Records'!$G$3:$G$56,MATCH(RIGHT(L99,255),RIGHT('Disaggregation Records'!$D$3:$D$56,255),0))),"")</f>
        <v/>
      </c>
      <c r="J99" s="513" t="s">
        <v>425</v>
      </c>
      <c r="K99" s="513">
        <f t="shared" si="4"/>
        <v>91</v>
      </c>
      <c r="L99" s="513" t="str">
        <f t="shared" si="5"/>
        <v/>
      </c>
      <c r="M99" s="513" t="str">
        <f t="shared" si="6"/>
        <v/>
      </c>
      <c r="N99" s="519" t="b">
        <f t="shared" si="7"/>
        <v>0</v>
      </c>
      <c r="O99" s="520" t="s">
        <v>1633</v>
      </c>
      <c r="P99" s="340"/>
      <c r="Q99" s="338"/>
      <c r="U99" s="515"/>
      <c r="V99" s="515"/>
    </row>
    <row r="100" spans="1:22" ht="37.5" customHeight="1" x14ac:dyDescent="0.25">
      <c r="A100" s="465">
        <v>10</v>
      </c>
      <c r="B100" s="517" t="str">
        <f>IFERROR(VLOOKUP(A100,'Impact Indicators - Section B'!$A$9:$S$27,19,FALSE),"")</f>
        <v/>
      </c>
      <c r="C100" s="518" t="str">
        <f t="array" ref="C100">IFERROR(IF(INDEX('Disaggregation Records'!$E$3:$E$56,MATCH(RIGHT(L100,255),RIGHT('Disaggregation Records'!$D$3:$D$56,255),0))=0,"",INDEX('Disaggregation Records'!$E$3:$E$56,MATCH(RIGHT(L100,255),RIGHT('Disaggregation Records'!$D$3:$D$56,255),0))),"")</f>
        <v/>
      </c>
      <c r="D100" s="518" t="str">
        <f t="array" ref="D100">IFERROR(IF(INDEX('Disaggregation Records'!$F$3:$F$56,MATCH(RIGHT(L100,255),RIGHT('Disaggregation Records'!$D$3:$D$56,255),0))=0,"",INDEX('Disaggregation Records'!$F$3:$F$56,MATCH(RIGHT(L100,255),RIGHT('Disaggregation Records'!$D$3:$D$56,255),0))),"")</f>
        <v/>
      </c>
      <c r="E100" s="408" t="str">
        <f t="array" ref="E100">IFERROR(IF(INDEX('Disaggregation Data'!$K$3:$K$154,MATCH(RIGHT(M100,255),RIGHT('Disaggregation Data'!$J$3:$J$154,255),0))=0,"",INDEX('Disaggregation Data'!$K$3:$K$154,MATCH(RIGHT(M100,255),RIGHT('Disaggregation Data'!$J$3:$J$154,255),0))),"")</f>
        <v/>
      </c>
      <c r="F100" s="408" t="str">
        <f t="array" ref="F100">IFERROR(IF(INDEX('Disaggregation Data'!$L$3:$L$154,MATCH(RIGHT(M100,255),RIGHT('Disaggregation Data'!$J$3:$J$154,255),0))=0,"",INDEX('Disaggregation Data'!$L$3:$L$154,MATCH(RIGHT(M100,255),RIGHT('Disaggregation Data'!$J$3:$J$154,255),0))),"")</f>
        <v/>
      </c>
      <c r="G100" s="408" t="str">
        <f t="array" ref="G100">IFERROR(IF(INDEX('Disaggregation Data'!$M$3:$M$154,MATCH(RIGHT(M100,255),RIGHT('Disaggregation Data'!$J$3:$J$154,255),0))=0,"",INDEX('Disaggregation Data'!$M$3:$M$154,MATCH(RIGHT(M100,255),RIGHT('Disaggregation Data'!$J$3:$J$154,255),0))),"")</f>
        <v/>
      </c>
      <c r="H100" s="406" t="str">
        <f t="array" ref="H100">IFERROR(IF(INDEX('Disaggregation Data'!$N$3:$N$154,MATCH(RIGHT(M100,255),RIGHT('Disaggregation Data'!$J$3:$J$154,255),0))=0,"",INDEX('Disaggregation Data'!$N$3:$N$154,MATCH(RIGHT(M100,255),RIGHT('Disaggregation Data'!$J$3:$J$154,255),0))),"")</f>
        <v/>
      </c>
      <c r="I100" s="513" t="str">
        <f t="array" ref="I100">IFERROR(IF(INDEX('Disaggregation Records'!$G$3:$G$56,MATCH(RIGHT(L100,255),RIGHT('Disaggregation Records'!$D$3:$D$56,255),0))=0,"",INDEX('Disaggregation Records'!$G$3:$G$56,MATCH(RIGHT(L100,255),RIGHT('Disaggregation Records'!$D$3:$D$56,255),0))),"")</f>
        <v/>
      </c>
      <c r="J100" s="513" t="s">
        <v>425</v>
      </c>
      <c r="K100" s="513">
        <f t="shared" si="4"/>
        <v>92</v>
      </c>
      <c r="L100" s="513" t="str">
        <f t="shared" si="5"/>
        <v/>
      </c>
      <c r="M100" s="513" t="str">
        <f t="shared" si="6"/>
        <v/>
      </c>
      <c r="N100" s="519" t="b">
        <f t="shared" si="7"/>
        <v>0</v>
      </c>
      <c r="O100" s="520" t="s">
        <v>1634</v>
      </c>
      <c r="P100" s="340"/>
      <c r="Q100" s="338"/>
      <c r="U100" s="515"/>
      <c r="V100" s="515"/>
    </row>
    <row r="101" spans="1:22" ht="37.5" customHeight="1" x14ac:dyDescent="0.25">
      <c r="A101" s="465">
        <v>10</v>
      </c>
      <c r="B101" s="517" t="str">
        <f>IFERROR(VLOOKUP(A101,'Impact Indicators - Section B'!$A$9:$S$27,19,FALSE),"")</f>
        <v/>
      </c>
      <c r="C101" s="518" t="str">
        <f t="array" ref="C101">IFERROR(IF(INDEX('Disaggregation Records'!$E$3:$E$56,MATCH(RIGHT(L101,255),RIGHT('Disaggregation Records'!$D$3:$D$56,255),0))=0,"",INDEX('Disaggregation Records'!$E$3:$E$56,MATCH(RIGHT(L101,255),RIGHT('Disaggregation Records'!$D$3:$D$56,255),0))),"")</f>
        <v/>
      </c>
      <c r="D101" s="518" t="str">
        <f t="array" ref="D101">IFERROR(IF(INDEX('Disaggregation Records'!$F$3:$F$56,MATCH(RIGHT(L101,255),RIGHT('Disaggregation Records'!$D$3:$D$56,255),0))=0,"",INDEX('Disaggregation Records'!$F$3:$F$56,MATCH(RIGHT(L101,255),RIGHT('Disaggregation Records'!$D$3:$D$56,255),0))),"")</f>
        <v/>
      </c>
      <c r="E101" s="408" t="str">
        <f t="array" ref="E101">IFERROR(IF(INDEX('Disaggregation Data'!$K$3:$K$154,MATCH(RIGHT(M101,255),RIGHT('Disaggregation Data'!$J$3:$J$154,255),0))=0,"",INDEX('Disaggregation Data'!$K$3:$K$154,MATCH(RIGHT(M101,255),RIGHT('Disaggregation Data'!$J$3:$J$154,255),0))),"")</f>
        <v/>
      </c>
      <c r="F101" s="408" t="str">
        <f t="array" ref="F101">IFERROR(IF(INDEX('Disaggregation Data'!$L$3:$L$154,MATCH(RIGHT(M101,255),RIGHT('Disaggregation Data'!$J$3:$J$154,255),0))=0,"",INDEX('Disaggregation Data'!$L$3:$L$154,MATCH(RIGHT(M101,255),RIGHT('Disaggregation Data'!$J$3:$J$154,255),0))),"")</f>
        <v/>
      </c>
      <c r="G101" s="408" t="str">
        <f t="array" ref="G101">IFERROR(IF(INDEX('Disaggregation Data'!$M$3:$M$154,MATCH(RIGHT(M101,255),RIGHT('Disaggregation Data'!$J$3:$J$154,255),0))=0,"",INDEX('Disaggregation Data'!$M$3:$M$154,MATCH(RIGHT(M101,255),RIGHT('Disaggregation Data'!$J$3:$J$154,255),0))),"")</f>
        <v/>
      </c>
      <c r="H101" s="406" t="str">
        <f t="array" ref="H101">IFERROR(IF(INDEX('Disaggregation Data'!$N$3:$N$154,MATCH(RIGHT(M101,255),RIGHT('Disaggregation Data'!$J$3:$J$154,255),0))=0,"",INDEX('Disaggregation Data'!$N$3:$N$154,MATCH(RIGHT(M101,255),RIGHT('Disaggregation Data'!$J$3:$J$154,255),0))),"")</f>
        <v/>
      </c>
      <c r="I101" s="513" t="str">
        <f t="array" ref="I101">IFERROR(IF(INDEX('Disaggregation Records'!$G$3:$G$56,MATCH(RIGHT(L101,255),RIGHT('Disaggregation Records'!$D$3:$D$56,255),0))=0,"",INDEX('Disaggregation Records'!$G$3:$G$56,MATCH(RIGHT(L101,255),RIGHT('Disaggregation Records'!$D$3:$D$56,255),0))),"")</f>
        <v/>
      </c>
      <c r="J101" s="513" t="s">
        <v>425</v>
      </c>
      <c r="K101" s="513">
        <f t="shared" si="4"/>
        <v>93</v>
      </c>
      <c r="L101" s="513" t="str">
        <f t="shared" si="5"/>
        <v/>
      </c>
      <c r="M101" s="513" t="str">
        <f t="shared" si="6"/>
        <v/>
      </c>
      <c r="N101" s="519" t="b">
        <f t="shared" si="7"/>
        <v>0</v>
      </c>
      <c r="O101" s="520" t="s">
        <v>1635</v>
      </c>
      <c r="P101" s="340"/>
      <c r="Q101" s="338"/>
      <c r="U101" s="515"/>
      <c r="V101" s="515"/>
    </row>
    <row r="102" spans="1:22" ht="37.5" customHeight="1" x14ac:dyDescent="0.25">
      <c r="A102" s="465">
        <v>10</v>
      </c>
      <c r="B102" s="517" t="str">
        <f>IFERROR(VLOOKUP(A102,'Impact Indicators - Section B'!$A$9:$S$27,19,FALSE),"")</f>
        <v/>
      </c>
      <c r="C102" s="518" t="str">
        <f t="array" ref="C102">IFERROR(IF(INDEX('Disaggregation Records'!$E$3:$E$56,MATCH(RIGHT(L102,255),RIGHT('Disaggregation Records'!$D$3:$D$56,255),0))=0,"",INDEX('Disaggregation Records'!$E$3:$E$56,MATCH(RIGHT(L102,255),RIGHT('Disaggregation Records'!$D$3:$D$56,255),0))),"")</f>
        <v/>
      </c>
      <c r="D102" s="518" t="str">
        <f t="array" ref="D102">IFERROR(IF(INDEX('Disaggregation Records'!$F$3:$F$56,MATCH(RIGHT(L102,255),RIGHT('Disaggregation Records'!$D$3:$D$56,255),0))=0,"",INDEX('Disaggregation Records'!$F$3:$F$56,MATCH(RIGHT(L102,255),RIGHT('Disaggregation Records'!$D$3:$D$56,255),0))),"")</f>
        <v/>
      </c>
      <c r="E102" s="408" t="str">
        <f t="array" ref="E102">IFERROR(IF(INDEX('Disaggregation Data'!$K$3:$K$154,MATCH(RIGHT(M102,255),RIGHT('Disaggregation Data'!$J$3:$J$154,255),0))=0,"",INDEX('Disaggregation Data'!$K$3:$K$154,MATCH(RIGHT(M102,255),RIGHT('Disaggregation Data'!$J$3:$J$154,255),0))),"")</f>
        <v/>
      </c>
      <c r="F102" s="408" t="str">
        <f t="array" ref="F102">IFERROR(IF(INDEX('Disaggregation Data'!$L$3:$L$154,MATCH(RIGHT(M102,255),RIGHT('Disaggregation Data'!$J$3:$J$154,255),0))=0,"",INDEX('Disaggregation Data'!$L$3:$L$154,MATCH(RIGHT(M102,255),RIGHT('Disaggregation Data'!$J$3:$J$154,255),0))),"")</f>
        <v/>
      </c>
      <c r="G102" s="408" t="str">
        <f t="array" ref="G102">IFERROR(IF(INDEX('Disaggregation Data'!$M$3:$M$154,MATCH(RIGHT(M102,255),RIGHT('Disaggregation Data'!$J$3:$J$154,255),0))=0,"",INDEX('Disaggregation Data'!$M$3:$M$154,MATCH(RIGHT(M102,255),RIGHT('Disaggregation Data'!$J$3:$J$154,255),0))),"")</f>
        <v/>
      </c>
      <c r="H102" s="406" t="str">
        <f t="array" ref="H102">IFERROR(IF(INDEX('Disaggregation Data'!$N$3:$N$154,MATCH(RIGHT(M102,255),RIGHT('Disaggregation Data'!$J$3:$J$154,255),0))=0,"",INDEX('Disaggregation Data'!$N$3:$N$154,MATCH(RIGHT(M102,255),RIGHT('Disaggregation Data'!$J$3:$J$154,255),0))),"")</f>
        <v/>
      </c>
      <c r="I102" s="513" t="str">
        <f t="array" ref="I102">IFERROR(IF(INDEX('Disaggregation Records'!$G$3:$G$56,MATCH(RIGHT(L102,255),RIGHT('Disaggregation Records'!$D$3:$D$56,255),0))=0,"",INDEX('Disaggregation Records'!$G$3:$G$56,MATCH(RIGHT(L102,255),RIGHT('Disaggregation Records'!$D$3:$D$56,255),0))),"")</f>
        <v/>
      </c>
      <c r="J102" s="513" t="s">
        <v>425</v>
      </c>
      <c r="K102" s="513">
        <f t="shared" si="4"/>
        <v>94</v>
      </c>
      <c r="L102" s="513" t="str">
        <f t="shared" si="5"/>
        <v/>
      </c>
      <c r="M102" s="513" t="str">
        <f t="shared" si="6"/>
        <v/>
      </c>
      <c r="N102" s="519" t="b">
        <f t="shared" si="7"/>
        <v>0</v>
      </c>
      <c r="O102" s="520" t="s">
        <v>1636</v>
      </c>
      <c r="P102" s="340"/>
      <c r="Q102" s="338"/>
      <c r="U102" s="515"/>
      <c r="V102" s="515"/>
    </row>
    <row r="103" spans="1:22" ht="37.5" customHeight="1" x14ac:dyDescent="0.25">
      <c r="A103" s="465">
        <v>10</v>
      </c>
      <c r="B103" s="517" t="str">
        <f>IFERROR(VLOOKUP(A103,'Impact Indicators - Section B'!$A$9:$S$27,19,FALSE),"")</f>
        <v/>
      </c>
      <c r="C103" s="518" t="str">
        <f t="array" ref="C103">IFERROR(IF(INDEX('Disaggregation Records'!$E$3:$E$56,MATCH(RIGHT(L103,255),RIGHT('Disaggregation Records'!$D$3:$D$56,255),0))=0,"",INDEX('Disaggregation Records'!$E$3:$E$56,MATCH(RIGHT(L103,255),RIGHT('Disaggregation Records'!$D$3:$D$56,255),0))),"")</f>
        <v/>
      </c>
      <c r="D103" s="518" t="str">
        <f t="array" ref="D103">IFERROR(IF(INDEX('Disaggregation Records'!$F$3:$F$56,MATCH(RIGHT(L103,255),RIGHT('Disaggregation Records'!$D$3:$D$56,255),0))=0,"",INDEX('Disaggregation Records'!$F$3:$F$56,MATCH(RIGHT(L103,255),RIGHT('Disaggregation Records'!$D$3:$D$56,255),0))),"")</f>
        <v/>
      </c>
      <c r="E103" s="408" t="str">
        <f t="array" ref="E103">IFERROR(IF(INDEX('Disaggregation Data'!$K$3:$K$154,MATCH(RIGHT(M103,255),RIGHT('Disaggregation Data'!$J$3:$J$154,255),0))=0,"",INDEX('Disaggregation Data'!$K$3:$K$154,MATCH(RIGHT(M103,255),RIGHT('Disaggregation Data'!$J$3:$J$154,255),0))),"")</f>
        <v/>
      </c>
      <c r="F103" s="408" t="str">
        <f t="array" ref="F103">IFERROR(IF(INDEX('Disaggregation Data'!$L$3:$L$154,MATCH(RIGHT(M103,255),RIGHT('Disaggregation Data'!$J$3:$J$154,255),0))=0,"",INDEX('Disaggregation Data'!$L$3:$L$154,MATCH(RIGHT(M103,255),RIGHT('Disaggregation Data'!$J$3:$J$154,255),0))),"")</f>
        <v/>
      </c>
      <c r="G103" s="408" t="str">
        <f t="array" ref="G103">IFERROR(IF(INDEX('Disaggregation Data'!$M$3:$M$154,MATCH(RIGHT(M103,255),RIGHT('Disaggregation Data'!$J$3:$J$154,255),0))=0,"",INDEX('Disaggregation Data'!$M$3:$M$154,MATCH(RIGHT(M103,255),RIGHT('Disaggregation Data'!$J$3:$J$154,255),0))),"")</f>
        <v/>
      </c>
      <c r="H103" s="406" t="str">
        <f t="array" ref="H103">IFERROR(IF(INDEX('Disaggregation Data'!$N$3:$N$154,MATCH(RIGHT(M103,255),RIGHT('Disaggregation Data'!$J$3:$J$154,255),0))=0,"",INDEX('Disaggregation Data'!$N$3:$N$154,MATCH(RIGHT(M103,255),RIGHT('Disaggregation Data'!$J$3:$J$154,255),0))),"")</f>
        <v/>
      </c>
      <c r="I103" s="513" t="str">
        <f t="array" ref="I103">IFERROR(IF(INDEX('Disaggregation Records'!$G$3:$G$56,MATCH(RIGHT(L103,255),RIGHT('Disaggregation Records'!$D$3:$D$56,255),0))=0,"",INDEX('Disaggregation Records'!$G$3:$G$56,MATCH(RIGHT(L103,255),RIGHT('Disaggregation Records'!$D$3:$D$56,255),0))),"")</f>
        <v/>
      </c>
      <c r="J103" s="513" t="s">
        <v>425</v>
      </c>
      <c r="K103" s="513">
        <f t="shared" si="4"/>
        <v>95</v>
      </c>
      <c r="L103" s="513" t="str">
        <f t="shared" si="5"/>
        <v/>
      </c>
      <c r="M103" s="513" t="str">
        <f t="shared" si="6"/>
        <v/>
      </c>
      <c r="N103" s="519" t="b">
        <f t="shared" si="7"/>
        <v>0</v>
      </c>
      <c r="O103" s="520" t="s">
        <v>1637</v>
      </c>
      <c r="P103" s="340"/>
      <c r="Q103" s="338"/>
      <c r="U103" s="515"/>
      <c r="V103" s="515"/>
    </row>
    <row r="104" spans="1:22" ht="37.5" customHeight="1" x14ac:dyDescent="0.25">
      <c r="A104" s="465">
        <v>10</v>
      </c>
      <c r="B104" s="517" t="str">
        <f>IFERROR(VLOOKUP(A104,'Impact Indicators - Section B'!$A$9:$S$27,19,FALSE),"")</f>
        <v/>
      </c>
      <c r="C104" s="518" t="str">
        <f t="array" ref="C104">IFERROR(IF(INDEX('Disaggregation Records'!$E$3:$E$56,MATCH(RIGHT(L104,255),RIGHT('Disaggregation Records'!$D$3:$D$56,255),0))=0,"",INDEX('Disaggregation Records'!$E$3:$E$56,MATCH(RIGHT(L104,255),RIGHT('Disaggregation Records'!$D$3:$D$56,255),0))),"")</f>
        <v/>
      </c>
      <c r="D104" s="518" t="str">
        <f t="array" ref="D104">IFERROR(IF(INDEX('Disaggregation Records'!$F$3:$F$56,MATCH(RIGHT(L104,255),RIGHT('Disaggregation Records'!$D$3:$D$56,255),0))=0,"",INDEX('Disaggregation Records'!$F$3:$F$56,MATCH(RIGHT(L104,255),RIGHT('Disaggregation Records'!$D$3:$D$56,255),0))),"")</f>
        <v/>
      </c>
      <c r="E104" s="408" t="str">
        <f t="array" ref="E104">IFERROR(IF(INDEX('Disaggregation Data'!$K$3:$K$154,MATCH(RIGHT(M104,255),RIGHT('Disaggregation Data'!$J$3:$J$154,255),0))=0,"",INDEX('Disaggregation Data'!$K$3:$K$154,MATCH(RIGHT(M104,255),RIGHT('Disaggregation Data'!$J$3:$J$154,255),0))),"")</f>
        <v/>
      </c>
      <c r="F104" s="408" t="str">
        <f t="array" ref="F104">IFERROR(IF(INDEX('Disaggregation Data'!$L$3:$L$154,MATCH(RIGHT(M104,255),RIGHT('Disaggregation Data'!$J$3:$J$154,255),0))=0,"",INDEX('Disaggregation Data'!$L$3:$L$154,MATCH(RIGHT(M104,255),RIGHT('Disaggregation Data'!$J$3:$J$154,255),0))),"")</f>
        <v/>
      </c>
      <c r="G104" s="408" t="str">
        <f t="array" ref="G104">IFERROR(IF(INDEX('Disaggregation Data'!$M$3:$M$154,MATCH(RIGHT(M104,255),RIGHT('Disaggregation Data'!$J$3:$J$154,255),0))=0,"",INDEX('Disaggregation Data'!$M$3:$M$154,MATCH(RIGHT(M104,255),RIGHT('Disaggregation Data'!$J$3:$J$154,255),0))),"")</f>
        <v/>
      </c>
      <c r="H104" s="406" t="str">
        <f t="array" ref="H104">IFERROR(IF(INDEX('Disaggregation Data'!$N$3:$N$154,MATCH(RIGHT(M104,255),RIGHT('Disaggregation Data'!$J$3:$J$154,255),0))=0,"",INDEX('Disaggregation Data'!$N$3:$N$154,MATCH(RIGHT(M104,255),RIGHT('Disaggregation Data'!$J$3:$J$154,255),0))),"")</f>
        <v/>
      </c>
      <c r="I104" s="513" t="str">
        <f t="array" ref="I104">IFERROR(IF(INDEX('Disaggregation Records'!$G$3:$G$56,MATCH(RIGHT(L104,255),RIGHT('Disaggregation Records'!$D$3:$D$56,255),0))=0,"",INDEX('Disaggregation Records'!$G$3:$G$56,MATCH(RIGHT(L104,255),RIGHT('Disaggregation Records'!$D$3:$D$56,255),0))),"")</f>
        <v/>
      </c>
      <c r="J104" s="513" t="s">
        <v>425</v>
      </c>
      <c r="K104" s="513">
        <f t="shared" si="4"/>
        <v>96</v>
      </c>
      <c r="L104" s="513" t="str">
        <f t="shared" si="5"/>
        <v/>
      </c>
      <c r="M104" s="513" t="str">
        <f t="shared" si="6"/>
        <v/>
      </c>
      <c r="N104" s="519" t="b">
        <f t="shared" si="7"/>
        <v>0</v>
      </c>
      <c r="O104" s="520" t="s">
        <v>1638</v>
      </c>
      <c r="P104" s="340"/>
      <c r="Q104" s="338"/>
      <c r="U104" s="515"/>
      <c r="V104" s="515"/>
    </row>
    <row r="105" spans="1:22" ht="37.5" customHeight="1" x14ac:dyDescent="0.25">
      <c r="A105" s="465">
        <v>10</v>
      </c>
      <c r="B105" s="517" t="str">
        <f>IFERROR(VLOOKUP(A105,'Impact Indicators - Section B'!$A$9:$S$27,19,FALSE),"")</f>
        <v/>
      </c>
      <c r="C105" s="518" t="str">
        <f t="array" ref="C105">IFERROR(IF(INDEX('Disaggregation Records'!$E$3:$E$56,MATCH(RIGHT(L105,255),RIGHT('Disaggregation Records'!$D$3:$D$56,255),0))=0,"",INDEX('Disaggregation Records'!$E$3:$E$56,MATCH(RIGHT(L105,255),RIGHT('Disaggregation Records'!$D$3:$D$56,255),0))),"")</f>
        <v/>
      </c>
      <c r="D105" s="518" t="str">
        <f t="array" ref="D105">IFERROR(IF(INDEX('Disaggregation Records'!$F$3:$F$56,MATCH(RIGHT(L105,255),RIGHT('Disaggregation Records'!$D$3:$D$56,255),0))=0,"",INDEX('Disaggregation Records'!$F$3:$F$56,MATCH(RIGHT(L105,255),RIGHT('Disaggregation Records'!$D$3:$D$56,255),0))),"")</f>
        <v/>
      </c>
      <c r="E105" s="408" t="str">
        <f t="array" ref="E105">IFERROR(IF(INDEX('Disaggregation Data'!$K$3:$K$154,MATCH(RIGHT(M105,255),RIGHT('Disaggregation Data'!$J$3:$J$154,255),0))=0,"",INDEX('Disaggregation Data'!$K$3:$K$154,MATCH(RIGHT(M105,255),RIGHT('Disaggregation Data'!$J$3:$J$154,255),0))),"")</f>
        <v/>
      </c>
      <c r="F105" s="408" t="str">
        <f t="array" ref="F105">IFERROR(IF(INDEX('Disaggregation Data'!$L$3:$L$154,MATCH(RIGHT(M105,255),RIGHT('Disaggregation Data'!$J$3:$J$154,255),0))=0,"",INDEX('Disaggregation Data'!$L$3:$L$154,MATCH(RIGHT(M105,255),RIGHT('Disaggregation Data'!$J$3:$J$154,255),0))),"")</f>
        <v/>
      </c>
      <c r="G105" s="408" t="str">
        <f t="array" ref="G105">IFERROR(IF(INDEX('Disaggregation Data'!$M$3:$M$154,MATCH(RIGHT(M105,255),RIGHT('Disaggregation Data'!$J$3:$J$154,255),0))=0,"",INDEX('Disaggregation Data'!$M$3:$M$154,MATCH(RIGHT(M105,255),RIGHT('Disaggregation Data'!$J$3:$J$154,255),0))),"")</f>
        <v/>
      </c>
      <c r="H105" s="406" t="str">
        <f t="array" ref="H105">IFERROR(IF(INDEX('Disaggregation Data'!$N$3:$N$154,MATCH(RIGHT(M105,255),RIGHT('Disaggregation Data'!$J$3:$J$154,255),0))=0,"",INDEX('Disaggregation Data'!$N$3:$N$154,MATCH(RIGHT(M105,255),RIGHT('Disaggregation Data'!$J$3:$J$154,255),0))),"")</f>
        <v/>
      </c>
      <c r="I105" s="513" t="str">
        <f t="array" ref="I105">IFERROR(IF(INDEX('Disaggregation Records'!$G$3:$G$56,MATCH(RIGHT(L105,255),RIGHT('Disaggregation Records'!$D$3:$D$56,255),0))=0,"",INDEX('Disaggregation Records'!$G$3:$G$56,MATCH(RIGHT(L105,255),RIGHT('Disaggregation Records'!$D$3:$D$56,255),0))),"")</f>
        <v/>
      </c>
      <c r="J105" s="513" t="s">
        <v>425</v>
      </c>
      <c r="K105" s="513">
        <f t="shared" si="4"/>
        <v>97</v>
      </c>
      <c r="L105" s="513" t="str">
        <f t="shared" si="5"/>
        <v/>
      </c>
      <c r="M105" s="513" t="str">
        <f t="shared" si="6"/>
        <v/>
      </c>
      <c r="N105" s="519" t="b">
        <f t="shared" si="7"/>
        <v>0</v>
      </c>
      <c r="O105" s="520" t="s">
        <v>1639</v>
      </c>
      <c r="P105" s="340"/>
      <c r="Q105" s="338"/>
      <c r="U105" s="515"/>
      <c r="V105" s="515"/>
    </row>
    <row r="106" spans="1:22" ht="37.5" customHeight="1" x14ac:dyDescent="0.25">
      <c r="A106" s="465">
        <v>10</v>
      </c>
      <c r="B106" s="517" t="str">
        <f>IFERROR(VLOOKUP(A106,'Impact Indicators - Section B'!$A$9:$S$27,19,FALSE),"")</f>
        <v/>
      </c>
      <c r="C106" s="518" t="str">
        <f t="array" ref="C106">IFERROR(IF(INDEX('Disaggregation Records'!$E$3:$E$56,MATCH(RIGHT(L106,255),RIGHT('Disaggregation Records'!$D$3:$D$56,255),0))=0,"",INDEX('Disaggregation Records'!$E$3:$E$56,MATCH(RIGHT(L106,255),RIGHT('Disaggregation Records'!$D$3:$D$56,255),0))),"")</f>
        <v/>
      </c>
      <c r="D106" s="518" t="str">
        <f t="array" ref="D106">IFERROR(IF(INDEX('Disaggregation Records'!$F$3:$F$56,MATCH(RIGHT(L106,255),RIGHT('Disaggregation Records'!$D$3:$D$56,255),0))=0,"",INDEX('Disaggregation Records'!$F$3:$F$56,MATCH(RIGHT(L106,255),RIGHT('Disaggregation Records'!$D$3:$D$56,255),0))),"")</f>
        <v/>
      </c>
      <c r="E106" s="408" t="str">
        <f t="array" ref="E106">IFERROR(IF(INDEX('Disaggregation Data'!$K$3:$K$154,MATCH(RIGHT(M106,255),RIGHT('Disaggregation Data'!$J$3:$J$154,255),0))=0,"",INDEX('Disaggregation Data'!$K$3:$K$154,MATCH(RIGHT(M106,255),RIGHT('Disaggregation Data'!$J$3:$J$154,255),0))),"")</f>
        <v/>
      </c>
      <c r="F106" s="408" t="str">
        <f t="array" ref="F106">IFERROR(IF(INDEX('Disaggregation Data'!$L$3:$L$154,MATCH(RIGHT(M106,255),RIGHT('Disaggregation Data'!$J$3:$J$154,255),0))=0,"",INDEX('Disaggregation Data'!$L$3:$L$154,MATCH(RIGHT(M106,255),RIGHT('Disaggregation Data'!$J$3:$J$154,255),0))),"")</f>
        <v/>
      </c>
      <c r="G106" s="408" t="str">
        <f t="array" ref="G106">IFERROR(IF(INDEX('Disaggregation Data'!$M$3:$M$154,MATCH(RIGHT(M106,255),RIGHT('Disaggregation Data'!$J$3:$J$154,255),0))=0,"",INDEX('Disaggregation Data'!$M$3:$M$154,MATCH(RIGHT(M106,255),RIGHT('Disaggregation Data'!$J$3:$J$154,255),0))),"")</f>
        <v/>
      </c>
      <c r="H106" s="406" t="str">
        <f t="array" ref="H106">IFERROR(IF(INDEX('Disaggregation Data'!$N$3:$N$154,MATCH(RIGHT(M106,255),RIGHT('Disaggregation Data'!$J$3:$J$154,255),0))=0,"",INDEX('Disaggregation Data'!$N$3:$N$154,MATCH(RIGHT(M106,255),RIGHT('Disaggregation Data'!$J$3:$J$154,255),0))),"")</f>
        <v/>
      </c>
      <c r="I106" s="513" t="str">
        <f t="array" ref="I106">IFERROR(IF(INDEX('Disaggregation Records'!$G$3:$G$56,MATCH(RIGHT(L106,255),RIGHT('Disaggregation Records'!$D$3:$D$56,255),0))=0,"",INDEX('Disaggregation Records'!$G$3:$G$56,MATCH(RIGHT(L106,255),RIGHT('Disaggregation Records'!$D$3:$D$56,255),0))),"")</f>
        <v/>
      </c>
      <c r="J106" s="513" t="s">
        <v>425</v>
      </c>
      <c r="K106" s="513">
        <f t="shared" si="4"/>
        <v>98</v>
      </c>
      <c r="L106" s="513" t="str">
        <f t="shared" si="5"/>
        <v/>
      </c>
      <c r="M106" s="513" t="str">
        <f t="shared" si="6"/>
        <v/>
      </c>
      <c r="N106" s="519" t="b">
        <f t="shared" si="7"/>
        <v>0</v>
      </c>
      <c r="O106" s="520" t="s">
        <v>1640</v>
      </c>
      <c r="P106" s="340"/>
      <c r="Q106" s="338"/>
      <c r="U106" s="515"/>
      <c r="V106" s="515"/>
    </row>
    <row r="107" spans="1:22" ht="37.5" customHeight="1" x14ac:dyDescent="0.25">
      <c r="A107" s="465">
        <v>10</v>
      </c>
      <c r="B107" s="517" t="str">
        <f>IFERROR(VLOOKUP(A107,'Impact Indicators - Section B'!$A$9:$S$27,19,FALSE),"")</f>
        <v/>
      </c>
      <c r="C107" s="518" t="str">
        <f t="array" ref="C107">IFERROR(IF(INDEX('Disaggregation Records'!$E$3:$E$56,MATCH(RIGHT(L107,255),RIGHT('Disaggregation Records'!$D$3:$D$56,255),0))=0,"",INDEX('Disaggregation Records'!$E$3:$E$56,MATCH(RIGHT(L107,255),RIGHT('Disaggregation Records'!$D$3:$D$56,255),0))),"")</f>
        <v/>
      </c>
      <c r="D107" s="518" t="str">
        <f t="array" ref="D107">IFERROR(IF(INDEX('Disaggregation Records'!$F$3:$F$56,MATCH(RIGHT(L107,255),RIGHT('Disaggregation Records'!$D$3:$D$56,255),0))=0,"",INDEX('Disaggregation Records'!$F$3:$F$56,MATCH(RIGHT(L107,255),RIGHT('Disaggregation Records'!$D$3:$D$56,255),0))),"")</f>
        <v/>
      </c>
      <c r="E107" s="408" t="str">
        <f t="array" ref="E107">IFERROR(IF(INDEX('Disaggregation Data'!$K$3:$K$154,MATCH(RIGHT(M107,255),RIGHT('Disaggregation Data'!$J$3:$J$154,255),0))=0,"",INDEX('Disaggregation Data'!$K$3:$K$154,MATCH(RIGHT(M107,255),RIGHT('Disaggregation Data'!$J$3:$J$154,255),0))),"")</f>
        <v/>
      </c>
      <c r="F107" s="408" t="str">
        <f t="array" ref="F107">IFERROR(IF(INDEX('Disaggregation Data'!$L$3:$L$154,MATCH(RIGHT(M107,255),RIGHT('Disaggregation Data'!$J$3:$J$154,255),0))=0,"",INDEX('Disaggregation Data'!$L$3:$L$154,MATCH(RIGHT(M107,255),RIGHT('Disaggregation Data'!$J$3:$J$154,255),0))),"")</f>
        <v/>
      </c>
      <c r="G107" s="408" t="str">
        <f t="array" ref="G107">IFERROR(IF(INDEX('Disaggregation Data'!$M$3:$M$154,MATCH(RIGHT(M107,255),RIGHT('Disaggregation Data'!$J$3:$J$154,255),0))=0,"",INDEX('Disaggregation Data'!$M$3:$M$154,MATCH(RIGHT(M107,255),RIGHT('Disaggregation Data'!$J$3:$J$154,255),0))),"")</f>
        <v/>
      </c>
      <c r="H107" s="406" t="str">
        <f t="array" ref="H107">IFERROR(IF(INDEX('Disaggregation Data'!$N$3:$N$154,MATCH(RIGHT(M107,255),RIGHT('Disaggregation Data'!$J$3:$J$154,255),0))=0,"",INDEX('Disaggregation Data'!$N$3:$N$154,MATCH(RIGHT(M107,255),RIGHT('Disaggregation Data'!$J$3:$J$154,255),0))),"")</f>
        <v/>
      </c>
      <c r="I107" s="513" t="str">
        <f t="array" ref="I107">IFERROR(IF(INDEX('Disaggregation Records'!$G$3:$G$56,MATCH(RIGHT(L107,255),RIGHT('Disaggregation Records'!$D$3:$D$56,255),0))=0,"",INDEX('Disaggregation Records'!$G$3:$G$56,MATCH(RIGHT(L107,255),RIGHT('Disaggregation Records'!$D$3:$D$56,255),0))),"")</f>
        <v/>
      </c>
      <c r="J107" s="513" t="s">
        <v>425</v>
      </c>
      <c r="K107" s="513">
        <f t="shared" si="4"/>
        <v>99</v>
      </c>
      <c r="L107" s="513" t="str">
        <f t="shared" si="5"/>
        <v/>
      </c>
      <c r="M107" s="513" t="str">
        <f t="shared" si="6"/>
        <v/>
      </c>
      <c r="N107" s="519" t="b">
        <f t="shared" si="7"/>
        <v>0</v>
      </c>
      <c r="O107" s="520" t="s">
        <v>1641</v>
      </c>
      <c r="P107" s="340"/>
      <c r="Q107" s="338"/>
      <c r="U107" s="515"/>
      <c r="V107" s="515"/>
    </row>
    <row r="108" spans="1:22" ht="37.5" customHeight="1" x14ac:dyDescent="0.25">
      <c r="A108" s="465">
        <v>10</v>
      </c>
      <c r="B108" s="517" t="str">
        <f>IFERROR(VLOOKUP(A108,'Impact Indicators - Section B'!$A$9:$S$27,19,FALSE),"")</f>
        <v/>
      </c>
      <c r="C108" s="518" t="str">
        <f t="array" ref="C108">IFERROR(IF(INDEX('Disaggregation Records'!$E$3:$E$56,MATCH(RIGHT(L108,255),RIGHT('Disaggregation Records'!$D$3:$D$56,255),0))=0,"",INDEX('Disaggregation Records'!$E$3:$E$56,MATCH(RIGHT(L108,255),RIGHT('Disaggregation Records'!$D$3:$D$56,255),0))),"")</f>
        <v/>
      </c>
      <c r="D108" s="518" t="str">
        <f t="array" ref="D108">IFERROR(IF(INDEX('Disaggregation Records'!$F$3:$F$56,MATCH(RIGHT(L108,255),RIGHT('Disaggregation Records'!$D$3:$D$56,255),0))=0,"",INDEX('Disaggregation Records'!$F$3:$F$56,MATCH(RIGHT(L108,255),RIGHT('Disaggregation Records'!$D$3:$D$56,255),0))),"")</f>
        <v/>
      </c>
      <c r="E108" s="408" t="str">
        <f t="array" ref="E108">IFERROR(IF(INDEX('Disaggregation Data'!$K$3:$K$154,MATCH(RIGHT(M108,255),RIGHT('Disaggregation Data'!$J$3:$J$154,255),0))=0,"",INDEX('Disaggregation Data'!$K$3:$K$154,MATCH(RIGHT(M108,255),RIGHT('Disaggregation Data'!$J$3:$J$154,255),0))),"")</f>
        <v/>
      </c>
      <c r="F108" s="408" t="str">
        <f t="array" ref="F108">IFERROR(IF(INDEX('Disaggregation Data'!$L$3:$L$154,MATCH(RIGHT(M108,255),RIGHT('Disaggregation Data'!$J$3:$J$154,255),0))=0,"",INDEX('Disaggregation Data'!$L$3:$L$154,MATCH(RIGHT(M108,255),RIGHT('Disaggregation Data'!$J$3:$J$154,255),0))),"")</f>
        <v/>
      </c>
      <c r="G108" s="408" t="str">
        <f t="array" ref="G108">IFERROR(IF(INDEX('Disaggregation Data'!$M$3:$M$154,MATCH(RIGHT(M108,255),RIGHT('Disaggregation Data'!$J$3:$J$154,255),0))=0,"",INDEX('Disaggregation Data'!$M$3:$M$154,MATCH(RIGHT(M108,255),RIGHT('Disaggregation Data'!$J$3:$J$154,255),0))),"")</f>
        <v/>
      </c>
      <c r="H108" s="406" t="str">
        <f t="array" ref="H108">IFERROR(IF(INDEX('Disaggregation Data'!$N$3:$N$154,MATCH(RIGHT(M108,255),RIGHT('Disaggregation Data'!$J$3:$J$154,255),0))=0,"",INDEX('Disaggregation Data'!$N$3:$N$154,MATCH(RIGHT(M108,255),RIGHT('Disaggregation Data'!$J$3:$J$154,255),0))),"")</f>
        <v/>
      </c>
      <c r="I108" s="513" t="str">
        <f t="array" ref="I108">IFERROR(IF(INDEX('Disaggregation Records'!$G$3:$G$56,MATCH(RIGHT(L108,255),RIGHT('Disaggregation Records'!$D$3:$D$56,255),0))=0,"",INDEX('Disaggregation Records'!$G$3:$G$56,MATCH(RIGHT(L108,255),RIGHT('Disaggregation Records'!$D$3:$D$56,255),0))),"")</f>
        <v/>
      </c>
      <c r="J108" s="513" t="s">
        <v>425</v>
      </c>
      <c r="K108" s="513">
        <f t="shared" si="4"/>
        <v>100</v>
      </c>
      <c r="L108" s="513" t="str">
        <f t="shared" si="5"/>
        <v/>
      </c>
      <c r="M108" s="513" t="str">
        <f t="shared" si="6"/>
        <v/>
      </c>
      <c r="N108" s="519" t="b">
        <f t="shared" si="7"/>
        <v>0</v>
      </c>
      <c r="O108" s="520" t="s">
        <v>1642</v>
      </c>
      <c r="P108" s="340"/>
      <c r="Q108" s="338"/>
      <c r="U108" s="515"/>
      <c r="V108" s="515"/>
    </row>
    <row r="109" spans="1:22" ht="37.5" customHeight="1" x14ac:dyDescent="0.25">
      <c r="A109" s="465">
        <v>11</v>
      </c>
      <c r="B109" s="517" t="str">
        <f>IFERROR(VLOOKUP(A109,'Impact Indicators - Section B'!$A$9:$S$27,19,FALSE),"")</f>
        <v/>
      </c>
      <c r="C109" s="518" t="str">
        <f t="array" ref="C109">IFERROR(IF(INDEX('Disaggregation Records'!$E$3:$E$56,MATCH(RIGHT(L109,255),RIGHT('Disaggregation Records'!$D$3:$D$56,255),0))=0,"",INDEX('Disaggregation Records'!$E$3:$E$56,MATCH(RIGHT(L109,255),RIGHT('Disaggregation Records'!$D$3:$D$56,255),0))),"")</f>
        <v/>
      </c>
      <c r="D109" s="518" t="str">
        <f t="array" ref="D109">IFERROR(IF(INDEX('Disaggregation Records'!$F$3:$F$56,MATCH(RIGHT(L109,255),RIGHT('Disaggregation Records'!$D$3:$D$56,255),0))=0,"",INDEX('Disaggregation Records'!$F$3:$F$56,MATCH(RIGHT(L109,255),RIGHT('Disaggregation Records'!$D$3:$D$56,255),0))),"")</f>
        <v/>
      </c>
      <c r="E109" s="408" t="str">
        <f t="array" ref="E109">IFERROR(IF(INDEX('Disaggregation Data'!$K$3:$K$154,MATCH(RIGHT(M109,255),RIGHT('Disaggregation Data'!$J$3:$J$154,255),0))=0,"",INDEX('Disaggregation Data'!$K$3:$K$154,MATCH(RIGHT(M109,255),RIGHT('Disaggregation Data'!$J$3:$J$154,255),0))),"")</f>
        <v/>
      </c>
      <c r="F109" s="408" t="str">
        <f t="array" ref="F109">IFERROR(IF(INDEX('Disaggregation Data'!$L$3:$L$154,MATCH(RIGHT(M109,255),RIGHT('Disaggregation Data'!$J$3:$J$154,255),0))=0,"",INDEX('Disaggregation Data'!$L$3:$L$154,MATCH(RIGHT(M109,255),RIGHT('Disaggregation Data'!$J$3:$J$154,255),0))),"")</f>
        <v/>
      </c>
      <c r="G109" s="408" t="str">
        <f t="array" ref="G109">IFERROR(IF(INDEX('Disaggregation Data'!$M$3:$M$154,MATCH(RIGHT(M109,255),RIGHT('Disaggregation Data'!$J$3:$J$154,255),0))=0,"",INDEX('Disaggregation Data'!$M$3:$M$154,MATCH(RIGHT(M109,255),RIGHT('Disaggregation Data'!$J$3:$J$154,255),0))),"")</f>
        <v/>
      </c>
      <c r="H109" s="406" t="str">
        <f t="array" ref="H109">IFERROR(IF(INDEX('Disaggregation Data'!$N$3:$N$154,MATCH(RIGHT(M109,255),RIGHT('Disaggregation Data'!$J$3:$J$154,255),0))=0,"",INDEX('Disaggregation Data'!$N$3:$N$154,MATCH(RIGHT(M109,255),RIGHT('Disaggregation Data'!$J$3:$J$154,255),0))),"")</f>
        <v/>
      </c>
      <c r="I109" s="513" t="str">
        <f t="array" ref="I109">IFERROR(IF(INDEX('Disaggregation Records'!$G$3:$G$56,MATCH(RIGHT(L109,255),RIGHT('Disaggregation Records'!$D$3:$D$56,255),0))=0,"",INDEX('Disaggregation Records'!$G$3:$G$56,MATCH(RIGHT(L109,255),RIGHT('Disaggregation Records'!$D$3:$D$56,255),0))),"")</f>
        <v/>
      </c>
      <c r="J109" s="513" t="s">
        <v>426</v>
      </c>
      <c r="K109" s="513">
        <f t="shared" si="4"/>
        <v>101</v>
      </c>
      <c r="L109" s="513" t="str">
        <f t="shared" si="5"/>
        <v/>
      </c>
      <c r="M109" s="513" t="str">
        <f t="shared" si="6"/>
        <v/>
      </c>
      <c r="N109" s="519" t="b">
        <f t="shared" si="7"/>
        <v>0</v>
      </c>
      <c r="O109" s="520" t="s">
        <v>1643</v>
      </c>
      <c r="P109" s="340"/>
      <c r="Q109" s="338"/>
      <c r="U109" s="515"/>
      <c r="V109" s="515"/>
    </row>
    <row r="110" spans="1:22" ht="37.5" customHeight="1" x14ac:dyDescent="0.25">
      <c r="A110" s="465">
        <v>11</v>
      </c>
      <c r="B110" s="517" t="str">
        <f>IFERROR(VLOOKUP(A110,'Impact Indicators - Section B'!$A$9:$S$27,19,FALSE),"")</f>
        <v/>
      </c>
      <c r="C110" s="518" t="str">
        <f t="array" ref="C110">IFERROR(IF(INDEX('Disaggregation Records'!$E$3:$E$56,MATCH(RIGHT(L110,255),RIGHT('Disaggregation Records'!$D$3:$D$56,255),0))=0,"",INDEX('Disaggregation Records'!$E$3:$E$56,MATCH(RIGHT(L110,255),RIGHT('Disaggregation Records'!$D$3:$D$56,255),0))),"")</f>
        <v/>
      </c>
      <c r="D110" s="518" t="str">
        <f t="array" ref="D110">IFERROR(IF(INDEX('Disaggregation Records'!$F$3:$F$56,MATCH(RIGHT(L110,255),RIGHT('Disaggregation Records'!$D$3:$D$56,255),0))=0,"",INDEX('Disaggregation Records'!$F$3:$F$56,MATCH(RIGHT(L110,255),RIGHT('Disaggregation Records'!$D$3:$D$56,255),0))),"")</f>
        <v/>
      </c>
      <c r="E110" s="408" t="str">
        <f t="array" ref="E110">IFERROR(IF(INDEX('Disaggregation Data'!$K$3:$K$154,MATCH(RIGHT(M110,255),RIGHT('Disaggregation Data'!$J$3:$J$154,255),0))=0,"",INDEX('Disaggregation Data'!$K$3:$K$154,MATCH(RIGHT(M110,255),RIGHT('Disaggregation Data'!$J$3:$J$154,255),0))),"")</f>
        <v/>
      </c>
      <c r="F110" s="408" t="str">
        <f t="array" ref="F110">IFERROR(IF(INDEX('Disaggregation Data'!$L$3:$L$154,MATCH(RIGHT(M110,255),RIGHT('Disaggregation Data'!$J$3:$J$154,255),0))=0,"",INDEX('Disaggregation Data'!$L$3:$L$154,MATCH(RIGHT(M110,255),RIGHT('Disaggregation Data'!$J$3:$J$154,255),0))),"")</f>
        <v/>
      </c>
      <c r="G110" s="408" t="str">
        <f t="array" ref="G110">IFERROR(IF(INDEX('Disaggregation Data'!$M$3:$M$154,MATCH(RIGHT(M110,255),RIGHT('Disaggregation Data'!$J$3:$J$154,255),0))=0,"",INDEX('Disaggregation Data'!$M$3:$M$154,MATCH(RIGHT(M110,255),RIGHT('Disaggregation Data'!$J$3:$J$154,255),0))),"")</f>
        <v/>
      </c>
      <c r="H110" s="406" t="str">
        <f t="array" ref="H110">IFERROR(IF(INDEX('Disaggregation Data'!$N$3:$N$154,MATCH(RIGHT(M110,255),RIGHT('Disaggregation Data'!$J$3:$J$154,255),0))=0,"",INDEX('Disaggregation Data'!$N$3:$N$154,MATCH(RIGHT(M110,255),RIGHT('Disaggregation Data'!$J$3:$J$154,255),0))),"")</f>
        <v/>
      </c>
      <c r="I110" s="513" t="str">
        <f t="array" ref="I110">IFERROR(IF(INDEX('Disaggregation Records'!$G$3:$G$56,MATCH(RIGHT(L110,255),RIGHT('Disaggregation Records'!$D$3:$D$56,255),0))=0,"",INDEX('Disaggregation Records'!$G$3:$G$56,MATCH(RIGHT(L110,255),RIGHT('Disaggregation Records'!$D$3:$D$56,255),0))),"")</f>
        <v/>
      </c>
      <c r="J110" s="513" t="s">
        <v>426</v>
      </c>
      <c r="K110" s="513">
        <f t="shared" si="4"/>
        <v>102</v>
      </c>
      <c r="L110" s="513" t="str">
        <f t="shared" si="5"/>
        <v/>
      </c>
      <c r="M110" s="513" t="str">
        <f t="shared" si="6"/>
        <v/>
      </c>
      <c r="N110" s="519" t="b">
        <f t="shared" si="7"/>
        <v>0</v>
      </c>
      <c r="O110" s="520" t="s">
        <v>1644</v>
      </c>
      <c r="P110" s="340"/>
      <c r="Q110" s="338"/>
      <c r="U110" s="515"/>
      <c r="V110" s="515"/>
    </row>
    <row r="111" spans="1:22" ht="37.5" customHeight="1" x14ac:dyDescent="0.25">
      <c r="A111" s="465">
        <v>11</v>
      </c>
      <c r="B111" s="517" t="str">
        <f>IFERROR(VLOOKUP(A111,'Impact Indicators - Section B'!$A$9:$S$27,19,FALSE),"")</f>
        <v/>
      </c>
      <c r="C111" s="518" t="str">
        <f t="array" ref="C111">IFERROR(IF(INDEX('Disaggregation Records'!$E$3:$E$56,MATCH(RIGHT(L111,255),RIGHT('Disaggregation Records'!$D$3:$D$56,255),0))=0,"",INDEX('Disaggregation Records'!$E$3:$E$56,MATCH(RIGHT(L111,255),RIGHT('Disaggregation Records'!$D$3:$D$56,255),0))),"")</f>
        <v/>
      </c>
      <c r="D111" s="518" t="str">
        <f t="array" ref="D111">IFERROR(IF(INDEX('Disaggregation Records'!$F$3:$F$56,MATCH(RIGHT(L111,255),RIGHT('Disaggregation Records'!$D$3:$D$56,255),0))=0,"",INDEX('Disaggregation Records'!$F$3:$F$56,MATCH(RIGHT(L111,255),RIGHT('Disaggregation Records'!$D$3:$D$56,255),0))),"")</f>
        <v/>
      </c>
      <c r="E111" s="408" t="str">
        <f t="array" ref="E111">IFERROR(IF(INDEX('Disaggregation Data'!$K$3:$K$154,MATCH(RIGHT(M111,255),RIGHT('Disaggregation Data'!$J$3:$J$154,255),0))=0,"",INDEX('Disaggregation Data'!$K$3:$K$154,MATCH(RIGHT(M111,255),RIGHT('Disaggregation Data'!$J$3:$J$154,255),0))),"")</f>
        <v/>
      </c>
      <c r="F111" s="408" t="str">
        <f t="array" ref="F111">IFERROR(IF(INDEX('Disaggregation Data'!$L$3:$L$154,MATCH(RIGHT(M111,255),RIGHT('Disaggregation Data'!$J$3:$J$154,255),0))=0,"",INDEX('Disaggregation Data'!$L$3:$L$154,MATCH(RIGHT(M111,255),RIGHT('Disaggregation Data'!$J$3:$J$154,255),0))),"")</f>
        <v/>
      </c>
      <c r="G111" s="408" t="str">
        <f t="array" ref="G111">IFERROR(IF(INDEX('Disaggregation Data'!$M$3:$M$154,MATCH(RIGHT(M111,255),RIGHT('Disaggregation Data'!$J$3:$J$154,255),0))=0,"",INDEX('Disaggregation Data'!$M$3:$M$154,MATCH(RIGHT(M111,255),RIGHT('Disaggregation Data'!$J$3:$J$154,255),0))),"")</f>
        <v/>
      </c>
      <c r="H111" s="406" t="str">
        <f t="array" ref="H111">IFERROR(IF(INDEX('Disaggregation Data'!$N$3:$N$154,MATCH(RIGHT(M111,255),RIGHT('Disaggregation Data'!$J$3:$J$154,255),0))=0,"",INDEX('Disaggregation Data'!$N$3:$N$154,MATCH(RIGHT(M111,255),RIGHT('Disaggregation Data'!$J$3:$J$154,255),0))),"")</f>
        <v/>
      </c>
      <c r="I111" s="513" t="str">
        <f t="array" ref="I111">IFERROR(IF(INDEX('Disaggregation Records'!$G$3:$G$56,MATCH(RIGHT(L111,255),RIGHT('Disaggregation Records'!$D$3:$D$56,255),0))=0,"",INDEX('Disaggregation Records'!$G$3:$G$56,MATCH(RIGHT(L111,255),RIGHT('Disaggregation Records'!$D$3:$D$56,255),0))),"")</f>
        <v/>
      </c>
      <c r="J111" s="513" t="s">
        <v>426</v>
      </c>
      <c r="K111" s="513">
        <f t="shared" si="4"/>
        <v>103</v>
      </c>
      <c r="L111" s="513" t="str">
        <f t="shared" si="5"/>
        <v/>
      </c>
      <c r="M111" s="513" t="str">
        <f t="shared" si="6"/>
        <v/>
      </c>
      <c r="N111" s="519" t="b">
        <f t="shared" si="7"/>
        <v>0</v>
      </c>
      <c r="O111" s="520" t="s">
        <v>1645</v>
      </c>
      <c r="P111" s="340"/>
      <c r="Q111" s="338"/>
      <c r="U111" s="515"/>
      <c r="V111" s="515"/>
    </row>
    <row r="112" spans="1:22" ht="37.5" customHeight="1" x14ac:dyDescent="0.25">
      <c r="A112" s="465">
        <v>11</v>
      </c>
      <c r="B112" s="517" t="str">
        <f>IFERROR(VLOOKUP(A112,'Impact Indicators - Section B'!$A$9:$S$27,19,FALSE),"")</f>
        <v/>
      </c>
      <c r="C112" s="518" t="str">
        <f t="array" ref="C112">IFERROR(IF(INDEX('Disaggregation Records'!$E$3:$E$56,MATCH(RIGHT(L112,255),RIGHT('Disaggregation Records'!$D$3:$D$56,255),0))=0,"",INDEX('Disaggregation Records'!$E$3:$E$56,MATCH(RIGHT(L112,255),RIGHT('Disaggregation Records'!$D$3:$D$56,255),0))),"")</f>
        <v/>
      </c>
      <c r="D112" s="518" t="str">
        <f t="array" ref="D112">IFERROR(IF(INDEX('Disaggregation Records'!$F$3:$F$56,MATCH(RIGHT(L112,255),RIGHT('Disaggregation Records'!$D$3:$D$56,255),0))=0,"",INDEX('Disaggregation Records'!$F$3:$F$56,MATCH(RIGHT(L112,255),RIGHT('Disaggregation Records'!$D$3:$D$56,255),0))),"")</f>
        <v/>
      </c>
      <c r="E112" s="408" t="str">
        <f t="array" ref="E112">IFERROR(IF(INDEX('Disaggregation Data'!$K$3:$K$154,MATCH(RIGHT(M112,255),RIGHT('Disaggregation Data'!$J$3:$J$154,255),0))=0,"",INDEX('Disaggregation Data'!$K$3:$K$154,MATCH(RIGHT(M112,255),RIGHT('Disaggregation Data'!$J$3:$J$154,255),0))),"")</f>
        <v/>
      </c>
      <c r="F112" s="408" t="str">
        <f t="array" ref="F112">IFERROR(IF(INDEX('Disaggregation Data'!$L$3:$L$154,MATCH(RIGHT(M112,255),RIGHT('Disaggregation Data'!$J$3:$J$154,255),0))=0,"",INDEX('Disaggregation Data'!$L$3:$L$154,MATCH(RIGHT(M112,255),RIGHT('Disaggregation Data'!$J$3:$J$154,255),0))),"")</f>
        <v/>
      </c>
      <c r="G112" s="408" t="str">
        <f t="array" ref="G112">IFERROR(IF(INDEX('Disaggregation Data'!$M$3:$M$154,MATCH(RIGHT(M112,255),RIGHT('Disaggregation Data'!$J$3:$J$154,255),0))=0,"",INDEX('Disaggregation Data'!$M$3:$M$154,MATCH(RIGHT(M112,255),RIGHT('Disaggregation Data'!$J$3:$J$154,255),0))),"")</f>
        <v/>
      </c>
      <c r="H112" s="406" t="str">
        <f t="array" ref="H112">IFERROR(IF(INDEX('Disaggregation Data'!$N$3:$N$154,MATCH(RIGHT(M112,255),RIGHT('Disaggregation Data'!$J$3:$J$154,255),0))=0,"",INDEX('Disaggregation Data'!$N$3:$N$154,MATCH(RIGHT(M112,255),RIGHT('Disaggregation Data'!$J$3:$J$154,255),0))),"")</f>
        <v/>
      </c>
      <c r="I112" s="513" t="str">
        <f t="array" ref="I112">IFERROR(IF(INDEX('Disaggregation Records'!$G$3:$G$56,MATCH(RIGHT(L112,255),RIGHT('Disaggregation Records'!$D$3:$D$56,255),0))=0,"",INDEX('Disaggregation Records'!$G$3:$G$56,MATCH(RIGHT(L112,255),RIGHT('Disaggregation Records'!$D$3:$D$56,255),0))),"")</f>
        <v/>
      </c>
      <c r="J112" s="513" t="s">
        <v>426</v>
      </c>
      <c r="K112" s="513">
        <f t="shared" si="4"/>
        <v>104</v>
      </c>
      <c r="L112" s="513" t="str">
        <f t="shared" si="5"/>
        <v/>
      </c>
      <c r="M112" s="513" t="str">
        <f t="shared" si="6"/>
        <v/>
      </c>
      <c r="N112" s="519" t="b">
        <f t="shared" si="7"/>
        <v>0</v>
      </c>
      <c r="O112" s="520" t="s">
        <v>1646</v>
      </c>
      <c r="P112" s="340"/>
      <c r="Q112" s="338"/>
      <c r="U112" s="515"/>
      <c r="V112" s="515"/>
    </row>
    <row r="113" spans="1:22" ht="37.5" customHeight="1" x14ac:dyDescent="0.25">
      <c r="A113" s="465">
        <v>11</v>
      </c>
      <c r="B113" s="517" t="str">
        <f>IFERROR(VLOOKUP(A113,'Impact Indicators - Section B'!$A$9:$S$27,19,FALSE),"")</f>
        <v/>
      </c>
      <c r="C113" s="518" t="str">
        <f t="array" ref="C113">IFERROR(IF(INDEX('Disaggregation Records'!$E$3:$E$56,MATCH(RIGHT(L113,255),RIGHT('Disaggregation Records'!$D$3:$D$56,255),0))=0,"",INDEX('Disaggregation Records'!$E$3:$E$56,MATCH(RIGHT(L113,255),RIGHT('Disaggregation Records'!$D$3:$D$56,255),0))),"")</f>
        <v/>
      </c>
      <c r="D113" s="518" t="str">
        <f t="array" ref="D113">IFERROR(IF(INDEX('Disaggregation Records'!$F$3:$F$56,MATCH(RIGHT(L113,255),RIGHT('Disaggregation Records'!$D$3:$D$56,255),0))=0,"",INDEX('Disaggregation Records'!$F$3:$F$56,MATCH(RIGHT(L113,255),RIGHT('Disaggregation Records'!$D$3:$D$56,255),0))),"")</f>
        <v/>
      </c>
      <c r="E113" s="408" t="str">
        <f t="array" ref="E113">IFERROR(IF(INDEX('Disaggregation Data'!$K$3:$K$154,MATCH(RIGHT(M113,255),RIGHT('Disaggregation Data'!$J$3:$J$154,255),0))=0,"",INDEX('Disaggregation Data'!$K$3:$K$154,MATCH(RIGHT(M113,255),RIGHT('Disaggregation Data'!$J$3:$J$154,255),0))),"")</f>
        <v/>
      </c>
      <c r="F113" s="408" t="str">
        <f t="array" ref="F113">IFERROR(IF(INDEX('Disaggregation Data'!$L$3:$L$154,MATCH(RIGHT(M113,255),RIGHT('Disaggregation Data'!$J$3:$J$154,255),0))=0,"",INDEX('Disaggregation Data'!$L$3:$L$154,MATCH(RIGHT(M113,255),RIGHT('Disaggregation Data'!$J$3:$J$154,255),0))),"")</f>
        <v/>
      </c>
      <c r="G113" s="408" t="str">
        <f t="array" ref="G113">IFERROR(IF(INDEX('Disaggregation Data'!$M$3:$M$154,MATCH(RIGHT(M113,255),RIGHT('Disaggregation Data'!$J$3:$J$154,255),0))=0,"",INDEX('Disaggregation Data'!$M$3:$M$154,MATCH(RIGHT(M113,255),RIGHT('Disaggregation Data'!$J$3:$J$154,255),0))),"")</f>
        <v/>
      </c>
      <c r="H113" s="406" t="str">
        <f t="array" ref="H113">IFERROR(IF(INDEX('Disaggregation Data'!$N$3:$N$154,MATCH(RIGHT(M113,255),RIGHT('Disaggregation Data'!$J$3:$J$154,255),0))=0,"",INDEX('Disaggregation Data'!$N$3:$N$154,MATCH(RIGHT(M113,255),RIGHT('Disaggregation Data'!$J$3:$J$154,255),0))),"")</f>
        <v/>
      </c>
      <c r="I113" s="513" t="str">
        <f t="array" ref="I113">IFERROR(IF(INDEX('Disaggregation Records'!$G$3:$G$56,MATCH(RIGHT(L113,255),RIGHT('Disaggregation Records'!$D$3:$D$56,255),0))=0,"",INDEX('Disaggregation Records'!$G$3:$G$56,MATCH(RIGHT(L113,255),RIGHT('Disaggregation Records'!$D$3:$D$56,255),0))),"")</f>
        <v/>
      </c>
      <c r="J113" s="513" t="s">
        <v>426</v>
      </c>
      <c r="K113" s="513">
        <f t="shared" si="4"/>
        <v>105</v>
      </c>
      <c r="L113" s="513" t="str">
        <f t="shared" si="5"/>
        <v/>
      </c>
      <c r="M113" s="513" t="str">
        <f t="shared" si="6"/>
        <v/>
      </c>
      <c r="N113" s="519" t="b">
        <f t="shared" si="7"/>
        <v>0</v>
      </c>
      <c r="O113" s="520" t="s">
        <v>1647</v>
      </c>
      <c r="P113" s="340"/>
      <c r="Q113" s="338"/>
      <c r="U113" s="515"/>
      <c r="V113" s="515"/>
    </row>
    <row r="114" spans="1:22" ht="37.5" customHeight="1" x14ac:dyDescent="0.25">
      <c r="A114" s="465">
        <v>11</v>
      </c>
      <c r="B114" s="517" t="str">
        <f>IFERROR(VLOOKUP(A114,'Impact Indicators - Section B'!$A$9:$S$27,19,FALSE),"")</f>
        <v/>
      </c>
      <c r="C114" s="518" t="str">
        <f t="array" ref="C114">IFERROR(IF(INDEX('Disaggregation Records'!$E$3:$E$56,MATCH(RIGHT(L114,255),RIGHT('Disaggregation Records'!$D$3:$D$56,255),0))=0,"",INDEX('Disaggregation Records'!$E$3:$E$56,MATCH(RIGHT(L114,255),RIGHT('Disaggregation Records'!$D$3:$D$56,255),0))),"")</f>
        <v/>
      </c>
      <c r="D114" s="518" t="str">
        <f t="array" ref="D114">IFERROR(IF(INDEX('Disaggregation Records'!$F$3:$F$56,MATCH(RIGHT(L114,255),RIGHT('Disaggregation Records'!$D$3:$D$56,255),0))=0,"",INDEX('Disaggregation Records'!$F$3:$F$56,MATCH(RIGHT(L114,255),RIGHT('Disaggregation Records'!$D$3:$D$56,255),0))),"")</f>
        <v/>
      </c>
      <c r="E114" s="408" t="str">
        <f t="array" ref="E114">IFERROR(IF(INDEX('Disaggregation Data'!$K$3:$K$154,MATCH(RIGHT(M114,255),RIGHT('Disaggregation Data'!$J$3:$J$154,255),0))=0,"",INDEX('Disaggregation Data'!$K$3:$K$154,MATCH(RIGHT(M114,255),RIGHT('Disaggregation Data'!$J$3:$J$154,255),0))),"")</f>
        <v/>
      </c>
      <c r="F114" s="408" t="str">
        <f t="array" ref="F114">IFERROR(IF(INDEX('Disaggregation Data'!$L$3:$L$154,MATCH(RIGHT(M114,255),RIGHT('Disaggregation Data'!$J$3:$J$154,255),0))=0,"",INDEX('Disaggregation Data'!$L$3:$L$154,MATCH(RIGHT(M114,255),RIGHT('Disaggregation Data'!$J$3:$J$154,255),0))),"")</f>
        <v/>
      </c>
      <c r="G114" s="408" t="str">
        <f t="array" ref="G114">IFERROR(IF(INDEX('Disaggregation Data'!$M$3:$M$154,MATCH(RIGHT(M114,255),RIGHT('Disaggregation Data'!$J$3:$J$154,255),0))=0,"",INDEX('Disaggregation Data'!$M$3:$M$154,MATCH(RIGHT(M114,255),RIGHT('Disaggregation Data'!$J$3:$J$154,255),0))),"")</f>
        <v/>
      </c>
      <c r="H114" s="406" t="str">
        <f t="array" ref="H114">IFERROR(IF(INDEX('Disaggregation Data'!$N$3:$N$154,MATCH(RIGHT(M114,255),RIGHT('Disaggregation Data'!$J$3:$J$154,255),0))=0,"",INDEX('Disaggregation Data'!$N$3:$N$154,MATCH(RIGHT(M114,255),RIGHT('Disaggregation Data'!$J$3:$J$154,255),0))),"")</f>
        <v/>
      </c>
      <c r="I114" s="513" t="str">
        <f t="array" ref="I114">IFERROR(IF(INDEX('Disaggregation Records'!$G$3:$G$56,MATCH(RIGHT(L114,255),RIGHT('Disaggregation Records'!$D$3:$D$56,255),0))=0,"",INDEX('Disaggregation Records'!$G$3:$G$56,MATCH(RIGHT(L114,255),RIGHT('Disaggregation Records'!$D$3:$D$56,255),0))),"")</f>
        <v/>
      </c>
      <c r="J114" s="513" t="s">
        <v>426</v>
      </c>
      <c r="K114" s="513">
        <f t="shared" si="4"/>
        <v>106</v>
      </c>
      <c r="L114" s="513" t="str">
        <f t="shared" si="5"/>
        <v/>
      </c>
      <c r="M114" s="513" t="str">
        <f t="shared" si="6"/>
        <v/>
      </c>
      <c r="N114" s="519" t="b">
        <f t="shared" si="7"/>
        <v>0</v>
      </c>
      <c r="O114" s="520" t="s">
        <v>1648</v>
      </c>
      <c r="P114" s="340"/>
      <c r="Q114" s="338"/>
      <c r="U114" s="515"/>
      <c r="V114" s="515"/>
    </row>
    <row r="115" spans="1:22" ht="37.5" customHeight="1" x14ac:dyDescent="0.25">
      <c r="A115" s="465">
        <v>11</v>
      </c>
      <c r="B115" s="517" t="str">
        <f>IFERROR(VLOOKUP(A115,'Impact Indicators - Section B'!$A$9:$S$27,19,FALSE),"")</f>
        <v/>
      </c>
      <c r="C115" s="518" t="str">
        <f t="array" ref="C115">IFERROR(IF(INDEX('Disaggregation Records'!$E$3:$E$56,MATCH(RIGHT(L115,255),RIGHT('Disaggregation Records'!$D$3:$D$56,255),0))=0,"",INDEX('Disaggregation Records'!$E$3:$E$56,MATCH(RIGHT(L115,255),RIGHT('Disaggregation Records'!$D$3:$D$56,255),0))),"")</f>
        <v/>
      </c>
      <c r="D115" s="518" t="str">
        <f t="array" ref="D115">IFERROR(IF(INDEX('Disaggregation Records'!$F$3:$F$56,MATCH(RIGHT(L115,255),RIGHT('Disaggregation Records'!$D$3:$D$56,255),0))=0,"",INDEX('Disaggregation Records'!$F$3:$F$56,MATCH(RIGHT(L115,255),RIGHT('Disaggregation Records'!$D$3:$D$56,255),0))),"")</f>
        <v/>
      </c>
      <c r="E115" s="408" t="str">
        <f t="array" ref="E115">IFERROR(IF(INDEX('Disaggregation Data'!$K$3:$K$154,MATCH(RIGHT(M115,255),RIGHT('Disaggregation Data'!$J$3:$J$154,255),0))=0,"",INDEX('Disaggregation Data'!$K$3:$K$154,MATCH(RIGHT(M115,255),RIGHT('Disaggregation Data'!$J$3:$J$154,255),0))),"")</f>
        <v/>
      </c>
      <c r="F115" s="408" t="str">
        <f t="array" ref="F115">IFERROR(IF(INDEX('Disaggregation Data'!$L$3:$L$154,MATCH(RIGHT(M115,255),RIGHT('Disaggregation Data'!$J$3:$J$154,255),0))=0,"",INDEX('Disaggregation Data'!$L$3:$L$154,MATCH(RIGHT(M115,255),RIGHT('Disaggregation Data'!$J$3:$J$154,255),0))),"")</f>
        <v/>
      </c>
      <c r="G115" s="408" t="str">
        <f t="array" ref="G115">IFERROR(IF(INDEX('Disaggregation Data'!$M$3:$M$154,MATCH(RIGHT(M115,255),RIGHT('Disaggregation Data'!$J$3:$J$154,255),0))=0,"",INDEX('Disaggregation Data'!$M$3:$M$154,MATCH(RIGHT(M115,255),RIGHT('Disaggregation Data'!$J$3:$J$154,255),0))),"")</f>
        <v/>
      </c>
      <c r="H115" s="406" t="str">
        <f t="array" ref="H115">IFERROR(IF(INDEX('Disaggregation Data'!$N$3:$N$154,MATCH(RIGHT(M115,255),RIGHT('Disaggregation Data'!$J$3:$J$154,255),0))=0,"",INDEX('Disaggregation Data'!$N$3:$N$154,MATCH(RIGHT(M115,255),RIGHT('Disaggregation Data'!$J$3:$J$154,255),0))),"")</f>
        <v/>
      </c>
      <c r="I115" s="513" t="str">
        <f t="array" ref="I115">IFERROR(IF(INDEX('Disaggregation Records'!$G$3:$G$56,MATCH(RIGHT(L115,255),RIGHT('Disaggregation Records'!$D$3:$D$56,255),0))=0,"",INDEX('Disaggregation Records'!$G$3:$G$56,MATCH(RIGHT(L115,255),RIGHT('Disaggregation Records'!$D$3:$D$56,255),0))),"")</f>
        <v/>
      </c>
      <c r="J115" s="513" t="s">
        <v>426</v>
      </c>
      <c r="K115" s="513">
        <f t="shared" si="4"/>
        <v>107</v>
      </c>
      <c r="L115" s="513" t="str">
        <f t="shared" si="5"/>
        <v/>
      </c>
      <c r="M115" s="513" t="str">
        <f t="shared" si="6"/>
        <v/>
      </c>
      <c r="N115" s="519" t="b">
        <f t="shared" si="7"/>
        <v>0</v>
      </c>
      <c r="O115" s="520" t="s">
        <v>1649</v>
      </c>
      <c r="P115" s="340"/>
      <c r="Q115" s="338"/>
      <c r="U115" s="515"/>
      <c r="V115" s="515"/>
    </row>
    <row r="116" spans="1:22" ht="37.5" customHeight="1" x14ac:dyDescent="0.25">
      <c r="A116" s="465">
        <v>11</v>
      </c>
      <c r="B116" s="517" t="str">
        <f>IFERROR(VLOOKUP(A116,'Impact Indicators - Section B'!$A$9:$S$27,19,FALSE),"")</f>
        <v/>
      </c>
      <c r="C116" s="518" t="str">
        <f t="array" ref="C116">IFERROR(IF(INDEX('Disaggregation Records'!$E$3:$E$56,MATCH(RIGHT(L116,255),RIGHT('Disaggregation Records'!$D$3:$D$56,255),0))=0,"",INDEX('Disaggregation Records'!$E$3:$E$56,MATCH(RIGHT(L116,255),RIGHT('Disaggregation Records'!$D$3:$D$56,255),0))),"")</f>
        <v/>
      </c>
      <c r="D116" s="518" t="str">
        <f t="array" ref="D116">IFERROR(IF(INDEX('Disaggregation Records'!$F$3:$F$56,MATCH(RIGHT(L116,255),RIGHT('Disaggregation Records'!$D$3:$D$56,255),0))=0,"",INDEX('Disaggregation Records'!$F$3:$F$56,MATCH(RIGHT(L116,255),RIGHT('Disaggregation Records'!$D$3:$D$56,255),0))),"")</f>
        <v/>
      </c>
      <c r="E116" s="408" t="str">
        <f t="array" ref="E116">IFERROR(IF(INDEX('Disaggregation Data'!$K$3:$K$154,MATCH(RIGHT(M116,255),RIGHT('Disaggregation Data'!$J$3:$J$154,255),0))=0,"",INDEX('Disaggregation Data'!$K$3:$K$154,MATCH(RIGHT(M116,255),RIGHT('Disaggregation Data'!$J$3:$J$154,255),0))),"")</f>
        <v/>
      </c>
      <c r="F116" s="408" t="str">
        <f t="array" ref="F116">IFERROR(IF(INDEX('Disaggregation Data'!$L$3:$L$154,MATCH(RIGHT(M116,255),RIGHT('Disaggregation Data'!$J$3:$J$154,255),0))=0,"",INDEX('Disaggregation Data'!$L$3:$L$154,MATCH(RIGHT(M116,255),RIGHT('Disaggregation Data'!$J$3:$J$154,255),0))),"")</f>
        <v/>
      </c>
      <c r="G116" s="408" t="str">
        <f t="array" ref="G116">IFERROR(IF(INDEX('Disaggregation Data'!$M$3:$M$154,MATCH(RIGHT(M116,255),RIGHT('Disaggregation Data'!$J$3:$J$154,255),0))=0,"",INDEX('Disaggregation Data'!$M$3:$M$154,MATCH(RIGHT(M116,255),RIGHT('Disaggregation Data'!$J$3:$J$154,255),0))),"")</f>
        <v/>
      </c>
      <c r="H116" s="406" t="str">
        <f t="array" ref="H116">IFERROR(IF(INDEX('Disaggregation Data'!$N$3:$N$154,MATCH(RIGHT(M116,255),RIGHT('Disaggregation Data'!$J$3:$J$154,255),0))=0,"",INDEX('Disaggregation Data'!$N$3:$N$154,MATCH(RIGHT(M116,255),RIGHT('Disaggregation Data'!$J$3:$J$154,255),0))),"")</f>
        <v/>
      </c>
      <c r="I116" s="513" t="str">
        <f t="array" ref="I116">IFERROR(IF(INDEX('Disaggregation Records'!$G$3:$G$56,MATCH(RIGHT(L116,255),RIGHT('Disaggregation Records'!$D$3:$D$56,255),0))=0,"",INDEX('Disaggregation Records'!$G$3:$G$56,MATCH(RIGHT(L116,255),RIGHT('Disaggregation Records'!$D$3:$D$56,255),0))),"")</f>
        <v/>
      </c>
      <c r="J116" s="513" t="s">
        <v>426</v>
      </c>
      <c r="K116" s="513">
        <f t="shared" si="4"/>
        <v>108</v>
      </c>
      <c r="L116" s="513" t="str">
        <f t="shared" si="5"/>
        <v/>
      </c>
      <c r="M116" s="513" t="str">
        <f t="shared" si="6"/>
        <v/>
      </c>
      <c r="N116" s="519" t="b">
        <f t="shared" si="7"/>
        <v>0</v>
      </c>
      <c r="O116" s="520" t="s">
        <v>1650</v>
      </c>
      <c r="P116" s="340"/>
      <c r="Q116" s="338"/>
      <c r="U116" s="515"/>
      <c r="V116" s="515"/>
    </row>
    <row r="117" spans="1:22" ht="37.5" customHeight="1" x14ac:dyDescent="0.25">
      <c r="A117" s="465">
        <v>11</v>
      </c>
      <c r="B117" s="517" t="str">
        <f>IFERROR(VLOOKUP(A117,'Impact Indicators - Section B'!$A$9:$S$27,19,FALSE),"")</f>
        <v/>
      </c>
      <c r="C117" s="518" t="str">
        <f t="array" ref="C117">IFERROR(IF(INDEX('Disaggregation Records'!$E$3:$E$56,MATCH(RIGHT(L117,255),RIGHT('Disaggregation Records'!$D$3:$D$56,255),0))=0,"",INDEX('Disaggregation Records'!$E$3:$E$56,MATCH(RIGHT(L117,255),RIGHT('Disaggregation Records'!$D$3:$D$56,255),0))),"")</f>
        <v/>
      </c>
      <c r="D117" s="518" t="str">
        <f t="array" ref="D117">IFERROR(IF(INDEX('Disaggregation Records'!$F$3:$F$56,MATCH(RIGHT(L117,255),RIGHT('Disaggregation Records'!$D$3:$D$56,255),0))=0,"",INDEX('Disaggregation Records'!$F$3:$F$56,MATCH(RIGHT(L117,255),RIGHT('Disaggregation Records'!$D$3:$D$56,255),0))),"")</f>
        <v/>
      </c>
      <c r="E117" s="408" t="str">
        <f t="array" ref="E117">IFERROR(IF(INDEX('Disaggregation Data'!$K$3:$K$154,MATCH(RIGHT(M117,255),RIGHT('Disaggregation Data'!$J$3:$J$154,255),0))=0,"",INDEX('Disaggregation Data'!$K$3:$K$154,MATCH(RIGHT(M117,255),RIGHT('Disaggregation Data'!$J$3:$J$154,255),0))),"")</f>
        <v/>
      </c>
      <c r="F117" s="408" t="str">
        <f t="array" ref="F117">IFERROR(IF(INDEX('Disaggregation Data'!$L$3:$L$154,MATCH(RIGHT(M117,255),RIGHT('Disaggregation Data'!$J$3:$J$154,255),0))=0,"",INDEX('Disaggregation Data'!$L$3:$L$154,MATCH(RIGHT(M117,255),RIGHT('Disaggregation Data'!$J$3:$J$154,255),0))),"")</f>
        <v/>
      </c>
      <c r="G117" s="408" t="str">
        <f t="array" ref="G117">IFERROR(IF(INDEX('Disaggregation Data'!$M$3:$M$154,MATCH(RIGHT(M117,255),RIGHT('Disaggregation Data'!$J$3:$J$154,255),0))=0,"",INDEX('Disaggregation Data'!$M$3:$M$154,MATCH(RIGHT(M117,255),RIGHT('Disaggregation Data'!$J$3:$J$154,255),0))),"")</f>
        <v/>
      </c>
      <c r="H117" s="406" t="str">
        <f t="array" ref="H117">IFERROR(IF(INDEX('Disaggregation Data'!$N$3:$N$154,MATCH(RIGHT(M117,255),RIGHT('Disaggregation Data'!$J$3:$J$154,255),0))=0,"",INDEX('Disaggregation Data'!$N$3:$N$154,MATCH(RIGHT(M117,255),RIGHT('Disaggregation Data'!$J$3:$J$154,255),0))),"")</f>
        <v/>
      </c>
      <c r="I117" s="513" t="str">
        <f t="array" ref="I117">IFERROR(IF(INDEX('Disaggregation Records'!$G$3:$G$56,MATCH(RIGHT(L117,255),RIGHT('Disaggregation Records'!$D$3:$D$56,255),0))=0,"",INDEX('Disaggregation Records'!$G$3:$G$56,MATCH(RIGHT(L117,255),RIGHT('Disaggregation Records'!$D$3:$D$56,255),0))),"")</f>
        <v/>
      </c>
      <c r="J117" s="513" t="s">
        <v>426</v>
      </c>
      <c r="K117" s="513">
        <f t="shared" si="4"/>
        <v>109</v>
      </c>
      <c r="L117" s="513" t="str">
        <f t="shared" si="5"/>
        <v/>
      </c>
      <c r="M117" s="513" t="str">
        <f t="shared" si="6"/>
        <v/>
      </c>
      <c r="N117" s="519" t="b">
        <f t="shared" si="7"/>
        <v>0</v>
      </c>
      <c r="O117" s="520" t="s">
        <v>1651</v>
      </c>
      <c r="P117" s="340"/>
      <c r="Q117" s="338"/>
      <c r="U117" s="515"/>
      <c r="V117" s="515"/>
    </row>
    <row r="118" spans="1:22" ht="37.5" customHeight="1" x14ac:dyDescent="0.25">
      <c r="A118" s="465">
        <v>11</v>
      </c>
      <c r="B118" s="517" t="str">
        <f>IFERROR(VLOOKUP(A118,'Impact Indicators - Section B'!$A$9:$S$27,19,FALSE),"")</f>
        <v/>
      </c>
      <c r="C118" s="518" t="str">
        <f t="array" ref="C118">IFERROR(IF(INDEX('Disaggregation Records'!$E$3:$E$56,MATCH(RIGHT(L118,255),RIGHT('Disaggregation Records'!$D$3:$D$56,255),0))=0,"",INDEX('Disaggregation Records'!$E$3:$E$56,MATCH(RIGHT(L118,255),RIGHT('Disaggregation Records'!$D$3:$D$56,255),0))),"")</f>
        <v/>
      </c>
      <c r="D118" s="518" t="str">
        <f t="array" ref="D118">IFERROR(IF(INDEX('Disaggregation Records'!$F$3:$F$56,MATCH(RIGHT(L118,255),RIGHT('Disaggregation Records'!$D$3:$D$56,255),0))=0,"",INDEX('Disaggregation Records'!$F$3:$F$56,MATCH(RIGHT(L118,255),RIGHT('Disaggregation Records'!$D$3:$D$56,255),0))),"")</f>
        <v/>
      </c>
      <c r="E118" s="408" t="str">
        <f t="array" ref="E118">IFERROR(IF(INDEX('Disaggregation Data'!$K$3:$K$154,MATCH(RIGHT(M118,255),RIGHT('Disaggregation Data'!$J$3:$J$154,255),0))=0,"",INDEX('Disaggregation Data'!$K$3:$K$154,MATCH(RIGHT(M118,255),RIGHT('Disaggregation Data'!$J$3:$J$154,255),0))),"")</f>
        <v/>
      </c>
      <c r="F118" s="408" t="str">
        <f t="array" ref="F118">IFERROR(IF(INDEX('Disaggregation Data'!$L$3:$L$154,MATCH(RIGHT(M118,255),RIGHT('Disaggregation Data'!$J$3:$J$154,255),0))=0,"",INDEX('Disaggregation Data'!$L$3:$L$154,MATCH(RIGHT(M118,255),RIGHT('Disaggregation Data'!$J$3:$J$154,255),0))),"")</f>
        <v/>
      </c>
      <c r="G118" s="408" t="str">
        <f t="array" ref="G118">IFERROR(IF(INDEX('Disaggregation Data'!$M$3:$M$154,MATCH(RIGHT(M118,255),RIGHT('Disaggregation Data'!$J$3:$J$154,255),0))=0,"",INDEX('Disaggregation Data'!$M$3:$M$154,MATCH(RIGHT(M118,255),RIGHT('Disaggregation Data'!$J$3:$J$154,255),0))),"")</f>
        <v/>
      </c>
      <c r="H118" s="406" t="str">
        <f t="array" ref="H118">IFERROR(IF(INDEX('Disaggregation Data'!$N$3:$N$154,MATCH(RIGHT(M118,255),RIGHT('Disaggregation Data'!$J$3:$J$154,255),0))=0,"",INDEX('Disaggregation Data'!$N$3:$N$154,MATCH(RIGHT(M118,255),RIGHT('Disaggregation Data'!$J$3:$J$154,255),0))),"")</f>
        <v/>
      </c>
      <c r="I118" s="513" t="str">
        <f t="array" ref="I118">IFERROR(IF(INDEX('Disaggregation Records'!$G$3:$G$56,MATCH(RIGHT(L118,255),RIGHT('Disaggregation Records'!$D$3:$D$56,255),0))=0,"",INDEX('Disaggregation Records'!$G$3:$G$56,MATCH(RIGHT(L118,255),RIGHT('Disaggregation Records'!$D$3:$D$56,255),0))),"")</f>
        <v/>
      </c>
      <c r="J118" s="513" t="s">
        <v>426</v>
      </c>
      <c r="K118" s="513">
        <f t="shared" si="4"/>
        <v>110</v>
      </c>
      <c r="L118" s="513" t="str">
        <f t="shared" si="5"/>
        <v/>
      </c>
      <c r="M118" s="513" t="str">
        <f t="shared" si="6"/>
        <v/>
      </c>
      <c r="N118" s="519" t="b">
        <f t="shared" si="7"/>
        <v>0</v>
      </c>
      <c r="O118" s="520" t="s">
        <v>1652</v>
      </c>
      <c r="P118" s="340"/>
      <c r="Q118" s="338"/>
      <c r="U118" s="515"/>
      <c r="V118" s="515"/>
    </row>
    <row r="119" spans="1:22" ht="37.5" customHeight="1" x14ac:dyDescent="0.25">
      <c r="A119" s="465">
        <v>12</v>
      </c>
      <c r="B119" s="517" t="str">
        <f>IFERROR(VLOOKUP(A119,'Impact Indicators - Section B'!$A$9:$S$27,19,FALSE),"")</f>
        <v/>
      </c>
      <c r="C119" s="518" t="str">
        <f t="array" ref="C119">IFERROR(IF(INDEX('Disaggregation Records'!$E$3:$E$56,MATCH(RIGHT(L119,255),RIGHT('Disaggregation Records'!$D$3:$D$56,255),0))=0,"",INDEX('Disaggregation Records'!$E$3:$E$56,MATCH(RIGHT(L119,255),RIGHT('Disaggregation Records'!$D$3:$D$56,255),0))),"")</f>
        <v/>
      </c>
      <c r="D119" s="518" t="str">
        <f t="array" ref="D119">IFERROR(IF(INDEX('Disaggregation Records'!$F$3:$F$56,MATCH(RIGHT(L119,255),RIGHT('Disaggregation Records'!$D$3:$D$56,255),0))=0,"",INDEX('Disaggregation Records'!$F$3:$F$56,MATCH(RIGHT(L119,255),RIGHT('Disaggregation Records'!$D$3:$D$56,255),0))),"")</f>
        <v/>
      </c>
      <c r="E119" s="408" t="str">
        <f t="array" ref="E119">IFERROR(IF(INDEX('Disaggregation Data'!$K$3:$K$154,MATCH(RIGHT(M119,255),RIGHT('Disaggregation Data'!$J$3:$J$154,255),0))=0,"",INDEX('Disaggregation Data'!$K$3:$K$154,MATCH(RIGHT(M119,255),RIGHT('Disaggregation Data'!$J$3:$J$154,255),0))),"")</f>
        <v/>
      </c>
      <c r="F119" s="408" t="str">
        <f t="array" ref="F119">IFERROR(IF(INDEX('Disaggregation Data'!$L$3:$L$154,MATCH(RIGHT(M119,255),RIGHT('Disaggregation Data'!$J$3:$J$154,255),0))=0,"",INDEX('Disaggregation Data'!$L$3:$L$154,MATCH(RIGHT(M119,255),RIGHT('Disaggregation Data'!$J$3:$J$154,255),0))),"")</f>
        <v/>
      </c>
      <c r="G119" s="408" t="str">
        <f t="array" ref="G119">IFERROR(IF(INDEX('Disaggregation Data'!$M$3:$M$154,MATCH(RIGHT(M119,255),RIGHT('Disaggregation Data'!$J$3:$J$154,255),0))=0,"",INDEX('Disaggregation Data'!$M$3:$M$154,MATCH(RIGHT(M119,255),RIGHT('Disaggregation Data'!$J$3:$J$154,255),0))),"")</f>
        <v/>
      </c>
      <c r="H119" s="406" t="str">
        <f t="array" ref="H119">IFERROR(IF(INDEX('Disaggregation Data'!$N$3:$N$154,MATCH(RIGHT(M119,255),RIGHT('Disaggregation Data'!$J$3:$J$154,255),0))=0,"",INDEX('Disaggregation Data'!$N$3:$N$154,MATCH(RIGHT(M119,255),RIGHT('Disaggregation Data'!$J$3:$J$154,255),0))),"")</f>
        <v/>
      </c>
      <c r="I119" s="513" t="str">
        <f t="array" ref="I119">IFERROR(IF(INDEX('Disaggregation Records'!$G$3:$G$56,MATCH(RIGHT(L119,255),RIGHT('Disaggregation Records'!$D$3:$D$56,255),0))=0,"",INDEX('Disaggregation Records'!$G$3:$G$56,MATCH(RIGHT(L119,255),RIGHT('Disaggregation Records'!$D$3:$D$56,255),0))),"")</f>
        <v/>
      </c>
      <c r="J119" s="513" t="s">
        <v>427</v>
      </c>
      <c r="K119" s="513">
        <f t="shared" si="4"/>
        <v>111</v>
      </c>
      <c r="L119" s="513" t="str">
        <f t="shared" si="5"/>
        <v/>
      </c>
      <c r="M119" s="513" t="str">
        <f t="shared" si="6"/>
        <v/>
      </c>
      <c r="N119" s="519" t="b">
        <f t="shared" si="7"/>
        <v>0</v>
      </c>
      <c r="O119" s="520" t="s">
        <v>1653</v>
      </c>
      <c r="P119" s="340"/>
      <c r="Q119" s="338"/>
      <c r="U119" s="515"/>
      <c r="V119" s="515"/>
    </row>
    <row r="120" spans="1:22" ht="37.5" customHeight="1" x14ac:dyDescent="0.25">
      <c r="A120" s="465">
        <v>12</v>
      </c>
      <c r="B120" s="517" t="str">
        <f>IFERROR(VLOOKUP(A120,'Impact Indicators - Section B'!$A$9:$S$27,19,FALSE),"")</f>
        <v/>
      </c>
      <c r="C120" s="518" t="str">
        <f t="array" ref="C120">IFERROR(IF(INDEX('Disaggregation Records'!$E$3:$E$56,MATCH(RIGHT(L120,255),RIGHT('Disaggregation Records'!$D$3:$D$56,255),0))=0,"",INDEX('Disaggregation Records'!$E$3:$E$56,MATCH(RIGHT(L120,255),RIGHT('Disaggregation Records'!$D$3:$D$56,255),0))),"")</f>
        <v/>
      </c>
      <c r="D120" s="518" t="str">
        <f t="array" ref="D120">IFERROR(IF(INDEX('Disaggregation Records'!$F$3:$F$56,MATCH(RIGHT(L120,255),RIGHT('Disaggregation Records'!$D$3:$D$56,255),0))=0,"",INDEX('Disaggregation Records'!$F$3:$F$56,MATCH(RIGHT(L120,255),RIGHT('Disaggregation Records'!$D$3:$D$56,255),0))),"")</f>
        <v/>
      </c>
      <c r="E120" s="408" t="str">
        <f t="array" ref="E120">IFERROR(IF(INDEX('Disaggregation Data'!$K$3:$K$154,MATCH(RIGHT(M120,255),RIGHT('Disaggregation Data'!$J$3:$J$154,255),0))=0,"",INDEX('Disaggregation Data'!$K$3:$K$154,MATCH(RIGHT(M120,255),RIGHT('Disaggregation Data'!$J$3:$J$154,255),0))),"")</f>
        <v/>
      </c>
      <c r="F120" s="408" t="str">
        <f t="array" ref="F120">IFERROR(IF(INDEX('Disaggregation Data'!$L$3:$L$154,MATCH(RIGHT(M120,255),RIGHT('Disaggregation Data'!$J$3:$J$154,255),0))=0,"",INDEX('Disaggregation Data'!$L$3:$L$154,MATCH(RIGHT(M120,255),RIGHT('Disaggregation Data'!$J$3:$J$154,255),0))),"")</f>
        <v/>
      </c>
      <c r="G120" s="408" t="str">
        <f t="array" ref="G120">IFERROR(IF(INDEX('Disaggregation Data'!$M$3:$M$154,MATCH(RIGHT(M120,255),RIGHT('Disaggregation Data'!$J$3:$J$154,255),0))=0,"",INDEX('Disaggregation Data'!$M$3:$M$154,MATCH(RIGHT(M120,255),RIGHT('Disaggregation Data'!$J$3:$J$154,255),0))),"")</f>
        <v/>
      </c>
      <c r="H120" s="406" t="str">
        <f t="array" ref="H120">IFERROR(IF(INDEX('Disaggregation Data'!$N$3:$N$154,MATCH(RIGHT(M120,255),RIGHT('Disaggregation Data'!$J$3:$J$154,255),0))=0,"",INDEX('Disaggregation Data'!$N$3:$N$154,MATCH(RIGHT(M120,255),RIGHT('Disaggregation Data'!$J$3:$J$154,255),0))),"")</f>
        <v/>
      </c>
      <c r="I120" s="513" t="str">
        <f t="array" ref="I120">IFERROR(IF(INDEX('Disaggregation Records'!$G$3:$G$56,MATCH(RIGHT(L120,255),RIGHT('Disaggregation Records'!$D$3:$D$56,255),0))=0,"",INDEX('Disaggregation Records'!$G$3:$G$56,MATCH(RIGHT(L120,255),RIGHT('Disaggregation Records'!$D$3:$D$56,255),0))),"")</f>
        <v/>
      </c>
      <c r="J120" s="513" t="s">
        <v>427</v>
      </c>
      <c r="K120" s="513">
        <f t="shared" si="4"/>
        <v>112</v>
      </c>
      <c r="L120" s="513" t="str">
        <f t="shared" si="5"/>
        <v/>
      </c>
      <c r="M120" s="513" t="str">
        <f t="shared" si="6"/>
        <v/>
      </c>
      <c r="N120" s="519" t="b">
        <f t="shared" si="7"/>
        <v>0</v>
      </c>
      <c r="O120" s="520" t="s">
        <v>1654</v>
      </c>
      <c r="P120" s="340"/>
      <c r="Q120" s="338"/>
      <c r="U120" s="515"/>
      <c r="V120" s="515"/>
    </row>
    <row r="121" spans="1:22" ht="37.5" customHeight="1" x14ac:dyDescent="0.25">
      <c r="A121" s="465">
        <v>12</v>
      </c>
      <c r="B121" s="517" t="str">
        <f>IFERROR(VLOOKUP(A121,'Impact Indicators - Section B'!$A$9:$S$27,19,FALSE),"")</f>
        <v/>
      </c>
      <c r="C121" s="518" t="str">
        <f t="array" ref="C121">IFERROR(IF(INDEX('Disaggregation Records'!$E$3:$E$56,MATCH(RIGHT(L121,255),RIGHT('Disaggregation Records'!$D$3:$D$56,255),0))=0,"",INDEX('Disaggregation Records'!$E$3:$E$56,MATCH(RIGHT(L121,255),RIGHT('Disaggregation Records'!$D$3:$D$56,255),0))),"")</f>
        <v/>
      </c>
      <c r="D121" s="518" t="str">
        <f t="array" ref="D121">IFERROR(IF(INDEX('Disaggregation Records'!$F$3:$F$56,MATCH(RIGHT(L121,255),RIGHT('Disaggregation Records'!$D$3:$D$56,255),0))=0,"",INDEX('Disaggregation Records'!$F$3:$F$56,MATCH(RIGHT(L121,255),RIGHT('Disaggregation Records'!$D$3:$D$56,255),0))),"")</f>
        <v/>
      </c>
      <c r="E121" s="408" t="str">
        <f t="array" ref="E121">IFERROR(IF(INDEX('Disaggregation Data'!$K$3:$K$154,MATCH(RIGHT(M121,255),RIGHT('Disaggregation Data'!$J$3:$J$154,255),0))=0,"",INDEX('Disaggregation Data'!$K$3:$K$154,MATCH(RIGHT(M121,255),RIGHT('Disaggregation Data'!$J$3:$J$154,255),0))),"")</f>
        <v/>
      </c>
      <c r="F121" s="408" t="str">
        <f t="array" ref="F121">IFERROR(IF(INDEX('Disaggregation Data'!$L$3:$L$154,MATCH(RIGHT(M121,255),RIGHT('Disaggregation Data'!$J$3:$J$154,255),0))=0,"",INDEX('Disaggregation Data'!$L$3:$L$154,MATCH(RIGHT(M121,255),RIGHT('Disaggregation Data'!$J$3:$J$154,255),0))),"")</f>
        <v/>
      </c>
      <c r="G121" s="408" t="str">
        <f t="array" ref="G121">IFERROR(IF(INDEX('Disaggregation Data'!$M$3:$M$154,MATCH(RIGHT(M121,255),RIGHT('Disaggregation Data'!$J$3:$J$154,255),0))=0,"",INDEX('Disaggregation Data'!$M$3:$M$154,MATCH(RIGHT(M121,255),RIGHT('Disaggregation Data'!$J$3:$J$154,255),0))),"")</f>
        <v/>
      </c>
      <c r="H121" s="406" t="str">
        <f t="array" ref="H121">IFERROR(IF(INDEX('Disaggregation Data'!$N$3:$N$154,MATCH(RIGHT(M121,255),RIGHT('Disaggregation Data'!$J$3:$J$154,255),0))=0,"",INDEX('Disaggregation Data'!$N$3:$N$154,MATCH(RIGHT(M121,255),RIGHT('Disaggregation Data'!$J$3:$J$154,255),0))),"")</f>
        <v/>
      </c>
      <c r="I121" s="513" t="str">
        <f t="array" ref="I121">IFERROR(IF(INDEX('Disaggregation Records'!$G$3:$G$56,MATCH(RIGHT(L121,255),RIGHT('Disaggregation Records'!$D$3:$D$56,255),0))=0,"",INDEX('Disaggregation Records'!$G$3:$G$56,MATCH(RIGHT(L121,255),RIGHT('Disaggregation Records'!$D$3:$D$56,255),0))),"")</f>
        <v/>
      </c>
      <c r="J121" s="513" t="s">
        <v>427</v>
      </c>
      <c r="K121" s="513">
        <f t="shared" si="4"/>
        <v>113</v>
      </c>
      <c r="L121" s="513" t="str">
        <f t="shared" si="5"/>
        <v/>
      </c>
      <c r="M121" s="513" t="str">
        <f t="shared" si="6"/>
        <v/>
      </c>
      <c r="N121" s="519" t="b">
        <f t="shared" si="7"/>
        <v>0</v>
      </c>
      <c r="O121" s="520" t="s">
        <v>1655</v>
      </c>
      <c r="P121" s="340"/>
      <c r="Q121" s="338"/>
      <c r="U121" s="515"/>
      <c r="V121" s="515"/>
    </row>
    <row r="122" spans="1:22" ht="37.5" customHeight="1" x14ac:dyDescent="0.25">
      <c r="A122" s="465">
        <v>12</v>
      </c>
      <c r="B122" s="517" t="str">
        <f>IFERROR(VLOOKUP(A122,'Impact Indicators - Section B'!$A$9:$S$27,19,FALSE),"")</f>
        <v/>
      </c>
      <c r="C122" s="518" t="str">
        <f t="array" ref="C122">IFERROR(IF(INDEX('Disaggregation Records'!$E$3:$E$56,MATCH(RIGHT(L122,255),RIGHT('Disaggregation Records'!$D$3:$D$56,255),0))=0,"",INDEX('Disaggregation Records'!$E$3:$E$56,MATCH(RIGHT(L122,255),RIGHT('Disaggregation Records'!$D$3:$D$56,255),0))),"")</f>
        <v/>
      </c>
      <c r="D122" s="518" t="str">
        <f t="array" ref="D122">IFERROR(IF(INDEX('Disaggregation Records'!$F$3:$F$56,MATCH(RIGHT(L122,255),RIGHT('Disaggregation Records'!$D$3:$D$56,255),0))=0,"",INDEX('Disaggregation Records'!$F$3:$F$56,MATCH(RIGHT(L122,255),RIGHT('Disaggregation Records'!$D$3:$D$56,255),0))),"")</f>
        <v/>
      </c>
      <c r="E122" s="408" t="str">
        <f t="array" ref="E122">IFERROR(IF(INDEX('Disaggregation Data'!$K$3:$K$154,MATCH(RIGHT(M122,255),RIGHT('Disaggregation Data'!$J$3:$J$154,255),0))=0,"",INDEX('Disaggregation Data'!$K$3:$K$154,MATCH(RIGHT(M122,255),RIGHT('Disaggregation Data'!$J$3:$J$154,255),0))),"")</f>
        <v/>
      </c>
      <c r="F122" s="408" t="str">
        <f t="array" ref="F122">IFERROR(IF(INDEX('Disaggregation Data'!$L$3:$L$154,MATCH(RIGHT(M122,255),RIGHT('Disaggregation Data'!$J$3:$J$154,255),0))=0,"",INDEX('Disaggregation Data'!$L$3:$L$154,MATCH(RIGHT(M122,255),RIGHT('Disaggregation Data'!$J$3:$J$154,255),0))),"")</f>
        <v/>
      </c>
      <c r="G122" s="408" t="str">
        <f t="array" ref="G122">IFERROR(IF(INDEX('Disaggregation Data'!$M$3:$M$154,MATCH(RIGHT(M122,255),RIGHT('Disaggregation Data'!$J$3:$J$154,255),0))=0,"",INDEX('Disaggregation Data'!$M$3:$M$154,MATCH(RIGHT(M122,255),RIGHT('Disaggregation Data'!$J$3:$J$154,255),0))),"")</f>
        <v/>
      </c>
      <c r="H122" s="406" t="str">
        <f t="array" ref="H122">IFERROR(IF(INDEX('Disaggregation Data'!$N$3:$N$154,MATCH(RIGHT(M122,255),RIGHT('Disaggregation Data'!$J$3:$J$154,255),0))=0,"",INDEX('Disaggregation Data'!$N$3:$N$154,MATCH(RIGHT(M122,255),RIGHT('Disaggregation Data'!$J$3:$J$154,255),0))),"")</f>
        <v/>
      </c>
      <c r="I122" s="513" t="str">
        <f t="array" ref="I122">IFERROR(IF(INDEX('Disaggregation Records'!$G$3:$G$56,MATCH(RIGHT(L122,255),RIGHT('Disaggregation Records'!$D$3:$D$56,255),0))=0,"",INDEX('Disaggregation Records'!$G$3:$G$56,MATCH(RIGHT(L122,255),RIGHT('Disaggregation Records'!$D$3:$D$56,255),0))),"")</f>
        <v/>
      </c>
      <c r="J122" s="513" t="s">
        <v>427</v>
      </c>
      <c r="K122" s="513">
        <f t="shared" si="4"/>
        <v>114</v>
      </c>
      <c r="L122" s="513" t="str">
        <f t="shared" si="5"/>
        <v/>
      </c>
      <c r="M122" s="513" t="str">
        <f t="shared" si="6"/>
        <v/>
      </c>
      <c r="N122" s="519" t="b">
        <f t="shared" si="7"/>
        <v>0</v>
      </c>
      <c r="O122" s="520" t="s">
        <v>1656</v>
      </c>
      <c r="P122" s="340"/>
      <c r="Q122" s="338"/>
      <c r="U122" s="515"/>
      <c r="V122" s="515"/>
    </row>
    <row r="123" spans="1:22" ht="37.5" customHeight="1" x14ac:dyDescent="0.25">
      <c r="A123" s="465">
        <v>12</v>
      </c>
      <c r="B123" s="517" t="str">
        <f>IFERROR(VLOOKUP(A123,'Impact Indicators - Section B'!$A$9:$S$27,19,FALSE),"")</f>
        <v/>
      </c>
      <c r="C123" s="518" t="str">
        <f t="array" ref="C123">IFERROR(IF(INDEX('Disaggregation Records'!$E$3:$E$56,MATCH(RIGHT(L123,255),RIGHT('Disaggregation Records'!$D$3:$D$56,255),0))=0,"",INDEX('Disaggregation Records'!$E$3:$E$56,MATCH(RIGHT(L123,255),RIGHT('Disaggregation Records'!$D$3:$D$56,255),0))),"")</f>
        <v/>
      </c>
      <c r="D123" s="518" t="str">
        <f t="array" ref="D123">IFERROR(IF(INDEX('Disaggregation Records'!$F$3:$F$56,MATCH(RIGHT(L123,255),RIGHT('Disaggregation Records'!$D$3:$D$56,255),0))=0,"",INDEX('Disaggregation Records'!$F$3:$F$56,MATCH(RIGHT(L123,255),RIGHT('Disaggregation Records'!$D$3:$D$56,255),0))),"")</f>
        <v/>
      </c>
      <c r="E123" s="408" t="str">
        <f t="array" ref="E123">IFERROR(IF(INDEX('Disaggregation Data'!$K$3:$K$154,MATCH(RIGHT(M123,255),RIGHT('Disaggregation Data'!$J$3:$J$154,255),0))=0,"",INDEX('Disaggregation Data'!$K$3:$K$154,MATCH(RIGHT(M123,255),RIGHT('Disaggregation Data'!$J$3:$J$154,255),0))),"")</f>
        <v/>
      </c>
      <c r="F123" s="408" t="str">
        <f t="array" ref="F123">IFERROR(IF(INDEX('Disaggregation Data'!$L$3:$L$154,MATCH(RIGHT(M123,255),RIGHT('Disaggregation Data'!$J$3:$J$154,255),0))=0,"",INDEX('Disaggregation Data'!$L$3:$L$154,MATCH(RIGHT(M123,255),RIGHT('Disaggregation Data'!$J$3:$J$154,255),0))),"")</f>
        <v/>
      </c>
      <c r="G123" s="408" t="str">
        <f t="array" ref="G123">IFERROR(IF(INDEX('Disaggregation Data'!$M$3:$M$154,MATCH(RIGHT(M123,255),RIGHT('Disaggregation Data'!$J$3:$J$154,255),0))=0,"",INDEX('Disaggregation Data'!$M$3:$M$154,MATCH(RIGHT(M123,255),RIGHT('Disaggregation Data'!$J$3:$J$154,255),0))),"")</f>
        <v/>
      </c>
      <c r="H123" s="406" t="str">
        <f t="array" ref="H123">IFERROR(IF(INDEX('Disaggregation Data'!$N$3:$N$154,MATCH(RIGHT(M123,255),RIGHT('Disaggregation Data'!$J$3:$J$154,255),0))=0,"",INDEX('Disaggregation Data'!$N$3:$N$154,MATCH(RIGHT(M123,255),RIGHT('Disaggregation Data'!$J$3:$J$154,255),0))),"")</f>
        <v/>
      </c>
      <c r="I123" s="513" t="str">
        <f t="array" ref="I123">IFERROR(IF(INDEX('Disaggregation Records'!$G$3:$G$56,MATCH(RIGHT(L123,255),RIGHT('Disaggregation Records'!$D$3:$D$56,255),0))=0,"",INDEX('Disaggregation Records'!$G$3:$G$56,MATCH(RIGHT(L123,255),RIGHT('Disaggregation Records'!$D$3:$D$56,255),0))),"")</f>
        <v/>
      </c>
      <c r="J123" s="513" t="s">
        <v>427</v>
      </c>
      <c r="K123" s="513">
        <f t="shared" si="4"/>
        <v>115</v>
      </c>
      <c r="L123" s="513" t="str">
        <f t="shared" si="5"/>
        <v/>
      </c>
      <c r="M123" s="513" t="str">
        <f t="shared" si="6"/>
        <v/>
      </c>
      <c r="N123" s="519" t="b">
        <f t="shared" si="7"/>
        <v>0</v>
      </c>
      <c r="O123" s="520" t="s">
        <v>1657</v>
      </c>
      <c r="P123" s="340"/>
      <c r="Q123" s="338"/>
      <c r="U123" s="515"/>
      <c r="V123" s="515"/>
    </row>
    <row r="124" spans="1:22" ht="37.5" customHeight="1" x14ac:dyDescent="0.25">
      <c r="A124" s="465">
        <v>12</v>
      </c>
      <c r="B124" s="517" t="str">
        <f>IFERROR(VLOOKUP(A124,'Impact Indicators - Section B'!$A$9:$S$27,19,FALSE),"")</f>
        <v/>
      </c>
      <c r="C124" s="518" t="str">
        <f t="array" ref="C124">IFERROR(IF(INDEX('Disaggregation Records'!$E$3:$E$56,MATCH(RIGHT(L124,255),RIGHT('Disaggregation Records'!$D$3:$D$56,255),0))=0,"",INDEX('Disaggregation Records'!$E$3:$E$56,MATCH(RIGHT(L124,255),RIGHT('Disaggregation Records'!$D$3:$D$56,255),0))),"")</f>
        <v/>
      </c>
      <c r="D124" s="518" t="str">
        <f t="array" ref="D124">IFERROR(IF(INDEX('Disaggregation Records'!$F$3:$F$56,MATCH(RIGHT(L124,255),RIGHT('Disaggregation Records'!$D$3:$D$56,255),0))=0,"",INDEX('Disaggregation Records'!$F$3:$F$56,MATCH(RIGHT(L124,255),RIGHT('Disaggregation Records'!$D$3:$D$56,255),0))),"")</f>
        <v/>
      </c>
      <c r="E124" s="408" t="str">
        <f t="array" ref="E124">IFERROR(IF(INDEX('Disaggregation Data'!$K$3:$K$154,MATCH(RIGHT(M124,255),RIGHT('Disaggregation Data'!$J$3:$J$154,255),0))=0,"",INDEX('Disaggregation Data'!$K$3:$K$154,MATCH(RIGHT(M124,255),RIGHT('Disaggregation Data'!$J$3:$J$154,255),0))),"")</f>
        <v/>
      </c>
      <c r="F124" s="408" t="str">
        <f t="array" ref="F124">IFERROR(IF(INDEX('Disaggregation Data'!$L$3:$L$154,MATCH(RIGHT(M124,255),RIGHT('Disaggregation Data'!$J$3:$J$154,255),0))=0,"",INDEX('Disaggregation Data'!$L$3:$L$154,MATCH(RIGHT(M124,255),RIGHT('Disaggregation Data'!$J$3:$J$154,255),0))),"")</f>
        <v/>
      </c>
      <c r="G124" s="408" t="str">
        <f t="array" ref="G124">IFERROR(IF(INDEX('Disaggregation Data'!$M$3:$M$154,MATCH(RIGHT(M124,255),RIGHT('Disaggregation Data'!$J$3:$J$154,255),0))=0,"",INDEX('Disaggregation Data'!$M$3:$M$154,MATCH(RIGHT(M124,255),RIGHT('Disaggregation Data'!$J$3:$J$154,255),0))),"")</f>
        <v/>
      </c>
      <c r="H124" s="406" t="str">
        <f t="array" ref="H124">IFERROR(IF(INDEX('Disaggregation Data'!$N$3:$N$154,MATCH(RIGHT(M124,255),RIGHT('Disaggregation Data'!$J$3:$J$154,255),0))=0,"",INDEX('Disaggregation Data'!$N$3:$N$154,MATCH(RIGHT(M124,255),RIGHT('Disaggregation Data'!$J$3:$J$154,255),0))),"")</f>
        <v/>
      </c>
      <c r="I124" s="513" t="str">
        <f t="array" ref="I124">IFERROR(IF(INDEX('Disaggregation Records'!$G$3:$G$56,MATCH(RIGHT(L124,255),RIGHT('Disaggregation Records'!$D$3:$D$56,255),0))=0,"",INDEX('Disaggregation Records'!$G$3:$G$56,MATCH(RIGHT(L124,255),RIGHT('Disaggregation Records'!$D$3:$D$56,255),0))),"")</f>
        <v/>
      </c>
      <c r="J124" s="513" t="s">
        <v>427</v>
      </c>
      <c r="K124" s="513">
        <f t="shared" si="4"/>
        <v>116</v>
      </c>
      <c r="L124" s="513" t="str">
        <f t="shared" si="5"/>
        <v/>
      </c>
      <c r="M124" s="513" t="str">
        <f t="shared" si="6"/>
        <v/>
      </c>
      <c r="N124" s="519" t="b">
        <f t="shared" si="7"/>
        <v>0</v>
      </c>
      <c r="O124" s="520" t="s">
        <v>1658</v>
      </c>
      <c r="P124" s="340"/>
      <c r="Q124" s="338"/>
      <c r="U124" s="515"/>
      <c r="V124" s="515"/>
    </row>
    <row r="125" spans="1:22" ht="37.5" customHeight="1" x14ac:dyDescent="0.25">
      <c r="A125" s="465">
        <v>12</v>
      </c>
      <c r="B125" s="517" t="str">
        <f>IFERROR(VLOOKUP(A125,'Impact Indicators - Section B'!$A$9:$S$27,19,FALSE),"")</f>
        <v/>
      </c>
      <c r="C125" s="518" t="str">
        <f t="array" ref="C125">IFERROR(IF(INDEX('Disaggregation Records'!$E$3:$E$56,MATCH(RIGHT(L125,255),RIGHT('Disaggregation Records'!$D$3:$D$56,255),0))=0,"",INDEX('Disaggregation Records'!$E$3:$E$56,MATCH(RIGHT(L125,255),RIGHT('Disaggregation Records'!$D$3:$D$56,255),0))),"")</f>
        <v/>
      </c>
      <c r="D125" s="518" t="str">
        <f t="array" ref="D125">IFERROR(IF(INDEX('Disaggregation Records'!$F$3:$F$56,MATCH(RIGHT(L125,255),RIGHT('Disaggregation Records'!$D$3:$D$56,255),0))=0,"",INDEX('Disaggregation Records'!$F$3:$F$56,MATCH(RIGHT(L125,255),RIGHT('Disaggregation Records'!$D$3:$D$56,255),0))),"")</f>
        <v/>
      </c>
      <c r="E125" s="408" t="str">
        <f t="array" ref="E125">IFERROR(IF(INDEX('Disaggregation Data'!$K$3:$K$154,MATCH(RIGHT(M125,255),RIGHT('Disaggregation Data'!$J$3:$J$154,255),0))=0,"",INDEX('Disaggregation Data'!$K$3:$K$154,MATCH(RIGHT(M125,255),RIGHT('Disaggregation Data'!$J$3:$J$154,255),0))),"")</f>
        <v/>
      </c>
      <c r="F125" s="408" t="str">
        <f t="array" ref="F125">IFERROR(IF(INDEX('Disaggregation Data'!$L$3:$L$154,MATCH(RIGHT(M125,255),RIGHT('Disaggregation Data'!$J$3:$J$154,255),0))=0,"",INDEX('Disaggregation Data'!$L$3:$L$154,MATCH(RIGHT(M125,255),RIGHT('Disaggregation Data'!$J$3:$J$154,255),0))),"")</f>
        <v/>
      </c>
      <c r="G125" s="408" t="str">
        <f t="array" ref="G125">IFERROR(IF(INDEX('Disaggregation Data'!$M$3:$M$154,MATCH(RIGHT(M125,255),RIGHT('Disaggregation Data'!$J$3:$J$154,255),0))=0,"",INDEX('Disaggregation Data'!$M$3:$M$154,MATCH(RIGHT(M125,255),RIGHT('Disaggregation Data'!$J$3:$J$154,255),0))),"")</f>
        <v/>
      </c>
      <c r="H125" s="406" t="str">
        <f t="array" ref="H125">IFERROR(IF(INDEX('Disaggregation Data'!$N$3:$N$154,MATCH(RIGHT(M125,255),RIGHT('Disaggregation Data'!$J$3:$J$154,255),0))=0,"",INDEX('Disaggregation Data'!$N$3:$N$154,MATCH(RIGHT(M125,255),RIGHT('Disaggregation Data'!$J$3:$J$154,255),0))),"")</f>
        <v/>
      </c>
      <c r="I125" s="513" t="str">
        <f t="array" ref="I125">IFERROR(IF(INDEX('Disaggregation Records'!$G$3:$G$56,MATCH(RIGHT(L125,255),RIGHT('Disaggregation Records'!$D$3:$D$56,255),0))=0,"",INDEX('Disaggregation Records'!$G$3:$G$56,MATCH(RIGHT(L125,255),RIGHT('Disaggregation Records'!$D$3:$D$56,255),0))),"")</f>
        <v/>
      </c>
      <c r="J125" s="513" t="s">
        <v>427</v>
      </c>
      <c r="K125" s="513">
        <f t="shared" si="4"/>
        <v>117</v>
      </c>
      <c r="L125" s="513" t="str">
        <f t="shared" si="5"/>
        <v/>
      </c>
      <c r="M125" s="513" t="str">
        <f t="shared" si="6"/>
        <v/>
      </c>
      <c r="N125" s="519" t="b">
        <f t="shared" si="7"/>
        <v>0</v>
      </c>
      <c r="O125" s="520" t="s">
        <v>1659</v>
      </c>
      <c r="P125" s="340"/>
      <c r="Q125" s="338"/>
      <c r="U125" s="515"/>
      <c r="V125" s="515"/>
    </row>
    <row r="126" spans="1:22" ht="37.5" customHeight="1" x14ac:dyDescent="0.25">
      <c r="A126" s="465">
        <v>12</v>
      </c>
      <c r="B126" s="517" t="str">
        <f>IFERROR(VLOOKUP(A126,'Impact Indicators - Section B'!$A$9:$S$27,19,FALSE),"")</f>
        <v/>
      </c>
      <c r="C126" s="518" t="str">
        <f t="array" ref="C126">IFERROR(IF(INDEX('Disaggregation Records'!$E$3:$E$56,MATCH(RIGHT(L126,255),RIGHT('Disaggregation Records'!$D$3:$D$56,255),0))=0,"",INDEX('Disaggregation Records'!$E$3:$E$56,MATCH(RIGHT(L126,255),RIGHT('Disaggregation Records'!$D$3:$D$56,255),0))),"")</f>
        <v/>
      </c>
      <c r="D126" s="518" t="str">
        <f t="array" ref="D126">IFERROR(IF(INDEX('Disaggregation Records'!$F$3:$F$56,MATCH(RIGHT(L126,255),RIGHT('Disaggregation Records'!$D$3:$D$56,255),0))=0,"",INDEX('Disaggregation Records'!$F$3:$F$56,MATCH(RIGHT(L126,255),RIGHT('Disaggregation Records'!$D$3:$D$56,255),0))),"")</f>
        <v/>
      </c>
      <c r="E126" s="408" t="str">
        <f t="array" ref="E126">IFERROR(IF(INDEX('Disaggregation Data'!$K$3:$K$154,MATCH(RIGHT(M126,255),RIGHT('Disaggregation Data'!$J$3:$J$154,255),0))=0,"",INDEX('Disaggregation Data'!$K$3:$K$154,MATCH(RIGHT(M126,255),RIGHT('Disaggregation Data'!$J$3:$J$154,255),0))),"")</f>
        <v/>
      </c>
      <c r="F126" s="408" t="str">
        <f t="array" ref="F126">IFERROR(IF(INDEX('Disaggregation Data'!$L$3:$L$154,MATCH(RIGHT(M126,255),RIGHT('Disaggregation Data'!$J$3:$J$154,255),0))=0,"",INDEX('Disaggregation Data'!$L$3:$L$154,MATCH(RIGHT(M126,255),RIGHT('Disaggregation Data'!$J$3:$J$154,255),0))),"")</f>
        <v/>
      </c>
      <c r="G126" s="408" t="str">
        <f t="array" ref="G126">IFERROR(IF(INDEX('Disaggregation Data'!$M$3:$M$154,MATCH(RIGHT(M126,255),RIGHT('Disaggregation Data'!$J$3:$J$154,255),0))=0,"",INDEX('Disaggregation Data'!$M$3:$M$154,MATCH(RIGHT(M126,255),RIGHT('Disaggregation Data'!$J$3:$J$154,255),0))),"")</f>
        <v/>
      </c>
      <c r="H126" s="406" t="str">
        <f t="array" ref="H126">IFERROR(IF(INDEX('Disaggregation Data'!$N$3:$N$154,MATCH(RIGHT(M126,255),RIGHT('Disaggregation Data'!$J$3:$J$154,255),0))=0,"",INDEX('Disaggregation Data'!$N$3:$N$154,MATCH(RIGHT(M126,255),RIGHT('Disaggregation Data'!$J$3:$J$154,255),0))),"")</f>
        <v/>
      </c>
      <c r="I126" s="513" t="str">
        <f t="array" ref="I126">IFERROR(IF(INDEX('Disaggregation Records'!$G$3:$G$56,MATCH(RIGHT(L126,255),RIGHT('Disaggregation Records'!$D$3:$D$56,255),0))=0,"",INDEX('Disaggregation Records'!$G$3:$G$56,MATCH(RIGHT(L126,255),RIGHT('Disaggregation Records'!$D$3:$D$56,255),0))),"")</f>
        <v/>
      </c>
      <c r="J126" s="513" t="s">
        <v>427</v>
      </c>
      <c r="K126" s="513">
        <f t="shared" si="4"/>
        <v>118</v>
      </c>
      <c r="L126" s="513" t="str">
        <f t="shared" si="5"/>
        <v/>
      </c>
      <c r="M126" s="513" t="str">
        <f t="shared" si="6"/>
        <v/>
      </c>
      <c r="N126" s="519" t="b">
        <f t="shared" si="7"/>
        <v>0</v>
      </c>
      <c r="O126" s="520" t="s">
        <v>1660</v>
      </c>
      <c r="P126" s="340"/>
      <c r="Q126" s="338"/>
      <c r="U126" s="515"/>
      <c r="V126" s="515"/>
    </row>
    <row r="127" spans="1:22" ht="37.5" customHeight="1" x14ac:dyDescent="0.25">
      <c r="A127" s="465">
        <v>12</v>
      </c>
      <c r="B127" s="517" t="str">
        <f>IFERROR(VLOOKUP(A127,'Impact Indicators - Section B'!$A$9:$S$27,19,FALSE),"")</f>
        <v/>
      </c>
      <c r="C127" s="518" t="str">
        <f t="array" ref="C127">IFERROR(IF(INDEX('Disaggregation Records'!$E$3:$E$56,MATCH(RIGHT(L127,255),RIGHT('Disaggregation Records'!$D$3:$D$56,255),0))=0,"",INDEX('Disaggregation Records'!$E$3:$E$56,MATCH(RIGHT(L127,255),RIGHT('Disaggregation Records'!$D$3:$D$56,255),0))),"")</f>
        <v/>
      </c>
      <c r="D127" s="518" t="str">
        <f t="array" ref="D127">IFERROR(IF(INDEX('Disaggregation Records'!$F$3:$F$56,MATCH(RIGHT(L127,255),RIGHT('Disaggregation Records'!$D$3:$D$56,255),0))=0,"",INDEX('Disaggregation Records'!$F$3:$F$56,MATCH(RIGHT(L127,255),RIGHT('Disaggregation Records'!$D$3:$D$56,255),0))),"")</f>
        <v/>
      </c>
      <c r="E127" s="408" t="str">
        <f t="array" ref="E127">IFERROR(IF(INDEX('Disaggregation Data'!$K$3:$K$154,MATCH(RIGHT(M127,255),RIGHT('Disaggregation Data'!$J$3:$J$154,255),0))=0,"",INDEX('Disaggregation Data'!$K$3:$K$154,MATCH(RIGHT(M127,255),RIGHT('Disaggregation Data'!$J$3:$J$154,255),0))),"")</f>
        <v/>
      </c>
      <c r="F127" s="408" t="str">
        <f t="array" ref="F127">IFERROR(IF(INDEX('Disaggregation Data'!$L$3:$L$154,MATCH(RIGHT(M127,255),RIGHT('Disaggregation Data'!$J$3:$J$154,255),0))=0,"",INDEX('Disaggregation Data'!$L$3:$L$154,MATCH(RIGHT(M127,255),RIGHT('Disaggregation Data'!$J$3:$J$154,255),0))),"")</f>
        <v/>
      </c>
      <c r="G127" s="408" t="str">
        <f t="array" ref="G127">IFERROR(IF(INDEX('Disaggregation Data'!$M$3:$M$154,MATCH(RIGHT(M127,255),RIGHT('Disaggregation Data'!$J$3:$J$154,255),0))=0,"",INDEX('Disaggregation Data'!$M$3:$M$154,MATCH(RIGHT(M127,255),RIGHT('Disaggregation Data'!$J$3:$J$154,255),0))),"")</f>
        <v/>
      </c>
      <c r="H127" s="406" t="str">
        <f t="array" ref="H127">IFERROR(IF(INDEX('Disaggregation Data'!$N$3:$N$154,MATCH(RIGHT(M127,255),RIGHT('Disaggregation Data'!$J$3:$J$154,255),0))=0,"",INDEX('Disaggregation Data'!$N$3:$N$154,MATCH(RIGHT(M127,255),RIGHT('Disaggregation Data'!$J$3:$J$154,255),0))),"")</f>
        <v/>
      </c>
      <c r="I127" s="513" t="str">
        <f t="array" ref="I127">IFERROR(IF(INDEX('Disaggregation Records'!$G$3:$G$56,MATCH(RIGHT(L127,255),RIGHT('Disaggregation Records'!$D$3:$D$56,255),0))=0,"",INDEX('Disaggregation Records'!$G$3:$G$56,MATCH(RIGHT(L127,255),RIGHT('Disaggregation Records'!$D$3:$D$56,255),0))),"")</f>
        <v/>
      </c>
      <c r="J127" s="513" t="s">
        <v>427</v>
      </c>
      <c r="K127" s="513">
        <f t="shared" si="4"/>
        <v>119</v>
      </c>
      <c r="L127" s="513" t="str">
        <f t="shared" si="5"/>
        <v/>
      </c>
      <c r="M127" s="513" t="str">
        <f t="shared" si="6"/>
        <v/>
      </c>
      <c r="N127" s="519" t="b">
        <f t="shared" si="7"/>
        <v>0</v>
      </c>
      <c r="O127" s="520" t="s">
        <v>1661</v>
      </c>
      <c r="P127" s="340"/>
      <c r="Q127" s="338"/>
      <c r="U127" s="515"/>
      <c r="V127" s="515"/>
    </row>
    <row r="128" spans="1:22" ht="37.5" customHeight="1" x14ac:dyDescent="0.25">
      <c r="A128" s="465">
        <v>12</v>
      </c>
      <c r="B128" s="517" t="str">
        <f>IFERROR(VLOOKUP(A128,'Impact Indicators - Section B'!$A$9:$S$27,19,FALSE),"")</f>
        <v/>
      </c>
      <c r="C128" s="518" t="str">
        <f t="array" ref="C128">IFERROR(IF(INDEX('Disaggregation Records'!$E$3:$E$56,MATCH(RIGHT(L128,255),RIGHT('Disaggregation Records'!$D$3:$D$56,255),0))=0,"",INDEX('Disaggregation Records'!$E$3:$E$56,MATCH(RIGHT(L128,255),RIGHT('Disaggregation Records'!$D$3:$D$56,255),0))),"")</f>
        <v/>
      </c>
      <c r="D128" s="518" t="str">
        <f t="array" ref="D128">IFERROR(IF(INDEX('Disaggregation Records'!$F$3:$F$56,MATCH(RIGHT(L128,255),RIGHT('Disaggregation Records'!$D$3:$D$56,255),0))=0,"",INDEX('Disaggregation Records'!$F$3:$F$56,MATCH(RIGHT(L128,255),RIGHT('Disaggregation Records'!$D$3:$D$56,255),0))),"")</f>
        <v/>
      </c>
      <c r="E128" s="408" t="str">
        <f t="array" ref="E128">IFERROR(IF(INDEX('Disaggregation Data'!$K$3:$K$154,MATCH(RIGHT(M128,255),RIGHT('Disaggregation Data'!$J$3:$J$154,255),0))=0,"",INDEX('Disaggregation Data'!$K$3:$K$154,MATCH(RIGHT(M128,255),RIGHT('Disaggregation Data'!$J$3:$J$154,255),0))),"")</f>
        <v/>
      </c>
      <c r="F128" s="408" t="str">
        <f t="array" ref="F128">IFERROR(IF(INDEX('Disaggregation Data'!$L$3:$L$154,MATCH(RIGHT(M128,255),RIGHT('Disaggregation Data'!$J$3:$J$154,255),0))=0,"",INDEX('Disaggregation Data'!$L$3:$L$154,MATCH(RIGHT(M128,255),RIGHT('Disaggregation Data'!$J$3:$J$154,255),0))),"")</f>
        <v/>
      </c>
      <c r="G128" s="408" t="str">
        <f t="array" ref="G128">IFERROR(IF(INDEX('Disaggregation Data'!$M$3:$M$154,MATCH(RIGHT(M128,255),RIGHT('Disaggregation Data'!$J$3:$J$154,255),0))=0,"",INDEX('Disaggregation Data'!$M$3:$M$154,MATCH(RIGHT(M128,255),RIGHT('Disaggregation Data'!$J$3:$J$154,255),0))),"")</f>
        <v/>
      </c>
      <c r="H128" s="406" t="str">
        <f t="array" ref="H128">IFERROR(IF(INDEX('Disaggregation Data'!$N$3:$N$154,MATCH(RIGHT(M128,255),RIGHT('Disaggregation Data'!$J$3:$J$154,255),0))=0,"",INDEX('Disaggregation Data'!$N$3:$N$154,MATCH(RIGHT(M128,255),RIGHT('Disaggregation Data'!$J$3:$J$154,255),0))),"")</f>
        <v/>
      </c>
      <c r="I128" s="513" t="str">
        <f t="array" ref="I128">IFERROR(IF(INDEX('Disaggregation Records'!$G$3:$G$56,MATCH(RIGHT(L128,255),RIGHT('Disaggregation Records'!$D$3:$D$56,255),0))=0,"",INDEX('Disaggregation Records'!$G$3:$G$56,MATCH(RIGHT(L128,255),RIGHT('Disaggregation Records'!$D$3:$D$56,255),0))),"")</f>
        <v/>
      </c>
      <c r="J128" s="513" t="s">
        <v>427</v>
      </c>
      <c r="K128" s="513">
        <f t="shared" si="4"/>
        <v>120</v>
      </c>
      <c r="L128" s="513" t="str">
        <f t="shared" si="5"/>
        <v/>
      </c>
      <c r="M128" s="513" t="str">
        <f t="shared" si="6"/>
        <v/>
      </c>
      <c r="N128" s="519" t="b">
        <f t="shared" si="7"/>
        <v>0</v>
      </c>
      <c r="O128" s="520" t="s">
        <v>1662</v>
      </c>
      <c r="P128" s="340"/>
      <c r="Q128" s="338"/>
      <c r="U128" s="515"/>
      <c r="V128" s="515"/>
    </row>
    <row r="129" spans="1:22" ht="37.5" customHeight="1" x14ac:dyDescent="0.25">
      <c r="A129" s="465">
        <v>13</v>
      </c>
      <c r="B129" s="517" t="str">
        <f>IFERROR(VLOOKUP(A129,'Impact Indicators - Section B'!$A$9:$S$27,19,FALSE),"")</f>
        <v/>
      </c>
      <c r="C129" s="518" t="str">
        <f t="array" ref="C129">IFERROR(IF(INDEX('Disaggregation Records'!$E$3:$E$56,MATCH(RIGHT(L129,255),RIGHT('Disaggregation Records'!$D$3:$D$56,255),0))=0,"",INDEX('Disaggregation Records'!$E$3:$E$56,MATCH(RIGHT(L129,255),RIGHT('Disaggregation Records'!$D$3:$D$56,255),0))),"")</f>
        <v/>
      </c>
      <c r="D129" s="518" t="str">
        <f t="array" ref="D129">IFERROR(IF(INDEX('Disaggregation Records'!$F$3:$F$56,MATCH(RIGHT(L129,255),RIGHT('Disaggregation Records'!$D$3:$D$56,255),0))=0,"",INDEX('Disaggregation Records'!$F$3:$F$56,MATCH(RIGHT(L129,255),RIGHT('Disaggregation Records'!$D$3:$D$56,255),0))),"")</f>
        <v/>
      </c>
      <c r="E129" s="408" t="str">
        <f t="array" ref="E129">IFERROR(IF(INDEX('Disaggregation Data'!$K$3:$K$154,MATCH(RIGHT(M129,255),RIGHT('Disaggregation Data'!$J$3:$J$154,255),0))=0,"",INDEX('Disaggregation Data'!$K$3:$K$154,MATCH(RIGHT(M129,255),RIGHT('Disaggregation Data'!$J$3:$J$154,255),0))),"")</f>
        <v/>
      </c>
      <c r="F129" s="408" t="str">
        <f t="array" ref="F129">IFERROR(IF(INDEX('Disaggregation Data'!$L$3:$L$154,MATCH(RIGHT(M129,255),RIGHT('Disaggregation Data'!$J$3:$J$154,255),0))=0,"",INDEX('Disaggregation Data'!$L$3:$L$154,MATCH(RIGHT(M129,255),RIGHT('Disaggregation Data'!$J$3:$J$154,255),0))),"")</f>
        <v/>
      </c>
      <c r="G129" s="408" t="str">
        <f t="array" ref="G129">IFERROR(IF(INDEX('Disaggregation Data'!$M$3:$M$154,MATCH(RIGHT(M129,255),RIGHT('Disaggregation Data'!$J$3:$J$154,255),0))=0,"",INDEX('Disaggregation Data'!$M$3:$M$154,MATCH(RIGHT(M129,255),RIGHT('Disaggregation Data'!$J$3:$J$154,255),0))),"")</f>
        <v/>
      </c>
      <c r="H129" s="406" t="str">
        <f t="array" ref="H129">IFERROR(IF(INDEX('Disaggregation Data'!$N$3:$N$154,MATCH(RIGHT(M129,255),RIGHT('Disaggregation Data'!$J$3:$J$154,255),0))=0,"",INDEX('Disaggregation Data'!$N$3:$N$154,MATCH(RIGHT(M129,255),RIGHT('Disaggregation Data'!$J$3:$J$154,255),0))),"")</f>
        <v/>
      </c>
      <c r="I129" s="513" t="str">
        <f t="array" ref="I129">IFERROR(IF(INDEX('Disaggregation Records'!$G$3:$G$56,MATCH(RIGHT(L129,255),RIGHT('Disaggregation Records'!$D$3:$D$56,255),0))=0,"",INDEX('Disaggregation Records'!$G$3:$G$56,MATCH(RIGHT(L129,255),RIGHT('Disaggregation Records'!$D$3:$D$56,255),0))),"")</f>
        <v/>
      </c>
      <c r="J129" s="513" t="s">
        <v>428</v>
      </c>
      <c r="K129" s="513">
        <f t="shared" si="4"/>
        <v>121</v>
      </c>
      <c r="L129" s="513" t="str">
        <f t="shared" si="5"/>
        <v/>
      </c>
      <c r="M129" s="513" t="str">
        <f t="shared" si="6"/>
        <v/>
      </c>
      <c r="N129" s="519" t="b">
        <f t="shared" si="7"/>
        <v>0</v>
      </c>
      <c r="O129" s="520" t="s">
        <v>1663</v>
      </c>
      <c r="P129" s="340"/>
      <c r="Q129" s="338"/>
      <c r="U129" s="515"/>
      <c r="V129" s="515"/>
    </row>
    <row r="130" spans="1:22" ht="37.5" customHeight="1" x14ac:dyDescent="0.25">
      <c r="A130" s="465">
        <v>13</v>
      </c>
      <c r="B130" s="517" t="str">
        <f>IFERROR(VLOOKUP(A130,'Impact Indicators - Section B'!$A$9:$S$27,19,FALSE),"")</f>
        <v/>
      </c>
      <c r="C130" s="518" t="str">
        <f t="array" ref="C130">IFERROR(IF(INDEX('Disaggregation Records'!$E$3:$E$56,MATCH(RIGHT(L130,255),RIGHT('Disaggregation Records'!$D$3:$D$56,255),0))=0,"",INDEX('Disaggregation Records'!$E$3:$E$56,MATCH(RIGHT(L130,255),RIGHT('Disaggregation Records'!$D$3:$D$56,255),0))),"")</f>
        <v/>
      </c>
      <c r="D130" s="518" t="str">
        <f t="array" ref="D130">IFERROR(IF(INDEX('Disaggregation Records'!$F$3:$F$56,MATCH(RIGHT(L130,255),RIGHT('Disaggregation Records'!$D$3:$D$56,255),0))=0,"",INDEX('Disaggregation Records'!$F$3:$F$56,MATCH(RIGHT(L130,255),RIGHT('Disaggregation Records'!$D$3:$D$56,255),0))),"")</f>
        <v/>
      </c>
      <c r="E130" s="408" t="str">
        <f t="array" ref="E130">IFERROR(IF(INDEX('Disaggregation Data'!$K$3:$K$154,MATCH(RIGHT(M130,255),RIGHT('Disaggregation Data'!$J$3:$J$154,255),0))=0,"",INDEX('Disaggregation Data'!$K$3:$K$154,MATCH(RIGHT(M130,255),RIGHT('Disaggregation Data'!$J$3:$J$154,255),0))),"")</f>
        <v/>
      </c>
      <c r="F130" s="408" t="str">
        <f t="array" ref="F130">IFERROR(IF(INDEX('Disaggregation Data'!$L$3:$L$154,MATCH(RIGHT(M130,255),RIGHT('Disaggregation Data'!$J$3:$J$154,255),0))=0,"",INDEX('Disaggregation Data'!$L$3:$L$154,MATCH(RIGHT(M130,255),RIGHT('Disaggregation Data'!$J$3:$J$154,255),0))),"")</f>
        <v/>
      </c>
      <c r="G130" s="408" t="str">
        <f t="array" ref="G130">IFERROR(IF(INDEX('Disaggregation Data'!$M$3:$M$154,MATCH(RIGHT(M130,255),RIGHT('Disaggregation Data'!$J$3:$J$154,255),0))=0,"",INDEX('Disaggregation Data'!$M$3:$M$154,MATCH(RIGHT(M130,255),RIGHT('Disaggregation Data'!$J$3:$J$154,255),0))),"")</f>
        <v/>
      </c>
      <c r="H130" s="406" t="str">
        <f t="array" ref="H130">IFERROR(IF(INDEX('Disaggregation Data'!$N$3:$N$154,MATCH(RIGHT(M130,255),RIGHT('Disaggregation Data'!$J$3:$J$154,255),0))=0,"",INDEX('Disaggregation Data'!$N$3:$N$154,MATCH(RIGHT(M130,255),RIGHT('Disaggregation Data'!$J$3:$J$154,255),0))),"")</f>
        <v/>
      </c>
      <c r="I130" s="513" t="str">
        <f t="array" ref="I130">IFERROR(IF(INDEX('Disaggregation Records'!$G$3:$G$56,MATCH(RIGHT(L130,255),RIGHT('Disaggregation Records'!$D$3:$D$56,255),0))=0,"",INDEX('Disaggregation Records'!$G$3:$G$56,MATCH(RIGHT(L130,255),RIGHT('Disaggregation Records'!$D$3:$D$56,255),0))),"")</f>
        <v/>
      </c>
      <c r="J130" s="513" t="s">
        <v>428</v>
      </c>
      <c r="K130" s="513">
        <f t="shared" si="4"/>
        <v>122</v>
      </c>
      <c r="L130" s="513" t="str">
        <f t="shared" si="5"/>
        <v/>
      </c>
      <c r="M130" s="513" t="str">
        <f t="shared" si="6"/>
        <v/>
      </c>
      <c r="N130" s="519" t="b">
        <f t="shared" si="7"/>
        <v>0</v>
      </c>
      <c r="O130" s="520" t="s">
        <v>1664</v>
      </c>
      <c r="P130" s="340"/>
      <c r="Q130" s="338"/>
      <c r="U130" s="515"/>
      <c r="V130" s="515"/>
    </row>
    <row r="131" spans="1:22" ht="37.5" customHeight="1" x14ac:dyDescent="0.25">
      <c r="A131" s="465">
        <v>13</v>
      </c>
      <c r="B131" s="517" t="str">
        <f>IFERROR(VLOOKUP(A131,'Impact Indicators - Section B'!$A$9:$S$27,19,FALSE),"")</f>
        <v/>
      </c>
      <c r="C131" s="518" t="str">
        <f t="array" ref="C131">IFERROR(IF(INDEX('Disaggregation Records'!$E$3:$E$56,MATCH(RIGHT(L131,255),RIGHT('Disaggregation Records'!$D$3:$D$56,255),0))=0,"",INDEX('Disaggregation Records'!$E$3:$E$56,MATCH(RIGHT(L131,255),RIGHT('Disaggregation Records'!$D$3:$D$56,255),0))),"")</f>
        <v/>
      </c>
      <c r="D131" s="518" t="str">
        <f t="array" ref="D131">IFERROR(IF(INDEX('Disaggregation Records'!$F$3:$F$56,MATCH(RIGHT(L131,255),RIGHT('Disaggregation Records'!$D$3:$D$56,255),0))=0,"",INDEX('Disaggregation Records'!$F$3:$F$56,MATCH(RIGHT(L131,255),RIGHT('Disaggregation Records'!$D$3:$D$56,255),0))),"")</f>
        <v/>
      </c>
      <c r="E131" s="408" t="str">
        <f t="array" ref="E131">IFERROR(IF(INDEX('Disaggregation Data'!$K$3:$K$154,MATCH(RIGHT(M131,255),RIGHT('Disaggregation Data'!$J$3:$J$154,255),0))=0,"",INDEX('Disaggregation Data'!$K$3:$K$154,MATCH(RIGHT(M131,255),RIGHT('Disaggregation Data'!$J$3:$J$154,255),0))),"")</f>
        <v/>
      </c>
      <c r="F131" s="408" t="str">
        <f t="array" ref="F131">IFERROR(IF(INDEX('Disaggregation Data'!$L$3:$L$154,MATCH(RIGHT(M131,255),RIGHT('Disaggregation Data'!$J$3:$J$154,255),0))=0,"",INDEX('Disaggregation Data'!$L$3:$L$154,MATCH(RIGHT(M131,255),RIGHT('Disaggregation Data'!$J$3:$J$154,255),0))),"")</f>
        <v/>
      </c>
      <c r="G131" s="408" t="str">
        <f t="array" ref="G131">IFERROR(IF(INDEX('Disaggregation Data'!$M$3:$M$154,MATCH(RIGHT(M131,255),RIGHT('Disaggregation Data'!$J$3:$J$154,255),0))=0,"",INDEX('Disaggregation Data'!$M$3:$M$154,MATCH(RIGHT(M131,255),RIGHT('Disaggregation Data'!$J$3:$J$154,255),0))),"")</f>
        <v/>
      </c>
      <c r="H131" s="406" t="str">
        <f t="array" ref="H131">IFERROR(IF(INDEX('Disaggregation Data'!$N$3:$N$154,MATCH(RIGHT(M131,255),RIGHT('Disaggregation Data'!$J$3:$J$154,255),0))=0,"",INDEX('Disaggregation Data'!$N$3:$N$154,MATCH(RIGHT(M131,255),RIGHT('Disaggregation Data'!$J$3:$J$154,255),0))),"")</f>
        <v/>
      </c>
      <c r="I131" s="513" t="str">
        <f t="array" ref="I131">IFERROR(IF(INDEX('Disaggregation Records'!$G$3:$G$56,MATCH(RIGHT(L131,255),RIGHT('Disaggregation Records'!$D$3:$D$56,255),0))=0,"",INDEX('Disaggregation Records'!$G$3:$G$56,MATCH(RIGHT(L131,255),RIGHT('Disaggregation Records'!$D$3:$D$56,255),0))),"")</f>
        <v/>
      </c>
      <c r="J131" s="513" t="s">
        <v>428</v>
      </c>
      <c r="K131" s="513">
        <f t="shared" si="4"/>
        <v>123</v>
      </c>
      <c r="L131" s="513" t="str">
        <f t="shared" si="5"/>
        <v/>
      </c>
      <c r="M131" s="513" t="str">
        <f t="shared" si="6"/>
        <v/>
      </c>
      <c r="N131" s="519" t="b">
        <f t="shared" si="7"/>
        <v>0</v>
      </c>
      <c r="O131" s="520" t="s">
        <v>1665</v>
      </c>
      <c r="P131" s="340"/>
      <c r="Q131" s="338"/>
      <c r="U131" s="515"/>
      <c r="V131" s="515"/>
    </row>
    <row r="132" spans="1:22" ht="37.5" customHeight="1" x14ac:dyDescent="0.25">
      <c r="A132" s="465">
        <v>13</v>
      </c>
      <c r="B132" s="517" t="str">
        <f>IFERROR(VLOOKUP(A132,'Impact Indicators - Section B'!$A$9:$S$27,19,FALSE),"")</f>
        <v/>
      </c>
      <c r="C132" s="518" t="str">
        <f t="array" ref="C132">IFERROR(IF(INDEX('Disaggregation Records'!$E$3:$E$56,MATCH(RIGHT(L132,255),RIGHT('Disaggregation Records'!$D$3:$D$56,255),0))=0,"",INDEX('Disaggregation Records'!$E$3:$E$56,MATCH(RIGHT(L132,255),RIGHT('Disaggregation Records'!$D$3:$D$56,255),0))),"")</f>
        <v/>
      </c>
      <c r="D132" s="518" t="str">
        <f t="array" ref="D132">IFERROR(IF(INDEX('Disaggregation Records'!$F$3:$F$56,MATCH(RIGHT(L132,255),RIGHT('Disaggregation Records'!$D$3:$D$56,255),0))=0,"",INDEX('Disaggregation Records'!$F$3:$F$56,MATCH(RIGHT(L132,255),RIGHT('Disaggregation Records'!$D$3:$D$56,255),0))),"")</f>
        <v/>
      </c>
      <c r="E132" s="408" t="str">
        <f t="array" ref="E132">IFERROR(IF(INDEX('Disaggregation Data'!$K$3:$K$154,MATCH(RIGHT(M132,255),RIGHT('Disaggregation Data'!$J$3:$J$154,255),0))=0,"",INDEX('Disaggregation Data'!$K$3:$K$154,MATCH(RIGHT(M132,255),RIGHT('Disaggregation Data'!$J$3:$J$154,255),0))),"")</f>
        <v/>
      </c>
      <c r="F132" s="408" t="str">
        <f t="array" ref="F132">IFERROR(IF(INDEX('Disaggregation Data'!$L$3:$L$154,MATCH(RIGHT(M132,255),RIGHT('Disaggregation Data'!$J$3:$J$154,255),0))=0,"",INDEX('Disaggregation Data'!$L$3:$L$154,MATCH(RIGHT(M132,255),RIGHT('Disaggregation Data'!$J$3:$J$154,255),0))),"")</f>
        <v/>
      </c>
      <c r="G132" s="408" t="str">
        <f t="array" ref="G132">IFERROR(IF(INDEX('Disaggregation Data'!$M$3:$M$154,MATCH(RIGHT(M132,255),RIGHT('Disaggregation Data'!$J$3:$J$154,255),0))=0,"",INDEX('Disaggregation Data'!$M$3:$M$154,MATCH(RIGHT(M132,255),RIGHT('Disaggregation Data'!$J$3:$J$154,255),0))),"")</f>
        <v/>
      </c>
      <c r="H132" s="406" t="str">
        <f t="array" ref="H132">IFERROR(IF(INDEX('Disaggregation Data'!$N$3:$N$154,MATCH(RIGHT(M132,255),RIGHT('Disaggregation Data'!$J$3:$J$154,255),0))=0,"",INDEX('Disaggregation Data'!$N$3:$N$154,MATCH(RIGHT(M132,255),RIGHT('Disaggregation Data'!$J$3:$J$154,255),0))),"")</f>
        <v/>
      </c>
      <c r="I132" s="513" t="str">
        <f t="array" ref="I132">IFERROR(IF(INDEX('Disaggregation Records'!$G$3:$G$56,MATCH(RIGHT(L132,255),RIGHT('Disaggregation Records'!$D$3:$D$56,255),0))=0,"",INDEX('Disaggregation Records'!$G$3:$G$56,MATCH(RIGHT(L132,255),RIGHT('Disaggregation Records'!$D$3:$D$56,255),0))),"")</f>
        <v/>
      </c>
      <c r="J132" s="513" t="s">
        <v>428</v>
      </c>
      <c r="K132" s="513">
        <f t="shared" si="4"/>
        <v>124</v>
      </c>
      <c r="L132" s="513" t="str">
        <f t="shared" si="5"/>
        <v/>
      </c>
      <c r="M132" s="513" t="str">
        <f t="shared" si="6"/>
        <v/>
      </c>
      <c r="N132" s="519" t="b">
        <f t="shared" si="7"/>
        <v>0</v>
      </c>
      <c r="O132" s="520" t="s">
        <v>1666</v>
      </c>
      <c r="P132" s="340"/>
      <c r="Q132" s="338"/>
      <c r="U132" s="515"/>
      <c r="V132" s="515"/>
    </row>
    <row r="133" spans="1:22" ht="37.5" customHeight="1" x14ac:dyDescent="0.25">
      <c r="A133" s="465">
        <v>13</v>
      </c>
      <c r="B133" s="517" t="str">
        <f>IFERROR(VLOOKUP(A133,'Impact Indicators - Section B'!$A$9:$S$27,19,FALSE),"")</f>
        <v/>
      </c>
      <c r="C133" s="518" t="str">
        <f t="array" ref="C133">IFERROR(IF(INDEX('Disaggregation Records'!$E$3:$E$56,MATCH(RIGHT(L133,255),RIGHT('Disaggregation Records'!$D$3:$D$56,255),0))=0,"",INDEX('Disaggregation Records'!$E$3:$E$56,MATCH(RIGHT(L133,255),RIGHT('Disaggregation Records'!$D$3:$D$56,255),0))),"")</f>
        <v/>
      </c>
      <c r="D133" s="518" t="str">
        <f t="array" ref="D133">IFERROR(IF(INDEX('Disaggregation Records'!$F$3:$F$56,MATCH(RIGHT(L133,255),RIGHT('Disaggregation Records'!$D$3:$D$56,255),0))=0,"",INDEX('Disaggregation Records'!$F$3:$F$56,MATCH(RIGHT(L133,255),RIGHT('Disaggregation Records'!$D$3:$D$56,255),0))),"")</f>
        <v/>
      </c>
      <c r="E133" s="408" t="str">
        <f t="array" ref="E133">IFERROR(IF(INDEX('Disaggregation Data'!$K$3:$K$154,MATCH(RIGHT(M133,255),RIGHT('Disaggregation Data'!$J$3:$J$154,255),0))=0,"",INDEX('Disaggregation Data'!$K$3:$K$154,MATCH(RIGHT(M133,255),RIGHT('Disaggregation Data'!$J$3:$J$154,255),0))),"")</f>
        <v/>
      </c>
      <c r="F133" s="408" t="str">
        <f t="array" ref="F133">IFERROR(IF(INDEX('Disaggregation Data'!$L$3:$L$154,MATCH(RIGHT(M133,255),RIGHT('Disaggregation Data'!$J$3:$J$154,255),0))=0,"",INDEX('Disaggregation Data'!$L$3:$L$154,MATCH(RIGHT(M133,255),RIGHT('Disaggregation Data'!$J$3:$J$154,255),0))),"")</f>
        <v/>
      </c>
      <c r="G133" s="408" t="str">
        <f t="array" ref="G133">IFERROR(IF(INDEX('Disaggregation Data'!$M$3:$M$154,MATCH(RIGHT(M133,255),RIGHT('Disaggregation Data'!$J$3:$J$154,255),0))=0,"",INDEX('Disaggregation Data'!$M$3:$M$154,MATCH(RIGHT(M133,255),RIGHT('Disaggregation Data'!$J$3:$J$154,255),0))),"")</f>
        <v/>
      </c>
      <c r="H133" s="406" t="str">
        <f t="array" ref="H133">IFERROR(IF(INDEX('Disaggregation Data'!$N$3:$N$154,MATCH(RIGHT(M133,255),RIGHT('Disaggregation Data'!$J$3:$J$154,255),0))=0,"",INDEX('Disaggregation Data'!$N$3:$N$154,MATCH(RIGHT(M133,255),RIGHT('Disaggregation Data'!$J$3:$J$154,255),0))),"")</f>
        <v/>
      </c>
      <c r="I133" s="513" t="str">
        <f t="array" ref="I133">IFERROR(IF(INDEX('Disaggregation Records'!$G$3:$G$56,MATCH(RIGHT(L133,255),RIGHT('Disaggregation Records'!$D$3:$D$56,255),0))=0,"",INDEX('Disaggregation Records'!$G$3:$G$56,MATCH(RIGHT(L133,255),RIGHT('Disaggregation Records'!$D$3:$D$56,255),0))),"")</f>
        <v/>
      </c>
      <c r="J133" s="513" t="s">
        <v>428</v>
      </c>
      <c r="K133" s="513">
        <f t="shared" si="4"/>
        <v>125</v>
      </c>
      <c r="L133" s="513" t="str">
        <f t="shared" si="5"/>
        <v/>
      </c>
      <c r="M133" s="513" t="str">
        <f t="shared" si="6"/>
        <v/>
      </c>
      <c r="N133" s="519" t="b">
        <f t="shared" si="7"/>
        <v>0</v>
      </c>
      <c r="O133" s="520" t="s">
        <v>1667</v>
      </c>
      <c r="P133" s="340"/>
      <c r="Q133" s="338"/>
      <c r="U133" s="515"/>
      <c r="V133" s="515"/>
    </row>
    <row r="134" spans="1:22" ht="37.5" customHeight="1" x14ac:dyDescent="0.25">
      <c r="A134" s="465">
        <v>13</v>
      </c>
      <c r="B134" s="517" t="str">
        <f>IFERROR(VLOOKUP(A134,'Impact Indicators - Section B'!$A$9:$S$27,19,FALSE),"")</f>
        <v/>
      </c>
      <c r="C134" s="518" t="str">
        <f t="array" ref="C134">IFERROR(IF(INDEX('Disaggregation Records'!$E$3:$E$56,MATCH(RIGHT(L134,255),RIGHT('Disaggregation Records'!$D$3:$D$56,255),0))=0,"",INDEX('Disaggregation Records'!$E$3:$E$56,MATCH(RIGHT(L134,255),RIGHT('Disaggregation Records'!$D$3:$D$56,255),0))),"")</f>
        <v/>
      </c>
      <c r="D134" s="518" t="str">
        <f t="array" ref="D134">IFERROR(IF(INDEX('Disaggregation Records'!$F$3:$F$56,MATCH(RIGHT(L134,255),RIGHT('Disaggregation Records'!$D$3:$D$56,255),0))=0,"",INDEX('Disaggregation Records'!$F$3:$F$56,MATCH(RIGHT(L134,255),RIGHT('Disaggregation Records'!$D$3:$D$56,255),0))),"")</f>
        <v/>
      </c>
      <c r="E134" s="408" t="str">
        <f t="array" ref="E134">IFERROR(IF(INDEX('Disaggregation Data'!$K$3:$K$154,MATCH(RIGHT(M134,255),RIGHT('Disaggregation Data'!$J$3:$J$154,255),0))=0,"",INDEX('Disaggregation Data'!$K$3:$K$154,MATCH(RIGHT(M134,255),RIGHT('Disaggregation Data'!$J$3:$J$154,255),0))),"")</f>
        <v/>
      </c>
      <c r="F134" s="408" t="str">
        <f t="array" ref="F134">IFERROR(IF(INDEX('Disaggregation Data'!$L$3:$L$154,MATCH(RIGHT(M134,255),RIGHT('Disaggregation Data'!$J$3:$J$154,255),0))=0,"",INDEX('Disaggregation Data'!$L$3:$L$154,MATCH(RIGHT(M134,255),RIGHT('Disaggregation Data'!$J$3:$J$154,255),0))),"")</f>
        <v/>
      </c>
      <c r="G134" s="408" t="str">
        <f t="array" ref="G134">IFERROR(IF(INDEX('Disaggregation Data'!$M$3:$M$154,MATCH(RIGHT(M134,255),RIGHT('Disaggregation Data'!$J$3:$J$154,255),0))=0,"",INDEX('Disaggregation Data'!$M$3:$M$154,MATCH(RIGHT(M134,255),RIGHT('Disaggregation Data'!$J$3:$J$154,255),0))),"")</f>
        <v/>
      </c>
      <c r="H134" s="406" t="str">
        <f t="array" ref="H134">IFERROR(IF(INDEX('Disaggregation Data'!$N$3:$N$154,MATCH(RIGHT(M134,255),RIGHT('Disaggregation Data'!$J$3:$J$154,255),0))=0,"",INDEX('Disaggregation Data'!$N$3:$N$154,MATCH(RIGHT(M134,255),RIGHT('Disaggregation Data'!$J$3:$J$154,255),0))),"")</f>
        <v/>
      </c>
      <c r="I134" s="513" t="str">
        <f t="array" ref="I134">IFERROR(IF(INDEX('Disaggregation Records'!$G$3:$G$56,MATCH(RIGHT(L134,255),RIGHT('Disaggregation Records'!$D$3:$D$56,255),0))=0,"",INDEX('Disaggregation Records'!$G$3:$G$56,MATCH(RIGHT(L134,255),RIGHT('Disaggregation Records'!$D$3:$D$56,255),0))),"")</f>
        <v/>
      </c>
      <c r="J134" s="513" t="s">
        <v>428</v>
      </c>
      <c r="K134" s="513">
        <f t="shared" si="4"/>
        <v>126</v>
      </c>
      <c r="L134" s="513" t="str">
        <f t="shared" si="5"/>
        <v/>
      </c>
      <c r="M134" s="513" t="str">
        <f t="shared" si="6"/>
        <v/>
      </c>
      <c r="N134" s="519" t="b">
        <f t="shared" si="7"/>
        <v>0</v>
      </c>
      <c r="O134" s="520" t="s">
        <v>1668</v>
      </c>
      <c r="P134" s="340"/>
      <c r="Q134" s="338"/>
      <c r="U134" s="515"/>
      <c r="V134" s="515"/>
    </row>
    <row r="135" spans="1:22" ht="37.5" customHeight="1" x14ac:dyDescent="0.25">
      <c r="A135" s="465">
        <v>13</v>
      </c>
      <c r="B135" s="517" t="str">
        <f>IFERROR(VLOOKUP(A135,'Impact Indicators - Section B'!$A$9:$S$27,19,FALSE),"")</f>
        <v/>
      </c>
      <c r="C135" s="518" t="str">
        <f t="array" ref="C135">IFERROR(IF(INDEX('Disaggregation Records'!$E$3:$E$56,MATCH(RIGHT(L135,255),RIGHT('Disaggregation Records'!$D$3:$D$56,255),0))=0,"",INDEX('Disaggregation Records'!$E$3:$E$56,MATCH(RIGHT(L135,255),RIGHT('Disaggregation Records'!$D$3:$D$56,255),0))),"")</f>
        <v/>
      </c>
      <c r="D135" s="518" t="str">
        <f t="array" ref="D135">IFERROR(IF(INDEX('Disaggregation Records'!$F$3:$F$56,MATCH(RIGHT(L135,255),RIGHT('Disaggregation Records'!$D$3:$D$56,255),0))=0,"",INDEX('Disaggregation Records'!$F$3:$F$56,MATCH(RIGHT(L135,255),RIGHT('Disaggregation Records'!$D$3:$D$56,255),0))),"")</f>
        <v/>
      </c>
      <c r="E135" s="408" t="str">
        <f t="array" ref="E135">IFERROR(IF(INDEX('Disaggregation Data'!$K$3:$K$154,MATCH(RIGHT(M135,255),RIGHT('Disaggregation Data'!$J$3:$J$154,255),0))=0,"",INDEX('Disaggregation Data'!$K$3:$K$154,MATCH(RIGHT(M135,255),RIGHT('Disaggregation Data'!$J$3:$J$154,255),0))),"")</f>
        <v/>
      </c>
      <c r="F135" s="408" t="str">
        <f t="array" ref="F135">IFERROR(IF(INDEX('Disaggregation Data'!$L$3:$L$154,MATCH(RIGHT(M135,255),RIGHT('Disaggregation Data'!$J$3:$J$154,255),0))=0,"",INDEX('Disaggregation Data'!$L$3:$L$154,MATCH(RIGHT(M135,255),RIGHT('Disaggregation Data'!$J$3:$J$154,255),0))),"")</f>
        <v/>
      </c>
      <c r="G135" s="408" t="str">
        <f t="array" ref="G135">IFERROR(IF(INDEX('Disaggregation Data'!$M$3:$M$154,MATCH(RIGHT(M135,255),RIGHT('Disaggregation Data'!$J$3:$J$154,255),0))=0,"",INDEX('Disaggregation Data'!$M$3:$M$154,MATCH(RIGHT(M135,255),RIGHT('Disaggregation Data'!$J$3:$J$154,255),0))),"")</f>
        <v/>
      </c>
      <c r="H135" s="406" t="str">
        <f t="array" ref="H135">IFERROR(IF(INDEX('Disaggregation Data'!$N$3:$N$154,MATCH(RIGHT(M135,255),RIGHT('Disaggregation Data'!$J$3:$J$154,255),0))=0,"",INDEX('Disaggregation Data'!$N$3:$N$154,MATCH(RIGHT(M135,255),RIGHT('Disaggregation Data'!$J$3:$J$154,255),0))),"")</f>
        <v/>
      </c>
      <c r="I135" s="513" t="str">
        <f t="array" ref="I135">IFERROR(IF(INDEX('Disaggregation Records'!$G$3:$G$56,MATCH(RIGHT(L135,255),RIGHT('Disaggregation Records'!$D$3:$D$56,255),0))=0,"",INDEX('Disaggregation Records'!$G$3:$G$56,MATCH(RIGHT(L135,255),RIGHT('Disaggregation Records'!$D$3:$D$56,255),0))),"")</f>
        <v/>
      </c>
      <c r="J135" s="513" t="s">
        <v>428</v>
      </c>
      <c r="K135" s="513">
        <f t="shared" si="4"/>
        <v>127</v>
      </c>
      <c r="L135" s="513" t="str">
        <f t="shared" si="5"/>
        <v/>
      </c>
      <c r="M135" s="513" t="str">
        <f t="shared" si="6"/>
        <v/>
      </c>
      <c r="N135" s="519" t="b">
        <f t="shared" si="7"/>
        <v>0</v>
      </c>
      <c r="O135" s="520" t="s">
        <v>1669</v>
      </c>
      <c r="P135" s="340"/>
      <c r="Q135" s="338"/>
      <c r="U135" s="515"/>
      <c r="V135" s="515"/>
    </row>
    <row r="136" spans="1:22" ht="37.5" customHeight="1" x14ac:dyDescent="0.25">
      <c r="A136" s="465">
        <v>13</v>
      </c>
      <c r="B136" s="517" t="str">
        <f>IFERROR(VLOOKUP(A136,'Impact Indicators - Section B'!$A$9:$S$27,19,FALSE),"")</f>
        <v/>
      </c>
      <c r="C136" s="518" t="str">
        <f t="array" ref="C136">IFERROR(IF(INDEX('Disaggregation Records'!$E$3:$E$56,MATCH(RIGHT(L136,255),RIGHT('Disaggregation Records'!$D$3:$D$56,255),0))=0,"",INDEX('Disaggregation Records'!$E$3:$E$56,MATCH(RIGHT(L136,255),RIGHT('Disaggregation Records'!$D$3:$D$56,255),0))),"")</f>
        <v/>
      </c>
      <c r="D136" s="518" t="str">
        <f t="array" ref="D136">IFERROR(IF(INDEX('Disaggregation Records'!$F$3:$F$56,MATCH(RIGHT(L136,255),RIGHT('Disaggregation Records'!$D$3:$D$56,255),0))=0,"",INDEX('Disaggregation Records'!$F$3:$F$56,MATCH(RIGHT(L136,255),RIGHT('Disaggregation Records'!$D$3:$D$56,255),0))),"")</f>
        <v/>
      </c>
      <c r="E136" s="408" t="str">
        <f t="array" ref="E136">IFERROR(IF(INDEX('Disaggregation Data'!$K$3:$K$154,MATCH(RIGHT(M136,255),RIGHT('Disaggregation Data'!$J$3:$J$154,255),0))=0,"",INDEX('Disaggregation Data'!$K$3:$K$154,MATCH(RIGHT(M136,255),RIGHT('Disaggregation Data'!$J$3:$J$154,255),0))),"")</f>
        <v/>
      </c>
      <c r="F136" s="408" t="str">
        <f t="array" ref="F136">IFERROR(IF(INDEX('Disaggregation Data'!$L$3:$L$154,MATCH(RIGHT(M136,255),RIGHT('Disaggregation Data'!$J$3:$J$154,255),0))=0,"",INDEX('Disaggregation Data'!$L$3:$L$154,MATCH(RIGHT(M136,255),RIGHT('Disaggregation Data'!$J$3:$J$154,255),0))),"")</f>
        <v/>
      </c>
      <c r="G136" s="408" t="str">
        <f t="array" ref="G136">IFERROR(IF(INDEX('Disaggregation Data'!$M$3:$M$154,MATCH(RIGHT(M136,255),RIGHT('Disaggregation Data'!$J$3:$J$154,255),0))=0,"",INDEX('Disaggregation Data'!$M$3:$M$154,MATCH(RIGHT(M136,255),RIGHT('Disaggregation Data'!$J$3:$J$154,255),0))),"")</f>
        <v/>
      </c>
      <c r="H136" s="406" t="str">
        <f t="array" ref="H136">IFERROR(IF(INDEX('Disaggregation Data'!$N$3:$N$154,MATCH(RIGHT(M136,255),RIGHT('Disaggregation Data'!$J$3:$J$154,255),0))=0,"",INDEX('Disaggregation Data'!$N$3:$N$154,MATCH(RIGHT(M136,255),RIGHT('Disaggregation Data'!$J$3:$J$154,255),0))),"")</f>
        <v/>
      </c>
      <c r="I136" s="513" t="str">
        <f t="array" ref="I136">IFERROR(IF(INDEX('Disaggregation Records'!$G$3:$G$56,MATCH(RIGHT(L136,255),RIGHT('Disaggregation Records'!$D$3:$D$56,255),0))=0,"",INDEX('Disaggregation Records'!$G$3:$G$56,MATCH(RIGHT(L136,255),RIGHT('Disaggregation Records'!$D$3:$D$56,255),0))),"")</f>
        <v/>
      </c>
      <c r="J136" s="513" t="s">
        <v>428</v>
      </c>
      <c r="K136" s="513">
        <f t="shared" si="4"/>
        <v>128</v>
      </c>
      <c r="L136" s="513" t="str">
        <f t="shared" si="5"/>
        <v/>
      </c>
      <c r="M136" s="513" t="str">
        <f t="shared" si="6"/>
        <v/>
      </c>
      <c r="N136" s="519" t="b">
        <f t="shared" si="7"/>
        <v>0</v>
      </c>
      <c r="O136" s="520" t="s">
        <v>1670</v>
      </c>
      <c r="P136" s="340"/>
      <c r="Q136" s="338"/>
      <c r="U136" s="515"/>
      <c r="V136" s="515"/>
    </row>
    <row r="137" spans="1:22" ht="37.5" customHeight="1" x14ac:dyDescent="0.25">
      <c r="A137" s="465">
        <v>13</v>
      </c>
      <c r="B137" s="517" t="str">
        <f>IFERROR(VLOOKUP(A137,'Impact Indicators - Section B'!$A$9:$S$27,19,FALSE),"")</f>
        <v/>
      </c>
      <c r="C137" s="518" t="str">
        <f t="array" ref="C137">IFERROR(IF(INDEX('Disaggregation Records'!$E$3:$E$56,MATCH(RIGHT(L137,255),RIGHT('Disaggregation Records'!$D$3:$D$56,255),0))=0,"",INDEX('Disaggregation Records'!$E$3:$E$56,MATCH(RIGHT(L137,255),RIGHT('Disaggregation Records'!$D$3:$D$56,255),0))),"")</f>
        <v/>
      </c>
      <c r="D137" s="518" t="str">
        <f t="array" ref="D137">IFERROR(IF(INDEX('Disaggregation Records'!$F$3:$F$56,MATCH(RIGHT(L137,255),RIGHT('Disaggregation Records'!$D$3:$D$56,255),0))=0,"",INDEX('Disaggregation Records'!$F$3:$F$56,MATCH(RIGHT(L137,255),RIGHT('Disaggregation Records'!$D$3:$D$56,255),0))),"")</f>
        <v/>
      </c>
      <c r="E137" s="408" t="str">
        <f t="array" ref="E137">IFERROR(IF(INDEX('Disaggregation Data'!$K$3:$K$154,MATCH(RIGHT(M137,255),RIGHT('Disaggregation Data'!$J$3:$J$154,255),0))=0,"",INDEX('Disaggregation Data'!$K$3:$K$154,MATCH(RIGHT(M137,255),RIGHT('Disaggregation Data'!$J$3:$J$154,255),0))),"")</f>
        <v/>
      </c>
      <c r="F137" s="408" t="str">
        <f t="array" ref="F137">IFERROR(IF(INDEX('Disaggregation Data'!$L$3:$L$154,MATCH(RIGHT(M137,255),RIGHT('Disaggregation Data'!$J$3:$J$154,255),0))=0,"",INDEX('Disaggregation Data'!$L$3:$L$154,MATCH(RIGHT(M137,255),RIGHT('Disaggregation Data'!$J$3:$J$154,255),0))),"")</f>
        <v/>
      </c>
      <c r="G137" s="408" t="str">
        <f t="array" ref="G137">IFERROR(IF(INDEX('Disaggregation Data'!$M$3:$M$154,MATCH(RIGHT(M137,255),RIGHT('Disaggregation Data'!$J$3:$J$154,255),0))=0,"",INDEX('Disaggregation Data'!$M$3:$M$154,MATCH(RIGHT(M137,255),RIGHT('Disaggregation Data'!$J$3:$J$154,255),0))),"")</f>
        <v/>
      </c>
      <c r="H137" s="406" t="str">
        <f t="array" ref="H137">IFERROR(IF(INDEX('Disaggregation Data'!$N$3:$N$154,MATCH(RIGHT(M137,255),RIGHT('Disaggregation Data'!$J$3:$J$154,255),0))=0,"",INDEX('Disaggregation Data'!$N$3:$N$154,MATCH(RIGHT(M137,255),RIGHT('Disaggregation Data'!$J$3:$J$154,255),0))),"")</f>
        <v/>
      </c>
      <c r="I137" s="513" t="str">
        <f t="array" ref="I137">IFERROR(IF(INDEX('Disaggregation Records'!$G$3:$G$56,MATCH(RIGHT(L137,255),RIGHT('Disaggregation Records'!$D$3:$D$56,255),0))=0,"",INDEX('Disaggregation Records'!$G$3:$G$56,MATCH(RIGHT(L137,255),RIGHT('Disaggregation Records'!$D$3:$D$56,255),0))),"")</f>
        <v/>
      </c>
      <c r="J137" s="513" t="s">
        <v>428</v>
      </c>
      <c r="K137" s="513">
        <f t="shared" ref="K137:K158" si="8">IF(B137=B136,K136+1,0)</f>
        <v>129</v>
      </c>
      <c r="L137" s="513" t="str">
        <f t="shared" ref="L137:L158" si="9">IF(B137&lt;&gt;"",B137&amp;"-"&amp;K137,"")</f>
        <v/>
      </c>
      <c r="M137" s="513" t="str">
        <f t="shared" ref="M137:M158" si="10">IF(B137&lt;&gt;"",B137&amp;C137&amp;D137,"")</f>
        <v/>
      </c>
      <c r="N137" s="519" t="b">
        <f t="shared" ref="N137:N158" si="11">IFERROR(IF(B137&lt;&gt;"",TRUE,FALSE),"")</f>
        <v>0</v>
      </c>
      <c r="O137" s="520" t="s">
        <v>1671</v>
      </c>
      <c r="P137" s="340"/>
      <c r="Q137" s="338"/>
      <c r="U137" s="515"/>
      <c r="V137" s="515"/>
    </row>
    <row r="138" spans="1:22" ht="37.5" customHeight="1" x14ac:dyDescent="0.25">
      <c r="A138" s="465">
        <v>13</v>
      </c>
      <c r="B138" s="517" t="str">
        <f>IFERROR(VLOOKUP(A138,'Impact Indicators - Section B'!$A$9:$S$27,19,FALSE),"")</f>
        <v/>
      </c>
      <c r="C138" s="518" t="str">
        <f t="array" ref="C138">IFERROR(IF(INDEX('Disaggregation Records'!$E$3:$E$56,MATCH(RIGHT(L138,255),RIGHT('Disaggregation Records'!$D$3:$D$56,255),0))=0,"",INDEX('Disaggregation Records'!$E$3:$E$56,MATCH(RIGHT(L138,255),RIGHT('Disaggregation Records'!$D$3:$D$56,255),0))),"")</f>
        <v/>
      </c>
      <c r="D138" s="518" t="str">
        <f t="array" ref="D138">IFERROR(IF(INDEX('Disaggregation Records'!$F$3:$F$56,MATCH(RIGHT(L138,255),RIGHT('Disaggregation Records'!$D$3:$D$56,255),0))=0,"",INDEX('Disaggregation Records'!$F$3:$F$56,MATCH(RIGHT(L138,255),RIGHT('Disaggregation Records'!$D$3:$D$56,255),0))),"")</f>
        <v/>
      </c>
      <c r="E138" s="408" t="str">
        <f t="array" ref="E138">IFERROR(IF(INDEX('Disaggregation Data'!$K$3:$K$154,MATCH(RIGHT(M138,255),RIGHT('Disaggregation Data'!$J$3:$J$154,255),0))=0,"",INDEX('Disaggregation Data'!$K$3:$K$154,MATCH(RIGHT(M138,255),RIGHT('Disaggregation Data'!$J$3:$J$154,255),0))),"")</f>
        <v/>
      </c>
      <c r="F138" s="408" t="str">
        <f t="array" ref="F138">IFERROR(IF(INDEX('Disaggregation Data'!$L$3:$L$154,MATCH(RIGHT(M138,255),RIGHT('Disaggregation Data'!$J$3:$J$154,255),0))=0,"",INDEX('Disaggregation Data'!$L$3:$L$154,MATCH(RIGHT(M138,255),RIGHT('Disaggregation Data'!$J$3:$J$154,255),0))),"")</f>
        <v/>
      </c>
      <c r="G138" s="408" t="str">
        <f t="array" ref="G138">IFERROR(IF(INDEX('Disaggregation Data'!$M$3:$M$154,MATCH(RIGHT(M138,255),RIGHT('Disaggregation Data'!$J$3:$J$154,255),0))=0,"",INDEX('Disaggregation Data'!$M$3:$M$154,MATCH(RIGHT(M138,255),RIGHT('Disaggregation Data'!$J$3:$J$154,255),0))),"")</f>
        <v/>
      </c>
      <c r="H138" s="406" t="str">
        <f t="array" ref="H138">IFERROR(IF(INDEX('Disaggregation Data'!$N$3:$N$154,MATCH(RIGHT(M138,255),RIGHT('Disaggregation Data'!$J$3:$J$154,255),0))=0,"",INDEX('Disaggregation Data'!$N$3:$N$154,MATCH(RIGHT(M138,255),RIGHT('Disaggregation Data'!$J$3:$J$154,255),0))),"")</f>
        <v/>
      </c>
      <c r="I138" s="513" t="str">
        <f t="array" ref="I138">IFERROR(IF(INDEX('Disaggregation Records'!$G$3:$G$56,MATCH(RIGHT(L138,255),RIGHT('Disaggregation Records'!$D$3:$D$56,255),0))=0,"",INDEX('Disaggregation Records'!$G$3:$G$56,MATCH(RIGHT(L138,255),RIGHT('Disaggregation Records'!$D$3:$D$56,255),0))),"")</f>
        <v/>
      </c>
      <c r="J138" s="513" t="s">
        <v>428</v>
      </c>
      <c r="K138" s="513">
        <f t="shared" si="8"/>
        <v>130</v>
      </c>
      <c r="L138" s="513" t="str">
        <f t="shared" si="9"/>
        <v/>
      </c>
      <c r="M138" s="513" t="str">
        <f t="shared" si="10"/>
        <v/>
      </c>
      <c r="N138" s="519" t="b">
        <f t="shared" si="11"/>
        <v>0</v>
      </c>
      <c r="O138" s="520" t="s">
        <v>1672</v>
      </c>
      <c r="P138" s="340"/>
      <c r="Q138" s="338"/>
      <c r="U138" s="515"/>
      <c r="V138" s="515"/>
    </row>
    <row r="139" spans="1:22" ht="37.5" customHeight="1" x14ac:dyDescent="0.25">
      <c r="A139" s="465">
        <v>14</v>
      </c>
      <c r="B139" s="517" t="str">
        <f>IFERROR(VLOOKUP(A139,'Impact Indicators - Section B'!$A$9:$S$27,19,FALSE),"")</f>
        <v/>
      </c>
      <c r="C139" s="518" t="str">
        <f t="array" ref="C139">IFERROR(IF(INDEX('Disaggregation Records'!$E$3:$E$56,MATCH(RIGHT(L139,255),RIGHT('Disaggregation Records'!$D$3:$D$56,255),0))=0,"",INDEX('Disaggregation Records'!$E$3:$E$56,MATCH(RIGHT(L139,255),RIGHT('Disaggregation Records'!$D$3:$D$56,255),0))),"")</f>
        <v/>
      </c>
      <c r="D139" s="518" t="str">
        <f t="array" ref="D139">IFERROR(IF(INDEX('Disaggregation Records'!$F$3:$F$56,MATCH(RIGHT(L139,255),RIGHT('Disaggregation Records'!$D$3:$D$56,255),0))=0,"",INDEX('Disaggregation Records'!$F$3:$F$56,MATCH(RIGHT(L139,255),RIGHT('Disaggregation Records'!$D$3:$D$56,255),0))),"")</f>
        <v/>
      </c>
      <c r="E139" s="408" t="str">
        <f t="array" ref="E139">IFERROR(IF(INDEX('Disaggregation Data'!$K$3:$K$154,MATCH(RIGHT(M139,255),RIGHT('Disaggregation Data'!$J$3:$J$154,255),0))=0,"",INDEX('Disaggregation Data'!$K$3:$K$154,MATCH(RIGHT(M139,255),RIGHT('Disaggregation Data'!$J$3:$J$154,255),0))),"")</f>
        <v/>
      </c>
      <c r="F139" s="408" t="str">
        <f t="array" ref="F139">IFERROR(IF(INDEX('Disaggregation Data'!$L$3:$L$154,MATCH(RIGHT(M139,255),RIGHT('Disaggregation Data'!$J$3:$J$154,255),0))=0,"",INDEX('Disaggregation Data'!$L$3:$L$154,MATCH(RIGHT(M139,255),RIGHT('Disaggregation Data'!$J$3:$J$154,255),0))),"")</f>
        <v/>
      </c>
      <c r="G139" s="408" t="str">
        <f t="array" ref="G139">IFERROR(IF(INDEX('Disaggregation Data'!$M$3:$M$154,MATCH(RIGHT(M139,255),RIGHT('Disaggregation Data'!$J$3:$J$154,255),0))=0,"",INDEX('Disaggregation Data'!$M$3:$M$154,MATCH(RIGHT(M139,255),RIGHT('Disaggregation Data'!$J$3:$J$154,255),0))),"")</f>
        <v/>
      </c>
      <c r="H139" s="406" t="str">
        <f t="array" ref="H139">IFERROR(IF(INDEX('Disaggregation Data'!$N$3:$N$154,MATCH(RIGHT(M139,255),RIGHT('Disaggregation Data'!$J$3:$J$154,255),0))=0,"",INDEX('Disaggregation Data'!$N$3:$N$154,MATCH(RIGHT(M139,255),RIGHT('Disaggregation Data'!$J$3:$J$154,255),0))),"")</f>
        <v/>
      </c>
      <c r="I139" s="513" t="str">
        <f t="array" ref="I139">IFERROR(IF(INDEX('Disaggregation Records'!$G$3:$G$56,MATCH(RIGHT(L139,255),RIGHT('Disaggregation Records'!$D$3:$D$56,255),0))=0,"",INDEX('Disaggregation Records'!$G$3:$G$56,MATCH(RIGHT(L139,255),RIGHT('Disaggregation Records'!$D$3:$D$56,255),0))),"")</f>
        <v/>
      </c>
      <c r="J139" s="513" t="s">
        <v>429</v>
      </c>
      <c r="K139" s="513">
        <f t="shared" si="8"/>
        <v>131</v>
      </c>
      <c r="L139" s="513" t="str">
        <f t="shared" si="9"/>
        <v/>
      </c>
      <c r="M139" s="513" t="str">
        <f t="shared" si="10"/>
        <v/>
      </c>
      <c r="N139" s="519" t="b">
        <f t="shared" si="11"/>
        <v>0</v>
      </c>
      <c r="O139" s="520" t="s">
        <v>1673</v>
      </c>
      <c r="P139" s="340"/>
      <c r="Q139" s="338"/>
      <c r="U139" s="515"/>
      <c r="V139" s="515"/>
    </row>
    <row r="140" spans="1:22" ht="37.5" customHeight="1" x14ac:dyDescent="0.25">
      <c r="A140" s="465">
        <v>14</v>
      </c>
      <c r="B140" s="517" t="str">
        <f>IFERROR(VLOOKUP(A140,'Impact Indicators - Section B'!$A$9:$S$27,19,FALSE),"")</f>
        <v/>
      </c>
      <c r="C140" s="518" t="str">
        <f t="array" ref="C140">IFERROR(IF(INDEX('Disaggregation Records'!$E$3:$E$56,MATCH(RIGHT(L140,255),RIGHT('Disaggregation Records'!$D$3:$D$56,255),0))=0,"",INDEX('Disaggregation Records'!$E$3:$E$56,MATCH(RIGHT(L140,255),RIGHT('Disaggregation Records'!$D$3:$D$56,255),0))),"")</f>
        <v/>
      </c>
      <c r="D140" s="518" t="str">
        <f t="array" ref="D140">IFERROR(IF(INDEX('Disaggregation Records'!$F$3:$F$56,MATCH(RIGHT(L140,255),RIGHT('Disaggregation Records'!$D$3:$D$56,255),0))=0,"",INDEX('Disaggregation Records'!$F$3:$F$56,MATCH(RIGHT(L140,255),RIGHT('Disaggregation Records'!$D$3:$D$56,255),0))),"")</f>
        <v/>
      </c>
      <c r="E140" s="408" t="str">
        <f t="array" ref="E140">IFERROR(IF(INDEX('Disaggregation Data'!$K$3:$K$154,MATCH(RIGHT(M140,255),RIGHT('Disaggregation Data'!$J$3:$J$154,255),0))=0,"",INDEX('Disaggregation Data'!$K$3:$K$154,MATCH(RIGHT(M140,255),RIGHT('Disaggregation Data'!$J$3:$J$154,255),0))),"")</f>
        <v/>
      </c>
      <c r="F140" s="408" t="str">
        <f t="array" ref="F140">IFERROR(IF(INDEX('Disaggregation Data'!$L$3:$L$154,MATCH(RIGHT(M140,255),RIGHT('Disaggregation Data'!$J$3:$J$154,255),0))=0,"",INDEX('Disaggregation Data'!$L$3:$L$154,MATCH(RIGHT(M140,255),RIGHT('Disaggregation Data'!$J$3:$J$154,255),0))),"")</f>
        <v/>
      </c>
      <c r="G140" s="408" t="str">
        <f t="array" ref="G140">IFERROR(IF(INDEX('Disaggregation Data'!$M$3:$M$154,MATCH(RIGHT(M140,255),RIGHT('Disaggregation Data'!$J$3:$J$154,255),0))=0,"",INDEX('Disaggregation Data'!$M$3:$M$154,MATCH(RIGHT(M140,255),RIGHT('Disaggregation Data'!$J$3:$J$154,255),0))),"")</f>
        <v/>
      </c>
      <c r="H140" s="406" t="str">
        <f t="array" ref="H140">IFERROR(IF(INDEX('Disaggregation Data'!$N$3:$N$154,MATCH(RIGHT(M140,255),RIGHT('Disaggregation Data'!$J$3:$J$154,255),0))=0,"",INDEX('Disaggregation Data'!$N$3:$N$154,MATCH(RIGHT(M140,255),RIGHT('Disaggregation Data'!$J$3:$J$154,255),0))),"")</f>
        <v/>
      </c>
      <c r="I140" s="513" t="str">
        <f t="array" ref="I140">IFERROR(IF(INDEX('Disaggregation Records'!$G$3:$G$56,MATCH(RIGHT(L140,255),RIGHT('Disaggregation Records'!$D$3:$D$56,255),0))=0,"",INDEX('Disaggregation Records'!$G$3:$G$56,MATCH(RIGHT(L140,255),RIGHT('Disaggregation Records'!$D$3:$D$56,255),0))),"")</f>
        <v/>
      </c>
      <c r="J140" s="513" t="s">
        <v>429</v>
      </c>
      <c r="K140" s="513">
        <f t="shared" si="8"/>
        <v>132</v>
      </c>
      <c r="L140" s="513" t="str">
        <f t="shared" si="9"/>
        <v/>
      </c>
      <c r="M140" s="513" t="str">
        <f t="shared" si="10"/>
        <v/>
      </c>
      <c r="N140" s="519" t="b">
        <f t="shared" si="11"/>
        <v>0</v>
      </c>
      <c r="O140" s="520" t="s">
        <v>1674</v>
      </c>
      <c r="P140" s="340"/>
      <c r="Q140" s="338"/>
      <c r="U140" s="515"/>
      <c r="V140" s="515"/>
    </row>
    <row r="141" spans="1:22" ht="37.5" customHeight="1" x14ac:dyDescent="0.25">
      <c r="A141" s="465">
        <v>14</v>
      </c>
      <c r="B141" s="517" t="str">
        <f>IFERROR(VLOOKUP(A141,'Impact Indicators - Section B'!$A$9:$S$27,19,FALSE),"")</f>
        <v/>
      </c>
      <c r="C141" s="518" t="str">
        <f t="array" ref="C141">IFERROR(IF(INDEX('Disaggregation Records'!$E$3:$E$56,MATCH(RIGHT(L141,255),RIGHT('Disaggregation Records'!$D$3:$D$56,255),0))=0,"",INDEX('Disaggregation Records'!$E$3:$E$56,MATCH(RIGHT(L141,255),RIGHT('Disaggregation Records'!$D$3:$D$56,255),0))),"")</f>
        <v/>
      </c>
      <c r="D141" s="518" t="str">
        <f t="array" ref="D141">IFERROR(IF(INDEX('Disaggregation Records'!$F$3:$F$56,MATCH(RIGHT(L141,255),RIGHT('Disaggregation Records'!$D$3:$D$56,255),0))=0,"",INDEX('Disaggregation Records'!$F$3:$F$56,MATCH(RIGHT(L141,255),RIGHT('Disaggregation Records'!$D$3:$D$56,255),0))),"")</f>
        <v/>
      </c>
      <c r="E141" s="408" t="str">
        <f t="array" ref="E141">IFERROR(IF(INDEX('Disaggregation Data'!$K$3:$K$154,MATCH(RIGHT(M141,255),RIGHT('Disaggregation Data'!$J$3:$J$154,255),0))=0,"",INDEX('Disaggregation Data'!$K$3:$K$154,MATCH(RIGHT(M141,255),RIGHT('Disaggregation Data'!$J$3:$J$154,255),0))),"")</f>
        <v/>
      </c>
      <c r="F141" s="408" t="str">
        <f t="array" ref="F141">IFERROR(IF(INDEX('Disaggregation Data'!$L$3:$L$154,MATCH(RIGHT(M141,255),RIGHT('Disaggregation Data'!$J$3:$J$154,255),0))=0,"",INDEX('Disaggregation Data'!$L$3:$L$154,MATCH(RIGHT(M141,255),RIGHT('Disaggregation Data'!$J$3:$J$154,255),0))),"")</f>
        <v/>
      </c>
      <c r="G141" s="408" t="str">
        <f t="array" ref="G141">IFERROR(IF(INDEX('Disaggregation Data'!$M$3:$M$154,MATCH(RIGHT(M141,255),RIGHT('Disaggregation Data'!$J$3:$J$154,255),0))=0,"",INDEX('Disaggregation Data'!$M$3:$M$154,MATCH(RIGHT(M141,255),RIGHT('Disaggregation Data'!$J$3:$J$154,255),0))),"")</f>
        <v/>
      </c>
      <c r="H141" s="406" t="str">
        <f t="array" ref="H141">IFERROR(IF(INDEX('Disaggregation Data'!$N$3:$N$154,MATCH(RIGHT(M141,255),RIGHT('Disaggregation Data'!$J$3:$J$154,255),0))=0,"",INDEX('Disaggregation Data'!$N$3:$N$154,MATCH(RIGHT(M141,255),RIGHT('Disaggregation Data'!$J$3:$J$154,255),0))),"")</f>
        <v/>
      </c>
      <c r="I141" s="513" t="str">
        <f t="array" ref="I141">IFERROR(IF(INDEX('Disaggregation Records'!$G$3:$G$56,MATCH(RIGHT(L141,255),RIGHT('Disaggregation Records'!$D$3:$D$56,255),0))=0,"",INDEX('Disaggregation Records'!$G$3:$G$56,MATCH(RIGHT(L141,255),RIGHT('Disaggregation Records'!$D$3:$D$56,255),0))),"")</f>
        <v/>
      </c>
      <c r="J141" s="513" t="s">
        <v>429</v>
      </c>
      <c r="K141" s="513">
        <f t="shared" si="8"/>
        <v>133</v>
      </c>
      <c r="L141" s="513" t="str">
        <f t="shared" si="9"/>
        <v/>
      </c>
      <c r="M141" s="513" t="str">
        <f t="shared" si="10"/>
        <v/>
      </c>
      <c r="N141" s="519" t="b">
        <f t="shared" si="11"/>
        <v>0</v>
      </c>
      <c r="O141" s="520" t="s">
        <v>1675</v>
      </c>
      <c r="P141" s="340"/>
      <c r="Q141" s="338"/>
      <c r="U141" s="515"/>
      <c r="V141" s="515"/>
    </row>
    <row r="142" spans="1:22" ht="37.5" customHeight="1" x14ac:dyDescent="0.25">
      <c r="A142" s="465">
        <v>14</v>
      </c>
      <c r="B142" s="517" t="str">
        <f>IFERROR(VLOOKUP(A142,'Impact Indicators - Section B'!$A$9:$S$27,19,FALSE),"")</f>
        <v/>
      </c>
      <c r="C142" s="518" t="str">
        <f t="array" ref="C142">IFERROR(IF(INDEX('Disaggregation Records'!$E$3:$E$56,MATCH(RIGHT(L142,255),RIGHT('Disaggregation Records'!$D$3:$D$56,255),0))=0,"",INDEX('Disaggregation Records'!$E$3:$E$56,MATCH(RIGHT(L142,255),RIGHT('Disaggregation Records'!$D$3:$D$56,255),0))),"")</f>
        <v/>
      </c>
      <c r="D142" s="518" t="str">
        <f t="array" ref="D142">IFERROR(IF(INDEX('Disaggregation Records'!$F$3:$F$56,MATCH(RIGHT(L142,255),RIGHT('Disaggregation Records'!$D$3:$D$56,255),0))=0,"",INDEX('Disaggregation Records'!$F$3:$F$56,MATCH(RIGHT(L142,255),RIGHT('Disaggregation Records'!$D$3:$D$56,255),0))),"")</f>
        <v/>
      </c>
      <c r="E142" s="408" t="str">
        <f t="array" ref="E142">IFERROR(IF(INDEX('Disaggregation Data'!$K$3:$K$154,MATCH(RIGHT(M142,255),RIGHT('Disaggregation Data'!$J$3:$J$154,255),0))=0,"",INDEX('Disaggregation Data'!$K$3:$K$154,MATCH(RIGHT(M142,255),RIGHT('Disaggregation Data'!$J$3:$J$154,255),0))),"")</f>
        <v/>
      </c>
      <c r="F142" s="408" t="str">
        <f t="array" ref="F142">IFERROR(IF(INDEX('Disaggregation Data'!$L$3:$L$154,MATCH(RIGHT(M142,255),RIGHT('Disaggregation Data'!$J$3:$J$154,255),0))=0,"",INDEX('Disaggregation Data'!$L$3:$L$154,MATCH(RIGHT(M142,255),RIGHT('Disaggregation Data'!$J$3:$J$154,255),0))),"")</f>
        <v/>
      </c>
      <c r="G142" s="408" t="str">
        <f t="array" ref="G142">IFERROR(IF(INDEX('Disaggregation Data'!$M$3:$M$154,MATCH(RIGHT(M142,255),RIGHT('Disaggregation Data'!$J$3:$J$154,255),0))=0,"",INDEX('Disaggregation Data'!$M$3:$M$154,MATCH(RIGHT(M142,255),RIGHT('Disaggregation Data'!$J$3:$J$154,255),0))),"")</f>
        <v/>
      </c>
      <c r="H142" s="406" t="str">
        <f t="array" ref="H142">IFERROR(IF(INDEX('Disaggregation Data'!$N$3:$N$154,MATCH(RIGHT(M142,255),RIGHT('Disaggregation Data'!$J$3:$J$154,255),0))=0,"",INDEX('Disaggregation Data'!$N$3:$N$154,MATCH(RIGHT(M142,255),RIGHT('Disaggregation Data'!$J$3:$J$154,255),0))),"")</f>
        <v/>
      </c>
      <c r="I142" s="513" t="str">
        <f t="array" ref="I142">IFERROR(IF(INDEX('Disaggregation Records'!$G$3:$G$56,MATCH(RIGHT(L142,255),RIGHT('Disaggregation Records'!$D$3:$D$56,255),0))=0,"",INDEX('Disaggregation Records'!$G$3:$G$56,MATCH(RIGHT(L142,255),RIGHT('Disaggregation Records'!$D$3:$D$56,255),0))),"")</f>
        <v/>
      </c>
      <c r="J142" s="513" t="s">
        <v>429</v>
      </c>
      <c r="K142" s="513">
        <f t="shared" si="8"/>
        <v>134</v>
      </c>
      <c r="L142" s="513" t="str">
        <f t="shared" si="9"/>
        <v/>
      </c>
      <c r="M142" s="513" t="str">
        <f t="shared" si="10"/>
        <v/>
      </c>
      <c r="N142" s="519" t="b">
        <f t="shared" si="11"/>
        <v>0</v>
      </c>
      <c r="O142" s="520" t="s">
        <v>1676</v>
      </c>
      <c r="P142" s="340"/>
      <c r="Q142" s="338"/>
      <c r="U142" s="515"/>
      <c r="V142" s="515"/>
    </row>
    <row r="143" spans="1:22" ht="37.5" customHeight="1" x14ac:dyDescent="0.25">
      <c r="A143" s="465">
        <v>14</v>
      </c>
      <c r="B143" s="517" t="str">
        <f>IFERROR(VLOOKUP(A143,'Impact Indicators - Section B'!$A$9:$S$27,19,FALSE),"")</f>
        <v/>
      </c>
      <c r="C143" s="518" t="str">
        <f t="array" ref="C143">IFERROR(IF(INDEX('Disaggregation Records'!$E$3:$E$56,MATCH(RIGHT(L143,255),RIGHT('Disaggregation Records'!$D$3:$D$56,255),0))=0,"",INDEX('Disaggregation Records'!$E$3:$E$56,MATCH(RIGHT(L143,255),RIGHT('Disaggregation Records'!$D$3:$D$56,255),0))),"")</f>
        <v/>
      </c>
      <c r="D143" s="518" t="str">
        <f t="array" ref="D143">IFERROR(IF(INDEX('Disaggregation Records'!$F$3:$F$56,MATCH(RIGHT(L143,255),RIGHT('Disaggregation Records'!$D$3:$D$56,255),0))=0,"",INDEX('Disaggregation Records'!$F$3:$F$56,MATCH(RIGHT(L143,255),RIGHT('Disaggregation Records'!$D$3:$D$56,255),0))),"")</f>
        <v/>
      </c>
      <c r="E143" s="408" t="str">
        <f t="array" ref="E143">IFERROR(IF(INDEX('Disaggregation Data'!$K$3:$K$154,MATCH(RIGHT(M143,255),RIGHT('Disaggregation Data'!$J$3:$J$154,255),0))=0,"",INDEX('Disaggregation Data'!$K$3:$K$154,MATCH(RIGHT(M143,255),RIGHT('Disaggregation Data'!$J$3:$J$154,255),0))),"")</f>
        <v/>
      </c>
      <c r="F143" s="408" t="str">
        <f t="array" ref="F143">IFERROR(IF(INDEX('Disaggregation Data'!$L$3:$L$154,MATCH(RIGHT(M143,255),RIGHT('Disaggregation Data'!$J$3:$J$154,255),0))=0,"",INDEX('Disaggregation Data'!$L$3:$L$154,MATCH(RIGHT(M143,255),RIGHT('Disaggregation Data'!$J$3:$J$154,255),0))),"")</f>
        <v/>
      </c>
      <c r="G143" s="408" t="str">
        <f t="array" ref="G143">IFERROR(IF(INDEX('Disaggregation Data'!$M$3:$M$154,MATCH(RIGHT(M143,255),RIGHT('Disaggregation Data'!$J$3:$J$154,255),0))=0,"",INDEX('Disaggregation Data'!$M$3:$M$154,MATCH(RIGHT(M143,255),RIGHT('Disaggregation Data'!$J$3:$J$154,255),0))),"")</f>
        <v/>
      </c>
      <c r="H143" s="406" t="str">
        <f t="array" ref="H143">IFERROR(IF(INDEX('Disaggregation Data'!$N$3:$N$154,MATCH(RIGHT(M143,255),RIGHT('Disaggregation Data'!$J$3:$J$154,255),0))=0,"",INDEX('Disaggregation Data'!$N$3:$N$154,MATCH(RIGHT(M143,255),RIGHT('Disaggregation Data'!$J$3:$J$154,255),0))),"")</f>
        <v/>
      </c>
      <c r="I143" s="513" t="str">
        <f t="array" ref="I143">IFERROR(IF(INDEX('Disaggregation Records'!$G$3:$G$56,MATCH(RIGHT(L143,255),RIGHT('Disaggregation Records'!$D$3:$D$56,255),0))=0,"",INDEX('Disaggregation Records'!$G$3:$G$56,MATCH(RIGHT(L143,255),RIGHT('Disaggregation Records'!$D$3:$D$56,255),0))),"")</f>
        <v/>
      </c>
      <c r="J143" s="513" t="s">
        <v>429</v>
      </c>
      <c r="K143" s="513">
        <f t="shared" si="8"/>
        <v>135</v>
      </c>
      <c r="L143" s="513" t="str">
        <f t="shared" si="9"/>
        <v/>
      </c>
      <c r="M143" s="513" t="str">
        <f t="shared" si="10"/>
        <v/>
      </c>
      <c r="N143" s="519" t="b">
        <f t="shared" si="11"/>
        <v>0</v>
      </c>
      <c r="O143" s="520" t="s">
        <v>1677</v>
      </c>
      <c r="P143" s="340"/>
      <c r="Q143" s="338"/>
      <c r="U143" s="515"/>
      <c r="V143" s="515"/>
    </row>
    <row r="144" spans="1:22" ht="37.5" customHeight="1" x14ac:dyDescent="0.25">
      <c r="A144" s="465">
        <v>14</v>
      </c>
      <c r="B144" s="517" t="str">
        <f>IFERROR(VLOOKUP(A144,'Impact Indicators - Section B'!$A$9:$S$27,19,FALSE),"")</f>
        <v/>
      </c>
      <c r="C144" s="518" t="str">
        <f t="array" ref="C144">IFERROR(IF(INDEX('Disaggregation Records'!$E$3:$E$56,MATCH(RIGHT(L144,255),RIGHT('Disaggregation Records'!$D$3:$D$56,255),0))=0,"",INDEX('Disaggregation Records'!$E$3:$E$56,MATCH(RIGHT(L144,255),RIGHT('Disaggregation Records'!$D$3:$D$56,255),0))),"")</f>
        <v/>
      </c>
      <c r="D144" s="518" t="str">
        <f t="array" ref="D144">IFERROR(IF(INDEX('Disaggregation Records'!$F$3:$F$56,MATCH(RIGHT(L144,255),RIGHT('Disaggregation Records'!$D$3:$D$56,255),0))=0,"",INDEX('Disaggregation Records'!$F$3:$F$56,MATCH(RIGHT(L144,255),RIGHT('Disaggregation Records'!$D$3:$D$56,255),0))),"")</f>
        <v/>
      </c>
      <c r="E144" s="408" t="str">
        <f t="array" ref="E144">IFERROR(IF(INDEX('Disaggregation Data'!$K$3:$K$154,MATCH(RIGHT(M144,255),RIGHT('Disaggregation Data'!$J$3:$J$154,255),0))=0,"",INDEX('Disaggregation Data'!$K$3:$K$154,MATCH(RIGHT(M144,255),RIGHT('Disaggregation Data'!$J$3:$J$154,255),0))),"")</f>
        <v/>
      </c>
      <c r="F144" s="408" t="str">
        <f t="array" ref="F144">IFERROR(IF(INDEX('Disaggregation Data'!$L$3:$L$154,MATCH(RIGHT(M144,255),RIGHT('Disaggregation Data'!$J$3:$J$154,255),0))=0,"",INDEX('Disaggregation Data'!$L$3:$L$154,MATCH(RIGHT(M144,255),RIGHT('Disaggregation Data'!$J$3:$J$154,255),0))),"")</f>
        <v/>
      </c>
      <c r="G144" s="408" t="str">
        <f t="array" ref="G144">IFERROR(IF(INDEX('Disaggregation Data'!$M$3:$M$154,MATCH(RIGHT(M144,255),RIGHT('Disaggregation Data'!$J$3:$J$154,255),0))=0,"",INDEX('Disaggregation Data'!$M$3:$M$154,MATCH(RIGHT(M144,255),RIGHT('Disaggregation Data'!$J$3:$J$154,255),0))),"")</f>
        <v/>
      </c>
      <c r="H144" s="406" t="str">
        <f t="array" ref="H144">IFERROR(IF(INDEX('Disaggregation Data'!$N$3:$N$154,MATCH(RIGHT(M144,255),RIGHT('Disaggregation Data'!$J$3:$J$154,255),0))=0,"",INDEX('Disaggregation Data'!$N$3:$N$154,MATCH(RIGHT(M144,255),RIGHT('Disaggregation Data'!$J$3:$J$154,255),0))),"")</f>
        <v/>
      </c>
      <c r="I144" s="513" t="str">
        <f t="array" ref="I144">IFERROR(IF(INDEX('Disaggregation Records'!$G$3:$G$56,MATCH(RIGHT(L144,255),RIGHT('Disaggregation Records'!$D$3:$D$56,255),0))=0,"",INDEX('Disaggregation Records'!$G$3:$G$56,MATCH(RIGHT(L144,255),RIGHT('Disaggregation Records'!$D$3:$D$56,255),0))),"")</f>
        <v/>
      </c>
      <c r="J144" s="513" t="s">
        <v>429</v>
      </c>
      <c r="K144" s="513">
        <f t="shared" si="8"/>
        <v>136</v>
      </c>
      <c r="L144" s="513" t="str">
        <f t="shared" si="9"/>
        <v/>
      </c>
      <c r="M144" s="513" t="str">
        <f t="shared" si="10"/>
        <v/>
      </c>
      <c r="N144" s="519" t="b">
        <f t="shared" si="11"/>
        <v>0</v>
      </c>
      <c r="O144" s="520" t="s">
        <v>1678</v>
      </c>
      <c r="P144" s="340"/>
      <c r="Q144" s="338"/>
      <c r="U144" s="515"/>
      <c r="V144" s="515"/>
    </row>
    <row r="145" spans="1:22" ht="37.5" customHeight="1" x14ac:dyDescent="0.25">
      <c r="A145" s="465">
        <v>14</v>
      </c>
      <c r="B145" s="517" t="str">
        <f>IFERROR(VLOOKUP(A145,'Impact Indicators - Section B'!$A$9:$S$27,19,FALSE),"")</f>
        <v/>
      </c>
      <c r="C145" s="518" t="str">
        <f t="array" ref="C145">IFERROR(IF(INDEX('Disaggregation Records'!$E$3:$E$56,MATCH(RIGHT(L145,255),RIGHT('Disaggregation Records'!$D$3:$D$56,255),0))=0,"",INDEX('Disaggregation Records'!$E$3:$E$56,MATCH(RIGHT(L145,255),RIGHT('Disaggregation Records'!$D$3:$D$56,255),0))),"")</f>
        <v/>
      </c>
      <c r="D145" s="518" t="str">
        <f t="array" ref="D145">IFERROR(IF(INDEX('Disaggregation Records'!$F$3:$F$56,MATCH(RIGHT(L145,255),RIGHT('Disaggregation Records'!$D$3:$D$56,255),0))=0,"",INDEX('Disaggregation Records'!$F$3:$F$56,MATCH(RIGHT(L145,255),RIGHT('Disaggregation Records'!$D$3:$D$56,255),0))),"")</f>
        <v/>
      </c>
      <c r="E145" s="408" t="str">
        <f t="array" ref="E145">IFERROR(IF(INDEX('Disaggregation Data'!$K$3:$K$154,MATCH(RIGHT(M145,255),RIGHT('Disaggregation Data'!$J$3:$J$154,255),0))=0,"",INDEX('Disaggregation Data'!$K$3:$K$154,MATCH(RIGHT(M145,255),RIGHT('Disaggregation Data'!$J$3:$J$154,255),0))),"")</f>
        <v/>
      </c>
      <c r="F145" s="408" t="str">
        <f t="array" ref="F145">IFERROR(IF(INDEX('Disaggregation Data'!$L$3:$L$154,MATCH(RIGHT(M145,255),RIGHT('Disaggregation Data'!$J$3:$J$154,255),0))=0,"",INDEX('Disaggregation Data'!$L$3:$L$154,MATCH(RIGHT(M145,255),RIGHT('Disaggregation Data'!$J$3:$J$154,255),0))),"")</f>
        <v/>
      </c>
      <c r="G145" s="408" t="str">
        <f t="array" ref="G145">IFERROR(IF(INDEX('Disaggregation Data'!$M$3:$M$154,MATCH(RIGHT(M145,255),RIGHT('Disaggregation Data'!$J$3:$J$154,255),0))=0,"",INDEX('Disaggregation Data'!$M$3:$M$154,MATCH(RIGHT(M145,255),RIGHT('Disaggregation Data'!$J$3:$J$154,255),0))),"")</f>
        <v/>
      </c>
      <c r="H145" s="406" t="str">
        <f t="array" ref="H145">IFERROR(IF(INDEX('Disaggregation Data'!$N$3:$N$154,MATCH(RIGHT(M145,255),RIGHT('Disaggregation Data'!$J$3:$J$154,255),0))=0,"",INDEX('Disaggregation Data'!$N$3:$N$154,MATCH(RIGHT(M145,255),RIGHT('Disaggregation Data'!$J$3:$J$154,255),0))),"")</f>
        <v/>
      </c>
      <c r="I145" s="513" t="str">
        <f t="array" ref="I145">IFERROR(IF(INDEX('Disaggregation Records'!$G$3:$G$56,MATCH(RIGHT(L145,255),RIGHT('Disaggregation Records'!$D$3:$D$56,255),0))=0,"",INDEX('Disaggregation Records'!$G$3:$G$56,MATCH(RIGHT(L145,255),RIGHT('Disaggregation Records'!$D$3:$D$56,255),0))),"")</f>
        <v/>
      </c>
      <c r="J145" s="513" t="s">
        <v>429</v>
      </c>
      <c r="K145" s="513">
        <f t="shared" si="8"/>
        <v>137</v>
      </c>
      <c r="L145" s="513" t="str">
        <f t="shared" si="9"/>
        <v/>
      </c>
      <c r="M145" s="513" t="str">
        <f t="shared" si="10"/>
        <v/>
      </c>
      <c r="N145" s="519" t="b">
        <f t="shared" si="11"/>
        <v>0</v>
      </c>
      <c r="O145" s="520" t="s">
        <v>1679</v>
      </c>
      <c r="P145" s="340"/>
      <c r="Q145" s="338"/>
      <c r="U145" s="515"/>
      <c r="V145" s="515"/>
    </row>
    <row r="146" spans="1:22" ht="37.5" customHeight="1" x14ac:dyDescent="0.25">
      <c r="A146" s="465">
        <v>14</v>
      </c>
      <c r="B146" s="517" t="str">
        <f>IFERROR(VLOOKUP(A146,'Impact Indicators - Section B'!$A$9:$S$27,19,FALSE),"")</f>
        <v/>
      </c>
      <c r="C146" s="518" t="str">
        <f t="array" ref="C146">IFERROR(IF(INDEX('Disaggregation Records'!$E$3:$E$56,MATCH(RIGHT(L146,255),RIGHT('Disaggregation Records'!$D$3:$D$56,255),0))=0,"",INDEX('Disaggregation Records'!$E$3:$E$56,MATCH(RIGHT(L146,255),RIGHT('Disaggregation Records'!$D$3:$D$56,255),0))),"")</f>
        <v/>
      </c>
      <c r="D146" s="518" t="str">
        <f t="array" ref="D146">IFERROR(IF(INDEX('Disaggregation Records'!$F$3:$F$56,MATCH(RIGHT(L146,255),RIGHT('Disaggregation Records'!$D$3:$D$56,255),0))=0,"",INDEX('Disaggregation Records'!$F$3:$F$56,MATCH(RIGHT(L146,255),RIGHT('Disaggregation Records'!$D$3:$D$56,255),0))),"")</f>
        <v/>
      </c>
      <c r="E146" s="408" t="str">
        <f t="array" ref="E146">IFERROR(IF(INDEX('Disaggregation Data'!$K$3:$K$154,MATCH(RIGHT(M146,255),RIGHT('Disaggregation Data'!$J$3:$J$154,255),0))=0,"",INDEX('Disaggregation Data'!$K$3:$K$154,MATCH(RIGHT(M146,255),RIGHT('Disaggregation Data'!$J$3:$J$154,255),0))),"")</f>
        <v/>
      </c>
      <c r="F146" s="408" t="str">
        <f t="array" ref="F146">IFERROR(IF(INDEX('Disaggregation Data'!$L$3:$L$154,MATCH(RIGHT(M146,255),RIGHT('Disaggregation Data'!$J$3:$J$154,255),0))=0,"",INDEX('Disaggregation Data'!$L$3:$L$154,MATCH(RIGHT(M146,255),RIGHT('Disaggregation Data'!$J$3:$J$154,255),0))),"")</f>
        <v/>
      </c>
      <c r="G146" s="408" t="str">
        <f t="array" ref="G146">IFERROR(IF(INDEX('Disaggregation Data'!$M$3:$M$154,MATCH(RIGHT(M146,255),RIGHT('Disaggregation Data'!$J$3:$J$154,255),0))=0,"",INDEX('Disaggregation Data'!$M$3:$M$154,MATCH(RIGHT(M146,255),RIGHT('Disaggregation Data'!$J$3:$J$154,255),0))),"")</f>
        <v/>
      </c>
      <c r="H146" s="406" t="str">
        <f t="array" ref="H146">IFERROR(IF(INDEX('Disaggregation Data'!$N$3:$N$154,MATCH(RIGHT(M146,255),RIGHT('Disaggregation Data'!$J$3:$J$154,255),0))=0,"",INDEX('Disaggregation Data'!$N$3:$N$154,MATCH(RIGHT(M146,255),RIGHT('Disaggregation Data'!$J$3:$J$154,255),0))),"")</f>
        <v/>
      </c>
      <c r="I146" s="513" t="str">
        <f t="array" ref="I146">IFERROR(IF(INDEX('Disaggregation Records'!$G$3:$G$56,MATCH(RIGHT(L146,255),RIGHT('Disaggregation Records'!$D$3:$D$56,255),0))=0,"",INDEX('Disaggregation Records'!$G$3:$G$56,MATCH(RIGHT(L146,255),RIGHT('Disaggregation Records'!$D$3:$D$56,255),0))),"")</f>
        <v/>
      </c>
      <c r="J146" s="513" t="s">
        <v>429</v>
      </c>
      <c r="K146" s="513">
        <f t="shared" si="8"/>
        <v>138</v>
      </c>
      <c r="L146" s="513" t="str">
        <f t="shared" si="9"/>
        <v/>
      </c>
      <c r="M146" s="513" t="str">
        <f t="shared" si="10"/>
        <v/>
      </c>
      <c r="N146" s="519" t="b">
        <f t="shared" si="11"/>
        <v>0</v>
      </c>
      <c r="O146" s="520" t="s">
        <v>1680</v>
      </c>
      <c r="P146" s="340"/>
      <c r="Q146" s="338"/>
      <c r="U146" s="515"/>
      <c r="V146" s="515"/>
    </row>
    <row r="147" spans="1:22" ht="37.5" customHeight="1" x14ac:dyDescent="0.25">
      <c r="A147" s="465">
        <v>14</v>
      </c>
      <c r="B147" s="517" t="str">
        <f>IFERROR(VLOOKUP(A147,'Impact Indicators - Section B'!$A$9:$S$27,19,FALSE),"")</f>
        <v/>
      </c>
      <c r="C147" s="518" t="str">
        <f t="array" ref="C147">IFERROR(IF(INDEX('Disaggregation Records'!$E$3:$E$56,MATCH(RIGHT(L147,255),RIGHT('Disaggregation Records'!$D$3:$D$56,255),0))=0,"",INDEX('Disaggregation Records'!$E$3:$E$56,MATCH(RIGHT(L147,255),RIGHT('Disaggregation Records'!$D$3:$D$56,255),0))),"")</f>
        <v/>
      </c>
      <c r="D147" s="518" t="str">
        <f t="array" ref="D147">IFERROR(IF(INDEX('Disaggregation Records'!$F$3:$F$56,MATCH(RIGHT(L147,255),RIGHT('Disaggregation Records'!$D$3:$D$56,255),0))=0,"",INDEX('Disaggregation Records'!$F$3:$F$56,MATCH(RIGHT(L147,255),RIGHT('Disaggregation Records'!$D$3:$D$56,255),0))),"")</f>
        <v/>
      </c>
      <c r="E147" s="408" t="str">
        <f t="array" ref="E147">IFERROR(IF(INDEX('Disaggregation Data'!$K$3:$K$154,MATCH(RIGHT(M147,255),RIGHT('Disaggregation Data'!$J$3:$J$154,255),0))=0,"",INDEX('Disaggregation Data'!$K$3:$K$154,MATCH(RIGHT(M147,255),RIGHT('Disaggregation Data'!$J$3:$J$154,255),0))),"")</f>
        <v/>
      </c>
      <c r="F147" s="408" t="str">
        <f t="array" ref="F147">IFERROR(IF(INDEX('Disaggregation Data'!$L$3:$L$154,MATCH(RIGHT(M147,255),RIGHT('Disaggregation Data'!$J$3:$J$154,255),0))=0,"",INDEX('Disaggregation Data'!$L$3:$L$154,MATCH(RIGHT(M147,255),RIGHT('Disaggregation Data'!$J$3:$J$154,255),0))),"")</f>
        <v/>
      </c>
      <c r="G147" s="408" t="str">
        <f t="array" ref="G147">IFERROR(IF(INDEX('Disaggregation Data'!$M$3:$M$154,MATCH(RIGHT(M147,255),RIGHT('Disaggregation Data'!$J$3:$J$154,255),0))=0,"",INDEX('Disaggregation Data'!$M$3:$M$154,MATCH(RIGHT(M147,255),RIGHT('Disaggregation Data'!$J$3:$J$154,255),0))),"")</f>
        <v/>
      </c>
      <c r="H147" s="406" t="str">
        <f t="array" ref="H147">IFERROR(IF(INDEX('Disaggregation Data'!$N$3:$N$154,MATCH(RIGHT(M147,255),RIGHT('Disaggregation Data'!$J$3:$J$154,255),0))=0,"",INDEX('Disaggregation Data'!$N$3:$N$154,MATCH(RIGHT(M147,255),RIGHT('Disaggregation Data'!$J$3:$J$154,255),0))),"")</f>
        <v/>
      </c>
      <c r="I147" s="513" t="str">
        <f t="array" ref="I147">IFERROR(IF(INDEX('Disaggregation Records'!$G$3:$G$56,MATCH(RIGHT(L147,255),RIGHT('Disaggregation Records'!$D$3:$D$56,255),0))=0,"",INDEX('Disaggregation Records'!$G$3:$G$56,MATCH(RIGHT(L147,255),RIGHT('Disaggregation Records'!$D$3:$D$56,255),0))),"")</f>
        <v/>
      </c>
      <c r="J147" s="513" t="s">
        <v>429</v>
      </c>
      <c r="K147" s="513">
        <f t="shared" si="8"/>
        <v>139</v>
      </c>
      <c r="L147" s="513" t="str">
        <f t="shared" si="9"/>
        <v/>
      </c>
      <c r="M147" s="513" t="str">
        <f t="shared" si="10"/>
        <v/>
      </c>
      <c r="N147" s="519" t="b">
        <f t="shared" si="11"/>
        <v>0</v>
      </c>
      <c r="O147" s="520" t="s">
        <v>1681</v>
      </c>
      <c r="P147" s="340"/>
      <c r="Q147" s="338"/>
      <c r="U147" s="515"/>
      <c r="V147" s="515"/>
    </row>
    <row r="148" spans="1:22" ht="37.5" customHeight="1" x14ac:dyDescent="0.25">
      <c r="A148" s="465">
        <v>14</v>
      </c>
      <c r="B148" s="517" t="str">
        <f>IFERROR(VLOOKUP(A148,'Impact Indicators - Section B'!$A$9:$S$27,19,FALSE),"")</f>
        <v/>
      </c>
      <c r="C148" s="518" t="str">
        <f t="array" ref="C148">IFERROR(IF(INDEX('Disaggregation Records'!$E$3:$E$56,MATCH(RIGHT(L148,255),RIGHT('Disaggregation Records'!$D$3:$D$56,255),0))=0,"",INDEX('Disaggregation Records'!$E$3:$E$56,MATCH(RIGHT(L148,255),RIGHT('Disaggregation Records'!$D$3:$D$56,255),0))),"")</f>
        <v/>
      </c>
      <c r="D148" s="518" t="str">
        <f t="array" ref="D148">IFERROR(IF(INDEX('Disaggregation Records'!$F$3:$F$56,MATCH(RIGHT(L148,255),RIGHT('Disaggregation Records'!$D$3:$D$56,255),0))=0,"",INDEX('Disaggregation Records'!$F$3:$F$56,MATCH(RIGHT(L148,255),RIGHT('Disaggregation Records'!$D$3:$D$56,255),0))),"")</f>
        <v/>
      </c>
      <c r="E148" s="408" t="str">
        <f t="array" ref="E148">IFERROR(IF(INDEX('Disaggregation Data'!$K$3:$K$154,MATCH(RIGHT(M148,255),RIGHT('Disaggregation Data'!$J$3:$J$154,255),0))=0,"",INDEX('Disaggregation Data'!$K$3:$K$154,MATCH(RIGHT(M148,255),RIGHT('Disaggregation Data'!$J$3:$J$154,255),0))),"")</f>
        <v/>
      </c>
      <c r="F148" s="408" t="str">
        <f t="array" ref="F148">IFERROR(IF(INDEX('Disaggregation Data'!$L$3:$L$154,MATCH(RIGHT(M148,255),RIGHT('Disaggregation Data'!$J$3:$J$154,255),0))=0,"",INDEX('Disaggregation Data'!$L$3:$L$154,MATCH(RIGHT(M148,255),RIGHT('Disaggregation Data'!$J$3:$J$154,255),0))),"")</f>
        <v/>
      </c>
      <c r="G148" s="408" t="str">
        <f t="array" ref="G148">IFERROR(IF(INDEX('Disaggregation Data'!$M$3:$M$154,MATCH(RIGHT(M148,255),RIGHT('Disaggregation Data'!$J$3:$J$154,255),0))=0,"",INDEX('Disaggregation Data'!$M$3:$M$154,MATCH(RIGHT(M148,255),RIGHT('Disaggregation Data'!$J$3:$J$154,255),0))),"")</f>
        <v/>
      </c>
      <c r="H148" s="406" t="str">
        <f t="array" ref="H148">IFERROR(IF(INDEX('Disaggregation Data'!$N$3:$N$154,MATCH(RIGHT(M148,255),RIGHT('Disaggregation Data'!$J$3:$J$154,255),0))=0,"",INDEX('Disaggregation Data'!$N$3:$N$154,MATCH(RIGHT(M148,255),RIGHT('Disaggregation Data'!$J$3:$J$154,255),0))),"")</f>
        <v/>
      </c>
      <c r="I148" s="513" t="str">
        <f t="array" ref="I148">IFERROR(IF(INDEX('Disaggregation Records'!$G$3:$G$56,MATCH(RIGHT(L148,255),RIGHT('Disaggregation Records'!$D$3:$D$56,255),0))=0,"",INDEX('Disaggregation Records'!$G$3:$G$56,MATCH(RIGHT(L148,255),RIGHT('Disaggregation Records'!$D$3:$D$56,255),0))),"")</f>
        <v/>
      </c>
      <c r="J148" s="513" t="s">
        <v>429</v>
      </c>
      <c r="K148" s="513">
        <f t="shared" si="8"/>
        <v>140</v>
      </c>
      <c r="L148" s="513" t="str">
        <f t="shared" si="9"/>
        <v/>
      </c>
      <c r="M148" s="513" t="str">
        <f t="shared" si="10"/>
        <v/>
      </c>
      <c r="N148" s="519" t="b">
        <f t="shared" si="11"/>
        <v>0</v>
      </c>
      <c r="O148" s="520" t="s">
        <v>1682</v>
      </c>
      <c r="P148" s="340"/>
      <c r="Q148" s="338"/>
      <c r="U148" s="515"/>
      <c r="V148" s="515"/>
    </row>
    <row r="149" spans="1:22" ht="37.5" customHeight="1" x14ac:dyDescent="0.25">
      <c r="A149" s="465">
        <v>15</v>
      </c>
      <c r="B149" s="517" t="str">
        <f>IFERROR(VLOOKUP(A149,'Impact Indicators - Section B'!$A$9:$S$27,19,FALSE),"")</f>
        <v/>
      </c>
      <c r="C149" s="518" t="str">
        <f t="array" ref="C149">IFERROR(IF(INDEX('Disaggregation Records'!$E$3:$E$56,MATCH(RIGHT(L149,255),RIGHT('Disaggregation Records'!$D$3:$D$56,255),0))=0,"",INDEX('Disaggregation Records'!$E$3:$E$56,MATCH(RIGHT(L149,255),RIGHT('Disaggregation Records'!$D$3:$D$56,255),0))),"")</f>
        <v/>
      </c>
      <c r="D149" s="518" t="str">
        <f t="array" ref="D149">IFERROR(IF(INDEX('Disaggregation Records'!$F$3:$F$56,MATCH(RIGHT(L149,255),RIGHT('Disaggregation Records'!$D$3:$D$56,255),0))=0,"",INDEX('Disaggregation Records'!$F$3:$F$56,MATCH(RIGHT(L149,255),RIGHT('Disaggregation Records'!$D$3:$D$56,255),0))),"")</f>
        <v/>
      </c>
      <c r="E149" s="408" t="str">
        <f t="array" ref="E149">IFERROR(IF(INDEX('Disaggregation Data'!$K$3:$K$154,MATCH(RIGHT(M149,255),RIGHT('Disaggregation Data'!$J$3:$J$154,255),0))=0,"",INDEX('Disaggregation Data'!$K$3:$K$154,MATCH(RIGHT(M149,255),RIGHT('Disaggregation Data'!$J$3:$J$154,255),0))),"")</f>
        <v/>
      </c>
      <c r="F149" s="408" t="str">
        <f t="array" ref="F149">IFERROR(IF(INDEX('Disaggregation Data'!$L$3:$L$154,MATCH(RIGHT(M149,255),RIGHT('Disaggregation Data'!$J$3:$J$154,255),0))=0,"",INDEX('Disaggregation Data'!$L$3:$L$154,MATCH(RIGHT(M149,255),RIGHT('Disaggregation Data'!$J$3:$J$154,255),0))),"")</f>
        <v/>
      </c>
      <c r="G149" s="408" t="str">
        <f t="array" ref="G149">IFERROR(IF(INDEX('Disaggregation Data'!$M$3:$M$154,MATCH(RIGHT(M149,255),RIGHT('Disaggregation Data'!$J$3:$J$154,255),0))=0,"",INDEX('Disaggregation Data'!$M$3:$M$154,MATCH(RIGHT(M149,255),RIGHT('Disaggregation Data'!$J$3:$J$154,255),0))),"")</f>
        <v/>
      </c>
      <c r="H149" s="406" t="str">
        <f t="array" ref="H149">IFERROR(IF(INDEX('Disaggregation Data'!$N$3:$N$154,MATCH(RIGHT(M149,255),RIGHT('Disaggregation Data'!$J$3:$J$154,255),0))=0,"",INDEX('Disaggregation Data'!$N$3:$N$154,MATCH(RIGHT(M149,255),RIGHT('Disaggregation Data'!$J$3:$J$154,255),0))),"")</f>
        <v/>
      </c>
      <c r="I149" s="513" t="str">
        <f t="array" ref="I149">IFERROR(IF(INDEX('Disaggregation Records'!$G$3:$G$56,MATCH(RIGHT(L149,255),RIGHT('Disaggregation Records'!$D$3:$D$56,255),0))=0,"",INDEX('Disaggregation Records'!$G$3:$G$56,MATCH(RIGHT(L149,255),RIGHT('Disaggregation Records'!$D$3:$D$56,255),0))),"")</f>
        <v/>
      </c>
      <c r="J149" s="513" t="s">
        <v>430</v>
      </c>
      <c r="K149" s="513">
        <f t="shared" si="8"/>
        <v>141</v>
      </c>
      <c r="L149" s="513" t="str">
        <f t="shared" si="9"/>
        <v/>
      </c>
      <c r="M149" s="513" t="str">
        <f t="shared" si="10"/>
        <v/>
      </c>
      <c r="N149" s="519" t="b">
        <f t="shared" si="11"/>
        <v>0</v>
      </c>
      <c r="O149" s="520" t="s">
        <v>1683</v>
      </c>
      <c r="P149" s="340"/>
      <c r="Q149" s="338"/>
      <c r="U149" s="515"/>
      <c r="V149" s="515"/>
    </row>
    <row r="150" spans="1:22" ht="37.5" customHeight="1" x14ac:dyDescent="0.25">
      <c r="A150" s="465">
        <v>15</v>
      </c>
      <c r="B150" s="517" t="str">
        <f>IFERROR(VLOOKUP(A150,'Impact Indicators - Section B'!$A$9:$S$27,19,FALSE),"")</f>
        <v/>
      </c>
      <c r="C150" s="518" t="str">
        <f t="array" ref="C150">IFERROR(IF(INDEX('Disaggregation Records'!$E$3:$E$56,MATCH(RIGHT(L150,255),RIGHT('Disaggregation Records'!$D$3:$D$56,255),0))=0,"",INDEX('Disaggregation Records'!$E$3:$E$56,MATCH(RIGHT(L150,255),RIGHT('Disaggregation Records'!$D$3:$D$56,255),0))),"")</f>
        <v/>
      </c>
      <c r="D150" s="518" t="str">
        <f t="array" ref="D150">IFERROR(IF(INDEX('Disaggregation Records'!$F$3:$F$56,MATCH(RIGHT(L150,255),RIGHT('Disaggregation Records'!$D$3:$D$56,255),0))=0,"",INDEX('Disaggregation Records'!$F$3:$F$56,MATCH(RIGHT(L150,255),RIGHT('Disaggregation Records'!$D$3:$D$56,255),0))),"")</f>
        <v/>
      </c>
      <c r="E150" s="408" t="str">
        <f t="array" ref="E150">IFERROR(IF(INDEX('Disaggregation Data'!$K$3:$K$154,MATCH(RIGHT(M150,255),RIGHT('Disaggregation Data'!$J$3:$J$154,255),0))=0,"",INDEX('Disaggregation Data'!$K$3:$K$154,MATCH(RIGHT(M150,255),RIGHT('Disaggregation Data'!$J$3:$J$154,255),0))),"")</f>
        <v/>
      </c>
      <c r="F150" s="408" t="str">
        <f t="array" ref="F150">IFERROR(IF(INDEX('Disaggregation Data'!$L$3:$L$154,MATCH(RIGHT(M150,255),RIGHT('Disaggregation Data'!$J$3:$J$154,255),0))=0,"",INDEX('Disaggregation Data'!$L$3:$L$154,MATCH(RIGHT(M150,255),RIGHT('Disaggregation Data'!$J$3:$J$154,255),0))),"")</f>
        <v/>
      </c>
      <c r="G150" s="408" t="str">
        <f t="array" ref="G150">IFERROR(IF(INDEX('Disaggregation Data'!$M$3:$M$154,MATCH(RIGHT(M150,255),RIGHT('Disaggregation Data'!$J$3:$J$154,255),0))=0,"",INDEX('Disaggregation Data'!$M$3:$M$154,MATCH(RIGHT(M150,255),RIGHT('Disaggregation Data'!$J$3:$J$154,255),0))),"")</f>
        <v/>
      </c>
      <c r="H150" s="406" t="str">
        <f t="array" ref="H150">IFERROR(IF(INDEX('Disaggregation Data'!$N$3:$N$154,MATCH(RIGHT(M150,255),RIGHT('Disaggregation Data'!$J$3:$J$154,255),0))=0,"",INDEX('Disaggregation Data'!$N$3:$N$154,MATCH(RIGHT(M150,255),RIGHT('Disaggregation Data'!$J$3:$J$154,255),0))),"")</f>
        <v/>
      </c>
      <c r="I150" s="513" t="str">
        <f t="array" ref="I150">IFERROR(IF(INDEX('Disaggregation Records'!$G$3:$G$56,MATCH(RIGHT(L150,255),RIGHT('Disaggregation Records'!$D$3:$D$56,255),0))=0,"",INDEX('Disaggregation Records'!$G$3:$G$56,MATCH(RIGHT(L150,255),RIGHT('Disaggregation Records'!$D$3:$D$56,255),0))),"")</f>
        <v/>
      </c>
      <c r="J150" s="513" t="s">
        <v>430</v>
      </c>
      <c r="K150" s="513">
        <f t="shared" si="8"/>
        <v>142</v>
      </c>
      <c r="L150" s="513" t="str">
        <f t="shared" si="9"/>
        <v/>
      </c>
      <c r="M150" s="513" t="str">
        <f t="shared" si="10"/>
        <v/>
      </c>
      <c r="N150" s="519" t="b">
        <f t="shared" si="11"/>
        <v>0</v>
      </c>
      <c r="O150" s="520" t="s">
        <v>1684</v>
      </c>
      <c r="P150" s="340"/>
      <c r="Q150" s="338"/>
      <c r="U150" s="515"/>
      <c r="V150" s="515"/>
    </row>
    <row r="151" spans="1:22" ht="37.5" customHeight="1" x14ac:dyDescent="0.25">
      <c r="A151" s="465">
        <v>15</v>
      </c>
      <c r="B151" s="517" t="str">
        <f>IFERROR(VLOOKUP(A151,'Impact Indicators - Section B'!$A$9:$S$27,19,FALSE),"")</f>
        <v/>
      </c>
      <c r="C151" s="518" t="str">
        <f t="array" ref="C151">IFERROR(IF(INDEX('Disaggregation Records'!$E$3:$E$56,MATCH(RIGHT(L151,255),RIGHT('Disaggregation Records'!$D$3:$D$56,255),0))=0,"",INDEX('Disaggregation Records'!$E$3:$E$56,MATCH(RIGHT(L151,255),RIGHT('Disaggregation Records'!$D$3:$D$56,255),0))),"")</f>
        <v/>
      </c>
      <c r="D151" s="518" t="str">
        <f t="array" ref="D151">IFERROR(IF(INDEX('Disaggregation Records'!$F$3:$F$56,MATCH(RIGHT(L151,255),RIGHT('Disaggregation Records'!$D$3:$D$56,255),0))=0,"",INDEX('Disaggregation Records'!$F$3:$F$56,MATCH(RIGHT(L151,255),RIGHT('Disaggregation Records'!$D$3:$D$56,255),0))),"")</f>
        <v/>
      </c>
      <c r="E151" s="408" t="str">
        <f t="array" ref="E151">IFERROR(IF(INDEX('Disaggregation Data'!$K$3:$K$154,MATCH(RIGHT(M151,255),RIGHT('Disaggregation Data'!$J$3:$J$154,255),0))=0,"",INDEX('Disaggregation Data'!$K$3:$K$154,MATCH(RIGHT(M151,255),RIGHT('Disaggregation Data'!$J$3:$J$154,255),0))),"")</f>
        <v/>
      </c>
      <c r="F151" s="408" t="str">
        <f t="array" ref="F151">IFERROR(IF(INDEX('Disaggregation Data'!$L$3:$L$154,MATCH(RIGHT(M151,255),RIGHT('Disaggregation Data'!$J$3:$J$154,255),0))=0,"",INDEX('Disaggregation Data'!$L$3:$L$154,MATCH(RIGHT(M151,255),RIGHT('Disaggregation Data'!$J$3:$J$154,255),0))),"")</f>
        <v/>
      </c>
      <c r="G151" s="408" t="str">
        <f t="array" ref="G151">IFERROR(IF(INDEX('Disaggregation Data'!$M$3:$M$154,MATCH(RIGHT(M151,255),RIGHT('Disaggregation Data'!$J$3:$J$154,255),0))=0,"",INDEX('Disaggregation Data'!$M$3:$M$154,MATCH(RIGHT(M151,255),RIGHT('Disaggregation Data'!$J$3:$J$154,255),0))),"")</f>
        <v/>
      </c>
      <c r="H151" s="406" t="str">
        <f t="array" ref="H151">IFERROR(IF(INDEX('Disaggregation Data'!$N$3:$N$154,MATCH(RIGHT(M151,255),RIGHT('Disaggregation Data'!$J$3:$J$154,255),0))=0,"",INDEX('Disaggregation Data'!$N$3:$N$154,MATCH(RIGHT(M151,255),RIGHT('Disaggregation Data'!$J$3:$J$154,255),0))),"")</f>
        <v/>
      </c>
      <c r="I151" s="513" t="str">
        <f t="array" ref="I151">IFERROR(IF(INDEX('Disaggregation Records'!$G$3:$G$56,MATCH(RIGHT(L151,255),RIGHT('Disaggregation Records'!$D$3:$D$56,255),0))=0,"",INDEX('Disaggregation Records'!$G$3:$G$56,MATCH(RIGHT(L151,255),RIGHT('Disaggregation Records'!$D$3:$D$56,255),0))),"")</f>
        <v/>
      </c>
      <c r="J151" s="513" t="s">
        <v>430</v>
      </c>
      <c r="K151" s="513">
        <f t="shared" si="8"/>
        <v>143</v>
      </c>
      <c r="L151" s="513" t="str">
        <f t="shared" si="9"/>
        <v/>
      </c>
      <c r="M151" s="513" t="str">
        <f t="shared" si="10"/>
        <v/>
      </c>
      <c r="N151" s="519" t="b">
        <f t="shared" si="11"/>
        <v>0</v>
      </c>
      <c r="O151" s="520" t="s">
        <v>1685</v>
      </c>
      <c r="P151" s="340"/>
      <c r="Q151" s="338"/>
      <c r="U151" s="515"/>
      <c r="V151" s="515"/>
    </row>
    <row r="152" spans="1:22" ht="37.5" customHeight="1" x14ac:dyDescent="0.25">
      <c r="A152" s="465">
        <v>15</v>
      </c>
      <c r="B152" s="517" t="str">
        <f>IFERROR(VLOOKUP(A152,'Impact Indicators - Section B'!$A$9:$S$27,19,FALSE),"")</f>
        <v/>
      </c>
      <c r="C152" s="518" t="str">
        <f t="array" ref="C152">IFERROR(IF(INDEX('Disaggregation Records'!$E$3:$E$56,MATCH(RIGHT(L152,255),RIGHT('Disaggregation Records'!$D$3:$D$56,255),0))=0,"",INDEX('Disaggregation Records'!$E$3:$E$56,MATCH(RIGHT(L152,255),RIGHT('Disaggregation Records'!$D$3:$D$56,255),0))),"")</f>
        <v/>
      </c>
      <c r="D152" s="518" t="str">
        <f t="array" ref="D152">IFERROR(IF(INDEX('Disaggregation Records'!$F$3:$F$56,MATCH(RIGHT(L152,255),RIGHT('Disaggregation Records'!$D$3:$D$56,255),0))=0,"",INDEX('Disaggregation Records'!$F$3:$F$56,MATCH(RIGHT(L152,255),RIGHT('Disaggregation Records'!$D$3:$D$56,255),0))),"")</f>
        <v/>
      </c>
      <c r="E152" s="408" t="str">
        <f t="array" ref="E152">IFERROR(IF(INDEX('Disaggregation Data'!$K$3:$K$154,MATCH(RIGHT(M152,255),RIGHT('Disaggregation Data'!$J$3:$J$154,255),0))=0,"",INDEX('Disaggregation Data'!$K$3:$K$154,MATCH(RIGHT(M152,255),RIGHT('Disaggregation Data'!$J$3:$J$154,255),0))),"")</f>
        <v/>
      </c>
      <c r="F152" s="408" t="str">
        <f t="array" ref="F152">IFERROR(IF(INDEX('Disaggregation Data'!$L$3:$L$154,MATCH(RIGHT(M152,255),RIGHT('Disaggregation Data'!$J$3:$J$154,255),0))=0,"",INDEX('Disaggregation Data'!$L$3:$L$154,MATCH(RIGHT(M152,255),RIGHT('Disaggregation Data'!$J$3:$J$154,255),0))),"")</f>
        <v/>
      </c>
      <c r="G152" s="408" t="str">
        <f t="array" ref="G152">IFERROR(IF(INDEX('Disaggregation Data'!$M$3:$M$154,MATCH(RIGHT(M152,255),RIGHT('Disaggregation Data'!$J$3:$J$154,255),0))=0,"",INDEX('Disaggregation Data'!$M$3:$M$154,MATCH(RIGHT(M152,255),RIGHT('Disaggregation Data'!$J$3:$J$154,255),0))),"")</f>
        <v/>
      </c>
      <c r="H152" s="406" t="str">
        <f t="array" ref="H152">IFERROR(IF(INDEX('Disaggregation Data'!$N$3:$N$154,MATCH(RIGHT(M152,255),RIGHT('Disaggregation Data'!$J$3:$J$154,255),0))=0,"",INDEX('Disaggregation Data'!$N$3:$N$154,MATCH(RIGHT(M152,255),RIGHT('Disaggregation Data'!$J$3:$J$154,255),0))),"")</f>
        <v/>
      </c>
      <c r="I152" s="513" t="str">
        <f t="array" ref="I152">IFERROR(IF(INDEX('Disaggregation Records'!$G$3:$G$56,MATCH(RIGHT(L152,255),RIGHT('Disaggregation Records'!$D$3:$D$56,255),0))=0,"",INDEX('Disaggregation Records'!$G$3:$G$56,MATCH(RIGHT(L152,255),RIGHT('Disaggregation Records'!$D$3:$D$56,255),0))),"")</f>
        <v/>
      </c>
      <c r="J152" s="513" t="s">
        <v>430</v>
      </c>
      <c r="K152" s="513">
        <f t="shared" si="8"/>
        <v>144</v>
      </c>
      <c r="L152" s="513" t="str">
        <f t="shared" si="9"/>
        <v/>
      </c>
      <c r="M152" s="513" t="str">
        <f t="shared" si="10"/>
        <v/>
      </c>
      <c r="N152" s="519" t="b">
        <f t="shared" si="11"/>
        <v>0</v>
      </c>
      <c r="O152" s="520" t="s">
        <v>1686</v>
      </c>
      <c r="P152" s="340"/>
      <c r="Q152" s="338"/>
      <c r="U152" s="515"/>
      <c r="V152" s="515"/>
    </row>
    <row r="153" spans="1:22" ht="37.5" customHeight="1" x14ac:dyDescent="0.25">
      <c r="A153" s="465">
        <v>15</v>
      </c>
      <c r="B153" s="517" t="str">
        <f>IFERROR(VLOOKUP(A153,'Impact Indicators - Section B'!$A$9:$S$27,19,FALSE),"")</f>
        <v/>
      </c>
      <c r="C153" s="518" t="str">
        <f t="array" ref="C153">IFERROR(IF(INDEX('Disaggregation Records'!$E$3:$E$56,MATCH(RIGHT(L153,255),RIGHT('Disaggregation Records'!$D$3:$D$56,255),0))=0,"",INDEX('Disaggregation Records'!$E$3:$E$56,MATCH(RIGHT(L153,255),RIGHT('Disaggregation Records'!$D$3:$D$56,255),0))),"")</f>
        <v/>
      </c>
      <c r="D153" s="518" t="str">
        <f t="array" ref="D153">IFERROR(IF(INDEX('Disaggregation Records'!$F$3:$F$56,MATCH(RIGHT(L153,255),RIGHT('Disaggregation Records'!$D$3:$D$56,255),0))=0,"",INDEX('Disaggregation Records'!$F$3:$F$56,MATCH(RIGHT(L153,255),RIGHT('Disaggregation Records'!$D$3:$D$56,255),0))),"")</f>
        <v/>
      </c>
      <c r="E153" s="408" t="str">
        <f t="array" ref="E153">IFERROR(IF(INDEX('Disaggregation Data'!$K$3:$K$154,MATCH(RIGHT(M153,255),RIGHT('Disaggregation Data'!$J$3:$J$154,255),0))=0,"",INDEX('Disaggregation Data'!$K$3:$K$154,MATCH(RIGHT(M153,255),RIGHT('Disaggregation Data'!$J$3:$J$154,255),0))),"")</f>
        <v/>
      </c>
      <c r="F153" s="408" t="str">
        <f t="array" ref="F153">IFERROR(IF(INDEX('Disaggregation Data'!$L$3:$L$154,MATCH(RIGHT(M153,255),RIGHT('Disaggregation Data'!$J$3:$J$154,255),0))=0,"",INDEX('Disaggregation Data'!$L$3:$L$154,MATCH(RIGHT(M153,255),RIGHT('Disaggregation Data'!$J$3:$J$154,255),0))),"")</f>
        <v/>
      </c>
      <c r="G153" s="408" t="str">
        <f t="array" ref="G153">IFERROR(IF(INDEX('Disaggregation Data'!$M$3:$M$154,MATCH(RIGHT(M153,255),RIGHT('Disaggregation Data'!$J$3:$J$154,255),0))=0,"",INDEX('Disaggregation Data'!$M$3:$M$154,MATCH(RIGHT(M153,255),RIGHT('Disaggregation Data'!$J$3:$J$154,255),0))),"")</f>
        <v/>
      </c>
      <c r="H153" s="406" t="str">
        <f t="array" ref="H153">IFERROR(IF(INDEX('Disaggregation Data'!$N$3:$N$154,MATCH(RIGHT(M153,255),RIGHT('Disaggregation Data'!$J$3:$J$154,255),0))=0,"",INDEX('Disaggregation Data'!$N$3:$N$154,MATCH(RIGHT(M153,255),RIGHT('Disaggregation Data'!$J$3:$J$154,255),0))),"")</f>
        <v/>
      </c>
      <c r="I153" s="513" t="str">
        <f t="array" ref="I153">IFERROR(IF(INDEX('Disaggregation Records'!$G$3:$G$56,MATCH(RIGHT(L153,255),RIGHT('Disaggregation Records'!$D$3:$D$56,255),0))=0,"",INDEX('Disaggregation Records'!$G$3:$G$56,MATCH(RIGHT(L153,255),RIGHT('Disaggregation Records'!$D$3:$D$56,255),0))),"")</f>
        <v/>
      </c>
      <c r="J153" s="513" t="s">
        <v>430</v>
      </c>
      <c r="K153" s="513">
        <f t="shared" si="8"/>
        <v>145</v>
      </c>
      <c r="L153" s="513" t="str">
        <f t="shared" si="9"/>
        <v/>
      </c>
      <c r="M153" s="513" t="str">
        <f t="shared" si="10"/>
        <v/>
      </c>
      <c r="N153" s="519" t="b">
        <f t="shared" si="11"/>
        <v>0</v>
      </c>
      <c r="O153" s="520" t="s">
        <v>1687</v>
      </c>
      <c r="P153" s="340"/>
      <c r="Q153" s="338"/>
      <c r="U153" s="515"/>
      <c r="V153" s="515"/>
    </row>
    <row r="154" spans="1:22" ht="37.5" customHeight="1" x14ac:dyDescent="0.25">
      <c r="A154" s="465">
        <v>15</v>
      </c>
      <c r="B154" s="517" t="str">
        <f>IFERROR(VLOOKUP(A154,'Impact Indicators - Section B'!$A$9:$S$27,19,FALSE),"")</f>
        <v/>
      </c>
      <c r="C154" s="518" t="str">
        <f t="array" ref="C154">IFERROR(IF(INDEX('Disaggregation Records'!$E$3:$E$56,MATCH(RIGHT(L154,255),RIGHT('Disaggregation Records'!$D$3:$D$56,255),0))=0,"",INDEX('Disaggregation Records'!$E$3:$E$56,MATCH(RIGHT(L154,255),RIGHT('Disaggregation Records'!$D$3:$D$56,255),0))),"")</f>
        <v/>
      </c>
      <c r="D154" s="518" t="str">
        <f t="array" ref="D154">IFERROR(IF(INDEX('Disaggregation Records'!$F$3:$F$56,MATCH(RIGHT(L154,255),RIGHT('Disaggregation Records'!$D$3:$D$56,255),0))=0,"",INDEX('Disaggregation Records'!$F$3:$F$56,MATCH(RIGHT(L154,255),RIGHT('Disaggregation Records'!$D$3:$D$56,255),0))),"")</f>
        <v/>
      </c>
      <c r="E154" s="408" t="str">
        <f t="array" ref="E154">IFERROR(IF(INDEX('Disaggregation Data'!$K$3:$K$154,MATCH(RIGHT(M154,255),RIGHT('Disaggregation Data'!$J$3:$J$154,255),0))=0,"",INDEX('Disaggregation Data'!$K$3:$K$154,MATCH(RIGHT(M154,255),RIGHT('Disaggregation Data'!$J$3:$J$154,255),0))),"")</f>
        <v/>
      </c>
      <c r="F154" s="408" t="str">
        <f t="array" ref="F154">IFERROR(IF(INDEX('Disaggregation Data'!$L$3:$L$154,MATCH(RIGHT(M154,255),RIGHT('Disaggregation Data'!$J$3:$J$154,255),0))=0,"",INDEX('Disaggregation Data'!$L$3:$L$154,MATCH(RIGHT(M154,255),RIGHT('Disaggregation Data'!$J$3:$J$154,255),0))),"")</f>
        <v/>
      </c>
      <c r="G154" s="408" t="str">
        <f t="array" ref="G154">IFERROR(IF(INDEX('Disaggregation Data'!$M$3:$M$154,MATCH(RIGHT(M154,255),RIGHT('Disaggregation Data'!$J$3:$J$154,255),0))=0,"",INDEX('Disaggregation Data'!$M$3:$M$154,MATCH(RIGHT(M154,255),RIGHT('Disaggregation Data'!$J$3:$J$154,255),0))),"")</f>
        <v/>
      </c>
      <c r="H154" s="406" t="str">
        <f t="array" ref="H154">IFERROR(IF(INDEX('Disaggregation Data'!$N$3:$N$154,MATCH(RIGHT(M154,255),RIGHT('Disaggregation Data'!$J$3:$J$154,255),0))=0,"",INDEX('Disaggregation Data'!$N$3:$N$154,MATCH(RIGHT(M154,255),RIGHT('Disaggregation Data'!$J$3:$J$154,255),0))),"")</f>
        <v/>
      </c>
      <c r="I154" s="513" t="str">
        <f t="array" ref="I154">IFERROR(IF(INDEX('Disaggregation Records'!$G$3:$G$56,MATCH(RIGHT(L154,255),RIGHT('Disaggregation Records'!$D$3:$D$56,255),0))=0,"",INDEX('Disaggregation Records'!$G$3:$G$56,MATCH(RIGHT(L154,255),RIGHT('Disaggregation Records'!$D$3:$D$56,255),0))),"")</f>
        <v/>
      </c>
      <c r="J154" s="513" t="s">
        <v>430</v>
      </c>
      <c r="K154" s="513">
        <f t="shared" si="8"/>
        <v>146</v>
      </c>
      <c r="L154" s="513" t="str">
        <f t="shared" si="9"/>
        <v/>
      </c>
      <c r="M154" s="513" t="str">
        <f t="shared" si="10"/>
        <v/>
      </c>
      <c r="N154" s="519" t="b">
        <f t="shared" si="11"/>
        <v>0</v>
      </c>
      <c r="O154" s="520" t="s">
        <v>1688</v>
      </c>
      <c r="P154" s="340"/>
      <c r="Q154" s="338"/>
      <c r="U154" s="515"/>
      <c r="V154" s="515"/>
    </row>
    <row r="155" spans="1:22" ht="37.5" customHeight="1" x14ac:dyDescent="0.25">
      <c r="A155" s="465">
        <v>15</v>
      </c>
      <c r="B155" s="517" t="str">
        <f>IFERROR(VLOOKUP(A155,'Impact Indicators - Section B'!$A$9:$S$27,19,FALSE),"")</f>
        <v/>
      </c>
      <c r="C155" s="518" t="str">
        <f t="array" ref="C155">IFERROR(IF(INDEX('Disaggregation Records'!$E$3:$E$56,MATCH(RIGHT(L155,255),RIGHT('Disaggregation Records'!$D$3:$D$56,255),0))=0,"",INDEX('Disaggregation Records'!$E$3:$E$56,MATCH(RIGHT(L155,255),RIGHT('Disaggregation Records'!$D$3:$D$56,255),0))),"")</f>
        <v/>
      </c>
      <c r="D155" s="518" t="str">
        <f t="array" ref="D155">IFERROR(IF(INDEX('Disaggregation Records'!$F$3:$F$56,MATCH(RIGHT(L155,255),RIGHT('Disaggregation Records'!$D$3:$D$56,255),0))=0,"",INDEX('Disaggregation Records'!$F$3:$F$56,MATCH(RIGHT(L155,255),RIGHT('Disaggregation Records'!$D$3:$D$56,255),0))),"")</f>
        <v/>
      </c>
      <c r="E155" s="408" t="str">
        <f t="array" ref="E155">IFERROR(IF(INDEX('Disaggregation Data'!$K$3:$K$154,MATCH(RIGHT(M155,255),RIGHT('Disaggregation Data'!$J$3:$J$154,255),0))=0,"",INDEX('Disaggregation Data'!$K$3:$K$154,MATCH(RIGHT(M155,255),RIGHT('Disaggregation Data'!$J$3:$J$154,255),0))),"")</f>
        <v/>
      </c>
      <c r="F155" s="408" t="str">
        <f t="array" ref="F155">IFERROR(IF(INDEX('Disaggregation Data'!$L$3:$L$154,MATCH(RIGHT(M155,255),RIGHT('Disaggregation Data'!$J$3:$J$154,255),0))=0,"",INDEX('Disaggregation Data'!$L$3:$L$154,MATCH(RIGHT(M155,255),RIGHT('Disaggregation Data'!$J$3:$J$154,255),0))),"")</f>
        <v/>
      </c>
      <c r="G155" s="408" t="str">
        <f t="array" ref="G155">IFERROR(IF(INDEX('Disaggregation Data'!$M$3:$M$154,MATCH(RIGHT(M155,255),RIGHT('Disaggregation Data'!$J$3:$J$154,255),0))=0,"",INDEX('Disaggregation Data'!$M$3:$M$154,MATCH(RIGHT(M155,255),RIGHT('Disaggregation Data'!$J$3:$J$154,255),0))),"")</f>
        <v/>
      </c>
      <c r="H155" s="406" t="str">
        <f t="array" ref="H155">IFERROR(IF(INDEX('Disaggregation Data'!$N$3:$N$154,MATCH(RIGHT(M155,255),RIGHT('Disaggregation Data'!$J$3:$J$154,255),0))=0,"",INDEX('Disaggregation Data'!$N$3:$N$154,MATCH(RIGHT(M155,255),RIGHT('Disaggregation Data'!$J$3:$J$154,255),0))),"")</f>
        <v/>
      </c>
      <c r="I155" s="513" t="str">
        <f t="array" ref="I155">IFERROR(IF(INDEX('Disaggregation Records'!$G$3:$G$56,MATCH(RIGHT(L155,255),RIGHT('Disaggregation Records'!$D$3:$D$56,255),0))=0,"",INDEX('Disaggregation Records'!$G$3:$G$56,MATCH(RIGHT(L155,255),RIGHT('Disaggregation Records'!$D$3:$D$56,255),0))),"")</f>
        <v/>
      </c>
      <c r="J155" s="513" t="s">
        <v>430</v>
      </c>
      <c r="K155" s="513">
        <f t="shared" si="8"/>
        <v>147</v>
      </c>
      <c r="L155" s="513" t="str">
        <f t="shared" si="9"/>
        <v/>
      </c>
      <c r="M155" s="513" t="str">
        <f t="shared" si="10"/>
        <v/>
      </c>
      <c r="N155" s="519" t="b">
        <f t="shared" si="11"/>
        <v>0</v>
      </c>
      <c r="O155" s="520" t="s">
        <v>1689</v>
      </c>
      <c r="P155" s="340"/>
      <c r="Q155" s="338"/>
      <c r="U155" s="515"/>
      <c r="V155" s="515"/>
    </row>
    <row r="156" spans="1:22" ht="37.5" customHeight="1" x14ac:dyDescent="0.25">
      <c r="A156" s="465">
        <v>15</v>
      </c>
      <c r="B156" s="517" t="str">
        <f>IFERROR(VLOOKUP(A156,'Impact Indicators - Section B'!$A$9:$S$27,19,FALSE),"")</f>
        <v/>
      </c>
      <c r="C156" s="518" t="str">
        <f t="array" ref="C156">IFERROR(IF(INDEX('Disaggregation Records'!$E$3:$E$56,MATCH(RIGHT(L156,255),RIGHT('Disaggregation Records'!$D$3:$D$56,255),0))=0,"",INDEX('Disaggregation Records'!$E$3:$E$56,MATCH(RIGHT(L156,255),RIGHT('Disaggregation Records'!$D$3:$D$56,255),0))),"")</f>
        <v/>
      </c>
      <c r="D156" s="518" t="str">
        <f t="array" ref="D156">IFERROR(IF(INDEX('Disaggregation Records'!$F$3:$F$56,MATCH(RIGHT(L156,255),RIGHT('Disaggregation Records'!$D$3:$D$56,255),0))=0,"",INDEX('Disaggregation Records'!$F$3:$F$56,MATCH(RIGHT(L156,255),RIGHT('Disaggregation Records'!$D$3:$D$56,255),0))),"")</f>
        <v/>
      </c>
      <c r="E156" s="408" t="str">
        <f t="array" ref="E156">IFERROR(IF(INDEX('Disaggregation Data'!$K$3:$K$154,MATCH(RIGHT(M156,255),RIGHT('Disaggregation Data'!$J$3:$J$154,255),0))=0,"",INDEX('Disaggregation Data'!$K$3:$K$154,MATCH(RIGHT(M156,255),RIGHT('Disaggregation Data'!$J$3:$J$154,255),0))),"")</f>
        <v/>
      </c>
      <c r="F156" s="408" t="str">
        <f t="array" ref="F156">IFERROR(IF(INDEX('Disaggregation Data'!$L$3:$L$154,MATCH(RIGHT(M156,255),RIGHT('Disaggregation Data'!$J$3:$J$154,255),0))=0,"",INDEX('Disaggregation Data'!$L$3:$L$154,MATCH(RIGHT(M156,255),RIGHT('Disaggregation Data'!$J$3:$J$154,255),0))),"")</f>
        <v/>
      </c>
      <c r="G156" s="408" t="str">
        <f t="array" ref="G156">IFERROR(IF(INDEX('Disaggregation Data'!$M$3:$M$154,MATCH(RIGHT(M156,255),RIGHT('Disaggregation Data'!$J$3:$J$154,255),0))=0,"",INDEX('Disaggregation Data'!$M$3:$M$154,MATCH(RIGHT(M156,255),RIGHT('Disaggregation Data'!$J$3:$J$154,255),0))),"")</f>
        <v/>
      </c>
      <c r="H156" s="406" t="str">
        <f t="array" ref="H156">IFERROR(IF(INDEX('Disaggregation Data'!$N$3:$N$154,MATCH(RIGHT(M156,255),RIGHT('Disaggregation Data'!$J$3:$J$154,255),0))=0,"",INDEX('Disaggregation Data'!$N$3:$N$154,MATCH(RIGHT(M156,255),RIGHT('Disaggregation Data'!$J$3:$J$154,255),0))),"")</f>
        <v/>
      </c>
      <c r="I156" s="513" t="str">
        <f t="array" ref="I156">IFERROR(IF(INDEX('Disaggregation Records'!$G$3:$G$56,MATCH(RIGHT(L156,255),RIGHT('Disaggregation Records'!$D$3:$D$56,255),0))=0,"",INDEX('Disaggregation Records'!$G$3:$G$56,MATCH(RIGHT(L156,255),RIGHT('Disaggregation Records'!$D$3:$D$56,255),0))),"")</f>
        <v/>
      </c>
      <c r="J156" s="513" t="s">
        <v>430</v>
      </c>
      <c r="K156" s="513">
        <f t="shared" si="8"/>
        <v>148</v>
      </c>
      <c r="L156" s="513" t="str">
        <f t="shared" si="9"/>
        <v/>
      </c>
      <c r="M156" s="513" t="str">
        <f t="shared" si="10"/>
        <v/>
      </c>
      <c r="N156" s="519" t="b">
        <f t="shared" si="11"/>
        <v>0</v>
      </c>
      <c r="O156" s="520" t="s">
        <v>1690</v>
      </c>
      <c r="P156" s="340"/>
      <c r="Q156" s="338"/>
      <c r="U156" s="515"/>
      <c r="V156" s="515"/>
    </row>
    <row r="157" spans="1:22" ht="37.5" customHeight="1" x14ac:dyDescent="0.25">
      <c r="A157" s="465">
        <v>15</v>
      </c>
      <c r="B157" s="517" t="str">
        <f>IFERROR(VLOOKUP(A157,'Impact Indicators - Section B'!$A$9:$S$27,19,FALSE),"")</f>
        <v/>
      </c>
      <c r="C157" s="518" t="str">
        <f t="array" ref="C157">IFERROR(IF(INDEX('Disaggregation Records'!$E$3:$E$56,MATCH(RIGHT(L157,255),RIGHT('Disaggregation Records'!$D$3:$D$56,255),0))=0,"",INDEX('Disaggregation Records'!$E$3:$E$56,MATCH(RIGHT(L157,255),RIGHT('Disaggregation Records'!$D$3:$D$56,255),0))),"")</f>
        <v/>
      </c>
      <c r="D157" s="518" t="str">
        <f t="array" ref="D157">IFERROR(IF(INDEX('Disaggregation Records'!$F$3:$F$56,MATCH(RIGHT(L157,255),RIGHT('Disaggregation Records'!$D$3:$D$56,255),0))=0,"",INDEX('Disaggregation Records'!$F$3:$F$56,MATCH(RIGHT(L157,255),RIGHT('Disaggregation Records'!$D$3:$D$56,255),0))),"")</f>
        <v/>
      </c>
      <c r="E157" s="408" t="str">
        <f t="array" ref="E157">IFERROR(IF(INDEX('Disaggregation Data'!$K$3:$K$154,MATCH(RIGHT(M157,255),RIGHT('Disaggregation Data'!$J$3:$J$154,255),0))=0,"",INDEX('Disaggregation Data'!$K$3:$K$154,MATCH(RIGHT(M157,255),RIGHT('Disaggregation Data'!$J$3:$J$154,255),0))),"")</f>
        <v/>
      </c>
      <c r="F157" s="408" t="str">
        <f t="array" ref="F157">IFERROR(IF(INDEX('Disaggregation Data'!$L$3:$L$154,MATCH(RIGHT(M157,255),RIGHT('Disaggregation Data'!$J$3:$J$154,255),0))=0,"",INDEX('Disaggregation Data'!$L$3:$L$154,MATCH(RIGHT(M157,255),RIGHT('Disaggregation Data'!$J$3:$J$154,255),0))),"")</f>
        <v/>
      </c>
      <c r="G157" s="408" t="str">
        <f t="array" ref="G157">IFERROR(IF(INDEX('Disaggregation Data'!$M$3:$M$154,MATCH(RIGHT(M157,255),RIGHT('Disaggregation Data'!$J$3:$J$154,255),0))=0,"",INDEX('Disaggregation Data'!$M$3:$M$154,MATCH(RIGHT(M157,255),RIGHT('Disaggregation Data'!$J$3:$J$154,255),0))),"")</f>
        <v/>
      </c>
      <c r="H157" s="406" t="str">
        <f t="array" ref="H157">IFERROR(IF(INDEX('Disaggregation Data'!$N$3:$N$154,MATCH(RIGHT(M157,255),RIGHT('Disaggregation Data'!$J$3:$J$154,255),0))=0,"",INDEX('Disaggregation Data'!$N$3:$N$154,MATCH(RIGHT(M157,255),RIGHT('Disaggregation Data'!$J$3:$J$154,255),0))),"")</f>
        <v/>
      </c>
      <c r="I157" s="513" t="str">
        <f t="array" ref="I157">IFERROR(IF(INDEX('Disaggregation Records'!$G$3:$G$56,MATCH(RIGHT(L157,255),RIGHT('Disaggregation Records'!$D$3:$D$56,255),0))=0,"",INDEX('Disaggregation Records'!$G$3:$G$56,MATCH(RIGHT(L157,255),RIGHT('Disaggregation Records'!$D$3:$D$56,255),0))),"")</f>
        <v/>
      </c>
      <c r="J157" s="513" t="s">
        <v>430</v>
      </c>
      <c r="K157" s="513">
        <f t="shared" si="8"/>
        <v>149</v>
      </c>
      <c r="L157" s="513" t="str">
        <f t="shared" si="9"/>
        <v/>
      </c>
      <c r="M157" s="513" t="str">
        <f t="shared" si="10"/>
        <v/>
      </c>
      <c r="N157" s="519" t="b">
        <f t="shared" si="11"/>
        <v>0</v>
      </c>
      <c r="O157" s="520" t="s">
        <v>1691</v>
      </c>
      <c r="P157" s="340"/>
      <c r="Q157" s="338"/>
      <c r="U157" s="515"/>
      <c r="V157" s="515"/>
    </row>
    <row r="158" spans="1:22" ht="37.5" customHeight="1" x14ac:dyDescent="0.25">
      <c r="A158" s="465">
        <v>15</v>
      </c>
      <c r="B158" s="517" t="str">
        <f>IFERROR(VLOOKUP(A158,'Impact Indicators - Section B'!$A$9:$S$27,19,FALSE),"")</f>
        <v/>
      </c>
      <c r="C158" s="518" t="str">
        <f t="array" ref="C158">IFERROR(IF(INDEX('Disaggregation Records'!$E$3:$E$56,MATCH(RIGHT(L158,255),RIGHT('Disaggregation Records'!$D$3:$D$56,255),0))=0,"",INDEX('Disaggregation Records'!$E$3:$E$56,MATCH(RIGHT(L158,255),RIGHT('Disaggregation Records'!$D$3:$D$56,255),0))),"")</f>
        <v/>
      </c>
      <c r="D158" s="518" t="str">
        <f t="array" ref="D158">IFERROR(IF(INDEX('Disaggregation Records'!$F$3:$F$56,MATCH(RIGHT(L158,255),RIGHT('Disaggregation Records'!$D$3:$D$56,255),0))=0,"",INDEX('Disaggregation Records'!$F$3:$F$56,MATCH(RIGHT(L158,255),RIGHT('Disaggregation Records'!$D$3:$D$56,255),0))),"")</f>
        <v/>
      </c>
      <c r="E158" s="408" t="str">
        <f t="array" ref="E158">IFERROR(IF(INDEX('Disaggregation Data'!$K$3:$K$154,MATCH(RIGHT(M158,255),RIGHT('Disaggregation Data'!$J$3:$J$154,255),0))=0,"",INDEX('Disaggregation Data'!$K$3:$K$154,MATCH(RIGHT(M158,255),RIGHT('Disaggregation Data'!$J$3:$J$154,255),0))),"")</f>
        <v/>
      </c>
      <c r="F158" s="408" t="str">
        <f t="array" ref="F158">IFERROR(IF(INDEX('Disaggregation Data'!$L$3:$L$154,MATCH(RIGHT(M158,255),RIGHT('Disaggregation Data'!$J$3:$J$154,255),0))=0,"",INDEX('Disaggregation Data'!$L$3:$L$154,MATCH(RIGHT(M158,255),RIGHT('Disaggregation Data'!$J$3:$J$154,255),0))),"")</f>
        <v/>
      </c>
      <c r="G158" s="408" t="str">
        <f t="array" ref="G158">IFERROR(IF(INDEX('Disaggregation Data'!$M$3:$M$154,MATCH(RIGHT(M158,255),RIGHT('Disaggregation Data'!$J$3:$J$154,255),0))=0,"",INDEX('Disaggregation Data'!$M$3:$M$154,MATCH(RIGHT(M158,255),RIGHT('Disaggregation Data'!$J$3:$J$154,255),0))),"")</f>
        <v/>
      </c>
      <c r="H158" s="406" t="str">
        <f t="array" ref="H158">IFERROR(IF(INDEX('Disaggregation Data'!$N$3:$N$154,MATCH(RIGHT(M158,255),RIGHT('Disaggregation Data'!$J$3:$J$154,255),0))=0,"",INDEX('Disaggregation Data'!$N$3:$N$154,MATCH(RIGHT(M158,255),RIGHT('Disaggregation Data'!$J$3:$J$154,255),0))),"")</f>
        <v/>
      </c>
      <c r="I158" s="513" t="str">
        <f t="array" ref="I158">IFERROR(IF(INDEX('Disaggregation Records'!$G$3:$G$56,MATCH(RIGHT(L158,255),RIGHT('Disaggregation Records'!$D$3:$D$56,255),0))=0,"",INDEX('Disaggregation Records'!$G$3:$G$56,MATCH(RIGHT(L158,255),RIGHT('Disaggregation Records'!$D$3:$D$56,255),0))),"")</f>
        <v/>
      </c>
      <c r="J158" s="513" t="s">
        <v>430</v>
      </c>
      <c r="K158" s="513">
        <f t="shared" si="8"/>
        <v>150</v>
      </c>
      <c r="L158" s="513" t="str">
        <f t="shared" si="9"/>
        <v/>
      </c>
      <c r="M158" s="513" t="str">
        <f t="shared" si="10"/>
        <v/>
      </c>
      <c r="N158" s="519" t="b">
        <f t="shared" si="11"/>
        <v>0</v>
      </c>
      <c r="O158" s="520" t="s">
        <v>1692</v>
      </c>
      <c r="P158" s="340"/>
      <c r="Q158" s="338"/>
      <c r="U158" s="515"/>
      <c r="V158" s="515"/>
    </row>
    <row r="159" spans="1:22" ht="2.1" customHeight="1" thickBot="1" x14ac:dyDescent="0.3">
      <c r="A159" s="341"/>
      <c r="B159" s="342"/>
      <c r="C159" s="342"/>
      <c r="D159" s="342"/>
      <c r="E159" s="342"/>
      <c r="F159" s="342"/>
      <c r="G159" s="342"/>
      <c r="H159" s="342"/>
      <c r="I159" s="342"/>
      <c r="J159" s="343"/>
      <c r="K159" s="343"/>
      <c r="L159" s="343"/>
      <c r="M159" s="343"/>
      <c r="N159" s="343"/>
      <c r="O159" s="342"/>
      <c r="P159" s="344"/>
      <c r="Q159" s="345"/>
    </row>
    <row r="160" spans="1:22" ht="39" customHeight="1" thickBot="1" x14ac:dyDescent="0.3">
      <c r="J160" s="346"/>
      <c r="K160" s="346"/>
      <c r="L160" s="346"/>
      <c r="M160" s="346"/>
      <c r="N160" s="346"/>
      <c r="P160" s="124"/>
      <c r="Q160" s="124"/>
    </row>
    <row r="161" spans="1:22" ht="26.85" hidden="1" customHeight="1" x14ac:dyDescent="0.25">
      <c r="J161" s="346"/>
      <c r="K161" s="346"/>
      <c r="L161" s="346"/>
      <c r="M161" s="346"/>
      <c r="N161" s="346"/>
      <c r="P161" s="124"/>
      <c r="Q161" s="124"/>
    </row>
    <row r="162" spans="1:22" ht="29.25" hidden="1" customHeight="1" x14ac:dyDescent="0.25">
      <c r="J162" s="346"/>
      <c r="K162" s="346"/>
      <c r="L162" s="346"/>
      <c r="M162" s="346"/>
      <c r="N162" s="346"/>
      <c r="P162" s="124"/>
      <c r="Q162" s="124"/>
    </row>
    <row r="163" spans="1:22" ht="20.85" hidden="1" customHeight="1" x14ac:dyDescent="0.25">
      <c r="J163" s="346"/>
      <c r="K163" s="346"/>
      <c r="L163" s="346"/>
      <c r="M163" s="346"/>
      <c r="N163" s="346"/>
      <c r="P163" s="124"/>
      <c r="Q163" s="124"/>
    </row>
    <row r="164" spans="1:22" ht="35.25" hidden="1" customHeight="1" thickBot="1" x14ac:dyDescent="0.3">
      <c r="J164" s="346"/>
      <c r="K164" s="346"/>
      <c r="L164" s="346"/>
      <c r="M164" s="346"/>
      <c r="N164" s="346"/>
      <c r="P164" s="124"/>
      <c r="Q164" s="124"/>
    </row>
    <row r="165" spans="1:22" ht="26.25" customHeight="1" thickBot="1" x14ac:dyDescent="0.3">
      <c r="A165" s="602" t="s">
        <v>29</v>
      </c>
      <c r="B165" s="603"/>
      <c r="C165" s="603"/>
      <c r="D165" s="603"/>
      <c r="E165" s="603"/>
      <c r="F165" s="603"/>
      <c r="G165" s="603"/>
      <c r="H165" s="603"/>
      <c r="I165" s="329"/>
      <c r="J165" s="347"/>
      <c r="K165" s="348"/>
      <c r="L165" s="347"/>
      <c r="M165" s="347"/>
      <c r="N165" s="347"/>
      <c r="O165" s="335"/>
      <c r="P165" s="336"/>
      <c r="Q165" s="337"/>
    </row>
    <row r="166" spans="1:22" ht="49.5" customHeight="1" x14ac:dyDescent="0.25">
      <c r="A166" s="414" t="s">
        <v>23</v>
      </c>
      <c r="B166" s="414" t="s">
        <v>125</v>
      </c>
      <c r="C166" s="414" t="s">
        <v>41</v>
      </c>
      <c r="D166" s="414" t="s">
        <v>31</v>
      </c>
      <c r="E166" s="414" t="s">
        <v>32</v>
      </c>
      <c r="F166" s="414" t="s">
        <v>33</v>
      </c>
      <c r="G166" s="414" t="s">
        <v>18</v>
      </c>
      <c r="H166" s="414" t="s">
        <v>9</v>
      </c>
      <c r="I166" s="508" t="s">
        <v>237</v>
      </c>
      <c r="J166" s="508" t="s">
        <v>276</v>
      </c>
      <c r="K166" s="521">
        <v>0</v>
      </c>
      <c r="L166" s="508" t="s">
        <v>110</v>
      </c>
      <c r="M166" s="508" t="s">
        <v>217</v>
      </c>
      <c r="N166" s="508" t="s">
        <v>60</v>
      </c>
      <c r="O166" s="522" t="s">
        <v>62</v>
      </c>
      <c r="P166" s="349"/>
      <c r="Q166" s="338"/>
      <c r="U166" s="114" t="s">
        <v>301</v>
      </c>
      <c r="V166" s="114" t="s">
        <v>302</v>
      </c>
    </row>
    <row r="167" spans="1:22" ht="37.5" hidden="1" customHeight="1" x14ac:dyDescent="0.25">
      <c r="A167" s="465" t="s">
        <v>84</v>
      </c>
      <c r="B167" s="517" t="str">
        <f>IFERROR(VLOOKUP(A167,'Outcome Indicators - Section C'!$A$10:$S$27,19,FALSE),"")</f>
        <v/>
      </c>
      <c r="C167" s="518" t="str">
        <f t="array" ref="C167">IFERROR(IF(INDEX('Disaggregation Records'!$E$59:$E$92,MATCH(RIGHT(L167,255),RIGHT('Disaggregation Records'!$D$59:$D$92,255),0))=0,"",INDEX('Disaggregation Records'!$E$59:$E$92,MATCH(RIGHT(L167,255),RIGHT('Disaggregation Records'!$D$59:$D$92,255),0))),"")</f>
        <v/>
      </c>
      <c r="D167" s="518" t="str">
        <f t="array" ref="D167">IFERROR(IF(INDEX('Disaggregation Records'!$F$59:$F$92,MATCH(RIGHT(L167,255),RIGHT('Disaggregation Records'!$D$59:$D$92,255),0))=0,"",INDEX('Disaggregation Records'!$F$59:$F$92,MATCH(RIGHT(L167,255),RIGHT('Disaggregation Records'!$D$59:$D$92,255),0))),"")</f>
        <v/>
      </c>
      <c r="E167" s="408" t="str">
        <f t="array" ref="E167">IFERROR(IF(INDEX('Disaggregation Data'!$K$159:$K$310,MATCH(RIGHT(M167,255),RIGHT('Disaggregation Data'!$J$159:$J$310,255),0))=0,"",INDEX('Disaggregation Data'!$K$159:$K$310,MATCH(RIGHT(M167,255),RIGHT('Disaggregation Data'!J$159:$J$310,255),0))),"")</f>
        <v/>
      </c>
      <c r="F167" s="408" t="str">
        <f t="array" ref="F167">IFERROR(IF(INDEX('Disaggregation Data'!$L$159:$L$310,MATCH(RIGHT(M167,255),RIGHT('Disaggregation Data'!$J$159:$J$310,255),0))=0,"",INDEX('Disaggregation Data'!$L$159:$L$310,MATCH(RIGHT(M167,255),RIGHT('Disaggregation Data'!J$159:$J$310,255),0))),"")</f>
        <v/>
      </c>
      <c r="G167" s="408" t="str">
        <f t="array" ref="G167">IFERROR(IF(INDEX('Disaggregation Data'!$M$159:$M$310,MATCH(RIGHT(M167,255),RIGHT('Disaggregation Data'!$J$159:$J$310,255),0))=0,"",INDEX('Disaggregation Data'!$M$159:$M$310,MATCH(RIGHT(M167,255),RIGHT('Disaggregation Data'!J$159:$J$310,255),0))),"")</f>
        <v/>
      </c>
      <c r="H167" s="406" t="str">
        <f t="array" ref="H167">IFERROR(IF(INDEX('Disaggregation Data'!$N$159:$N$310,MATCH(RIGHT(M167,255),RIGHT('Disaggregation Data'!$J$159:$J$310,255),0))=0,"",INDEX('Disaggregation Data'!$N$159:$N$310,MATCH(RIGHT(M167,255),RIGHT('Disaggregation Data'!J$159:$J$310,255),0))),"")</f>
        <v/>
      </c>
      <c r="I167" s="514" t="str">
        <f t="array" ref="I167">IFERROR(IF(INDEX('Disaggregation Records'!$G$59:$G$92,MATCH(RIGHT(L167,255),RIGHT('Disaggregation Records'!$D$59:$D$92,255),0))=0,"",INDEX('Disaggregation Records'!$G$59:$G$92,MATCH(RIGHT(L167,255),RIGHT('Disaggregation Records'!$D$59:$D$92,255),0))),"")</f>
        <v/>
      </c>
      <c r="J167" s="513" t="s">
        <v>61</v>
      </c>
      <c r="K167" s="513">
        <f>IF(B167=B166,K166+1,0)</f>
        <v>0</v>
      </c>
      <c r="L167" s="513" t="str">
        <f>IF(B167&lt;&gt;"",B167&amp;"-"&amp;K167,"")</f>
        <v/>
      </c>
      <c r="M167" s="513" t="str">
        <f>IF(B167&lt;&gt;"",B167&amp;C167&amp;D167,"")</f>
        <v/>
      </c>
      <c r="N167" s="513" t="b">
        <f>IFERROR(IF(B167&lt;&gt;"",TRUE,FALSE),"")</f>
        <v>0</v>
      </c>
      <c r="O167" s="521" t="s">
        <v>61</v>
      </c>
      <c r="P167" s="349"/>
      <c r="Q167" s="338"/>
      <c r="U167" s="339"/>
      <c r="V167" s="339"/>
    </row>
    <row r="168" spans="1:22" ht="50.25" customHeight="1" x14ac:dyDescent="0.25">
      <c r="A168" s="465">
        <v>1</v>
      </c>
      <c r="B168" s="517" t="str">
        <f>IFERROR(VLOOKUP(A168,'Outcome Indicators - Section C'!$A$10:$S$27,19,FALSE),"")</f>
        <v>TB O-4(M): Treatment success rate of RR TB and/or MDR-TB: Percentage of cases with RR and/or MDR-TB successfully treated</v>
      </c>
      <c r="C168" s="518" t="str">
        <f t="array" ref="C168">IFERROR(IF(INDEX('Disaggregation Records'!$E$59:$E$92,MATCH(RIGHT(L168,255),RIGHT('Disaggregation Records'!$D$59:$D$92,255),0))=0,"",INDEX('Disaggregation Records'!$E$59:$E$92,MATCH(RIGHT(L168,255),RIGHT('Disaggregation Records'!$D$59:$D$92,255),0))),"")</f>
        <v>TB case definition</v>
      </c>
      <c r="D168" s="518" t="str">
        <f t="array" ref="D168">IFERROR(IF(INDEX('Disaggregation Records'!$F$59:$F$92,MATCH(RIGHT(L168,255),RIGHT('Disaggregation Records'!$D$59:$D$92,255),0))=0,"",INDEX('Disaggregation Records'!$F$59:$F$92,MATCH(RIGHT(L168,255),RIGHT('Disaggregation Records'!$D$59:$D$92,255),0))),"")</f>
        <v>XDR TB</v>
      </c>
      <c r="E168" s="408" t="s">
        <v>4037</v>
      </c>
      <c r="F168" s="408" t="s">
        <v>369</v>
      </c>
      <c r="G168" s="408" t="str">
        <f t="array" ref="G168">IFERROR(IF(INDEX('Disaggregation Data'!$M$159:$M$310,MATCH(RIGHT(M168,255),RIGHT('Disaggregation Data'!$J$159:$J$310,255),0))=0,"",INDEX('Disaggregation Data'!$M$159:$M$310,MATCH(RIGHT(M168,255),RIGHT('Disaggregation Data'!J$159:$J$310,255),0))),"")</f>
        <v/>
      </c>
      <c r="H168" s="406" t="str">
        <f t="array" ref="H168">IFERROR(IF(INDEX('Disaggregation Data'!$N$159:$N$310,MATCH(RIGHT(M168,255),RIGHT('Disaggregation Data'!$J$159:$J$310,255),0))=0,"",INDEX('Disaggregation Data'!$N$159:$N$310,MATCH(RIGHT(M168,255),RIGHT('Disaggregation Data'!J$159:$J$310,255),0))),"")</f>
        <v/>
      </c>
      <c r="I168" s="514" t="str">
        <f t="array" ref="I168">IFERROR(IF(INDEX('Disaggregation Records'!$G$59:$G$92,MATCH(RIGHT(L168,255),RIGHT('Disaggregation Records'!$D$59:$D$92,255),0))=0,"",INDEX('Disaggregation Records'!$G$59:$G$92,MATCH(RIGHT(L168,255),RIGHT('Disaggregation Records'!$D$59:$D$92,255),0))),"")</f>
        <v>a1L36000002NzjYEAS</v>
      </c>
      <c r="J168" s="513" t="s">
        <v>758</v>
      </c>
      <c r="K168" s="513">
        <f t="shared" ref="K168:K231" si="12">IF(B168=B167,K167+1,0)</f>
        <v>0</v>
      </c>
      <c r="L168" s="513" t="str">
        <f t="shared" ref="L168:L231" si="13">IF(B168&lt;&gt;"",B168&amp;"-"&amp;K168,"")</f>
        <v>TB O-4(M): Treatment success rate of RR TB and/or MDR-TB: Percentage of cases with RR and/or MDR-TB successfully treated-0</v>
      </c>
      <c r="M168" s="513" t="str">
        <f t="shared" ref="M168:M231" si="14">IF(B168&lt;&gt;"",B168&amp;C168&amp;D168,"")</f>
        <v>TB O-4(M): Treatment success rate of RR TB and/or MDR-TB: Percentage of cases with RR and/or MDR-TB successfully treatedTB case definitionXDR TB</v>
      </c>
      <c r="N168" s="513" t="b">
        <f t="shared" ref="N168:N231" si="15">IFERROR(IF(B168&lt;&gt;"",TRUE,FALSE),"")</f>
        <v>1</v>
      </c>
      <c r="O168" s="521" t="s">
        <v>1693</v>
      </c>
      <c r="P168" s="349"/>
      <c r="Q168" s="338"/>
      <c r="U168" s="515" t="s">
        <v>4038</v>
      </c>
      <c r="V168" s="515" t="s">
        <v>4039</v>
      </c>
    </row>
    <row r="169" spans="1:22" ht="37.5" customHeight="1" x14ac:dyDescent="0.25">
      <c r="A169" s="465">
        <v>1</v>
      </c>
      <c r="B169" s="517" t="str">
        <f>IFERROR(VLOOKUP(A169,'Outcome Indicators - Section C'!$A$10:$S$27,19,FALSE),"")</f>
        <v>TB O-4(M): Treatment success rate of RR TB and/or MDR-TB: Percentage of cases with RR and/or MDR-TB successfully treated</v>
      </c>
      <c r="C169" s="518" t="str">
        <f t="array" ref="C169">IFERROR(IF(INDEX('Disaggregation Records'!$E$59:$E$92,MATCH(RIGHT(L169,255),RIGHT('Disaggregation Records'!$D$59:$D$92,255),0))=0,"",INDEX('Disaggregation Records'!$E$59:$E$92,MATCH(RIGHT(L169,255),RIGHT('Disaggregation Records'!$D$59:$D$92,255),0))),"")</f>
        <v/>
      </c>
      <c r="D169" s="518" t="str">
        <f t="array" ref="D169">IFERROR(IF(INDEX('Disaggregation Records'!$F$59:$F$92,MATCH(RIGHT(L169,255),RIGHT('Disaggregation Records'!$D$59:$D$92,255),0))=0,"",INDEX('Disaggregation Records'!$F$59:$F$92,MATCH(RIGHT(L169,255),RIGHT('Disaggregation Records'!$D$59:$D$92,255),0))),"")</f>
        <v/>
      </c>
      <c r="E169" s="408" t="str">
        <f t="array" ref="E169">IFERROR(IF(INDEX('Disaggregation Data'!$K$159:$K$310,MATCH(RIGHT(M169,255),RIGHT('Disaggregation Data'!$J$159:$J$310,255),0))=0,"",INDEX('Disaggregation Data'!$K$159:$K$310,MATCH(RIGHT(M169,255),RIGHT('Disaggregation Data'!J$159:$J$310,255),0))),"")</f>
        <v/>
      </c>
      <c r="F169" s="408" t="str">
        <f t="array" ref="F169">IFERROR(IF(INDEX('Disaggregation Data'!$L$159:$L$310,MATCH(RIGHT(M169,255),RIGHT('Disaggregation Data'!$J$159:$J$310,255),0))=0,"",INDEX('Disaggregation Data'!$L$159:$L$310,MATCH(RIGHT(M169,255),RIGHT('Disaggregation Data'!J$159:$J$310,255),0))),"")</f>
        <v/>
      </c>
      <c r="G169" s="408" t="str">
        <f t="array" ref="G169">IFERROR(IF(INDEX('Disaggregation Data'!$M$159:$M$310,MATCH(RIGHT(M169,255),RIGHT('Disaggregation Data'!$J$159:$J$310,255),0))=0,"",INDEX('Disaggregation Data'!$M$159:$M$310,MATCH(RIGHT(M169,255),RIGHT('Disaggregation Data'!J$159:$J$310,255),0))),"")</f>
        <v/>
      </c>
      <c r="H169" s="406" t="str">
        <f t="array" ref="H169">IFERROR(IF(INDEX('Disaggregation Data'!$N$159:$N$310,MATCH(RIGHT(M169,255),RIGHT('Disaggregation Data'!$J$159:$J$310,255),0))=0,"",INDEX('Disaggregation Data'!$N$159:$N$310,MATCH(RIGHT(M169,255),RIGHT('Disaggregation Data'!J$159:$J$310,255),0))),"")</f>
        <v/>
      </c>
      <c r="I169" s="514" t="str">
        <f t="array" ref="I169">IFERROR(IF(INDEX('Disaggregation Records'!$G$59:$G$92,MATCH(RIGHT(L169,255),RIGHT('Disaggregation Records'!$D$59:$D$92,255),0))=0,"",INDEX('Disaggregation Records'!$G$59:$G$92,MATCH(RIGHT(L169,255),RIGHT('Disaggregation Records'!$D$59:$D$92,255),0))),"")</f>
        <v/>
      </c>
      <c r="J169" s="513" t="s">
        <v>758</v>
      </c>
      <c r="K169" s="513">
        <f t="shared" si="12"/>
        <v>1</v>
      </c>
      <c r="L169" s="513" t="str">
        <f t="shared" si="13"/>
        <v>TB O-4(M): Treatment success rate of RR TB and/or MDR-TB: Percentage of cases with RR and/or MDR-TB successfully treated-1</v>
      </c>
      <c r="M169" s="513" t="str">
        <f t="shared" si="14"/>
        <v>TB O-4(M): Treatment success rate of RR TB and/or MDR-TB: Percentage of cases with RR and/or MDR-TB successfully treated</v>
      </c>
      <c r="N169" s="513" t="b">
        <f t="shared" si="15"/>
        <v>1</v>
      </c>
      <c r="O169" s="521" t="s">
        <v>1694</v>
      </c>
      <c r="P169" s="349"/>
      <c r="Q169" s="338"/>
      <c r="U169" s="515"/>
      <c r="V169" s="515"/>
    </row>
    <row r="170" spans="1:22" ht="37.5" customHeight="1" x14ac:dyDescent="0.25">
      <c r="A170" s="465">
        <v>1</v>
      </c>
      <c r="B170" s="517" t="str">
        <f>IFERROR(VLOOKUP(A170,'Outcome Indicators - Section C'!$A$10:$S$27,19,FALSE),"")</f>
        <v>TB O-4(M): Treatment success rate of RR TB and/or MDR-TB: Percentage of cases with RR and/or MDR-TB successfully treated</v>
      </c>
      <c r="C170" s="518" t="str">
        <f t="array" ref="C170">IFERROR(IF(INDEX('Disaggregation Records'!$E$59:$E$92,MATCH(RIGHT(L170,255),RIGHT('Disaggregation Records'!$D$59:$D$92,255),0))=0,"",INDEX('Disaggregation Records'!$E$59:$E$92,MATCH(RIGHT(L170,255),RIGHT('Disaggregation Records'!$D$59:$D$92,255),0))),"")</f>
        <v/>
      </c>
      <c r="D170" s="518" t="str">
        <f t="array" ref="D170">IFERROR(IF(INDEX('Disaggregation Records'!$F$59:$F$92,MATCH(RIGHT(L170,255),RIGHT('Disaggregation Records'!$D$59:$D$92,255),0))=0,"",INDEX('Disaggregation Records'!$F$59:$F$92,MATCH(RIGHT(L170,255),RIGHT('Disaggregation Records'!$D$59:$D$92,255),0))),"")</f>
        <v/>
      </c>
      <c r="E170" s="408" t="str">
        <f t="array" ref="E170">IFERROR(IF(INDEX('Disaggregation Data'!$K$159:$K$310,MATCH(RIGHT(M170,255),RIGHT('Disaggregation Data'!$J$159:$J$310,255),0))=0,"",INDEX('Disaggregation Data'!$K$159:$K$310,MATCH(RIGHT(M170,255),RIGHT('Disaggregation Data'!J$159:$J$310,255),0))),"")</f>
        <v/>
      </c>
      <c r="F170" s="408" t="str">
        <f t="array" ref="F170">IFERROR(IF(INDEX('Disaggregation Data'!$L$159:$L$310,MATCH(RIGHT(M170,255),RIGHT('Disaggregation Data'!$J$159:$J$310,255),0))=0,"",INDEX('Disaggregation Data'!$L$159:$L$310,MATCH(RIGHT(M170,255),RIGHT('Disaggregation Data'!J$159:$J$310,255),0))),"")</f>
        <v/>
      </c>
      <c r="G170" s="408" t="str">
        <f t="array" ref="G170">IFERROR(IF(INDEX('Disaggregation Data'!$M$159:$M$310,MATCH(RIGHT(M170,255),RIGHT('Disaggregation Data'!$J$159:$J$310,255),0))=0,"",INDEX('Disaggregation Data'!$M$159:$M$310,MATCH(RIGHT(M170,255),RIGHT('Disaggregation Data'!J$159:$J$310,255),0))),"")</f>
        <v/>
      </c>
      <c r="H170" s="406" t="str">
        <f t="array" ref="H170">IFERROR(IF(INDEX('Disaggregation Data'!$N$159:$N$310,MATCH(RIGHT(M170,255),RIGHT('Disaggregation Data'!$J$159:$J$310,255),0))=0,"",INDEX('Disaggregation Data'!$N$159:$N$310,MATCH(RIGHT(M170,255),RIGHT('Disaggregation Data'!J$159:$J$310,255),0))),"")</f>
        <v/>
      </c>
      <c r="I170" s="514" t="str">
        <f t="array" ref="I170">IFERROR(IF(INDEX('Disaggregation Records'!$G$59:$G$92,MATCH(RIGHT(L170,255),RIGHT('Disaggregation Records'!$D$59:$D$92,255),0))=0,"",INDEX('Disaggregation Records'!$G$59:$G$92,MATCH(RIGHT(L170,255),RIGHT('Disaggregation Records'!$D$59:$D$92,255),0))),"")</f>
        <v/>
      </c>
      <c r="J170" s="513" t="s">
        <v>758</v>
      </c>
      <c r="K170" s="513">
        <f t="shared" si="12"/>
        <v>2</v>
      </c>
      <c r="L170" s="513" t="str">
        <f t="shared" si="13"/>
        <v>TB O-4(M): Treatment success rate of RR TB and/or MDR-TB: Percentage of cases with RR and/or MDR-TB successfully treated-2</v>
      </c>
      <c r="M170" s="513" t="str">
        <f t="shared" si="14"/>
        <v>TB O-4(M): Treatment success rate of RR TB and/or MDR-TB: Percentage of cases with RR and/or MDR-TB successfully treated</v>
      </c>
      <c r="N170" s="513" t="b">
        <f t="shared" si="15"/>
        <v>1</v>
      </c>
      <c r="O170" s="521" t="s">
        <v>1695</v>
      </c>
      <c r="P170" s="349"/>
      <c r="Q170" s="338"/>
      <c r="U170" s="515"/>
      <c r="V170" s="515"/>
    </row>
    <row r="171" spans="1:22" ht="37.5" customHeight="1" x14ac:dyDescent="0.25">
      <c r="A171" s="465">
        <v>1</v>
      </c>
      <c r="B171" s="517" t="str">
        <f>IFERROR(VLOOKUP(A171,'Outcome Indicators - Section C'!$A$10:$S$27,19,FALSE),"")</f>
        <v>TB O-4(M): Treatment success rate of RR TB and/or MDR-TB: Percentage of cases with RR and/or MDR-TB successfully treated</v>
      </c>
      <c r="C171" s="518" t="str">
        <f t="array" ref="C171">IFERROR(IF(INDEX('Disaggregation Records'!$E$59:$E$92,MATCH(RIGHT(L171,255),RIGHT('Disaggregation Records'!$D$59:$D$92,255),0))=0,"",INDEX('Disaggregation Records'!$E$59:$E$92,MATCH(RIGHT(L171,255),RIGHT('Disaggregation Records'!$D$59:$D$92,255),0))),"")</f>
        <v/>
      </c>
      <c r="D171" s="518" t="str">
        <f t="array" ref="D171">IFERROR(IF(INDEX('Disaggregation Records'!$F$59:$F$92,MATCH(RIGHT(L171,255),RIGHT('Disaggregation Records'!$D$59:$D$92,255),0))=0,"",INDEX('Disaggregation Records'!$F$59:$F$92,MATCH(RIGHT(L171,255),RIGHT('Disaggregation Records'!$D$59:$D$92,255),0))),"")</f>
        <v/>
      </c>
      <c r="E171" s="408" t="str">
        <f t="array" ref="E171">IFERROR(IF(INDEX('Disaggregation Data'!$K$159:$K$310,MATCH(RIGHT(M171,255),RIGHT('Disaggregation Data'!$J$159:$J$310,255),0))=0,"",INDEX('Disaggregation Data'!$K$159:$K$310,MATCH(RIGHT(M171,255),RIGHT('Disaggregation Data'!J$159:$J$310,255),0))),"")</f>
        <v/>
      </c>
      <c r="F171" s="408" t="str">
        <f t="array" ref="F171">IFERROR(IF(INDEX('Disaggregation Data'!$L$159:$L$310,MATCH(RIGHT(M171,255),RIGHT('Disaggregation Data'!$J$159:$J$310,255),0))=0,"",INDEX('Disaggregation Data'!$L$159:$L$310,MATCH(RIGHT(M171,255),RIGHT('Disaggregation Data'!J$159:$J$310,255),0))),"")</f>
        <v/>
      </c>
      <c r="G171" s="408" t="str">
        <f t="array" ref="G171">IFERROR(IF(INDEX('Disaggregation Data'!$M$159:$M$310,MATCH(RIGHT(M171,255),RIGHT('Disaggregation Data'!$J$159:$J$310,255),0))=0,"",INDEX('Disaggregation Data'!$M$159:$M$310,MATCH(RIGHT(M171,255),RIGHT('Disaggregation Data'!J$159:$J$310,255),0))),"")</f>
        <v/>
      </c>
      <c r="H171" s="406" t="str">
        <f t="array" ref="H171">IFERROR(IF(INDEX('Disaggregation Data'!$N$159:$N$310,MATCH(RIGHT(M171,255),RIGHT('Disaggregation Data'!$J$159:$J$310,255),0))=0,"",INDEX('Disaggregation Data'!$N$159:$N$310,MATCH(RIGHT(M171,255),RIGHT('Disaggregation Data'!J$159:$J$310,255),0))),"")</f>
        <v/>
      </c>
      <c r="I171" s="514" t="str">
        <f t="array" ref="I171">IFERROR(IF(INDEX('Disaggregation Records'!$G$59:$G$92,MATCH(RIGHT(L171,255),RIGHT('Disaggregation Records'!$D$59:$D$92,255),0))=0,"",INDEX('Disaggregation Records'!$G$59:$G$92,MATCH(RIGHT(L171,255),RIGHT('Disaggregation Records'!$D$59:$D$92,255),0))),"")</f>
        <v/>
      </c>
      <c r="J171" s="513" t="s">
        <v>758</v>
      </c>
      <c r="K171" s="513">
        <f t="shared" si="12"/>
        <v>3</v>
      </c>
      <c r="L171" s="513" t="str">
        <f t="shared" si="13"/>
        <v>TB O-4(M): Treatment success rate of RR TB and/or MDR-TB: Percentage of cases with RR and/or MDR-TB successfully treated-3</v>
      </c>
      <c r="M171" s="513" t="str">
        <f t="shared" si="14"/>
        <v>TB O-4(M): Treatment success rate of RR TB and/or MDR-TB: Percentage of cases with RR and/or MDR-TB successfully treated</v>
      </c>
      <c r="N171" s="513" t="b">
        <f t="shared" si="15"/>
        <v>1</v>
      </c>
      <c r="O171" s="521" t="s">
        <v>1696</v>
      </c>
      <c r="P171" s="349"/>
      <c r="Q171" s="338"/>
      <c r="U171" s="515"/>
      <c r="V171" s="515"/>
    </row>
    <row r="172" spans="1:22" ht="37.5" customHeight="1" x14ac:dyDescent="0.25">
      <c r="A172" s="465">
        <v>1</v>
      </c>
      <c r="B172" s="517" t="str">
        <f>IFERROR(VLOOKUP(A172,'Outcome Indicators - Section C'!$A$10:$S$27,19,FALSE),"")</f>
        <v>TB O-4(M): Treatment success rate of RR TB and/or MDR-TB: Percentage of cases with RR and/or MDR-TB successfully treated</v>
      </c>
      <c r="C172" s="518" t="str">
        <f t="array" ref="C172">IFERROR(IF(INDEX('Disaggregation Records'!$E$59:$E$92,MATCH(RIGHT(L172,255),RIGHT('Disaggregation Records'!$D$59:$D$92,255),0))=0,"",INDEX('Disaggregation Records'!$E$59:$E$92,MATCH(RIGHT(L172,255),RIGHT('Disaggregation Records'!$D$59:$D$92,255),0))),"")</f>
        <v/>
      </c>
      <c r="D172" s="518" t="str">
        <f t="array" ref="D172">IFERROR(IF(INDEX('Disaggregation Records'!$F$59:$F$92,MATCH(RIGHT(L172,255),RIGHT('Disaggregation Records'!$D$59:$D$92,255),0))=0,"",INDEX('Disaggregation Records'!$F$59:$F$92,MATCH(RIGHT(L172,255),RIGHT('Disaggregation Records'!$D$59:$D$92,255),0))),"")</f>
        <v/>
      </c>
      <c r="E172" s="408" t="str">
        <f t="array" ref="E172">IFERROR(IF(INDEX('Disaggregation Data'!$K$159:$K$310,MATCH(RIGHT(M172,255),RIGHT('Disaggregation Data'!$J$159:$J$310,255),0))=0,"",INDEX('Disaggregation Data'!$K$159:$K$310,MATCH(RIGHT(M172,255),RIGHT('Disaggregation Data'!J$159:$J$310,255),0))),"")</f>
        <v/>
      </c>
      <c r="F172" s="408" t="str">
        <f t="array" ref="F172">IFERROR(IF(INDEX('Disaggregation Data'!$L$159:$L$310,MATCH(RIGHT(M172,255),RIGHT('Disaggregation Data'!$J$159:$J$310,255),0))=0,"",INDEX('Disaggregation Data'!$L$159:$L$310,MATCH(RIGHT(M172,255),RIGHT('Disaggregation Data'!J$159:$J$310,255),0))),"")</f>
        <v/>
      </c>
      <c r="G172" s="408" t="str">
        <f t="array" ref="G172">IFERROR(IF(INDEX('Disaggregation Data'!$M$159:$M$310,MATCH(RIGHT(M172,255),RIGHT('Disaggregation Data'!$J$159:$J$310,255),0))=0,"",INDEX('Disaggregation Data'!$M$159:$M$310,MATCH(RIGHT(M172,255),RIGHT('Disaggregation Data'!J$159:$J$310,255),0))),"")</f>
        <v/>
      </c>
      <c r="H172" s="406" t="str">
        <f t="array" ref="H172">IFERROR(IF(INDEX('Disaggregation Data'!$N$159:$N$310,MATCH(RIGHT(M172,255),RIGHT('Disaggregation Data'!$J$159:$J$310,255),0))=0,"",INDEX('Disaggregation Data'!$N$159:$N$310,MATCH(RIGHT(M172,255),RIGHT('Disaggregation Data'!J$159:$J$310,255),0))),"")</f>
        <v/>
      </c>
      <c r="I172" s="514" t="str">
        <f t="array" ref="I172">IFERROR(IF(INDEX('Disaggregation Records'!$G$59:$G$92,MATCH(RIGHT(L172,255),RIGHT('Disaggregation Records'!$D$59:$D$92,255),0))=0,"",INDEX('Disaggregation Records'!$G$59:$G$92,MATCH(RIGHT(L172,255),RIGHT('Disaggregation Records'!$D$59:$D$92,255),0))),"")</f>
        <v/>
      </c>
      <c r="J172" s="513" t="s">
        <v>758</v>
      </c>
      <c r="K172" s="513">
        <f t="shared" si="12"/>
        <v>4</v>
      </c>
      <c r="L172" s="513" t="str">
        <f t="shared" si="13"/>
        <v>TB O-4(M): Treatment success rate of RR TB and/or MDR-TB: Percentage of cases with RR and/or MDR-TB successfully treated-4</v>
      </c>
      <c r="M172" s="513" t="str">
        <f t="shared" si="14"/>
        <v>TB O-4(M): Treatment success rate of RR TB and/or MDR-TB: Percentage of cases with RR and/or MDR-TB successfully treated</v>
      </c>
      <c r="N172" s="513" t="b">
        <f t="shared" si="15"/>
        <v>1</v>
      </c>
      <c r="O172" s="521" t="s">
        <v>1697</v>
      </c>
      <c r="P172" s="349"/>
      <c r="Q172" s="338"/>
      <c r="U172" s="515"/>
      <c r="V172" s="515"/>
    </row>
    <row r="173" spans="1:22" ht="37.5" customHeight="1" x14ac:dyDescent="0.25">
      <c r="A173" s="465">
        <v>1</v>
      </c>
      <c r="B173" s="517" t="str">
        <f>IFERROR(VLOOKUP(A173,'Outcome Indicators - Section C'!$A$10:$S$27,19,FALSE),"")</f>
        <v>TB O-4(M): Treatment success rate of RR TB and/or MDR-TB: Percentage of cases with RR and/or MDR-TB successfully treated</v>
      </c>
      <c r="C173" s="518" t="str">
        <f t="array" ref="C173">IFERROR(IF(INDEX('Disaggregation Records'!$E$59:$E$92,MATCH(RIGHT(L173,255),RIGHT('Disaggregation Records'!$D$59:$D$92,255),0))=0,"",INDEX('Disaggregation Records'!$E$59:$E$92,MATCH(RIGHT(L173,255),RIGHT('Disaggregation Records'!$D$59:$D$92,255),0))),"")</f>
        <v/>
      </c>
      <c r="D173" s="518" t="str">
        <f t="array" ref="D173">IFERROR(IF(INDEX('Disaggregation Records'!$F$59:$F$92,MATCH(RIGHT(L173,255),RIGHT('Disaggregation Records'!$D$59:$D$92,255),0))=0,"",INDEX('Disaggregation Records'!$F$59:$F$92,MATCH(RIGHT(L173,255),RIGHT('Disaggregation Records'!$D$59:$D$92,255),0))),"")</f>
        <v/>
      </c>
      <c r="E173" s="408" t="str">
        <f t="array" ref="E173">IFERROR(IF(INDEX('Disaggregation Data'!$K$159:$K$310,MATCH(RIGHT(M173,255),RIGHT('Disaggregation Data'!$J$159:$J$310,255),0))=0,"",INDEX('Disaggregation Data'!$K$159:$K$310,MATCH(RIGHT(M173,255),RIGHT('Disaggregation Data'!J$159:$J$310,255),0))),"")</f>
        <v/>
      </c>
      <c r="F173" s="408" t="str">
        <f t="array" ref="F173">IFERROR(IF(INDEX('Disaggregation Data'!$L$159:$L$310,MATCH(RIGHT(M173,255),RIGHT('Disaggregation Data'!$J$159:$J$310,255),0))=0,"",INDEX('Disaggregation Data'!$L$159:$L$310,MATCH(RIGHT(M173,255),RIGHT('Disaggregation Data'!J$159:$J$310,255),0))),"")</f>
        <v/>
      </c>
      <c r="G173" s="408" t="str">
        <f t="array" ref="G173">IFERROR(IF(INDEX('Disaggregation Data'!$M$159:$M$310,MATCH(RIGHT(M173,255),RIGHT('Disaggregation Data'!$J$159:$J$310,255),0))=0,"",INDEX('Disaggregation Data'!$M$159:$M$310,MATCH(RIGHT(M173,255),RIGHT('Disaggregation Data'!J$159:$J$310,255),0))),"")</f>
        <v/>
      </c>
      <c r="H173" s="406" t="str">
        <f t="array" ref="H173">IFERROR(IF(INDEX('Disaggregation Data'!$N$159:$N$310,MATCH(RIGHT(M173,255),RIGHT('Disaggregation Data'!$J$159:$J$310,255),0))=0,"",INDEX('Disaggregation Data'!$N$159:$N$310,MATCH(RIGHT(M173,255),RIGHT('Disaggregation Data'!J$159:$J$310,255),0))),"")</f>
        <v/>
      </c>
      <c r="I173" s="514" t="str">
        <f t="array" ref="I173">IFERROR(IF(INDEX('Disaggregation Records'!$G$59:$G$92,MATCH(RIGHT(L173,255),RIGHT('Disaggregation Records'!$D$59:$D$92,255),0))=0,"",INDEX('Disaggregation Records'!$G$59:$G$92,MATCH(RIGHT(L173,255),RIGHT('Disaggregation Records'!$D$59:$D$92,255),0))),"")</f>
        <v/>
      </c>
      <c r="J173" s="513" t="s">
        <v>758</v>
      </c>
      <c r="K173" s="513">
        <f t="shared" si="12"/>
        <v>5</v>
      </c>
      <c r="L173" s="513" t="str">
        <f t="shared" si="13"/>
        <v>TB O-4(M): Treatment success rate of RR TB and/or MDR-TB: Percentage of cases with RR and/or MDR-TB successfully treated-5</v>
      </c>
      <c r="M173" s="513" t="str">
        <f t="shared" si="14"/>
        <v>TB O-4(M): Treatment success rate of RR TB and/or MDR-TB: Percentage of cases with RR and/or MDR-TB successfully treated</v>
      </c>
      <c r="N173" s="513" t="b">
        <f t="shared" si="15"/>
        <v>1</v>
      </c>
      <c r="O173" s="521" t="s">
        <v>1698</v>
      </c>
      <c r="P173" s="349"/>
      <c r="Q173" s="338"/>
      <c r="U173" s="515"/>
      <c r="V173" s="515"/>
    </row>
    <row r="174" spans="1:22" ht="37.5" customHeight="1" x14ac:dyDescent="0.25">
      <c r="A174" s="465">
        <v>1</v>
      </c>
      <c r="B174" s="517" t="str">
        <f>IFERROR(VLOOKUP(A174,'Outcome Indicators - Section C'!$A$10:$S$27,19,FALSE),"")</f>
        <v>TB O-4(M): Treatment success rate of RR TB and/or MDR-TB: Percentage of cases with RR and/or MDR-TB successfully treated</v>
      </c>
      <c r="C174" s="518" t="str">
        <f t="array" ref="C174">IFERROR(IF(INDEX('Disaggregation Records'!$E$59:$E$92,MATCH(RIGHT(L174,255),RIGHT('Disaggregation Records'!$D$59:$D$92,255),0))=0,"",INDEX('Disaggregation Records'!$E$59:$E$92,MATCH(RIGHT(L174,255),RIGHT('Disaggregation Records'!$D$59:$D$92,255),0))),"")</f>
        <v/>
      </c>
      <c r="D174" s="518" t="str">
        <f t="array" ref="D174">IFERROR(IF(INDEX('Disaggregation Records'!$F$59:$F$92,MATCH(RIGHT(L174,255),RIGHT('Disaggregation Records'!$D$59:$D$92,255),0))=0,"",INDEX('Disaggregation Records'!$F$59:$F$92,MATCH(RIGHT(L174,255),RIGHT('Disaggregation Records'!$D$59:$D$92,255),0))),"")</f>
        <v/>
      </c>
      <c r="E174" s="408" t="str">
        <f t="array" ref="E174">IFERROR(IF(INDEX('Disaggregation Data'!$K$159:$K$310,MATCH(RIGHT(M174,255),RIGHT('Disaggregation Data'!$J$159:$J$310,255),0))=0,"",INDEX('Disaggregation Data'!$K$159:$K$310,MATCH(RIGHT(M174,255),RIGHT('Disaggregation Data'!J$159:$J$310,255),0))),"")</f>
        <v/>
      </c>
      <c r="F174" s="408" t="str">
        <f t="array" ref="F174">IFERROR(IF(INDEX('Disaggregation Data'!$L$159:$L$310,MATCH(RIGHT(M174,255),RIGHT('Disaggregation Data'!$J$159:$J$310,255),0))=0,"",INDEX('Disaggregation Data'!$L$159:$L$310,MATCH(RIGHT(M174,255),RIGHT('Disaggregation Data'!J$159:$J$310,255),0))),"")</f>
        <v/>
      </c>
      <c r="G174" s="408" t="str">
        <f t="array" ref="G174">IFERROR(IF(INDEX('Disaggregation Data'!$M$159:$M$310,MATCH(RIGHT(M174,255),RIGHT('Disaggregation Data'!$J$159:$J$310,255),0))=0,"",INDEX('Disaggregation Data'!$M$159:$M$310,MATCH(RIGHT(M174,255),RIGHT('Disaggregation Data'!J$159:$J$310,255),0))),"")</f>
        <v/>
      </c>
      <c r="H174" s="406" t="str">
        <f t="array" ref="H174">IFERROR(IF(INDEX('Disaggregation Data'!$N$159:$N$310,MATCH(RIGHT(M174,255),RIGHT('Disaggregation Data'!$J$159:$J$310,255),0))=0,"",INDEX('Disaggregation Data'!$N$159:$N$310,MATCH(RIGHT(M174,255),RIGHT('Disaggregation Data'!J$159:$J$310,255),0))),"")</f>
        <v/>
      </c>
      <c r="I174" s="514" t="str">
        <f t="array" ref="I174">IFERROR(IF(INDEX('Disaggregation Records'!$G$59:$G$92,MATCH(RIGHT(L174,255),RIGHT('Disaggregation Records'!$D$59:$D$92,255),0))=0,"",INDEX('Disaggregation Records'!$G$59:$G$92,MATCH(RIGHT(L174,255),RIGHT('Disaggregation Records'!$D$59:$D$92,255),0))),"")</f>
        <v/>
      </c>
      <c r="J174" s="513" t="s">
        <v>758</v>
      </c>
      <c r="K174" s="513">
        <f t="shared" si="12"/>
        <v>6</v>
      </c>
      <c r="L174" s="513" t="str">
        <f t="shared" si="13"/>
        <v>TB O-4(M): Treatment success rate of RR TB and/or MDR-TB: Percentage of cases with RR and/or MDR-TB successfully treated-6</v>
      </c>
      <c r="M174" s="513" t="str">
        <f t="shared" si="14"/>
        <v>TB O-4(M): Treatment success rate of RR TB and/or MDR-TB: Percentage of cases with RR and/or MDR-TB successfully treated</v>
      </c>
      <c r="N174" s="513" t="b">
        <f t="shared" si="15"/>
        <v>1</v>
      </c>
      <c r="O174" s="521" t="s">
        <v>1699</v>
      </c>
      <c r="P174" s="349"/>
      <c r="Q174" s="338"/>
      <c r="U174" s="515"/>
      <c r="V174" s="515"/>
    </row>
    <row r="175" spans="1:22" ht="37.5" customHeight="1" x14ac:dyDescent="0.25">
      <c r="A175" s="465">
        <v>1</v>
      </c>
      <c r="B175" s="517" t="str">
        <f>IFERROR(VLOOKUP(A175,'Outcome Indicators - Section C'!$A$10:$S$27,19,FALSE),"")</f>
        <v>TB O-4(M): Treatment success rate of RR TB and/or MDR-TB: Percentage of cases with RR and/or MDR-TB successfully treated</v>
      </c>
      <c r="C175" s="518" t="str">
        <f t="array" ref="C175">IFERROR(IF(INDEX('Disaggregation Records'!$E$59:$E$92,MATCH(RIGHT(L175,255),RIGHT('Disaggregation Records'!$D$59:$D$92,255),0))=0,"",INDEX('Disaggregation Records'!$E$59:$E$92,MATCH(RIGHT(L175,255),RIGHT('Disaggregation Records'!$D$59:$D$92,255),0))),"")</f>
        <v/>
      </c>
      <c r="D175" s="518" t="str">
        <f t="array" ref="D175">IFERROR(IF(INDEX('Disaggregation Records'!$F$59:$F$92,MATCH(RIGHT(L175,255),RIGHT('Disaggregation Records'!$D$59:$D$92,255),0))=0,"",INDEX('Disaggregation Records'!$F$59:$F$92,MATCH(RIGHT(L175,255),RIGHT('Disaggregation Records'!$D$59:$D$92,255),0))),"")</f>
        <v/>
      </c>
      <c r="E175" s="408" t="str">
        <f t="array" ref="E175">IFERROR(IF(INDEX('Disaggregation Data'!$K$159:$K$310,MATCH(RIGHT(M175,255),RIGHT('Disaggregation Data'!$J$159:$J$310,255),0))=0,"",INDEX('Disaggregation Data'!$K$159:$K$310,MATCH(RIGHT(M175,255),RIGHT('Disaggregation Data'!J$159:$J$310,255),0))),"")</f>
        <v/>
      </c>
      <c r="F175" s="408" t="str">
        <f t="array" ref="F175">IFERROR(IF(INDEX('Disaggregation Data'!$L$159:$L$310,MATCH(RIGHT(M175,255),RIGHT('Disaggregation Data'!$J$159:$J$310,255),0))=0,"",INDEX('Disaggregation Data'!$L$159:$L$310,MATCH(RIGHT(M175,255),RIGHT('Disaggregation Data'!J$159:$J$310,255),0))),"")</f>
        <v/>
      </c>
      <c r="G175" s="408" t="str">
        <f t="array" ref="G175">IFERROR(IF(INDEX('Disaggregation Data'!$M$159:$M$310,MATCH(RIGHT(M175,255),RIGHT('Disaggregation Data'!$J$159:$J$310,255),0))=0,"",INDEX('Disaggregation Data'!$M$159:$M$310,MATCH(RIGHT(M175,255),RIGHT('Disaggregation Data'!J$159:$J$310,255),0))),"")</f>
        <v/>
      </c>
      <c r="H175" s="406" t="str">
        <f t="array" ref="H175">IFERROR(IF(INDEX('Disaggregation Data'!$N$159:$N$310,MATCH(RIGHT(M175,255),RIGHT('Disaggregation Data'!$J$159:$J$310,255),0))=0,"",INDEX('Disaggregation Data'!$N$159:$N$310,MATCH(RIGHT(M175,255),RIGHT('Disaggregation Data'!J$159:$J$310,255),0))),"")</f>
        <v/>
      </c>
      <c r="I175" s="514" t="str">
        <f t="array" ref="I175">IFERROR(IF(INDEX('Disaggregation Records'!$G$59:$G$92,MATCH(RIGHT(L175,255),RIGHT('Disaggregation Records'!$D$59:$D$92,255),0))=0,"",INDEX('Disaggregation Records'!$G$59:$G$92,MATCH(RIGHT(L175,255),RIGHT('Disaggregation Records'!$D$59:$D$92,255),0))),"")</f>
        <v/>
      </c>
      <c r="J175" s="513" t="s">
        <v>758</v>
      </c>
      <c r="K175" s="513">
        <f t="shared" si="12"/>
        <v>7</v>
      </c>
      <c r="L175" s="513" t="str">
        <f t="shared" si="13"/>
        <v>TB O-4(M): Treatment success rate of RR TB and/or MDR-TB: Percentage of cases with RR and/or MDR-TB successfully treated-7</v>
      </c>
      <c r="M175" s="513" t="str">
        <f t="shared" si="14"/>
        <v>TB O-4(M): Treatment success rate of RR TB and/or MDR-TB: Percentage of cases with RR and/or MDR-TB successfully treated</v>
      </c>
      <c r="N175" s="513" t="b">
        <f t="shared" si="15"/>
        <v>1</v>
      </c>
      <c r="O175" s="521" t="s">
        <v>1700</v>
      </c>
      <c r="P175" s="349"/>
      <c r="Q175" s="338"/>
      <c r="U175" s="515"/>
      <c r="V175" s="515"/>
    </row>
    <row r="176" spans="1:22" ht="37.5" customHeight="1" x14ac:dyDescent="0.25">
      <c r="A176" s="465">
        <v>1</v>
      </c>
      <c r="B176" s="517" t="str">
        <f>IFERROR(VLOOKUP(A176,'Outcome Indicators - Section C'!$A$10:$S$27,19,FALSE),"")</f>
        <v>TB O-4(M): Treatment success rate of RR TB and/or MDR-TB: Percentage of cases with RR and/or MDR-TB successfully treated</v>
      </c>
      <c r="C176" s="518" t="str">
        <f t="array" ref="C176">IFERROR(IF(INDEX('Disaggregation Records'!$E$59:$E$92,MATCH(RIGHT(L176,255),RIGHT('Disaggregation Records'!$D$59:$D$92,255),0))=0,"",INDEX('Disaggregation Records'!$E$59:$E$92,MATCH(RIGHT(L176,255),RIGHT('Disaggregation Records'!$D$59:$D$92,255),0))),"")</f>
        <v/>
      </c>
      <c r="D176" s="518" t="str">
        <f t="array" ref="D176">IFERROR(IF(INDEX('Disaggregation Records'!$F$59:$F$92,MATCH(RIGHT(L176,255),RIGHT('Disaggregation Records'!$D$59:$D$92,255),0))=0,"",INDEX('Disaggregation Records'!$F$59:$F$92,MATCH(RIGHT(L176,255),RIGHT('Disaggregation Records'!$D$59:$D$92,255),0))),"")</f>
        <v/>
      </c>
      <c r="E176" s="408" t="str">
        <f t="array" ref="E176">IFERROR(IF(INDEX('Disaggregation Data'!$K$159:$K$310,MATCH(RIGHT(M176,255),RIGHT('Disaggregation Data'!$J$159:$J$310,255),0))=0,"",INDEX('Disaggregation Data'!$K$159:$K$310,MATCH(RIGHT(M176,255),RIGHT('Disaggregation Data'!J$159:$J$310,255),0))),"")</f>
        <v/>
      </c>
      <c r="F176" s="408" t="str">
        <f t="array" ref="F176">IFERROR(IF(INDEX('Disaggregation Data'!$L$159:$L$310,MATCH(RIGHT(M176,255),RIGHT('Disaggregation Data'!$J$159:$J$310,255),0))=0,"",INDEX('Disaggregation Data'!$L$159:$L$310,MATCH(RIGHT(M176,255),RIGHT('Disaggregation Data'!J$159:$J$310,255),0))),"")</f>
        <v/>
      </c>
      <c r="G176" s="408" t="str">
        <f t="array" ref="G176">IFERROR(IF(INDEX('Disaggregation Data'!$M$159:$M$310,MATCH(RIGHT(M176,255),RIGHT('Disaggregation Data'!$J$159:$J$310,255),0))=0,"",INDEX('Disaggregation Data'!$M$159:$M$310,MATCH(RIGHT(M176,255),RIGHT('Disaggregation Data'!J$159:$J$310,255),0))),"")</f>
        <v/>
      </c>
      <c r="H176" s="406" t="str">
        <f t="array" ref="H176">IFERROR(IF(INDEX('Disaggregation Data'!$N$159:$N$310,MATCH(RIGHT(M176,255),RIGHT('Disaggregation Data'!$J$159:$J$310,255),0))=0,"",INDEX('Disaggregation Data'!$N$159:$N$310,MATCH(RIGHT(M176,255),RIGHT('Disaggregation Data'!J$159:$J$310,255),0))),"")</f>
        <v/>
      </c>
      <c r="I176" s="514" t="str">
        <f t="array" ref="I176">IFERROR(IF(INDEX('Disaggregation Records'!$G$59:$G$92,MATCH(RIGHT(L176,255),RIGHT('Disaggregation Records'!$D$59:$D$92,255),0))=0,"",INDEX('Disaggregation Records'!$G$59:$G$92,MATCH(RIGHT(L176,255),RIGHT('Disaggregation Records'!$D$59:$D$92,255),0))),"")</f>
        <v/>
      </c>
      <c r="J176" s="513" t="s">
        <v>758</v>
      </c>
      <c r="K176" s="513">
        <f t="shared" si="12"/>
        <v>8</v>
      </c>
      <c r="L176" s="513" t="str">
        <f t="shared" si="13"/>
        <v>TB O-4(M): Treatment success rate of RR TB and/or MDR-TB: Percentage of cases with RR and/or MDR-TB successfully treated-8</v>
      </c>
      <c r="M176" s="513" t="str">
        <f t="shared" si="14"/>
        <v>TB O-4(M): Treatment success rate of RR TB and/or MDR-TB: Percentage of cases with RR and/or MDR-TB successfully treated</v>
      </c>
      <c r="N176" s="513" t="b">
        <f t="shared" si="15"/>
        <v>1</v>
      </c>
      <c r="O176" s="521" t="s">
        <v>1701</v>
      </c>
      <c r="P176" s="349"/>
      <c r="Q176" s="338"/>
      <c r="U176" s="515"/>
      <c r="V176" s="515"/>
    </row>
    <row r="177" spans="1:22" ht="37.5" customHeight="1" x14ac:dyDescent="0.25">
      <c r="A177" s="465">
        <v>1</v>
      </c>
      <c r="B177" s="517" t="str">
        <f>IFERROR(VLOOKUP(A177,'Outcome Indicators - Section C'!$A$10:$S$27,19,FALSE),"")</f>
        <v>TB O-4(M): Treatment success rate of RR TB and/or MDR-TB: Percentage of cases with RR and/or MDR-TB successfully treated</v>
      </c>
      <c r="C177" s="518" t="str">
        <f t="array" ref="C177">IFERROR(IF(INDEX('Disaggregation Records'!$E$59:$E$92,MATCH(RIGHT(L177,255),RIGHT('Disaggregation Records'!$D$59:$D$92,255),0))=0,"",INDEX('Disaggregation Records'!$E$59:$E$92,MATCH(RIGHT(L177,255),RIGHT('Disaggregation Records'!$D$59:$D$92,255),0))),"")</f>
        <v/>
      </c>
      <c r="D177" s="518" t="str">
        <f t="array" ref="D177">IFERROR(IF(INDEX('Disaggregation Records'!$F$59:$F$92,MATCH(RIGHT(L177,255),RIGHT('Disaggregation Records'!$D$59:$D$92,255),0))=0,"",INDEX('Disaggregation Records'!$F$59:$F$92,MATCH(RIGHT(L177,255),RIGHT('Disaggregation Records'!$D$59:$D$92,255),0))),"")</f>
        <v/>
      </c>
      <c r="E177" s="408" t="str">
        <f t="array" ref="E177">IFERROR(IF(INDEX('Disaggregation Data'!$K$159:$K$310,MATCH(RIGHT(M177,255),RIGHT('Disaggregation Data'!$J$159:$J$310,255),0))=0,"",INDEX('Disaggregation Data'!$K$159:$K$310,MATCH(RIGHT(M177,255),RIGHT('Disaggregation Data'!J$159:$J$310,255),0))),"")</f>
        <v/>
      </c>
      <c r="F177" s="408" t="str">
        <f t="array" ref="F177">IFERROR(IF(INDEX('Disaggregation Data'!$L$159:$L$310,MATCH(RIGHT(M177,255),RIGHT('Disaggregation Data'!$J$159:$J$310,255),0))=0,"",INDEX('Disaggregation Data'!$L$159:$L$310,MATCH(RIGHT(M177,255),RIGHT('Disaggregation Data'!J$159:$J$310,255),0))),"")</f>
        <v/>
      </c>
      <c r="G177" s="408" t="str">
        <f t="array" ref="G177">IFERROR(IF(INDEX('Disaggregation Data'!$M$159:$M$310,MATCH(RIGHT(M177,255),RIGHT('Disaggregation Data'!$J$159:$J$310,255),0))=0,"",INDEX('Disaggregation Data'!$M$159:$M$310,MATCH(RIGHT(M177,255),RIGHT('Disaggregation Data'!J$159:$J$310,255),0))),"")</f>
        <v/>
      </c>
      <c r="H177" s="406" t="str">
        <f t="array" ref="H177">IFERROR(IF(INDEX('Disaggregation Data'!$N$159:$N$310,MATCH(RIGHT(M177,255),RIGHT('Disaggregation Data'!$J$159:$J$310,255),0))=0,"",INDEX('Disaggregation Data'!$N$159:$N$310,MATCH(RIGHT(M177,255),RIGHT('Disaggregation Data'!J$159:$J$310,255),0))),"")</f>
        <v/>
      </c>
      <c r="I177" s="514" t="str">
        <f t="array" ref="I177">IFERROR(IF(INDEX('Disaggregation Records'!$G$59:$G$92,MATCH(RIGHT(L177,255),RIGHT('Disaggregation Records'!$D$59:$D$92,255),0))=0,"",INDEX('Disaggregation Records'!$G$59:$G$92,MATCH(RIGHT(L177,255),RIGHT('Disaggregation Records'!$D$59:$D$92,255),0))),"")</f>
        <v/>
      </c>
      <c r="J177" s="513" t="s">
        <v>758</v>
      </c>
      <c r="K177" s="513">
        <f t="shared" si="12"/>
        <v>9</v>
      </c>
      <c r="L177" s="513" t="str">
        <f t="shared" si="13"/>
        <v>TB O-4(M): Treatment success rate of RR TB and/or MDR-TB: Percentage of cases with RR and/or MDR-TB successfully treated-9</v>
      </c>
      <c r="M177" s="513" t="str">
        <f t="shared" si="14"/>
        <v>TB O-4(M): Treatment success rate of RR TB and/or MDR-TB: Percentage of cases with RR and/or MDR-TB successfully treated</v>
      </c>
      <c r="N177" s="513" t="b">
        <f t="shared" si="15"/>
        <v>1</v>
      </c>
      <c r="O177" s="521" t="s">
        <v>1702</v>
      </c>
      <c r="P177" s="349"/>
      <c r="Q177" s="338"/>
      <c r="U177" s="515"/>
      <c r="V177" s="515"/>
    </row>
    <row r="178" spans="1:22" ht="37.5" customHeight="1" x14ac:dyDescent="0.25">
      <c r="A178" s="465">
        <v>2</v>
      </c>
      <c r="B178" s="517" t="str">
        <f>IFERROR(VLOOKUP(A178,'Outcome Indicators - Section C'!$A$10:$S$27,19,FALSE),"")</f>
        <v/>
      </c>
      <c r="C178" s="518" t="str">
        <f t="array" ref="C178">IFERROR(IF(INDEX('Disaggregation Records'!$E$59:$E$92,MATCH(RIGHT(L178,255),RIGHT('Disaggregation Records'!$D$59:$D$92,255),0))=0,"",INDEX('Disaggregation Records'!$E$59:$E$92,MATCH(RIGHT(L178,255),RIGHT('Disaggregation Records'!$D$59:$D$92,255),0))),"")</f>
        <v/>
      </c>
      <c r="D178" s="518" t="str">
        <f t="array" ref="D178">IFERROR(IF(INDEX('Disaggregation Records'!$F$59:$F$92,MATCH(RIGHT(L178,255),RIGHT('Disaggregation Records'!$D$59:$D$92,255),0))=0,"",INDEX('Disaggregation Records'!$F$59:$F$92,MATCH(RIGHT(L178,255),RIGHT('Disaggregation Records'!$D$59:$D$92,255),0))),"")</f>
        <v/>
      </c>
      <c r="E178" s="408" t="str">
        <f t="array" ref="E178">IFERROR(IF(INDEX('Disaggregation Data'!$K$159:$K$310,MATCH(RIGHT(M178,255),RIGHT('Disaggregation Data'!$J$159:$J$310,255),0))=0,"",INDEX('Disaggregation Data'!$K$159:$K$310,MATCH(RIGHT(M178,255),RIGHT('Disaggregation Data'!J$159:$J$310,255),0))),"")</f>
        <v/>
      </c>
      <c r="F178" s="408" t="str">
        <f t="array" ref="F178">IFERROR(IF(INDEX('Disaggregation Data'!$L$159:$L$310,MATCH(RIGHT(M178,255),RIGHT('Disaggregation Data'!$J$159:$J$310,255),0))=0,"",INDEX('Disaggregation Data'!$L$159:$L$310,MATCH(RIGHT(M178,255),RIGHT('Disaggregation Data'!J$159:$J$310,255),0))),"")</f>
        <v/>
      </c>
      <c r="G178" s="408" t="str">
        <f t="array" ref="G178">IFERROR(IF(INDEX('Disaggregation Data'!$M$159:$M$310,MATCH(RIGHT(M178,255),RIGHT('Disaggregation Data'!$J$159:$J$310,255),0))=0,"",INDEX('Disaggregation Data'!$M$159:$M$310,MATCH(RIGHT(M178,255),RIGHT('Disaggregation Data'!J$159:$J$310,255),0))),"")</f>
        <v/>
      </c>
      <c r="H178" s="406" t="str">
        <f t="array" ref="H178">IFERROR(IF(INDEX('Disaggregation Data'!$N$159:$N$310,MATCH(RIGHT(M178,255),RIGHT('Disaggregation Data'!$J$159:$J$310,255),0))=0,"",INDEX('Disaggregation Data'!$N$159:$N$310,MATCH(RIGHT(M178,255),RIGHT('Disaggregation Data'!J$159:$J$310,255),0))),"")</f>
        <v/>
      </c>
      <c r="I178" s="514" t="str">
        <f t="array" ref="I178">IFERROR(IF(INDEX('Disaggregation Records'!$G$59:$G$92,MATCH(RIGHT(L178,255),RIGHT('Disaggregation Records'!$D$59:$D$92,255),0))=0,"",INDEX('Disaggregation Records'!$G$59:$G$92,MATCH(RIGHT(L178,255),RIGHT('Disaggregation Records'!$D$59:$D$92,255),0))),"")</f>
        <v/>
      </c>
      <c r="J178" s="513" t="s">
        <v>759</v>
      </c>
      <c r="K178" s="513">
        <f t="shared" si="12"/>
        <v>0</v>
      </c>
      <c r="L178" s="513" t="str">
        <f t="shared" si="13"/>
        <v/>
      </c>
      <c r="M178" s="513" t="str">
        <f t="shared" si="14"/>
        <v/>
      </c>
      <c r="N178" s="513" t="b">
        <f t="shared" si="15"/>
        <v>0</v>
      </c>
      <c r="O178" s="521" t="s">
        <v>1703</v>
      </c>
      <c r="P178" s="349"/>
      <c r="Q178" s="338"/>
      <c r="U178" s="515"/>
      <c r="V178" s="515"/>
    </row>
    <row r="179" spans="1:22" ht="37.5" customHeight="1" x14ac:dyDescent="0.25">
      <c r="A179" s="465">
        <v>2</v>
      </c>
      <c r="B179" s="517" t="str">
        <f>IFERROR(VLOOKUP(A179,'Outcome Indicators - Section C'!$A$10:$S$27,19,FALSE),"")</f>
        <v/>
      </c>
      <c r="C179" s="518" t="str">
        <f t="array" ref="C179">IFERROR(IF(INDEX('Disaggregation Records'!$E$59:$E$92,MATCH(RIGHT(L179,255),RIGHT('Disaggregation Records'!$D$59:$D$92,255),0))=0,"",INDEX('Disaggregation Records'!$E$59:$E$92,MATCH(RIGHT(L179,255),RIGHT('Disaggregation Records'!$D$59:$D$92,255),0))),"")</f>
        <v/>
      </c>
      <c r="D179" s="518" t="str">
        <f t="array" ref="D179">IFERROR(IF(INDEX('Disaggregation Records'!$F$59:$F$92,MATCH(RIGHT(L179,255),RIGHT('Disaggregation Records'!$D$59:$D$92,255),0))=0,"",INDEX('Disaggregation Records'!$F$59:$F$92,MATCH(RIGHT(L179,255),RIGHT('Disaggregation Records'!$D$59:$D$92,255),0))),"")</f>
        <v/>
      </c>
      <c r="E179" s="408" t="str">
        <f t="array" ref="E179">IFERROR(IF(INDEX('Disaggregation Data'!$K$159:$K$310,MATCH(RIGHT(M179,255),RIGHT('Disaggregation Data'!$J$159:$J$310,255),0))=0,"",INDEX('Disaggregation Data'!$K$159:$K$310,MATCH(RIGHT(M179,255),RIGHT('Disaggregation Data'!J$159:$J$310,255),0))),"")</f>
        <v/>
      </c>
      <c r="F179" s="408" t="str">
        <f t="array" ref="F179">IFERROR(IF(INDEX('Disaggregation Data'!$L$159:$L$310,MATCH(RIGHT(M179,255),RIGHT('Disaggregation Data'!$J$159:$J$310,255),0))=0,"",INDEX('Disaggregation Data'!$L$159:$L$310,MATCH(RIGHT(M179,255),RIGHT('Disaggregation Data'!J$159:$J$310,255),0))),"")</f>
        <v/>
      </c>
      <c r="G179" s="408" t="str">
        <f t="array" ref="G179">IFERROR(IF(INDEX('Disaggregation Data'!$M$159:$M$310,MATCH(RIGHT(M179,255),RIGHT('Disaggregation Data'!$J$159:$J$310,255),0))=0,"",INDEX('Disaggregation Data'!$M$159:$M$310,MATCH(RIGHT(M179,255),RIGHT('Disaggregation Data'!J$159:$J$310,255),0))),"")</f>
        <v/>
      </c>
      <c r="H179" s="406" t="str">
        <f t="array" ref="H179">IFERROR(IF(INDEX('Disaggregation Data'!$N$159:$N$310,MATCH(RIGHT(M179,255),RIGHT('Disaggregation Data'!$J$159:$J$310,255),0))=0,"",INDEX('Disaggregation Data'!$N$159:$N$310,MATCH(RIGHT(M179,255),RIGHT('Disaggregation Data'!J$159:$J$310,255),0))),"")</f>
        <v/>
      </c>
      <c r="I179" s="514" t="str">
        <f t="array" ref="I179">IFERROR(IF(INDEX('Disaggregation Records'!$G$59:$G$92,MATCH(RIGHT(L179,255),RIGHT('Disaggregation Records'!$D$59:$D$92,255),0))=0,"",INDEX('Disaggregation Records'!$G$59:$G$92,MATCH(RIGHT(L179,255),RIGHT('Disaggregation Records'!$D$59:$D$92,255),0))),"")</f>
        <v/>
      </c>
      <c r="J179" s="513" t="s">
        <v>759</v>
      </c>
      <c r="K179" s="513">
        <f t="shared" si="12"/>
        <v>1</v>
      </c>
      <c r="L179" s="513" t="str">
        <f t="shared" si="13"/>
        <v/>
      </c>
      <c r="M179" s="513" t="str">
        <f t="shared" si="14"/>
        <v/>
      </c>
      <c r="N179" s="513" t="b">
        <f t="shared" si="15"/>
        <v>0</v>
      </c>
      <c r="O179" s="521" t="s">
        <v>1704</v>
      </c>
      <c r="P179" s="349"/>
      <c r="Q179" s="338"/>
      <c r="U179" s="515"/>
      <c r="V179" s="515"/>
    </row>
    <row r="180" spans="1:22" ht="37.5" customHeight="1" x14ac:dyDescent="0.25">
      <c r="A180" s="465">
        <v>2</v>
      </c>
      <c r="B180" s="517" t="str">
        <f>IFERROR(VLOOKUP(A180,'Outcome Indicators - Section C'!$A$10:$S$27,19,FALSE),"")</f>
        <v/>
      </c>
      <c r="C180" s="518" t="str">
        <f t="array" ref="C180">IFERROR(IF(INDEX('Disaggregation Records'!$E$59:$E$92,MATCH(RIGHT(L180,255),RIGHT('Disaggregation Records'!$D$59:$D$92,255),0))=0,"",INDEX('Disaggregation Records'!$E$59:$E$92,MATCH(RIGHT(L180,255),RIGHT('Disaggregation Records'!$D$59:$D$92,255),0))),"")</f>
        <v/>
      </c>
      <c r="D180" s="518" t="str">
        <f t="array" ref="D180">IFERROR(IF(INDEX('Disaggregation Records'!$F$59:$F$92,MATCH(RIGHT(L180,255),RIGHT('Disaggregation Records'!$D$59:$D$92,255),0))=0,"",INDEX('Disaggregation Records'!$F$59:$F$92,MATCH(RIGHT(L180,255),RIGHT('Disaggregation Records'!$D$59:$D$92,255),0))),"")</f>
        <v/>
      </c>
      <c r="E180" s="408" t="str">
        <f t="array" ref="E180">IFERROR(IF(INDEX('Disaggregation Data'!$K$159:$K$310,MATCH(RIGHT(M180,255),RIGHT('Disaggregation Data'!$J$159:$J$310,255),0))=0,"",INDEX('Disaggregation Data'!$K$159:$K$310,MATCH(RIGHT(M180,255),RIGHT('Disaggregation Data'!J$159:$J$310,255),0))),"")</f>
        <v/>
      </c>
      <c r="F180" s="408" t="str">
        <f t="array" ref="F180">IFERROR(IF(INDEX('Disaggregation Data'!$L$159:$L$310,MATCH(RIGHT(M180,255),RIGHT('Disaggregation Data'!$J$159:$J$310,255),0))=0,"",INDEX('Disaggregation Data'!$L$159:$L$310,MATCH(RIGHT(M180,255),RIGHT('Disaggregation Data'!J$159:$J$310,255),0))),"")</f>
        <v/>
      </c>
      <c r="G180" s="408" t="str">
        <f t="array" ref="G180">IFERROR(IF(INDEX('Disaggregation Data'!$M$159:$M$310,MATCH(RIGHT(M180,255),RIGHT('Disaggregation Data'!$J$159:$J$310,255),0))=0,"",INDEX('Disaggregation Data'!$M$159:$M$310,MATCH(RIGHT(M180,255),RIGHT('Disaggregation Data'!J$159:$J$310,255),0))),"")</f>
        <v/>
      </c>
      <c r="H180" s="406" t="str">
        <f t="array" ref="H180">IFERROR(IF(INDEX('Disaggregation Data'!$N$159:$N$310,MATCH(RIGHT(M180,255),RIGHT('Disaggregation Data'!$J$159:$J$310,255),0))=0,"",INDEX('Disaggregation Data'!$N$159:$N$310,MATCH(RIGHT(M180,255),RIGHT('Disaggregation Data'!J$159:$J$310,255),0))),"")</f>
        <v/>
      </c>
      <c r="I180" s="514" t="str">
        <f t="array" ref="I180">IFERROR(IF(INDEX('Disaggregation Records'!$G$59:$G$92,MATCH(RIGHT(L180,255),RIGHT('Disaggregation Records'!$D$59:$D$92,255),0))=0,"",INDEX('Disaggregation Records'!$G$59:$G$92,MATCH(RIGHT(L180,255),RIGHT('Disaggregation Records'!$D$59:$D$92,255),0))),"")</f>
        <v/>
      </c>
      <c r="J180" s="513" t="s">
        <v>759</v>
      </c>
      <c r="K180" s="513">
        <f t="shared" si="12"/>
        <v>2</v>
      </c>
      <c r="L180" s="513" t="str">
        <f t="shared" si="13"/>
        <v/>
      </c>
      <c r="M180" s="513" t="str">
        <f t="shared" si="14"/>
        <v/>
      </c>
      <c r="N180" s="513" t="b">
        <f t="shared" si="15"/>
        <v>0</v>
      </c>
      <c r="O180" s="521" t="s">
        <v>1705</v>
      </c>
      <c r="P180" s="349"/>
      <c r="Q180" s="338"/>
      <c r="U180" s="515"/>
      <c r="V180" s="515"/>
    </row>
    <row r="181" spans="1:22" ht="37.5" customHeight="1" x14ac:dyDescent="0.25">
      <c r="A181" s="465">
        <v>2</v>
      </c>
      <c r="B181" s="517" t="str">
        <f>IFERROR(VLOOKUP(A181,'Outcome Indicators - Section C'!$A$10:$S$27,19,FALSE),"")</f>
        <v/>
      </c>
      <c r="C181" s="518" t="str">
        <f t="array" ref="C181">IFERROR(IF(INDEX('Disaggregation Records'!$E$59:$E$92,MATCH(RIGHT(L181,255),RIGHT('Disaggregation Records'!$D$59:$D$92,255),0))=0,"",INDEX('Disaggregation Records'!$E$59:$E$92,MATCH(RIGHT(L181,255),RIGHT('Disaggregation Records'!$D$59:$D$92,255),0))),"")</f>
        <v/>
      </c>
      <c r="D181" s="518" t="str">
        <f t="array" ref="D181">IFERROR(IF(INDEX('Disaggregation Records'!$F$59:$F$92,MATCH(RIGHT(L181,255),RIGHT('Disaggregation Records'!$D$59:$D$92,255),0))=0,"",INDEX('Disaggregation Records'!$F$59:$F$92,MATCH(RIGHT(L181,255),RIGHT('Disaggregation Records'!$D$59:$D$92,255),0))),"")</f>
        <v/>
      </c>
      <c r="E181" s="408" t="str">
        <f t="array" ref="E181">IFERROR(IF(INDEX('Disaggregation Data'!$K$159:$K$310,MATCH(RIGHT(M181,255),RIGHT('Disaggregation Data'!$J$159:$J$310,255),0))=0,"",INDEX('Disaggregation Data'!$K$159:$K$310,MATCH(RIGHT(M181,255),RIGHT('Disaggregation Data'!J$159:$J$310,255),0))),"")</f>
        <v/>
      </c>
      <c r="F181" s="408" t="str">
        <f t="array" ref="F181">IFERROR(IF(INDEX('Disaggregation Data'!$L$159:$L$310,MATCH(RIGHT(M181,255),RIGHT('Disaggregation Data'!$J$159:$J$310,255),0))=0,"",INDEX('Disaggregation Data'!$L$159:$L$310,MATCH(RIGHT(M181,255),RIGHT('Disaggregation Data'!J$159:$J$310,255),0))),"")</f>
        <v/>
      </c>
      <c r="G181" s="408" t="str">
        <f t="array" ref="G181">IFERROR(IF(INDEX('Disaggregation Data'!$M$159:$M$310,MATCH(RIGHT(M181,255),RIGHT('Disaggregation Data'!$J$159:$J$310,255),0))=0,"",INDEX('Disaggregation Data'!$M$159:$M$310,MATCH(RIGHT(M181,255),RIGHT('Disaggregation Data'!J$159:$J$310,255),0))),"")</f>
        <v/>
      </c>
      <c r="H181" s="406" t="str">
        <f t="array" ref="H181">IFERROR(IF(INDEX('Disaggregation Data'!$N$159:$N$310,MATCH(RIGHT(M181,255),RIGHT('Disaggregation Data'!$J$159:$J$310,255),0))=0,"",INDEX('Disaggregation Data'!$N$159:$N$310,MATCH(RIGHT(M181,255),RIGHT('Disaggregation Data'!J$159:$J$310,255),0))),"")</f>
        <v/>
      </c>
      <c r="I181" s="514" t="str">
        <f t="array" ref="I181">IFERROR(IF(INDEX('Disaggregation Records'!$G$59:$G$92,MATCH(RIGHT(L181,255),RIGHT('Disaggregation Records'!$D$59:$D$92,255),0))=0,"",INDEX('Disaggregation Records'!$G$59:$G$92,MATCH(RIGHT(L181,255),RIGHT('Disaggregation Records'!$D$59:$D$92,255),0))),"")</f>
        <v/>
      </c>
      <c r="J181" s="513" t="s">
        <v>759</v>
      </c>
      <c r="K181" s="513">
        <f t="shared" si="12"/>
        <v>3</v>
      </c>
      <c r="L181" s="513" t="str">
        <f t="shared" si="13"/>
        <v/>
      </c>
      <c r="M181" s="513" t="str">
        <f t="shared" si="14"/>
        <v/>
      </c>
      <c r="N181" s="513" t="b">
        <f t="shared" si="15"/>
        <v>0</v>
      </c>
      <c r="O181" s="521" t="s">
        <v>1706</v>
      </c>
      <c r="P181" s="349"/>
      <c r="Q181" s="338"/>
      <c r="U181" s="515"/>
      <c r="V181" s="515"/>
    </row>
    <row r="182" spans="1:22" ht="37.5" customHeight="1" x14ac:dyDescent="0.25">
      <c r="A182" s="465">
        <v>2</v>
      </c>
      <c r="B182" s="517" t="str">
        <f>IFERROR(VLOOKUP(A182,'Outcome Indicators - Section C'!$A$10:$S$27,19,FALSE),"")</f>
        <v/>
      </c>
      <c r="C182" s="518" t="str">
        <f t="array" ref="C182">IFERROR(IF(INDEX('Disaggregation Records'!$E$59:$E$92,MATCH(RIGHT(L182,255),RIGHT('Disaggregation Records'!$D$59:$D$92,255),0))=0,"",INDEX('Disaggregation Records'!$E$59:$E$92,MATCH(RIGHT(L182,255),RIGHT('Disaggregation Records'!$D$59:$D$92,255),0))),"")</f>
        <v/>
      </c>
      <c r="D182" s="518" t="str">
        <f t="array" ref="D182">IFERROR(IF(INDEX('Disaggregation Records'!$F$59:$F$92,MATCH(RIGHT(L182,255),RIGHT('Disaggregation Records'!$D$59:$D$92,255),0))=0,"",INDEX('Disaggregation Records'!$F$59:$F$92,MATCH(RIGHT(L182,255),RIGHT('Disaggregation Records'!$D$59:$D$92,255),0))),"")</f>
        <v/>
      </c>
      <c r="E182" s="408" t="str">
        <f t="array" ref="E182">IFERROR(IF(INDEX('Disaggregation Data'!$K$159:$K$310,MATCH(RIGHT(M182,255),RIGHT('Disaggregation Data'!$J$159:$J$310,255),0))=0,"",INDEX('Disaggregation Data'!$K$159:$K$310,MATCH(RIGHT(M182,255),RIGHT('Disaggregation Data'!J$159:$J$310,255),0))),"")</f>
        <v/>
      </c>
      <c r="F182" s="408" t="str">
        <f t="array" ref="F182">IFERROR(IF(INDEX('Disaggregation Data'!$L$159:$L$310,MATCH(RIGHT(M182,255),RIGHT('Disaggregation Data'!$J$159:$J$310,255),0))=0,"",INDEX('Disaggregation Data'!$L$159:$L$310,MATCH(RIGHT(M182,255),RIGHT('Disaggregation Data'!J$159:$J$310,255),0))),"")</f>
        <v/>
      </c>
      <c r="G182" s="408" t="str">
        <f t="array" ref="G182">IFERROR(IF(INDEX('Disaggregation Data'!$M$159:$M$310,MATCH(RIGHT(M182,255),RIGHT('Disaggregation Data'!$J$159:$J$310,255),0))=0,"",INDEX('Disaggregation Data'!$M$159:$M$310,MATCH(RIGHT(M182,255),RIGHT('Disaggregation Data'!J$159:$J$310,255),0))),"")</f>
        <v/>
      </c>
      <c r="H182" s="406" t="str">
        <f t="array" ref="H182">IFERROR(IF(INDEX('Disaggregation Data'!$N$159:$N$310,MATCH(RIGHT(M182,255),RIGHT('Disaggregation Data'!$J$159:$J$310,255),0))=0,"",INDEX('Disaggregation Data'!$N$159:$N$310,MATCH(RIGHT(M182,255),RIGHT('Disaggregation Data'!J$159:$J$310,255),0))),"")</f>
        <v/>
      </c>
      <c r="I182" s="514" t="str">
        <f t="array" ref="I182">IFERROR(IF(INDEX('Disaggregation Records'!$G$59:$G$92,MATCH(RIGHT(L182,255),RIGHT('Disaggregation Records'!$D$59:$D$92,255),0))=0,"",INDEX('Disaggregation Records'!$G$59:$G$92,MATCH(RIGHT(L182,255),RIGHT('Disaggregation Records'!$D$59:$D$92,255),0))),"")</f>
        <v/>
      </c>
      <c r="J182" s="513" t="s">
        <v>759</v>
      </c>
      <c r="K182" s="513">
        <f t="shared" si="12"/>
        <v>4</v>
      </c>
      <c r="L182" s="513" t="str">
        <f t="shared" si="13"/>
        <v/>
      </c>
      <c r="M182" s="513" t="str">
        <f t="shared" si="14"/>
        <v/>
      </c>
      <c r="N182" s="513" t="b">
        <f t="shared" si="15"/>
        <v>0</v>
      </c>
      <c r="O182" s="521" t="s">
        <v>1707</v>
      </c>
      <c r="P182" s="349"/>
      <c r="Q182" s="338"/>
      <c r="U182" s="515"/>
      <c r="V182" s="515"/>
    </row>
    <row r="183" spans="1:22" ht="37.5" customHeight="1" x14ac:dyDescent="0.25">
      <c r="A183" s="465">
        <v>2</v>
      </c>
      <c r="B183" s="517" t="str">
        <f>IFERROR(VLOOKUP(A183,'Outcome Indicators - Section C'!$A$10:$S$27,19,FALSE),"")</f>
        <v/>
      </c>
      <c r="C183" s="518" t="str">
        <f t="array" ref="C183">IFERROR(IF(INDEX('Disaggregation Records'!$E$59:$E$92,MATCH(RIGHT(L183,255),RIGHT('Disaggregation Records'!$D$59:$D$92,255),0))=0,"",INDEX('Disaggregation Records'!$E$59:$E$92,MATCH(RIGHT(L183,255),RIGHT('Disaggregation Records'!$D$59:$D$92,255),0))),"")</f>
        <v/>
      </c>
      <c r="D183" s="518" t="str">
        <f t="array" ref="D183">IFERROR(IF(INDEX('Disaggregation Records'!$F$59:$F$92,MATCH(RIGHT(L183,255),RIGHT('Disaggregation Records'!$D$59:$D$92,255),0))=0,"",INDEX('Disaggregation Records'!$F$59:$F$92,MATCH(RIGHT(L183,255),RIGHT('Disaggregation Records'!$D$59:$D$92,255),0))),"")</f>
        <v/>
      </c>
      <c r="E183" s="408" t="str">
        <f t="array" ref="E183">IFERROR(IF(INDEX('Disaggregation Data'!$K$159:$K$310,MATCH(RIGHT(M183,255),RIGHT('Disaggregation Data'!$J$159:$J$310,255),0))=0,"",INDEX('Disaggregation Data'!$K$159:$K$310,MATCH(RIGHT(M183,255),RIGHT('Disaggregation Data'!J$159:$J$310,255),0))),"")</f>
        <v/>
      </c>
      <c r="F183" s="408" t="str">
        <f t="array" ref="F183">IFERROR(IF(INDEX('Disaggregation Data'!$L$159:$L$310,MATCH(RIGHT(M183,255),RIGHT('Disaggregation Data'!$J$159:$J$310,255),0))=0,"",INDEX('Disaggregation Data'!$L$159:$L$310,MATCH(RIGHT(M183,255),RIGHT('Disaggregation Data'!J$159:$J$310,255),0))),"")</f>
        <v/>
      </c>
      <c r="G183" s="408" t="str">
        <f t="array" ref="G183">IFERROR(IF(INDEX('Disaggregation Data'!$M$159:$M$310,MATCH(RIGHT(M183,255),RIGHT('Disaggregation Data'!$J$159:$J$310,255),0))=0,"",INDEX('Disaggregation Data'!$M$159:$M$310,MATCH(RIGHT(M183,255),RIGHT('Disaggregation Data'!J$159:$J$310,255),0))),"")</f>
        <v/>
      </c>
      <c r="H183" s="406" t="str">
        <f t="array" ref="H183">IFERROR(IF(INDEX('Disaggregation Data'!$N$159:$N$310,MATCH(RIGHT(M183,255),RIGHT('Disaggregation Data'!$J$159:$J$310,255),0))=0,"",INDEX('Disaggregation Data'!$N$159:$N$310,MATCH(RIGHT(M183,255),RIGHT('Disaggregation Data'!J$159:$J$310,255),0))),"")</f>
        <v/>
      </c>
      <c r="I183" s="514" t="str">
        <f t="array" ref="I183">IFERROR(IF(INDEX('Disaggregation Records'!$G$59:$G$92,MATCH(RIGHT(L183,255),RIGHT('Disaggregation Records'!$D$59:$D$92,255),0))=0,"",INDEX('Disaggregation Records'!$G$59:$G$92,MATCH(RIGHT(L183,255),RIGHT('Disaggregation Records'!$D$59:$D$92,255),0))),"")</f>
        <v/>
      </c>
      <c r="J183" s="513" t="s">
        <v>759</v>
      </c>
      <c r="K183" s="513">
        <f t="shared" si="12"/>
        <v>5</v>
      </c>
      <c r="L183" s="513" t="str">
        <f t="shared" si="13"/>
        <v/>
      </c>
      <c r="M183" s="513" t="str">
        <f t="shared" si="14"/>
        <v/>
      </c>
      <c r="N183" s="513" t="b">
        <f t="shared" si="15"/>
        <v>0</v>
      </c>
      <c r="O183" s="521" t="s">
        <v>1708</v>
      </c>
      <c r="P183" s="349"/>
      <c r="Q183" s="338"/>
      <c r="U183" s="515"/>
      <c r="V183" s="515"/>
    </row>
    <row r="184" spans="1:22" ht="37.5" customHeight="1" x14ac:dyDescent="0.25">
      <c r="A184" s="465">
        <v>2</v>
      </c>
      <c r="B184" s="517" t="str">
        <f>IFERROR(VLOOKUP(A184,'Outcome Indicators - Section C'!$A$10:$S$27,19,FALSE),"")</f>
        <v/>
      </c>
      <c r="C184" s="518" t="str">
        <f t="array" ref="C184">IFERROR(IF(INDEX('Disaggregation Records'!$E$59:$E$92,MATCH(RIGHT(L184,255),RIGHT('Disaggregation Records'!$D$59:$D$92,255),0))=0,"",INDEX('Disaggregation Records'!$E$59:$E$92,MATCH(RIGHT(L184,255),RIGHT('Disaggregation Records'!$D$59:$D$92,255),0))),"")</f>
        <v/>
      </c>
      <c r="D184" s="518" t="str">
        <f t="array" ref="D184">IFERROR(IF(INDEX('Disaggregation Records'!$F$59:$F$92,MATCH(RIGHT(L184,255),RIGHT('Disaggregation Records'!$D$59:$D$92,255),0))=0,"",INDEX('Disaggregation Records'!$F$59:$F$92,MATCH(RIGHT(L184,255),RIGHT('Disaggregation Records'!$D$59:$D$92,255),0))),"")</f>
        <v/>
      </c>
      <c r="E184" s="408" t="str">
        <f t="array" ref="E184">IFERROR(IF(INDEX('Disaggregation Data'!$K$159:$K$310,MATCH(RIGHT(M184,255),RIGHT('Disaggregation Data'!$J$159:$J$310,255),0))=0,"",INDEX('Disaggregation Data'!$K$159:$K$310,MATCH(RIGHT(M184,255),RIGHT('Disaggregation Data'!J$159:$J$310,255),0))),"")</f>
        <v/>
      </c>
      <c r="F184" s="408" t="str">
        <f t="array" ref="F184">IFERROR(IF(INDEX('Disaggregation Data'!$L$159:$L$310,MATCH(RIGHT(M184,255),RIGHT('Disaggregation Data'!$J$159:$J$310,255),0))=0,"",INDEX('Disaggregation Data'!$L$159:$L$310,MATCH(RIGHT(M184,255),RIGHT('Disaggregation Data'!J$159:$J$310,255),0))),"")</f>
        <v/>
      </c>
      <c r="G184" s="408" t="str">
        <f t="array" ref="G184">IFERROR(IF(INDEX('Disaggregation Data'!$M$159:$M$310,MATCH(RIGHT(M184,255),RIGHT('Disaggregation Data'!$J$159:$J$310,255),0))=0,"",INDEX('Disaggregation Data'!$M$159:$M$310,MATCH(RIGHT(M184,255),RIGHT('Disaggregation Data'!J$159:$J$310,255),0))),"")</f>
        <v/>
      </c>
      <c r="H184" s="406" t="str">
        <f t="array" ref="H184">IFERROR(IF(INDEX('Disaggregation Data'!$N$159:$N$310,MATCH(RIGHT(M184,255),RIGHT('Disaggregation Data'!$J$159:$J$310,255),0))=0,"",INDEX('Disaggregation Data'!$N$159:$N$310,MATCH(RIGHT(M184,255),RIGHT('Disaggregation Data'!J$159:$J$310,255),0))),"")</f>
        <v/>
      </c>
      <c r="I184" s="514" t="str">
        <f t="array" ref="I184">IFERROR(IF(INDEX('Disaggregation Records'!$G$59:$G$92,MATCH(RIGHT(L184,255),RIGHT('Disaggregation Records'!$D$59:$D$92,255),0))=0,"",INDEX('Disaggregation Records'!$G$59:$G$92,MATCH(RIGHT(L184,255),RIGHT('Disaggregation Records'!$D$59:$D$92,255),0))),"")</f>
        <v/>
      </c>
      <c r="J184" s="513" t="s">
        <v>759</v>
      </c>
      <c r="K184" s="513">
        <f t="shared" si="12"/>
        <v>6</v>
      </c>
      <c r="L184" s="513" t="str">
        <f t="shared" si="13"/>
        <v/>
      </c>
      <c r="M184" s="513" t="str">
        <f t="shared" si="14"/>
        <v/>
      </c>
      <c r="N184" s="513" t="b">
        <f t="shared" si="15"/>
        <v>0</v>
      </c>
      <c r="O184" s="521" t="s">
        <v>1709</v>
      </c>
      <c r="P184" s="349"/>
      <c r="Q184" s="338"/>
      <c r="U184" s="515"/>
      <c r="V184" s="515"/>
    </row>
    <row r="185" spans="1:22" ht="37.5" customHeight="1" x14ac:dyDescent="0.25">
      <c r="A185" s="465">
        <v>2</v>
      </c>
      <c r="B185" s="517" t="str">
        <f>IFERROR(VLOOKUP(A185,'Outcome Indicators - Section C'!$A$10:$S$27,19,FALSE),"")</f>
        <v/>
      </c>
      <c r="C185" s="518" t="str">
        <f t="array" ref="C185">IFERROR(IF(INDEX('Disaggregation Records'!$E$59:$E$92,MATCH(RIGHT(L185,255),RIGHT('Disaggregation Records'!$D$59:$D$92,255),0))=0,"",INDEX('Disaggregation Records'!$E$59:$E$92,MATCH(RIGHT(L185,255),RIGHT('Disaggregation Records'!$D$59:$D$92,255),0))),"")</f>
        <v/>
      </c>
      <c r="D185" s="518" t="str">
        <f t="array" ref="D185">IFERROR(IF(INDEX('Disaggregation Records'!$F$59:$F$92,MATCH(RIGHT(L185,255),RIGHT('Disaggregation Records'!$D$59:$D$92,255),0))=0,"",INDEX('Disaggregation Records'!$F$59:$F$92,MATCH(RIGHT(L185,255),RIGHT('Disaggregation Records'!$D$59:$D$92,255),0))),"")</f>
        <v/>
      </c>
      <c r="E185" s="408" t="str">
        <f t="array" ref="E185">IFERROR(IF(INDEX('Disaggregation Data'!$K$159:$K$310,MATCH(RIGHT(M185,255),RIGHT('Disaggregation Data'!$J$159:$J$310,255),0))=0,"",INDEX('Disaggregation Data'!$K$159:$K$310,MATCH(RIGHT(M185,255),RIGHT('Disaggregation Data'!J$159:$J$310,255),0))),"")</f>
        <v/>
      </c>
      <c r="F185" s="408" t="str">
        <f t="array" ref="F185">IFERROR(IF(INDEX('Disaggregation Data'!$L$159:$L$310,MATCH(RIGHT(M185,255),RIGHT('Disaggregation Data'!$J$159:$J$310,255),0))=0,"",INDEX('Disaggregation Data'!$L$159:$L$310,MATCH(RIGHT(M185,255),RIGHT('Disaggregation Data'!J$159:$J$310,255),0))),"")</f>
        <v/>
      </c>
      <c r="G185" s="408" t="str">
        <f t="array" ref="G185">IFERROR(IF(INDEX('Disaggregation Data'!$M$159:$M$310,MATCH(RIGHT(M185,255),RIGHT('Disaggregation Data'!$J$159:$J$310,255),0))=0,"",INDEX('Disaggregation Data'!$M$159:$M$310,MATCH(RIGHT(M185,255),RIGHT('Disaggregation Data'!J$159:$J$310,255),0))),"")</f>
        <v/>
      </c>
      <c r="H185" s="406" t="str">
        <f t="array" ref="H185">IFERROR(IF(INDEX('Disaggregation Data'!$N$159:$N$310,MATCH(RIGHT(M185,255),RIGHT('Disaggregation Data'!$J$159:$J$310,255),0))=0,"",INDEX('Disaggregation Data'!$N$159:$N$310,MATCH(RIGHT(M185,255),RIGHT('Disaggregation Data'!J$159:$J$310,255),0))),"")</f>
        <v/>
      </c>
      <c r="I185" s="514" t="str">
        <f t="array" ref="I185">IFERROR(IF(INDEX('Disaggregation Records'!$G$59:$G$92,MATCH(RIGHT(L185,255),RIGHT('Disaggregation Records'!$D$59:$D$92,255),0))=0,"",INDEX('Disaggregation Records'!$G$59:$G$92,MATCH(RIGHT(L185,255),RIGHT('Disaggregation Records'!$D$59:$D$92,255),0))),"")</f>
        <v/>
      </c>
      <c r="J185" s="513" t="s">
        <v>759</v>
      </c>
      <c r="K185" s="513">
        <f t="shared" si="12"/>
        <v>7</v>
      </c>
      <c r="L185" s="513" t="str">
        <f t="shared" si="13"/>
        <v/>
      </c>
      <c r="M185" s="513" t="str">
        <f t="shared" si="14"/>
        <v/>
      </c>
      <c r="N185" s="513" t="b">
        <f t="shared" si="15"/>
        <v>0</v>
      </c>
      <c r="O185" s="521" t="s">
        <v>1710</v>
      </c>
      <c r="P185" s="349"/>
      <c r="Q185" s="338"/>
      <c r="U185" s="515"/>
      <c r="V185" s="515"/>
    </row>
    <row r="186" spans="1:22" ht="37.5" customHeight="1" x14ac:dyDescent="0.25">
      <c r="A186" s="465">
        <v>2</v>
      </c>
      <c r="B186" s="517" t="str">
        <f>IFERROR(VLOOKUP(A186,'Outcome Indicators - Section C'!$A$10:$S$27,19,FALSE),"")</f>
        <v/>
      </c>
      <c r="C186" s="518" t="str">
        <f t="array" ref="C186">IFERROR(IF(INDEX('Disaggregation Records'!$E$59:$E$92,MATCH(RIGHT(L186,255),RIGHT('Disaggregation Records'!$D$59:$D$92,255),0))=0,"",INDEX('Disaggregation Records'!$E$59:$E$92,MATCH(RIGHT(L186,255),RIGHT('Disaggregation Records'!$D$59:$D$92,255),0))),"")</f>
        <v/>
      </c>
      <c r="D186" s="518" t="str">
        <f t="array" ref="D186">IFERROR(IF(INDEX('Disaggregation Records'!$F$59:$F$92,MATCH(RIGHT(L186,255),RIGHT('Disaggregation Records'!$D$59:$D$92,255),0))=0,"",INDEX('Disaggregation Records'!$F$59:$F$92,MATCH(RIGHT(L186,255),RIGHT('Disaggregation Records'!$D$59:$D$92,255),0))),"")</f>
        <v/>
      </c>
      <c r="E186" s="408" t="str">
        <f t="array" ref="E186">IFERROR(IF(INDEX('Disaggregation Data'!$K$159:$K$310,MATCH(RIGHT(M186,255),RIGHT('Disaggregation Data'!$J$159:$J$310,255),0))=0,"",INDEX('Disaggregation Data'!$K$159:$K$310,MATCH(RIGHT(M186,255),RIGHT('Disaggregation Data'!J$159:$J$310,255),0))),"")</f>
        <v/>
      </c>
      <c r="F186" s="408" t="str">
        <f t="array" ref="F186">IFERROR(IF(INDEX('Disaggregation Data'!$L$159:$L$310,MATCH(RIGHT(M186,255),RIGHT('Disaggregation Data'!$J$159:$J$310,255),0))=0,"",INDEX('Disaggregation Data'!$L$159:$L$310,MATCH(RIGHT(M186,255),RIGHT('Disaggregation Data'!J$159:$J$310,255),0))),"")</f>
        <v/>
      </c>
      <c r="G186" s="408" t="str">
        <f t="array" ref="G186">IFERROR(IF(INDEX('Disaggregation Data'!$M$159:$M$310,MATCH(RIGHT(M186,255),RIGHT('Disaggregation Data'!$J$159:$J$310,255),0))=0,"",INDEX('Disaggregation Data'!$M$159:$M$310,MATCH(RIGHT(M186,255),RIGHT('Disaggregation Data'!J$159:$J$310,255),0))),"")</f>
        <v/>
      </c>
      <c r="H186" s="406" t="str">
        <f t="array" ref="H186">IFERROR(IF(INDEX('Disaggregation Data'!$N$159:$N$310,MATCH(RIGHT(M186,255),RIGHT('Disaggregation Data'!$J$159:$J$310,255),0))=0,"",INDEX('Disaggregation Data'!$N$159:$N$310,MATCH(RIGHT(M186,255),RIGHT('Disaggregation Data'!J$159:$J$310,255),0))),"")</f>
        <v/>
      </c>
      <c r="I186" s="514" t="str">
        <f t="array" ref="I186">IFERROR(IF(INDEX('Disaggregation Records'!$G$59:$G$92,MATCH(RIGHT(L186,255),RIGHT('Disaggregation Records'!$D$59:$D$92,255),0))=0,"",INDEX('Disaggregation Records'!$G$59:$G$92,MATCH(RIGHT(L186,255),RIGHT('Disaggregation Records'!$D$59:$D$92,255),0))),"")</f>
        <v/>
      </c>
      <c r="J186" s="513" t="s">
        <v>759</v>
      </c>
      <c r="K186" s="513">
        <f t="shared" si="12"/>
        <v>8</v>
      </c>
      <c r="L186" s="513" t="str">
        <f t="shared" si="13"/>
        <v/>
      </c>
      <c r="M186" s="513" t="str">
        <f t="shared" si="14"/>
        <v/>
      </c>
      <c r="N186" s="513" t="b">
        <f t="shared" si="15"/>
        <v>0</v>
      </c>
      <c r="O186" s="521" t="s">
        <v>1711</v>
      </c>
      <c r="P186" s="349"/>
      <c r="Q186" s="338"/>
      <c r="U186" s="515"/>
      <c r="V186" s="515"/>
    </row>
    <row r="187" spans="1:22" ht="37.5" customHeight="1" x14ac:dyDescent="0.25">
      <c r="A187" s="465">
        <v>2</v>
      </c>
      <c r="B187" s="517" t="str">
        <f>IFERROR(VLOOKUP(A187,'Outcome Indicators - Section C'!$A$10:$S$27,19,FALSE),"")</f>
        <v/>
      </c>
      <c r="C187" s="518" t="str">
        <f t="array" ref="C187">IFERROR(IF(INDEX('Disaggregation Records'!$E$59:$E$92,MATCH(RIGHT(L187,255),RIGHT('Disaggregation Records'!$D$59:$D$92,255),0))=0,"",INDEX('Disaggregation Records'!$E$59:$E$92,MATCH(RIGHT(L187,255),RIGHT('Disaggregation Records'!$D$59:$D$92,255),0))),"")</f>
        <v/>
      </c>
      <c r="D187" s="518" t="str">
        <f t="array" ref="D187">IFERROR(IF(INDEX('Disaggregation Records'!$F$59:$F$92,MATCH(RIGHT(L187,255),RIGHT('Disaggregation Records'!$D$59:$D$92,255),0))=0,"",INDEX('Disaggregation Records'!$F$59:$F$92,MATCH(RIGHT(L187,255),RIGHT('Disaggregation Records'!$D$59:$D$92,255),0))),"")</f>
        <v/>
      </c>
      <c r="E187" s="408" t="str">
        <f t="array" ref="E187">IFERROR(IF(INDEX('Disaggregation Data'!$K$159:$K$310,MATCH(RIGHT(M187,255),RIGHT('Disaggregation Data'!$J$159:$J$310,255),0))=0,"",INDEX('Disaggregation Data'!$K$159:$K$310,MATCH(RIGHT(M187,255),RIGHT('Disaggregation Data'!J$159:$J$310,255),0))),"")</f>
        <v/>
      </c>
      <c r="F187" s="408" t="str">
        <f t="array" ref="F187">IFERROR(IF(INDEX('Disaggregation Data'!$L$159:$L$310,MATCH(RIGHT(M187,255),RIGHT('Disaggregation Data'!$J$159:$J$310,255),0))=0,"",INDEX('Disaggregation Data'!$L$159:$L$310,MATCH(RIGHT(M187,255),RIGHT('Disaggregation Data'!J$159:$J$310,255),0))),"")</f>
        <v/>
      </c>
      <c r="G187" s="408" t="str">
        <f t="array" ref="G187">IFERROR(IF(INDEX('Disaggregation Data'!$M$159:$M$310,MATCH(RIGHT(M187,255),RIGHT('Disaggregation Data'!$J$159:$J$310,255),0))=0,"",INDEX('Disaggregation Data'!$M$159:$M$310,MATCH(RIGHT(M187,255),RIGHT('Disaggregation Data'!J$159:$J$310,255),0))),"")</f>
        <v/>
      </c>
      <c r="H187" s="406" t="str">
        <f t="array" ref="H187">IFERROR(IF(INDEX('Disaggregation Data'!$N$159:$N$310,MATCH(RIGHT(M187,255),RIGHT('Disaggregation Data'!$J$159:$J$310,255),0))=0,"",INDEX('Disaggregation Data'!$N$159:$N$310,MATCH(RIGHT(M187,255),RIGHT('Disaggregation Data'!J$159:$J$310,255),0))),"")</f>
        <v/>
      </c>
      <c r="I187" s="514" t="str">
        <f t="array" ref="I187">IFERROR(IF(INDEX('Disaggregation Records'!$G$59:$G$92,MATCH(RIGHT(L187,255),RIGHT('Disaggregation Records'!$D$59:$D$92,255),0))=0,"",INDEX('Disaggregation Records'!$G$59:$G$92,MATCH(RIGHT(L187,255),RIGHT('Disaggregation Records'!$D$59:$D$92,255),0))),"")</f>
        <v/>
      </c>
      <c r="J187" s="513" t="s">
        <v>759</v>
      </c>
      <c r="K187" s="513">
        <f t="shared" si="12"/>
        <v>9</v>
      </c>
      <c r="L187" s="513" t="str">
        <f t="shared" si="13"/>
        <v/>
      </c>
      <c r="M187" s="513" t="str">
        <f t="shared" si="14"/>
        <v/>
      </c>
      <c r="N187" s="513" t="b">
        <f t="shared" si="15"/>
        <v>0</v>
      </c>
      <c r="O187" s="521" t="s">
        <v>1712</v>
      </c>
      <c r="P187" s="349"/>
      <c r="Q187" s="338"/>
      <c r="U187" s="515"/>
      <c r="V187" s="515"/>
    </row>
    <row r="188" spans="1:22" ht="37.5" customHeight="1" x14ac:dyDescent="0.25">
      <c r="A188" s="465">
        <v>3</v>
      </c>
      <c r="B188" s="517" t="str">
        <f>IFERROR(VLOOKUP(A188,'Outcome Indicators - Section C'!$A$10:$S$27,19,FALSE),"")</f>
        <v/>
      </c>
      <c r="C188" s="518" t="str">
        <f t="array" ref="C188">IFERROR(IF(INDEX('Disaggregation Records'!$E$59:$E$92,MATCH(RIGHT(L188,255),RIGHT('Disaggregation Records'!$D$59:$D$92,255),0))=0,"",INDEX('Disaggregation Records'!$E$59:$E$92,MATCH(RIGHT(L188,255),RIGHT('Disaggregation Records'!$D$59:$D$92,255),0))),"")</f>
        <v/>
      </c>
      <c r="D188" s="518" t="str">
        <f t="array" ref="D188">IFERROR(IF(INDEX('Disaggregation Records'!$F$59:$F$92,MATCH(RIGHT(L188,255),RIGHT('Disaggregation Records'!$D$59:$D$92,255),0))=0,"",INDEX('Disaggregation Records'!$F$59:$F$92,MATCH(RIGHT(L188,255),RIGHT('Disaggregation Records'!$D$59:$D$92,255),0))),"")</f>
        <v/>
      </c>
      <c r="E188" s="408" t="str">
        <f t="array" ref="E188">IFERROR(IF(INDEX('Disaggregation Data'!$K$159:$K$310,MATCH(RIGHT(M188,255),RIGHT('Disaggregation Data'!$J$159:$J$310,255),0))=0,"",INDEX('Disaggregation Data'!$K$159:$K$310,MATCH(RIGHT(M188,255),RIGHT('Disaggregation Data'!J$159:$J$310,255),0))),"")</f>
        <v/>
      </c>
      <c r="F188" s="408" t="str">
        <f t="array" ref="F188">IFERROR(IF(INDEX('Disaggregation Data'!$L$159:$L$310,MATCH(RIGHT(M188,255),RIGHT('Disaggregation Data'!$J$159:$J$310,255),0))=0,"",INDEX('Disaggregation Data'!$L$159:$L$310,MATCH(RIGHT(M188,255),RIGHT('Disaggregation Data'!J$159:$J$310,255),0))),"")</f>
        <v/>
      </c>
      <c r="G188" s="408" t="str">
        <f t="array" ref="G188">IFERROR(IF(INDEX('Disaggregation Data'!$M$159:$M$310,MATCH(RIGHT(M188,255),RIGHT('Disaggregation Data'!$J$159:$J$310,255),0))=0,"",INDEX('Disaggregation Data'!$M$159:$M$310,MATCH(RIGHT(M188,255),RIGHT('Disaggregation Data'!J$159:$J$310,255),0))),"")</f>
        <v/>
      </c>
      <c r="H188" s="406" t="str">
        <f t="array" ref="H188">IFERROR(IF(INDEX('Disaggregation Data'!$N$159:$N$310,MATCH(RIGHT(M188,255),RIGHT('Disaggregation Data'!$J$159:$J$310,255),0))=0,"",INDEX('Disaggregation Data'!$N$159:$N$310,MATCH(RIGHT(M188,255),RIGHT('Disaggregation Data'!J$159:$J$310,255),0))),"")</f>
        <v/>
      </c>
      <c r="I188" s="514" t="str">
        <f t="array" ref="I188">IFERROR(IF(INDEX('Disaggregation Records'!$G$59:$G$92,MATCH(RIGHT(L188,255),RIGHT('Disaggregation Records'!$D$59:$D$92,255),0))=0,"",INDEX('Disaggregation Records'!$G$59:$G$92,MATCH(RIGHT(L188,255),RIGHT('Disaggregation Records'!$D$59:$D$92,255),0))),"")</f>
        <v/>
      </c>
      <c r="J188" s="513" t="s">
        <v>760</v>
      </c>
      <c r="K188" s="513">
        <f t="shared" si="12"/>
        <v>10</v>
      </c>
      <c r="L188" s="513" t="str">
        <f t="shared" si="13"/>
        <v/>
      </c>
      <c r="M188" s="513" t="str">
        <f t="shared" si="14"/>
        <v/>
      </c>
      <c r="N188" s="513" t="b">
        <f t="shared" si="15"/>
        <v>0</v>
      </c>
      <c r="O188" s="521" t="s">
        <v>1713</v>
      </c>
      <c r="P188" s="349"/>
      <c r="Q188" s="338"/>
      <c r="U188" s="515"/>
      <c r="V188" s="515"/>
    </row>
    <row r="189" spans="1:22" ht="37.5" customHeight="1" x14ac:dyDescent="0.25">
      <c r="A189" s="465">
        <v>3</v>
      </c>
      <c r="B189" s="517" t="str">
        <f>IFERROR(VLOOKUP(A189,'Outcome Indicators - Section C'!$A$10:$S$27,19,FALSE),"")</f>
        <v/>
      </c>
      <c r="C189" s="518" t="str">
        <f t="array" ref="C189">IFERROR(IF(INDEX('Disaggregation Records'!$E$59:$E$92,MATCH(RIGHT(L189,255),RIGHT('Disaggregation Records'!$D$59:$D$92,255),0))=0,"",INDEX('Disaggregation Records'!$E$59:$E$92,MATCH(RIGHT(L189,255),RIGHT('Disaggregation Records'!$D$59:$D$92,255),0))),"")</f>
        <v/>
      </c>
      <c r="D189" s="518" t="str">
        <f t="array" ref="D189">IFERROR(IF(INDEX('Disaggregation Records'!$F$59:$F$92,MATCH(RIGHT(L189,255),RIGHT('Disaggregation Records'!$D$59:$D$92,255),0))=0,"",INDEX('Disaggregation Records'!$F$59:$F$92,MATCH(RIGHT(L189,255),RIGHT('Disaggregation Records'!$D$59:$D$92,255),0))),"")</f>
        <v/>
      </c>
      <c r="E189" s="408" t="str">
        <f t="array" ref="E189">IFERROR(IF(INDEX('Disaggregation Data'!$K$159:$K$310,MATCH(RIGHT(M189,255),RIGHT('Disaggregation Data'!$J$159:$J$310,255),0))=0,"",INDEX('Disaggregation Data'!$K$159:$K$310,MATCH(RIGHT(M189,255),RIGHT('Disaggregation Data'!J$159:$J$310,255),0))),"")</f>
        <v/>
      </c>
      <c r="F189" s="408" t="str">
        <f t="array" ref="F189">IFERROR(IF(INDEX('Disaggregation Data'!$L$159:$L$310,MATCH(RIGHT(M189,255),RIGHT('Disaggregation Data'!$J$159:$J$310,255),0))=0,"",INDEX('Disaggregation Data'!$L$159:$L$310,MATCH(RIGHT(M189,255),RIGHT('Disaggregation Data'!J$159:$J$310,255),0))),"")</f>
        <v/>
      </c>
      <c r="G189" s="408" t="str">
        <f t="array" ref="G189">IFERROR(IF(INDEX('Disaggregation Data'!$M$159:$M$310,MATCH(RIGHT(M189,255),RIGHT('Disaggregation Data'!$J$159:$J$310,255),0))=0,"",INDEX('Disaggregation Data'!$M$159:$M$310,MATCH(RIGHT(M189,255),RIGHT('Disaggregation Data'!J$159:$J$310,255),0))),"")</f>
        <v/>
      </c>
      <c r="H189" s="406" t="str">
        <f t="array" ref="H189">IFERROR(IF(INDEX('Disaggregation Data'!$N$159:$N$310,MATCH(RIGHT(M189,255),RIGHT('Disaggregation Data'!$J$159:$J$310,255),0))=0,"",INDEX('Disaggregation Data'!$N$159:$N$310,MATCH(RIGHT(M189,255),RIGHT('Disaggregation Data'!J$159:$J$310,255),0))),"")</f>
        <v/>
      </c>
      <c r="I189" s="514" t="str">
        <f t="array" ref="I189">IFERROR(IF(INDEX('Disaggregation Records'!$G$59:$G$92,MATCH(RIGHT(L189,255),RIGHT('Disaggregation Records'!$D$59:$D$92,255),0))=0,"",INDEX('Disaggregation Records'!$G$59:$G$92,MATCH(RIGHT(L189,255),RIGHT('Disaggregation Records'!$D$59:$D$92,255),0))),"")</f>
        <v/>
      </c>
      <c r="J189" s="513" t="s">
        <v>760</v>
      </c>
      <c r="K189" s="513">
        <f t="shared" si="12"/>
        <v>11</v>
      </c>
      <c r="L189" s="513" t="str">
        <f t="shared" si="13"/>
        <v/>
      </c>
      <c r="M189" s="513" t="str">
        <f t="shared" si="14"/>
        <v/>
      </c>
      <c r="N189" s="513" t="b">
        <f t="shared" si="15"/>
        <v>0</v>
      </c>
      <c r="O189" s="521" t="s">
        <v>1714</v>
      </c>
      <c r="P189" s="349"/>
      <c r="Q189" s="338"/>
      <c r="U189" s="515"/>
      <c r="V189" s="515"/>
    </row>
    <row r="190" spans="1:22" ht="37.5" customHeight="1" x14ac:dyDescent="0.25">
      <c r="A190" s="465">
        <v>3</v>
      </c>
      <c r="B190" s="517" t="str">
        <f>IFERROR(VLOOKUP(A190,'Outcome Indicators - Section C'!$A$10:$S$27,19,FALSE),"")</f>
        <v/>
      </c>
      <c r="C190" s="518" t="str">
        <f t="array" ref="C190">IFERROR(IF(INDEX('Disaggregation Records'!$E$59:$E$92,MATCH(RIGHT(L190,255),RIGHT('Disaggregation Records'!$D$59:$D$92,255),0))=0,"",INDEX('Disaggregation Records'!$E$59:$E$92,MATCH(RIGHT(L190,255),RIGHT('Disaggregation Records'!$D$59:$D$92,255),0))),"")</f>
        <v/>
      </c>
      <c r="D190" s="518" t="str">
        <f t="array" ref="D190">IFERROR(IF(INDEX('Disaggregation Records'!$F$59:$F$92,MATCH(RIGHT(L190,255),RIGHT('Disaggregation Records'!$D$59:$D$92,255),0))=0,"",INDEX('Disaggregation Records'!$F$59:$F$92,MATCH(RIGHT(L190,255),RIGHT('Disaggregation Records'!$D$59:$D$92,255),0))),"")</f>
        <v/>
      </c>
      <c r="E190" s="408" t="str">
        <f t="array" ref="E190">IFERROR(IF(INDEX('Disaggregation Data'!$K$159:$K$310,MATCH(RIGHT(M190,255),RIGHT('Disaggregation Data'!$J$159:$J$310,255),0))=0,"",INDEX('Disaggregation Data'!$K$159:$K$310,MATCH(RIGHT(M190,255),RIGHT('Disaggregation Data'!J$159:$J$310,255),0))),"")</f>
        <v/>
      </c>
      <c r="F190" s="408" t="str">
        <f t="array" ref="F190">IFERROR(IF(INDEX('Disaggregation Data'!$L$159:$L$310,MATCH(RIGHT(M190,255),RIGHT('Disaggregation Data'!$J$159:$J$310,255),0))=0,"",INDEX('Disaggregation Data'!$L$159:$L$310,MATCH(RIGHT(M190,255),RIGHT('Disaggregation Data'!J$159:$J$310,255),0))),"")</f>
        <v/>
      </c>
      <c r="G190" s="408" t="str">
        <f t="array" ref="G190">IFERROR(IF(INDEX('Disaggregation Data'!$M$159:$M$310,MATCH(RIGHT(M190,255),RIGHT('Disaggregation Data'!$J$159:$J$310,255),0))=0,"",INDEX('Disaggregation Data'!$M$159:$M$310,MATCH(RIGHT(M190,255),RIGHT('Disaggregation Data'!J$159:$J$310,255),0))),"")</f>
        <v/>
      </c>
      <c r="H190" s="406" t="str">
        <f t="array" ref="H190">IFERROR(IF(INDEX('Disaggregation Data'!$N$159:$N$310,MATCH(RIGHT(M190,255),RIGHT('Disaggregation Data'!$J$159:$J$310,255),0))=0,"",INDEX('Disaggregation Data'!$N$159:$N$310,MATCH(RIGHT(M190,255),RIGHT('Disaggregation Data'!J$159:$J$310,255),0))),"")</f>
        <v/>
      </c>
      <c r="I190" s="514" t="str">
        <f t="array" ref="I190">IFERROR(IF(INDEX('Disaggregation Records'!$G$59:$G$92,MATCH(RIGHT(L190,255),RIGHT('Disaggregation Records'!$D$59:$D$92,255),0))=0,"",INDEX('Disaggregation Records'!$G$59:$G$92,MATCH(RIGHT(L190,255),RIGHT('Disaggregation Records'!$D$59:$D$92,255),0))),"")</f>
        <v/>
      </c>
      <c r="J190" s="513" t="s">
        <v>760</v>
      </c>
      <c r="K190" s="513">
        <f t="shared" si="12"/>
        <v>12</v>
      </c>
      <c r="L190" s="513" t="str">
        <f t="shared" si="13"/>
        <v/>
      </c>
      <c r="M190" s="513" t="str">
        <f t="shared" si="14"/>
        <v/>
      </c>
      <c r="N190" s="513" t="b">
        <f t="shared" si="15"/>
        <v>0</v>
      </c>
      <c r="O190" s="521" t="s">
        <v>1715</v>
      </c>
      <c r="P190" s="349"/>
      <c r="Q190" s="338"/>
      <c r="U190" s="515"/>
      <c r="V190" s="515"/>
    </row>
    <row r="191" spans="1:22" ht="37.5" customHeight="1" x14ac:dyDescent="0.25">
      <c r="A191" s="465">
        <v>3</v>
      </c>
      <c r="B191" s="517" t="str">
        <f>IFERROR(VLOOKUP(A191,'Outcome Indicators - Section C'!$A$10:$S$27,19,FALSE),"")</f>
        <v/>
      </c>
      <c r="C191" s="518" t="str">
        <f t="array" ref="C191">IFERROR(IF(INDEX('Disaggregation Records'!$E$59:$E$92,MATCH(RIGHT(L191,255),RIGHT('Disaggregation Records'!$D$59:$D$92,255),0))=0,"",INDEX('Disaggregation Records'!$E$59:$E$92,MATCH(RIGHT(L191,255),RIGHT('Disaggregation Records'!$D$59:$D$92,255),0))),"")</f>
        <v/>
      </c>
      <c r="D191" s="518" t="str">
        <f t="array" ref="D191">IFERROR(IF(INDEX('Disaggregation Records'!$F$59:$F$92,MATCH(RIGHT(L191,255),RIGHT('Disaggregation Records'!$D$59:$D$92,255),0))=0,"",INDEX('Disaggregation Records'!$F$59:$F$92,MATCH(RIGHT(L191,255),RIGHT('Disaggregation Records'!$D$59:$D$92,255),0))),"")</f>
        <v/>
      </c>
      <c r="E191" s="408" t="str">
        <f t="array" ref="E191">IFERROR(IF(INDEX('Disaggregation Data'!$K$159:$K$310,MATCH(RIGHT(M191,255),RIGHT('Disaggregation Data'!$J$159:$J$310,255),0))=0,"",INDEX('Disaggregation Data'!$K$159:$K$310,MATCH(RIGHT(M191,255),RIGHT('Disaggregation Data'!J$159:$J$310,255),0))),"")</f>
        <v/>
      </c>
      <c r="F191" s="408" t="str">
        <f t="array" ref="F191">IFERROR(IF(INDEX('Disaggregation Data'!$L$159:$L$310,MATCH(RIGHT(M191,255),RIGHT('Disaggregation Data'!$J$159:$J$310,255),0))=0,"",INDEX('Disaggregation Data'!$L$159:$L$310,MATCH(RIGHT(M191,255),RIGHT('Disaggregation Data'!J$159:$J$310,255),0))),"")</f>
        <v/>
      </c>
      <c r="G191" s="408" t="str">
        <f t="array" ref="G191">IFERROR(IF(INDEX('Disaggregation Data'!$M$159:$M$310,MATCH(RIGHT(M191,255),RIGHT('Disaggregation Data'!$J$159:$J$310,255),0))=0,"",INDEX('Disaggregation Data'!$M$159:$M$310,MATCH(RIGHT(M191,255),RIGHT('Disaggregation Data'!J$159:$J$310,255),0))),"")</f>
        <v/>
      </c>
      <c r="H191" s="406" t="str">
        <f t="array" ref="H191">IFERROR(IF(INDEX('Disaggregation Data'!$N$159:$N$310,MATCH(RIGHT(M191,255),RIGHT('Disaggregation Data'!$J$159:$J$310,255),0))=0,"",INDEX('Disaggregation Data'!$N$159:$N$310,MATCH(RIGHT(M191,255),RIGHT('Disaggregation Data'!J$159:$J$310,255),0))),"")</f>
        <v/>
      </c>
      <c r="I191" s="514" t="str">
        <f t="array" ref="I191">IFERROR(IF(INDEX('Disaggregation Records'!$G$59:$G$92,MATCH(RIGHT(L191,255),RIGHT('Disaggregation Records'!$D$59:$D$92,255),0))=0,"",INDEX('Disaggregation Records'!$G$59:$G$92,MATCH(RIGHT(L191,255),RIGHT('Disaggregation Records'!$D$59:$D$92,255),0))),"")</f>
        <v/>
      </c>
      <c r="J191" s="513" t="s">
        <v>760</v>
      </c>
      <c r="K191" s="513">
        <f t="shared" si="12"/>
        <v>13</v>
      </c>
      <c r="L191" s="513" t="str">
        <f t="shared" si="13"/>
        <v/>
      </c>
      <c r="M191" s="513" t="str">
        <f t="shared" si="14"/>
        <v/>
      </c>
      <c r="N191" s="513" t="b">
        <f t="shared" si="15"/>
        <v>0</v>
      </c>
      <c r="O191" s="521" t="s">
        <v>1716</v>
      </c>
      <c r="P191" s="349"/>
      <c r="Q191" s="338"/>
      <c r="U191" s="515"/>
      <c r="V191" s="515"/>
    </row>
    <row r="192" spans="1:22" ht="37.5" customHeight="1" x14ac:dyDescent="0.25">
      <c r="A192" s="465">
        <v>3</v>
      </c>
      <c r="B192" s="517" t="str">
        <f>IFERROR(VLOOKUP(A192,'Outcome Indicators - Section C'!$A$10:$S$27,19,FALSE),"")</f>
        <v/>
      </c>
      <c r="C192" s="518" t="str">
        <f t="array" ref="C192">IFERROR(IF(INDEX('Disaggregation Records'!$E$59:$E$92,MATCH(RIGHT(L192,255),RIGHT('Disaggregation Records'!$D$59:$D$92,255),0))=0,"",INDEX('Disaggregation Records'!$E$59:$E$92,MATCH(RIGHT(L192,255),RIGHT('Disaggregation Records'!$D$59:$D$92,255),0))),"")</f>
        <v/>
      </c>
      <c r="D192" s="518" t="str">
        <f t="array" ref="D192">IFERROR(IF(INDEX('Disaggregation Records'!$F$59:$F$92,MATCH(RIGHT(L192,255),RIGHT('Disaggregation Records'!$D$59:$D$92,255),0))=0,"",INDEX('Disaggregation Records'!$F$59:$F$92,MATCH(RIGHT(L192,255),RIGHT('Disaggregation Records'!$D$59:$D$92,255),0))),"")</f>
        <v/>
      </c>
      <c r="E192" s="408" t="str">
        <f t="array" ref="E192">IFERROR(IF(INDEX('Disaggregation Data'!$K$159:$K$310,MATCH(RIGHT(M192,255),RIGHT('Disaggregation Data'!$J$159:$J$310,255),0))=0,"",INDEX('Disaggregation Data'!$K$159:$K$310,MATCH(RIGHT(M192,255),RIGHT('Disaggregation Data'!J$159:$J$310,255),0))),"")</f>
        <v/>
      </c>
      <c r="F192" s="408" t="str">
        <f t="array" ref="F192">IFERROR(IF(INDEX('Disaggregation Data'!$L$159:$L$310,MATCH(RIGHT(M192,255),RIGHT('Disaggregation Data'!$J$159:$J$310,255),0))=0,"",INDEX('Disaggregation Data'!$L$159:$L$310,MATCH(RIGHT(M192,255),RIGHT('Disaggregation Data'!J$159:$J$310,255),0))),"")</f>
        <v/>
      </c>
      <c r="G192" s="408" t="str">
        <f t="array" ref="G192">IFERROR(IF(INDEX('Disaggregation Data'!$M$159:$M$310,MATCH(RIGHT(M192,255),RIGHT('Disaggregation Data'!$J$159:$J$310,255),0))=0,"",INDEX('Disaggregation Data'!$M$159:$M$310,MATCH(RIGHT(M192,255),RIGHT('Disaggregation Data'!J$159:$J$310,255),0))),"")</f>
        <v/>
      </c>
      <c r="H192" s="406" t="str">
        <f t="array" ref="H192">IFERROR(IF(INDEX('Disaggregation Data'!$N$159:$N$310,MATCH(RIGHT(M192,255),RIGHT('Disaggregation Data'!$J$159:$J$310,255),0))=0,"",INDEX('Disaggregation Data'!$N$159:$N$310,MATCH(RIGHT(M192,255),RIGHT('Disaggregation Data'!J$159:$J$310,255),0))),"")</f>
        <v/>
      </c>
      <c r="I192" s="514" t="str">
        <f t="array" ref="I192">IFERROR(IF(INDEX('Disaggregation Records'!$G$59:$G$92,MATCH(RIGHT(L192,255),RIGHT('Disaggregation Records'!$D$59:$D$92,255),0))=0,"",INDEX('Disaggregation Records'!$G$59:$G$92,MATCH(RIGHT(L192,255),RIGHT('Disaggregation Records'!$D$59:$D$92,255),0))),"")</f>
        <v/>
      </c>
      <c r="J192" s="513" t="s">
        <v>760</v>
      </c>
      <c r="K192" s="513">
        <f t="shared" si="12"/>
        <v>14</v>
      </c>
      <c r="L192" s="513" t="str">
        <f t="shared" si="13"/>
        <v/>
      </c>
      <c r="M192" s="513" t="str">
        <f t="shared" si="14"/>
        <v/>
      </c>
      <c r="N192" s="513" t="b">
        <f t="shared" si="15"/>
        <v>0</v>
      </c>
      <c r="O192" s="521" t="s">
        <v>1717</v>
      </c>
      <c r="P192" s="349"/>
      <c r="Q192" s="338"/>
      <c r="U192" s="515"/>
      <c r="V192" s="515"/>
    </row>
    <row r="193" spans="1:22" ht="37.5" customHeight="1" x14ac:dyDescent="0.25">
      <c r="A193" s="465">
        <v>3</v>
      </c>
      <c r="B193" s="517" t="str">
        <f>IFERROR(VLOOKUP(A193,'Outcome Indicators - Section C'!$A$10:$S$27,19,FALSE),"")</f>
        <v/>
      </c>
      <c r="C193" s="518" t="str">
        <f t="array" ref="C193">IFERROR(IF(INDEX('Disaggregation Records'!$E$59:$E$92,MATCH(RIGHT(L193,255),RIGHT('Disaggregation Records'!$D$59:$D$92,255),0))=0,"",INDEX('Disaggregation Records'!$E$59:$E$92,MATCH(RIGHT(L193,255),RIGHT('Disaggregation Records'!$D$59:$D$92,255),0))),"")</f>
        <v/>
      </c>
      <c r="D193" s="518" t="str">
        <f t="array" ref="D193">IFERROR(IF(INDEX('Disaggregation Records'!$F$59:$F$92,MATCH(RIGHT(L193,255),RIGHT('Disaggregation Records'!$D$59:$D$92,255),0))=0,"",INDEX('Disaggregation Records'!$F$59:$F$92,MATCH(RIGHT(L193,255),RIGHT('Disaggregation Records'!$D$59:$D$92,255),0))),"")</f>
        <v/>
      </c>
      <c r="E193" s="408" t="str">
        <f t="array" ref="E193">IFERROR(IF(INDEX('Disaggregation Data'!$K$159:$K$310,MATCH(RIGHT(M193,255),RIGHT('Disaggregation Data'!$J$159:$J$310,255),0))=0,"",INDEX('Disaggregation Data'!$K$159:$K$310,MATCH(RIGHT(M193,255),RIGHT('Disaggregation Data'!J$159:$J$310,255),0))),"")</f>
        <v/>
      </c>
      <c r="F193" s="408" t="str">
        <f t="array" ref="F193">IFERROR(IF(INDEX('Disaggregation Data'!$L$159:$L$310,MATCH(RIGHT(M193,255),RIGHT('Disaggregation Data'!$J$159:$J$310,255),0))=0,"",INDEX('Disaggregation Data'!$L$159:$L$310,MATCH(RIGHT(M193,255),RIGHT('Disaggregation Data'!J$159:$J$310,255),0))),"")</f>
        <v/>
      </c>
      <c r="G193" s="408" t="str">
        <f t="array" ref="G193">IFERROR(IF(INDEX('Disaggregation Data'!$M$159:$M$310,MATCH(RIGHT(M193,255),RIGHT('Disaggregation Data'!$J$159:$J$310,255),0))=0,"",INDEX('Disaggregation Data'!$M$159:$M$310,MATCH(RIGHT(M193,255),RIGHT('Disaggregation Data'!J$159:$J$310,255),0))),"")</f>
        <v/>
      </c>
      <c r="H193" s="406" t="str">
        <f t="array" ref="H193">IFERROR(IF(INDEX('Disaggregation Data'!$N$159:$N$310,MATCH(RIGHT(M193,255),RIGHT('Disaggregation Data'!$J$159:$J$310,255),0))=0,"",INDEX('Disaggregation Data'!$N$159:$N$310,MATCH(RIGHT(M193,255),RIGHT('Disaggregation Data'!J$159:$J$310,255),0))),"")</f>
        <v/>
      </c>
      <c r="I193" s="514" t="str">
        <f t="array" ref="I193">IFERROR(IF(INDEX('Disaggregation Records'!$G$59:$G$92,MATCH(RIGHT(L193,255),RIGHT('Disaggregation Records'!$D$59:$D$92,255),0))=0,"",INDEX('Disaggregation Records'!$G$59:$G$92,MATCH(RIGHT(L193,255),RIGHT('Disaggregation Records'!$D$59:$D$92,255),0))),"")</f>
        <v/>
      </c>
      <c r="J193" s="513" t="s">
        <v>760</v>
      </c>
      <c r="K193" s="513">
        <f t="shared" si="12"/>
        <v>15</v>
      </c>
      <c r="L193" s="513" t="str">
        <f t="shared" si="13"/>
        <v/>
      </c>
      <c r="M193" s="513" t="str">
        <f t="shared" si="14"/>
        <v/>
      </c>
      <c r="N193" s="513" t="b">
        <f t="shared" si="15"/>
        <v>0</v>
      </c>
      <c r="O193" s="521" t="s">
        <v>1718</v>
      </c>
      <c r="P193" s="349"/>
      <c r="Q193" s="338"/>
      <c r="U193" s="515"/>
      <c r="V193" s="515"/>
    </row>
    <row r="194" spans="1:22" ht="37.5" customHeight="1" x14ac:dyDescent="0.25">
      <c r="A194" s="465">
        <v>3</v>
      </c>
      <c r="B194" s="517" t="str">
        <f>IFERROR(VLOOKUP(A194,'Outcome Indicators - Section C'!$A$10:$S$27,19,FALSE),"")</f>
        <v/>
      </c>
      <c r="C194" s="518" t="str">
        <f t="array" ref="C194">IFERROR(IF(INDEX('Disaggregation Records'!$E$59:$E$92,MATCH(RIGHT(L194,255),RIGHT('Disaggregation Records'!$D$59:$D$92,255),0))=0,"",INDEX('Disaggregation Records'!$E$59:$E$92,MATCH(RIGHT(L194,255),RIGHT('Disaggregation Records'!$D$59:$D$92,255),0))),"")</f>
        <v/>
      </c>
      <c r="D194" s="518" t="str">
        <f t="array" ref="D194">IFERROR(IF(INDEX('Disaggregation Records'!$F$59:$F$92,MATCH(RIGHT(L194,255),RIGHT('Disaggregation Records'!$D$59:$D$92,255),0))=0,"",INDEX('Disaggregation Records'!$F$59:$F$92,MATCH(RIGHT(L194,255),RIGHT('Disaggregation Records'!$D$59:$D$92,255),0))),"")</f>
        <v/>
      </c>
      <c r="E194" s="408" t="str">
        <f t="array" ref="E194">IFERROR(IF(INDEX('Disaggregation Data'!$K$159:$K$310,MATCH(RIGHT(M194,255),RIGHT('Disaggregation Data'!$J$159:$J$310,255),0))=0,"",INDEX('Disaggregation Data'!$K$159:$K$310,MATCH(RIGHT(M194,255),RIGHT('Disaggregation Data'!J$159:$J$310,255),0))),"")</f>
        <v/>
      </c>
      <c r="F194" s="408" t="str">
        <f t="array" ref="F194">IFERROR(IF(INDEX('Disaggregation Data'!$L$159:$L$310,MATCH(RIGHT(M194,255),RIGHT('Disaggregation Data'!$J$159:$J$310,255),0))=0,"",INDEX('Disaggregation Data'!$L$159:$L$310,MATCH(RIGHT(M194,255),RIGHT('Disaggregation Data'!J$159:$J$310,255),0))),"")</f>
        <v/>
      </c>
      <c r="G194" s="408" t="str">
        <f t="array" ref="G194">IFERROR(IF(INDEX('Disaggregation Data'!$M$159:$M$310,MATCH(RIGHT(M194,255),RIGHT('Disaggregation Data'!$J$159:$J$310,255),0))=0,"",INDEX('Disaggregation Data'!$M$159:$M$310,MATCH(RIGHT(M194,255),RIGHT('Disaggregation Data'!J$159:$J$310,255),0))),"")</f>
        <v/>
      </c>
      <c r="H194" s="406" t="str">
        <f t="array" ref="H194">IFERROR(IF(INDEX('Disaggregation Data'!$N$159:$N$310,MATCH(RIGHT(M194,255),RIGHT('Disaggregation Data'!$J$159:$J$310,255),0))=0,"",INDEX('Disaggregation Data'!$N$159:$N$310,MATCH(RIGHT(M194,255),RIGHT('Disaggregation Data'!J$159:$J$310,255),0))),"")</f>
        <v/>
      </c>
      <c r="I194" s="514" t="str">
        <f t="array" ref="I194">IFERROR(IF(INDEX('Disaggregation Records'!$G$59:$G$92,MATCH(RIGHT(L194,255),RIGHT('Disaggregation Records'!$D$59:$D$92,255),0))=0,"",INDEX('Disaggregation Records'!$G$59:$G$92,MATCH(RIGHT(L194,255),RIGHT('Disaggregation Records'!$D$59:$D$92,255),0))),"")</f>
        <v/>
      </c>
      <c r="J194" s="513" t="s">
        <v>760</v>
      </c>
      <c r="K194" s="513">
        <f t="shared" si="12"/>
        <v>16</v>
      </c>
      <c r="L194" s="513" t="str">
        <f t="shared" si="13"/>
        <v/>
      </c>
      <c r="M194" s="513" t="str">
        <f t="shared" si="14"/>
        <v/>
      </c>
      <c r="N194" s="513" t="b">
        <f t="shared" si="15"/>
        <v>0</v>
      </c>
      <c r="O194" s="521" t="s">
        <v>1719</v>
      </c>
      <c r="P194" s="349"/>
      <c r="Q194" s="338"/>
      <c r="U194" s="515"/>
      <c r="V194" s="515"/>
    </row>
    <row r="195" spans="1:22" ht="37.5" customHeight="1" x14ac:dyDescent="0.25">
      <c r="A195" s="465">
        <v>3</v>
      </c>
      <c r="B195" s="517" t="str">
        <f>IFERROR(VLOOKUP(A195,'Outcome Indicators - Section C'!$A$10:$S$27,19,FALSE),"")</f>
        <v/>
      </c>
      <c r="C195" s="518" t="str">
        <f t="array" ref="C195">IFERROR(IF(INDEX('Disaggregation Records'!$E$59:$E$92,MATCH(RIGHT(L195,255),RIGHT('Disaggregation Records'!$D$59:$D$92,255),0))=0,"",INDEX('Disaggregation Records'!$E$59:$E$92,MATCH(RIGHT(L195,255),RIGHT('Disaggregation Records'!$D$59:$D$92,255),0))),"")</f>
        <v/>
      </c>
      <c r="D195" s="518" t="str">
        <f t="array" ref="D195">IFERROR(IF(INDEX('Disaggregation Records'!$F$59:$F$92,MATCH(RIGHT(L195,255),RIGHT('Disaggregation Records'!$D$59:$D$92,255),0))=0,"",INDEX('Disaggregation Records'!$F$59:$F$92,MATCH(RIGHT(L195,255),RIGHT('Disaggregation Records'!$D$59:$D$92,255),0))),"")</f>
        <v/>
      </c>
      <c r="E195" s="408" t="str">
        <f t="array" ref="E195">IFERROR(IF(INDEX('Disaggregation Data'!$K$159:$K$310,MATCH(RIGHT(M195,255),RIGHT('Disaggregation Data'!$J$159:$J$310,255),0))=0,"",INDEX('Disaggregation Data'!$K$159:$K$310,MATCH(RIGHT(M195,255),RIGHT('Disaggregation Data'!J$159:$J$310,255),0))),"")</f>
        <v/>
      </c>
      <c r="F195" s="408" t="str">
        <f t="array" ref="F195">IFERROR(IF(INDEX('Disaggregation Data'!$L$159:$L$310,MATCH(RIGHT(M195,255),RIGHT('Disaggregation Data'!$J$159:$J$310,255),0))=0,"",INDEX('Disaggregation Data'!$L$159:$L$310,MATCH(RIGHT(M195,255),RIGHT('Disaggregation Data'!J$159:$J$310,255),0))),"")</f>
        <v/>
      </c>
      <c r="G195" s="408" t="str">
        <f t="array" ref="G195">IFERROR(IF(INDEX('Disaggregation Data'!$M$159:$M$310,MATCH(RIGHT(M195,255),RIGHT('Disaggregation Data'!$J$159:$J$310,255),0))=0,"",INDEX('Disaggregation Data'!$M$159:$M$310,MATCH(RIGHT(M195,255),RIGHT('Disaggregation Data'!J$159:$J$310,255),0))),"")</f>
        <v/>
      </c>
      <c r="H195" s="406" t="str">
        <f t="array" ref="H195">IFERROR(IF(INDEX('Disaggregation Data'!$N$159:$N$310,MATCH(RIGHT(M195,255),RIGHT('Disaggregation Data'!$J$159:$J$310,255),0))=0,"",INDEX('Disaggregation Data'!$N$159:$N$310,MATCH(RIGHT(M195,255),RIGHT('Disaggregation Data'!J$159:$J$310,255),0))),"")</f>
        <v/>
      </c>
      <c r="I195" s="514" t="str">
        <f t="array" ref="I195">IFERROR(IF(INDEX('Disaggregation Records'!$G$59:$G$92,MATCH(RIGHT(L195,255),RIGHT('Disaggregation Records'!$D$59:$D$92,255),0))=0,"",INDEX('Disaggregation Records'!$G$59:$G$92,MATCH(RIGHT(L195,255),RIGHT('Disaggregation Records'!$D$59:$D$92,255),0))),"")</f>
        <v/>
      </c>
      <c r="J195" s="513" t="s">
        <v>760</v>
      </c>
      <c r="K195" s="513">
        <f t="shared" si="12"/>
        <v>17</v>
      </c>
      <c r="L195" s="513" t="str">
        <f t="shared" si="13"/>
        <v/>
      </c>
      <c r="M195" s="513" t="str">
        <f t="shared" si="14"/>
        <v/>
      </c>
      <c r="N195" s="513" t="b">
        <f t="shared" si="15"/>
        <v>0</v>
      </c>
      <c r="O195" s="521" t="s">
        <v>1720</v>
      </c>
      <c r="P195" s="349"/>
      <c r="Q195" s="338"/>
      <c r="U195" s="515"/>
      <c r="V195" s="515"/>
    </row>
    <row r="196" spans="1:22" ht="37.5" customHeight="1" x14ac:dyDescent="0.25">
      <c r="A196" s="465">
        <v>3</v>
      </c>
      <c r="B196" s="517" t="str">
        <f>IFERROR(VLOOKUP(A196,'Outcome Indicators - Section C'!$A$10:$S$27,19,FALSE),"")</f>
        <v/>
      </c>
      <c r="C196" s="518" t="str">
        <f t="array" ref="C196">IFERROR(IF(INDEX('Disaggregation Records'!$E$59:$E$92,MATCH(RIGHT(L196,255),RIGHT('Disaggregation Records'!$D$59:$D$92,255),0))=0,"",INDEX('Disaggregation Records'!$E$59:$E$92,MATCH(RIGHT(L196,255),RIGHT('Disaggregation Records'!$D$59:$D$92,255),0))),"")</f>
        <v/>
      </c>
      <c r="D196" s="518" t="str">
        <f t="array" ref="D196">IFERROR(IF(INDEX('Disaggregation Records'!$F$59:$F$92,MATCH(RIGHT(L196,255),RIGHT('Disaggregation Records'!$D$59:$D$92,255),0))=0,"",INDEX('Disaggregation Records'!$F$59:$F$92,MATCH(RIGHT(L196,255),RIGHT('Disaggregation Records'!$D$59:$D$92,255),0))),"")</f>
        <v/>
      </c>
      <c r="E196" s="408" t="str">
        <f t="array" ref="E196">IFERROR(IF(INDEX('Disaggregation Data'!$K$159:$K$310,MATCH(RIGHT(M196,255),RIGHT('Disaggregation Data'!$J$159:$J$310,255),0))=0,"",INDEX('Disaggregation Data'!$K$159:$K$310,MATCH(RIGHT(M196,255),RIGHT('Disaggregation Data'!J$159:$J$310,255),0))),"")</f>
        <v/>
      </c>
      <c r="F196" s="408" t="str">
        <f t="array" ref="F196">IFERROR(IF(INDEX('Disaggregation Data'!$L$159:$L$310,MATCH(RIGHT(M196,255),RIGHT('Disaggregation Data'!$J$159:$J$310,255),0))=0,"",INDEX('Disaggregation Data'!$L$159:$L$310,MATCH(RIGHT(M196,255),RIGHT('Disaggregation Data'!J$159:$J$310,255),0))),"")</f>
        <v/>
      </c>
      <c r="G196" s="408" t="str">
        <f t="array" ref="G196">IFERROR(IF(INDEX('Disaggregation Data'!$M$159:$M$310,MATCH(RIGHT(M196,255),RIGHT('Disaggregation Data'!$J$159:$J$310,255),0))=0,"",INDEX('Disaggregation Data'!$M$159:$M$310,MATCH(RIGHT(M196,255),RIGHT('Disaggregation Data'!J$159:$J$310,255),0))),"")</f>
        <v/>
      </c>
      <c r="H196" s="406" t="str">
        <f t="array" ref="H196">IFERROR(IF(INDEX('Disaggregation Data'!$N$159:$N$310,MATCH(RIGHT(M196,255),RIGHT('Disaggregation Data'!$J$159:$J$310,255),0))=0,"",INDEX('Disaggregation Data'!$N$159:$N$310,MATCH(RIGHT(M196,255),RIGHT('Disaggregation Data'!J$159:$J$310,255),0))),"")</f>
        <v/>
      </c>
      <c r="I196" s="514" t="str">
        <f t="array" ref="I196">IFERROR(IF(INDEX('Disaggregation Records'!$G$59:$G$92,MATCH(RIGHT(L196,255),RIGHT('Disaggregation Records'!$D$59:$D$92,255),0))=0,"",INDEX('Disaggregation Records'!$G$59:$G$92,MATCH(RIGHT(L196,255),RIGHT('Disaggregation Records'!$D$59:$D$92,255),0))),"")</f>
        <v/>
      </c>
      <c r="J196" s="513" t="s">
        <v>760</v>
      </c>
      <c r="K196" s="513">
        <f t="shared" si="12"/>
        <v>18</v>
      </c>
      <c r="L196" s="513" t="str">
        <f t="shared" si="13"/>
        <v/>
      </c>
      <c r="M196" s="513" t="str">
        <f t="shared" si="14"/>
        <v/>
      </c>
      <c r="N196" s="513" t="b">
        <f t="shared" si="15"/>
        <v>0</v>
      </c>
      <c r="O196" s="521" t="s">
        <v>1721</v>
      </c>
      <c r="P196" s="349"/>
      <c r="Q196" s="338"/>
      <c r="U196" s="515"/>
      <c r="V196" s="515"/>
    </row>
    <row r="197" spans="1:22" ht="37.5" customHeight="1" x14ac:dyDescent="0.25">
      <c r="A197" s="465">
        <v>3</v>
      </c>
      <c r="B197" s="517" t="str">
        <f>IFERROR(VLOOKUP(A197,'Outcome Indicators - Section C'!$A$10:$S$27,19,FALSE),"")</f>
        <v/>
      </c>
      <c r="C197" s="518" t="str">
        <f t="array" ref="C197">IFERROR(IF(INDEX('Disaggregation Records'!$E$59:$E$92,MATCH(RIGHT(L197,255),RIGHT('Disaggregation Records'!$D$59:$D$92,255),0))=0,"",INDEX('Disaggregation Records'!$E$59:$E$92,MATCH(RIGHT(L197,255),RIGHT('Disaggregation Records'!$D$59:$D$92,255),0))),"")</f>
        <v/>
      </c>
      <c r="D197" s="518" t="str">
        <f t="array" ref="D197">IFERROR(IF(INDEX('Disaggregation Records'!$F$59:$F$92,MATCH(RIGHT(L197,255),RIGHT('Disaggregation Records'!$D$59:$D$92,255),0))=0,"",INDEX('Disaggregation Records'!$F$59:$F$92,MATCH(RIGHT(L197,255),RIGHT('Disaggregation Records'!$D$59:$D$92,255),0))),"")</f>
        <v/>
      </c>
      <c r="E197" s="408" t="str">
        <f t="array" ref="E197">IFERROR(IF(INDEX('Disaggregation Data'!$K$159:$K$310,MATCH(RIGHT(M197,255),RIGHT('Disaggregation Data'!$J$159:$J$310,255),0))=0,"",INDEX('Disaggregation Data'!$K$159:$K$310,MATCH(RIGHT(M197,255),RIGHT('Disaggregation Data'!J$159:$J$310,255),0))),"")</f>
        <v/>
      </c>
      <c r="F197" s="408" t="str">
        <f t="array" ref="F197">IFERROR(IF(INDEX('Disaggregation Data'!$L$159:$L$310,MATCH(RIGHT(M197,255),RIGHT('Disaggregation Data'!$J$159:$J$310,255),0))=0,"",INDEX('Disaggregation Data'!$L$159:$L$310,MATCH(RIGHT(M197,255),RIGHT('Disaggregation Data'!J$159:$J$310,255),0))),"")</f>
        <v/>
      </c>
      <c r="G197" s="408" t="str">
        <f t="array" ref="G197">IFERROR(IF(INDEX('Disaggregation Data'!$M$159:$M$310,MATCH(RIGHT(M197,255),RIGHT('Disaggregation Data'!$J$159:$J$310,255),0))=0,"",INDEX('Disaggregation Data'!$M$159:$M$310,MATCH(RIGHT(M197,255),RIGHT('Disaggregation Data'!J$159:$J$310,255),0))),"")</f>
        <v/>
      </c>
      <c r="H197" s="406" t="str">
        <f t="array" ref="H197">IFERROR(IF(INDEX('Disaggregation Data'!$N$159:$N$310,MATCH(RIGHT(M197,255),RIGHT('Disaggregation Data'!$J$159:$J$310,255),0))=0,"",INDEX('Disaggregation Data'!$N$159:$N$310,MATCH(RIGHT(M197,255),RIGHT('Disaggregation Data'!J$159:$J$310,255),0))),"")</f>
        <v/>
      </c>
      <c r="I197" s="514" t="str">
        <f t="array" ref="I197">IFERROR(IF(INDEX('Disaggregation Records'!$G$59:$G$92,MATCH(RIGHT(L197,255),RIGHT('Disaggregation Records'!$D$59:$D$92,255),0))=0,"",INDEX('Disaggregation Records'!$G$59:$G$92,MATCH(RIGHT(L197,255),RIGHT('Disaggregation Records'!$D$59:$D$92,255),0))),"")</f>
        <v/>
      </c>
      <c r="J197" s="513" t="s">
        <v>760</v>
      </c>
      <c r="K197" s="513">
        <f t="shared" si="12"/>
        <v>19</v>
      </c>
      <c r="L197" s="513" t="str">
        <f t="shared" si="13"/>
        <v/>
      </c>
      <c r="M197" s="513" t="str">
        <f t="shared" si="14"/>
        <v/>
      </c>
      <c r="N197" s="513" t="b">
        <f t="shared" si="15"/>
        <v>0</v>
      </c>
      <c r="O197" s="521" t="s">
        <v>1722</v>
      </c>
      <c r="P197" s="349"/>
      <c r="Q197" s="338"/>
      <c r="U197" s="515"/>
      <c r="V197" s="515"/>
    </row>
    <row r="198" spans="1:22" ht="37.5" customHeight="1" x14ac:dyDescent="0.25">
      <c r="A198" s="465">
        <v>4</v>
      </c>
      <c r="B198" s="517" t="str">
        <f>IFERROR(VLOOKUP(A198,'Outcome Indicators - Section C'!$A$10:$S$27,19,FALSE),"")</f>
        <v/>
      </c>
      <c r="C198" s="518" t="str">
        <f t="array" ref="C198">IFERROR(IF(INDEX('Disaggregation Records'!$E$59:$E$92,MATCH(RIGHT(L198,255),RIGHT('Disaggregation Records'!$D$59:$D$92,255),0))=0,"",INDEX('Disaggregation Records'!$E$59:$E$92,MATCH(RIGHT(L198,255),RIGHT('Disaggregation Records'!$D$59:$D$92,255),0))),"")</f>
        <v/>
      </c>
      <c r="D198" s="518" t="str">
        <f t="array" ref="D198">IFERROR(IF(INDEX('Disaggregation Records'!$F$59:$F$92,MATCH(RIGHT(L198,255),RIGHT('Disaggregation Records'!$D$59:$D$92,255),0))=0,"",INDEX('Disaggregation Records'!$F$59:$F$92,MATCH(RIGHT(L198,255),RIGHT('Disaggregation Records'!$D$59:$D$92,255),0))),"")</f>
        <v/>
      </c>
      <c r="E198" s="408" t="str">
        <f t="array" ref="E198">IFERROR(IF(INDEX('Disaggregation Data'!$K$159:$K$310,MATCH(RIGHT(M198,255),RIGHT('Disaggregation Data'!$J$159:$J$310,255),0))=0,"",INDEX('Disaggregation Data'!$K$159:$K$310,MATCH(RIGHT(M198,255),RIGHT('Disaggregation Data'!J$159:$J$310,255),0))),"")</f>
        <v/>
      </c>
      <c r="F198" s="408" t="str">
        <f t="array" ref="F198">IFERROR(IF(INDEX('Disaggregation Data'!$L$159:$L$310,MATCH(RIGHT(M198,255),RIGHT('Disaggregation Data'!$J$159:$J$310,255),0))=0,"",INDEX('Disaggregation Data'!$L$159:$L$310,MATCH(RIGHT(M198,255),RIGHT('Disaggregation Data'!J$159:$J$310,255),0))),"")</f>
        <v/>
      </c>
      <c r="G198" s="408" t="str">
        <f t="array" ref="G198">IFERROR(IF(INDEX('Disaggregation Data'!$M$159:$M$310,MATCH(RIGHT(M198,255),RIGHT('Disaggregation Data'!$J$159:$J$310,255),0))=0,"",INDEX('Disaggregation Data'!$M$159:$M$310,MATCH(RIGHT(M198,255),RIGHT('Disaggregation Data'!J$159:$J$310,255),0))),"")</f>
        <v/>
      </c>
      <c r="H198" s="406" t="str">
        <f t="array" ref="H198">IFERROR(IF(INDEX('Disaggregation Data'!$N$159:$N$310,MATCH(RIGHT(M198,255),RIGHT('Disaggregation Data'!$J$159:$J$310,255),0))=0,"",INDEX('Disaggregation Data'!$N$159:$N$310,MATCH(RIGHT(M198,255),RIGHT('Disaggregation Data'!J$159:$J$310,255),0))),"")</f>
        <v/>
      </c>
      <c r="I198" s="514" t="str">
        <f t="array" ref="I198">IFERROR(IF(INDEX('Disaggregation Records'!$G$59:$G$92,MATCH(RIGHT(L198,255),RIGHT('Disaggregation Records'!$D$59:$D$92,255),0))=0,"",INDEX('Disaggregation Records'!$G$59:$G$92,MATCH(RIGHT(L198,255),RIGHT('Disaggregation Records'!$D$59:$D$92,255),0))),"")</f>
        <v/>
      </c>
      <c r="J198" s="513" t="s">
        <v>761</v>
      </c>
      <c r="K198" s="513">
        <f t="shared" si="12"/>
        <v>20</v>
      </c>
      <c r="L198" s="513" t="str">
        <f t="shared" si="13"/>
        <v/>
      </c>
      <c r="M198" s="513" t="str">
        <f t="shared" si="14"/>
        <v/>
      </c>
      <c r="N198" s="513" t="b">
        <f t="shared" si="15"/>
        <v>0</v>
      </c>
      <c r="O198" s="521" t="s">
        <v>1723</v>
      </c>
      <c r="P198" s="349"/>
      <c r="Q198" s="338"/>
      <c r="U198" s="515"/>
      <c r="V198" s="515"/>
    </row>
    <row r="199" spans="1:22" ht="37.5" customHeight="1" x14ac:dyDescent="0.25">
      <c r="A199" s="465">
        <v>4</v>
      </c>
      <c r="B199" s="517" t="str">
        <f>IFERROR(VLOOKUP(A199,'Outcome Indicators - Section C'!$A$10:$S$27,19,FALSE),"")</f>
        <v/>
      </c>
      <c r="C199" s="518" t="str">
        <f t="array" ref="C199">IFERROR(IF(INDEX('Disaggregation Records'!$E$59:$E$92,MATCH(RIGHT(L199,255),RIGHT('Disaggregation Records'!$D$59:$D$92,255),0))=0,"",INDEX('Disaggregation Records'!$E$59:$E$92,MATCH(RIGHT(L199,255),RIGHT('Disaggregation Records'!$D$59:$D$92,255),0))),"")</f>
        <v/>
      </c>
      <c r="D199" s="518" t="str">
        <f t="array" ref="D199">IFERROR(IF(INDEX('Disaggregation Records'!$F$59:$F$92,MATCH(RIGHT(L199,255),RIGHT('Disaggregation Records'!$D$59:$D$92,255),0))=0,"",INDEX('Disaggregation Records'!$F$59:$F$92,MATCH(RIGHT(L199,255),RIGHT('Disaggregation Records'!$D$59:$D$92,255),0))),"")</f>
        <v/>
      </c>
      <c r="E199" s="408" t="str">
        <f t="array" ref="E199">IFERROR(IF(INDEX('Disaggregation Data'!$K$159:$K$310,MATCH(RIGHT(M199,255),RIGHT('Disaggregation Data'!$J$159:$J$310,255),0))=0,"",INDEX('Disaggregation Data'!$K$159:$K$310,MATCH(RIGHT(M199,255),RIGHT('Disaggregation Data'!J$159:$J$310,255),0))),"")</f>
        <v/>
      </c>
      <c r="F199" s="408" t="str">
        <f t="array" ref="F199">IFERROR(IF(INDEX('Disaggregation Data'!$L$159:$L$310,MATCH(RIGHT(M199,255),RIGHT('Disaggregation Data'!$J$159:$J$310,255),0))=0,"",INDEX('Disaggregation Data'!$L$159:$L$310,MATCH(RIGHT(M199,255),RIGHT('Disaggregation Data'!J$159:$J$310,255),0))),"")</f>
        <v/>
      </c>
      <c r="G199" s="408" t="str">
        <f t="array" ref="G199">IFERROR(IF(INDEX('Disaggregation Data'!$M$159:$M$310,MATCH(RIGHT(M199,255),RIGHT('Disaggregation Data'!$J$159:$J$310,255),0))=0,"",INDEX('Disaggregation Data'!$M$159:$M$310,MATCH(RIGHT(M199,255),RIGHT('Disaggregation Data'!J$159:$J$310,255),0))),"")</f>
        <v/>
      </c>
      <c r="H199" s="406" t="str">
        <f t="array" ref="H199">IFERROR(IF(INDEX('Disaggregation Data'!$N$159:$N$310,MATCH(RIGHT(M199,255),RIGHT('Disaggregation Data'!$J$159:$J$310,255),0))=0,"",INDEX('Disaggregation Data'!$N$159:$N$310,MATCH(RIGHT(M199,255),RIGHT('Disaggregation Data'!J$159:$J$310,255),0))),"")</f>
        <v/>
      </c>
      <c r="I199" s="514" t="str">
        <f t="array" ref="I199">IFERROR(IF(INDEX('Disaggregation Records'!$G$59:$G$92,MATCH(RIGHT(L199,255),RIGHT('Disaggregation Records'!$D$59:$D$92,255),0))=0,"",INDEX('Disaggregation Records'!$G$59:$G$92,MATCH(RIGHT(L199,255),RIGHT('Disaggregation Records'!$D$59:$D$92,255),0))),"")</f>
        <v/>
      </c>
      <c r="J199" s="513" t="s">
        <v>761</v>
      </c>
      <c r="K199" s="513">
        <f t="shared" si="12"/>
        <v>21</v>
      </c>
      <c r="L199" s="513" t="str">
        <f t="shared" si="13"/>
        <v/>
      </c>
      <c r="M199" s="513" t="str">
        <f t="shared" si="14"/>
        <v/>
      </c>
      <c r="N199" s="513" t="b">
        <f t="shared" si="15"/>
        <v>0</v>
      </c>
      <c r="O199" s="521" t="s">
        <v>1724</v>
      </c>
      <c r="P199" s="349"/>
      <c r="Q199" s="338"/>
      <c r="U199" s="515"/>
      <c r="V199" s="515"/>
    </row>
    <row r="200" spans="1:22" ht="37.5" customHeight="1" x14ac:dyDescent="0.25">
      <c r="A200" s="465">
        <v>4</v>
      </c>
      <c r="B200" s="517" t="str">
        <f>IFERROR(VLOOKUP(A200,'Outcome Indicators - Section C'!$A$10:$S$27,19,FALSE),"")</f>
        <v/>
      </c>
      <c r="C200" s="518" t="str">
        <f t="array" ref="C200">IFERROR(IF(INDEX('Disaggregation Records'!$E$59:$E$92,MATCH(RIGHT(L200,255),RIGHT('Disaggregation Records'!$D$59:$D$92,255),0))=0,"",INDEX('Disaggregation Records'!$E$59:$E$92,MATCH(RIGHT(L200,255),RIGHT('Disaggregation Records'!$D$59:$D$92,255),0))),"")</f>
        <v/>
      </c>
      <c r="D200" s="518" t="str">
        <f t="array" ref="D200">IFERROR(IF(INDEX('Disaggregation Records'!$F$59:$F$92,MATCH(RIGHT(L200,255),RIGHT('Disaggregation Records'!$D$59:$D$92,255),0))=0,"",INDEX('Disaggregation Records'!$F$59:$F$92,MATCH(RIGHT(L200,255),RIGHT('Disaggregation Records'!$D$59:$D$92,255),0))),"")</f>
        <v/>
      </c>
      <c r="E200" s="408" t="str">
        <f t="array" ref="E200">IFERROR(IF(INDEX('Disaggregation Data'!$K$159:$K$310,MATCH(RIGHT(M200,255),RIGHT('Disaggregation Data'!$J$159:$J$310,255),0))=0,"",INDEX('Disaggregation Data'!$K$159:$K$310,MATCH(RIGHT(M200,255),RIGHT('Disaggregation Data'!J$159:$J$310,255),0))),"")</f>
        <v/>
      </c>
      <c r="F200" s="408" t="str">
        <f t="array" ref="F200">IFERROR(IF(INDEX('Disaggregation Data'!$L$159:$L$310,MATCH(RIGHT(M200,255),RIGHT('Disaggregation Data'!$J$159:$J$310,255),0))=0,"",INDEX('Disaggregation Data'!$L$159:$L$310,MATCH(RIGHT(M200,255),RIGHT('Disaggregation Data'!J$159:$J$310,255),0))),"")</f>
        <v/>
      </c>
      <c r="G200" s="408" t="str">
        <f t="array" ref="G200">IFERROR(IF(INDEX('Disaggregation Data'!$M$159:$M$310,MATCH(RIGHT(M200,255),RIGHT('Disaggregation Data'!$J$159:$J$310,255),0))=0,"",INDEX('Disaggregation Data'!$M$159:$M$310,MATCH(RIGHT(M200,255),RIGHT('Disaggregation Data'!J$159:$J$310,255),0))),"")</f>
        <v/>
      </c>
      <c r="H200" s="406" t="str">
        <f t="array" ref="H200">IFERROR(IF(INDEX('Disaggregation Data'!$N$159:$N$310,MATCH(RIGHT(M200,255),RIGHT('Disaggregation Data'!$J$159:$J$310,255),0))=0,"",INDEX('Disaggregation Data'!$N$159:$N$310,MATCH(RIGHT(M200,255),RIGHT('Disaggregation Data'!J$159:$J$310,255),0))),"")</f>
        <v/>
      </c>
      <c r="I200" s="514" t="str">
        <f t="array" ref="I200">IFERROR(IF(INDEX('Disaggregation Records'!$G$59:$G$92,MATCH(RIGHT(L200,255),RIGHT('Disaggregation Records'!$D$59:$D$92,255),0))=0,"",INDEX('Disaggregation Records'!$G$59:$G$92,MATCH(RIGHT(L200,255),RIGHT('Disaggregation Records'!$D$59:$D$92,255),0))),"")</f>
        <v/>
      </c>
      <c r="J200" s="513" t="s">
        <v>761</v>
      </c>
      <c r="K200" s="513">
        <f t="shared" si="12"/>
        <v>22</v>
      </c>
      <c r="L200" s="513" t="str">
        <f t="shared" si="13"/>
        <v/>
      </c>
      <c r="M200" s="513" t="str">
        <f t="shared" si="14"/>
        <v/>
      </c>
      <c r="N200" s="513" t="b">
        <f t="shared" si="15"/>
        <v>0</v>
      </c>
      <c r="O200" s="521" t="s">
        <v>1725</v>
      </c>
      <c r="P200" s="349"/>
      <c r="Q200" s="338"/>
      <c r="U200" s="515"/>
      <c r="V200" s="515"/>
    </row>
    <row r="201" spans="1:22" ht="37.5" customHeight="1" x14ac:dyDescent="0.25">
      <c r="A201" s="465">
        <v>4</v>
      </c>
      <c r="B201" s="517" t="str">
        <f>IFERROR(VLOOKUP(A201,'Outcome Indicators - Section C'!$A$10:$S$27,19,FALSE),"")</f>
        <v/>
      </c>
      <c r="C201" s="518" t="str">
        <f t="array" ref="C201">IFERROR(IF(INDEX('Disaggregation Records'!$E$59:$E$92,MATCH(RIGHT(L201,255),RIGHT('Disaggregation Records'!$D$59:$D$92,255),0))=0,"",INDEX('Disaggregation Records'!$E$59:$E$92,MATCH(RIGHT(L201,255),RIGHT('Disaggregation Records'!$D$59:$D$92,255),0))),"")</f>
        <v/>
      </c>
      <c r="D201" s="518" t="str">
        <f t="array" ref="D201">IFERROR(IF(INDEX('Disaggregation Records'!$F$59:$F$92,MATCH(RIGHT(L201,255),RIGHT('Disaggregation Records'!$D$59:$D$92,255),0))=0,"",INDEX('Disaggregation Records'!$F$59:$F$92,MATCH(RIGHT(L201,255),RIGHT('Disaggregation Records'!$D$59:$D$92,255),0))),"")</f>
        <v/>
      </c>
      <c r="E201" s="408" t="str">
        <f t="array" ref="E201">IFERROR(IF(INDEX('Disaggregation Data'!$K$159:$K$310,MATCH(RIGHT(M201,255),RIGHT('Disaggregation Data'!$J$159:$J$310,255),0))=0,"",INDEX('Disaggregation Data'!$K$159:$K$310,MATCH(RIGHT(M201,255),RIGHT('Disaggregation Data'!J$159:$J$310,255),0))),"")</f>
        <v/>
      </c>
      <c r="F201" s="408" t="str">
        <f t="array" ref="F201">IFERROR(IF(INDEX('Disaggregation Data'!$L$159:$L$310,MATCH(RIGHT(M201,255),RIGHT('Disaggregation Data'!$J$159:$J$310,255),0))=0,"",INDEX('Disaggregation Data'!$L$159:$L$310,MATCH(RIGHT(M201,255),RIGHT('Disaggregation Data'!J$159:$J$310,255),0))),"")</f>
        <v/>
      </c>
      <c r="G201" s="408" t="str">
        <f t="array" ref="G201">IFERROR(IF(INDEX('Disaggregation Data'!$M$159:$M$310,MATCH(RIGHT(M201,255),RIGHT('Disaggregation Data'!$J$159:$J$310,255),0))=0,"",INDEX('Disaggregation Data'!$M$159:$M$310,MATCH(RIGHT(M201,255),RIGHT('Disaggregation Data'!J$159:$J$310,255),0))),"")</f>
        <v/>
      </c>
      <c r="H201" s="406" t="str">
        <f t="array" ref="H201">IFERROR(IF(INDEX('Disaggregation Data'!$N$159:$N$310,MATCH(RIGHT(M201,255),RIGHT('Disaggregation Data'!$J$159:$J$310,255),0))=0,"",INDEX('Disaggregation Data'!$N$159:$N$310,MATCH(RIGHT(M201,255),RIGHT('Disaggregation Data'!J$159:$J$310,255),0))),"")</f>
        <v/>
      </c>
      <c r="I201" s="514" t="str">
        <f t="array" ref="I201">IFERROR(IF(INDEX('Disaggregation Records'!$G$59:$G$92,MATCH(RIGHT(L201,255),RIGHT('Disaggregation Records'!$D$59:$D$92,255),0))=0,"",INDEX('Disaggregation Records'!$G$59:$G$92,MATCH(RIGHT(L201,255),RIGHT('Disaggregation Records'!$D$59:$D$92,255),0))),"")</f>
        <v/>
      </c>
      <c r="J201" s="513" t="s">
        <v>761</v>
      </c>
      <c r="K201" s="513">
        <f t="shared" si="12"/>
        <v>23</v>
      </c>
      <c r="L201" s="513" t="str">
        <f t="shared" si="13"/>
        <v/>
      </c>
      <c r="M201" s="513" t="str">
        <f t="shared" si="14"/>
        <v/>
      </c>
      <c r="N201" s="513" t="b">
        <f t="shared" si="15"/>
        <v>0</v>
      </c>
      <c r="O201" s="521" t="s">
        <v>1726</v>
      </c>
      <c r="P201" s="349"/>
      <c r="Q201" s="338"/>
      <c r="U201" s="515"/>
      <c r="V201" s="515"/>
    </row>
    <row r="202" spans="1:22" ht="37.5" customHeight="1" x14ac:dyDescent="0.25">
      <c r="A202" s="465">
        <v>4</v>
      </c>
      <c r="B202" s="517" t="str">
        <f>IFERROR(VLOOKUP(A202,'Outcome Indicators - Section C'!$A$10:$S$27,19,FALSE),"")</f>
        <v/>
      </c>
      <c r="C202" s="518" t="str">
        <f t="array" ref="C202">IFERROR(IF(INDEX('Disaggregation Records'!$E$59:$E$92,MATCH(RIGHT(L202,255),RIGHT('Disaggregation Records'!$D$59:$D$92,255),0))=0,"",INDEX('Disaggregation Records'!$E$59:$E$92,MATCH(RIGHT(L202,255),RIGHT('Disaggregation Records'!$D$59:$D$92,255),0))),"")</f>
        <v/>
      </c>
      <c r="D202" s="518" t="str">
        <f t="array" ref="D202">IFERROR(IF(INDEX('Disaggregation Records'!$F$59:$F$92,MATCH(RIGHT(L202,255),RIGHT('Disaggregation Records'!$D$59:$D$92,255),0))=0,"",INDEX('Disaggregation Records'!$F$59:$F$92,MATCH(RIGHT(L202,255),RIGHT('Disaggregation Records'!$D$59:$D$92,255),0))),"")</f>
        <v/>
      </c>
      <c r="E202" s="408" t="str">
        <f t="array" ref="E202">IFERROR(IF(INDEX('Disaggregation Data'!$K$159:$K$310,MATCH(RIGHT(M202,255),RIGHT('Disaggregation Data'!$J$159:$J$310,255),0))=0,"",INDEX('Disaggregation Data'!$K$159:$K$310,MATCH(RIGHT(M202,255),RIGHT('Disaggregation Data'!J$159:$J$310,255),0))),"")</f>
        <v/>
      </c>
      <c r="F202" s="408" t="str">
        <f t="array" ref="F202">IFERROR(IF(INDEX('Disaggregation Data'!$L$159:$L$310,MATCH(RIGHT(M202,255),RIGHT('Disaggregation Data'!$J$159:$J$310,255),0))=0,"",INDEX('Disaggregation Data'!$L$159:$L$310,MATCH(RIGHT(M202,255),RIGHT('Disaggregation Data'!J$159:$J$310,255),0))),"")</f>
        <v/>
      </c>
      <c r="G202" s="408" t="str">
        <f t="array" ref="G202">IFERROR(IF(INDEX('Disaggregation Data'!$M$159:$M$310,MATCH(RIGHT(M202,255),RIGHT('Disaggregation Data'!$J$159:$J$310,255),0))=0,"",INDEX('Disaggregation Data'!$M$159:$M$310,MATCH(RIGHT(M202,255),RIGHT('Disaggregation Data'!J$159:$J$310,255),0))),"")</f>
        <v/>
      </c>
      <c r="H202" s="406" t="str">
        <f t="array" ref="H202">IFERROR(IF(INDEX('Disaggregation Data'!$N$159:$N$310,MATCH(RIGHT(M202,255),RIGHT('Disaggregation Data'!$J$159:$J$310,255),0))=0,"",INDEX('Disaggregation Data'!$N$159:$N$310,MATCH(RIGHT(M202,255),RIGHT('Disaggregation Data'!J$159:$J$310,255),0))),"")</f>
        <v/>
      </c>
      <c r="I202" s="514" t="str">
        <f t="array" ref="I202">IFERROR(IF(INDEX('Disaggregation Records'!$G$59:$G$92,MATCH(RIGHT(L202,255),RIGHT('Disaggregation Records'!$D$59:$D$92,255),0))=0,"",INDEX('Disaggregation Records'!$G$59:$G$92,MATCH(RIGHT(L202,255),RIGHT('Disaggregation Records'!$D$59:$D$92,255),0))),"")</f>
        <v/>
      </c>
      <c r="J202" s="513" t="s">
        <v>761</v>
      </c>
      <c r="K202" s="513">
        <f t="shared" si="12"/>
        <v>24</v>
      </c>
      <c r="L202" s="513" t="str">
        <f t="shared" si="13"/>
        <v/>
      </c>
      <c r="M202" s="513" t="str">
        <f t="shared" si="14"/>
        <v/>
      </c>
      <c r="N202" s="513" t="b">
        <f t="shared" si="15"/>
        <v>0</v>
      </c>
      <c r="O202" s="521" t="s">
        <v>1727</v>
      </c>
      <c r="P202" s="349"/>
      <c r="Q202" s="338"/>
      <c r="U202" s="515"/>
      <c r="V202" s="515"/>
    </row>
    <row r="203" spans="1:22" ht="37.5" customHeight="1" x14ac:dyDescent="0.25">
      <c r="A203" s="465">
        <v>4</v>
      </c>
      <c r="B203" s="517" t="str">
        <f>IFERROR(VLOOKUP(A203,'Outcome Indicators - Section C'!$A$10:$S$27,19,FALSE),"")</f>
        <v/>
      </c>
      <c r="C203" s="518" t="str">
        <f t="array" ref="C203">IFERROR(IF(INDEX('Disaggregation Records'!$E$59:$E$92,MATCH(RIGHT(L203,255),RIGHT('Disaggregation Records'!$D$59:$D$92,255),0))=0,"",INDEX('Disaggregation Records'!$E$59:$E$92,MATCH(RIGHT(L203,255),RIGHT('Disaggregation Records'!$D$59:$D$92,255),0))),"")</f>
        <v/>
      </c>
      <c r="D203" s="518" t="str">
        <f t="array" ref="D203">IFERROR(IF(INDEX('Disaggregation Records'!$F$59:$F$92,MATCH(RIGHT(L203,255),RIGHT('Disaggregation Records'!$D$59:$D$92,255),0))=0,"",INDEX('Disaggregation Records'!$F$59:$F$92,MATCH(RIGHT(L203,255),RIGHT('Disaggregation Records'!$D$59:$D$92,255),0))),"")</f>
        <v/>
      </c>
      <c r="E203" s="408" t="str">
        <f t="array" ref="E203">IFERROR(IF(INDEX('Disaggregation Data'!$K$159:$K$310,MATCH(RIGHT(M203,255),RIGHT('Disaggregation Data'!$J$159:$J$310,255),0))=0,"",INDEX('Disaggregation Data'!$K$159:$K$310,MATCH(RIGHT(M203,255),RIGHT('Disaggregation Data'!J$159:$J$310,255),0))),"")</f>
        <v/>
      </c>
      <c r="F203" s="408" t="str">
        <f t="array" ref="F203">IFERROR(IF(INDEX('Disaggregation Data'!$L$159:$L$310,MATCH(RIGHT(M203,255),RIGHT('Disaggregation Data'!$J$159:$J$310,255),0))=0,"",INDEX('Disaggregation Data'!$L$159:$L$310,MATCH(RIGHT(M203,255),RIGHT('Disaggregation Data'!J$159:$J$310,255),0))),"")</f>
        <v/>
      </c>
      <c r="G203" s="408" t="str">
        <f t="array" ref="G203">IFERROR(IF(INDEX('Disaggregation Data'!$M$159:$M$310,MATCH(RIGHT(M203,255),RIGHT('Disaggregation Data'!$J$159:$J$310,255),0))=0,"",INDEX('Disaggregation Data'!$M$159:$M$310,MATCH(RIGHT(M203,255),RIGHT('Disaggregation Data'!J$159:$J$310,255),0))),"")</f>
        <v/>
      </c>
      <c r="H203" s="406" t="str">
        <f t="array" ref="H203">IFERROR(IF(INDEX('Disaggregation Data'!$N$159:$N$310,MATCH(RIGHT(M203,255),RIGHT('Disaggregation Data'!$J$159:$J$310,255),0))=0,"",INDEX('Disaggregation Data'!$N$159:$N$310,MATCH(RIGHT(M203,255),RIGHT('Disaggregation Data'!J$159:$J$310,255),0))),"")</f>
        <v/>
      </c>
      <c r="I203" s="514" t="str">
        <f t="array" ref="I203">IFERROR(IF(INDEX('Disaggregation Records'!$G$59:$G$92,MATCH(RIGHT(L203,255),RIGHT('Disaggregation Records'!$D$59:$D$92,255),0))=0,"",INDEX('Disaggregation Records'!$G$59:$G$92,MATCH(RIGHT(L203,255),RIGHT('Disaggregation Records'!$D$59:$D$92,255),0))),"")</f>
        <v/>
      </c>
      <c r="J203" s="513" t="s">
        <v>761</v>
      </c>
      <c r="K203" s="513">
        <f t="shared" si="12"/>
        <v>25</v>
      </c>
      <c r="L203" s="513" t="str">
        <f t="shared" si="13"/>
        <v/>
      </c>
      <c r="M203" s="513" t="str">
        <f t="shared" si="14"/>
        <v/>
      </c>
      <c r="N203" s="513" t="b">
        <f t="shared" si="15"/>
        <v>0</v>
      </c>
      <c r="O203" s="521" t="s">
        <v>1728</v>
      </c>
      <c r="P203" s="349"/>
      <c r="Q203" s="338"/>
      <c r="U203" s="515"/>
      <c r="V203" s="515"/>
    </row>
    <row r="204" spans="1:22" ht="37.5" customHeight="1" x14ac:dyDescent="0.25">
      <c r="A204" s="465">
        <v>4</v>
      </c>
      <c r="B204" s="517" t="str">
        <f>IFERROR(VLOOKUP(A204,'Outcome Indicators - Section C'!$A$10:$S$27,19,FALSE),"")</f>
        <v/>
      </c>
      <c r="C204" s="518" t="str">
        <f t="array" ref="C204">IFERROR(IF(INDEX('Disaggregation Records'!$E$59:$E$92,MATCH(RIGHT(L204,255),RIGHT('Disaggregation Records'!$D$59:$D$92,255),0))=0,"",INDEX('Disaggregation Records'!$E$59:$E$92,MATCH(RIGHT(L204,255),RIGHT('Disaggregation Records'!$D$59:$D$92,255),0))),"")</f>
        <v/>
      </c>
      <c r="D204" s="518" t="str">
        <f t="array" ref="D204">IFERROR(IF(INDEX('Disaggregation Records'!$F$59:$F$92,MATCH(RIGHT(L204,255),RIGHT('Disaggregation Records'!$D$59:$D$92,255),0))=0,"",INDEX('Disaggregation Records'!$F$59:$F$92,MATCH(RIGHT(L204,255),RIGHT('Disaggregation Records'!$D$59:$D$92,255),0))),"")</f>
        <v/>
      </c>
      <c r="E204" s="408" t="str">
        <f t="array" ref="E204">IFERROR(IF(INDEX('Disaggregation Data'!$K$159:$K$310,MATCH(RIGHT(M204,255),RIGHT('Disaggregation Data'!$J$159:$J$310,255),0))=0,"",INDEX('Disaggregation Data'!$K$159:$K$310,MATCH(RIGHT(M204,255),RIGHT('Disaggregation Data'!J$159:$J$310,255),0))),"")</f>
        <v/>
      </c>
      <c r="F204" s="408" t="str">
        <f t="array" ref="F204">IFERROR(IF(INDEX('Disaggregation Data'!$L$159:$L$310,MATCH(RIGHT(M204,255),RIGHT('Disaggregation Data'!$J$159:$J$310,255),0))=0,"",INDEX('Disaggregation Data'!$L$159:$L$310,MATCH(RIGHT(M204,255),RIGHT('Disaggregation Data'!J$159:$J$310,255),0))),"")</f>
        <v/>
      </c>
      <c r="G204" s="408" t="str">
        <f t="array" ref="G204">IFERROR(IF(INDEX('Disaggregation Data'!$M$159:$M$310,MATCH(RIGHT(M204,255),RIGHT('Disaggregation Data'!$J$159:$J$310,255),0))=0,"",INDEX('Disaggregation Data'!$M$159:$M$310,MATCH(RIGHT(M204,255),RIGHT('Disaggregation Data'!J$159:$J$310,255),0))),"")</f>
        <v/>
      </c>
      <c r="H204" s="406" t="str">
        <f t="array" ref="H204">IFERROR(IF(INDEX('Disaggregation Data'!$N$159:$N$310,MATCH(RIGHT(M204,255),RIGHT('Disaggregation Data'!$J$159:$J$310,255),0))=0,"",INDEX('Disaggregation Data'!$N$159:$N$310,MATCH(RIGHT(M204,255),RIGHT('Disaggregation Data'!J$159:$J$310,255),0))),"")</f>
        <v/>
      </c>
      <c r="I204" s="514" t="str">
        <f t="array" ref="I204">IFERROR(IF(INDEX('Disaggregation Records'!$G$59:$G$92,MATCH(RIGHT(L204,255),RIGHT('Disaggregation Records'!$D$59:$D$92,255),0))=0,"",INDEX('Disaggregation Records'!$G$59:$G$92,MATCH(RIGHT(L204,255),RIGHT('Disaggregation Records'!$D$59:$D$92,255),0))),"")</f>
        <v/>
      </c>
      <c r="J204" s="513" t="s">
        <v>761</v>
      </c>
      <c r="K204" s="513">
        <f t="shared" si="12"/>
        <v>26</v>
      </c>
      <c r="L204" s="513" t="str">
        <f t="shared" si="13"/>
        <v/>
      </c>
      <c r="M204" s="513" t="str">
        <f t="shared" si="14"/>
        <v/>
      </c>
      <c r="N204" s="513" t="b">
        <f t="shared" si="15"/>
        <v>0</v>
      </c>
      <c r="O204" s="521" t="s">
        <v>1729</v>
      </c>
      <c r="P204" s="349"/>
      <c r="Q204" s="338"/>
      <c r="U204" s="515"/>
      <c r="V204" s="515"/>
    </row>
    <row r="205" spans="1:22" ht="37.5" customHeight="1" x14ac:dyDescent="0.25">
      <c r="A205" s="465">
        <v>4</v>
      </c>
      <c r="B205" s="517" t="str">
        <f>IFERROR(VLOOKUP(A205,'Outcome Indicators - Section C'!$A$10:$S$27,19,FALSE),"")</f>
        <v/>
      </c>
      <c r="C205" s="518" t="str">
        <f t="array" ref="C205">IFERROR(IF(INDEX('Disaggregation Records'!$E$59:$E$92,MATCH(RIGHT(L205,255),RIGHT('Disaggregation Records'!$D$59:$D$92,255),0))=0,"",INDEX('Disaggregation Records'!$E$59:$E$92,MATCH(RIGHT(L205,255),RIGHT('Disaggregation Records'!$D$59:$D$92,255),0))),"")</f>
        <v/>
      </c>
      <c r="D205" s="518" t="str">
        <f t="array" ref="D205">IFERROR(IF(INDEX('Disaggregation Records'!$F$59:$F$92,MATCH(RIGHT(L205,255),RIGHT('Disaggregation Records'!$D$59:$D$92,255),0))=0,"",INDEX('Disaggregation Records'!$F$59:$F$92,MATCH(RIGHT(L205,255),RIGHT('Disaggregation Records'!$D$59:$D$92,255),0))),"")</f>
        <v/>
      </c>
      <c r="E205" s="408" t="str">
        <f t="array" ref="E205">IFERROR(IF(INDEX('Disaggregation Data'!$K$159:$K$310,MATCH(RIGHT(M205,255),RIGHT('Disaggregation Data'!$J$159:$J$310,255),0))=0,"",INDEX('Disaggregation Data'!$K$159:$K$310,MATCH(RIGHT(M205,255),RIGHT('Disaggregation Data'!J$159:$J$310,255),0))),"")</f>
        <v/>
      </c>
      <c r="F205" s="408" t="str">
        <f t="array" ref="F205">IFERROR(IF(INDEX('Disaggregation Data'!$L$159:$L$310,MATCH(RIGHT(M205,255),RIGHT('Disaggregation Data'!$J$159:$J$310,255),0))=0,"",INDEX('Disaggregation Data'!$L$159:$L$310,MATCH(RIGHT(M205,255),RIGHT('Disaggregation Data'!J$159:$J$310,255),0))),"")</f>
        <v/>
      </c>
      <c r="G205" s="408" t="str">
        <f t="array" ref="G205">IFERROR(IF(INDEX('Disaggregation Data'!$M$159:$M$310,MATCH(RIGHT(M205,255),RIGHT('Disaggregation Data'!$J$159:$J$310,255),0))=0,"",INDEX('Disaggregation Data'!$M$159:$M$310,MATCH(RIGHT(M205,255),RIGHT('Disaggregation Data'!J$159:$J$310,255),0))),"")</f>
        <v/>
      </c>
      <c r="H205" s="406" t="str">
        <f t="array" ref="H205">IFERROR(IF(INDEX('Disaggregation Data'!$N$159:$N$310,MATCH(RIGHT(M205,255),RIGHT('Disaggregation Data'!$J$159:$J$310,255),0))=0,"",INDEX('Disaggregation Data'!$N$159:$N$310,MATCH(RIGHT(M205,255),RIGHT('Disaggregation Data'!J$159:$J$310,255),0))),"")</f>
        <v/>
      </c>
      <c r="I205" s="514" t="str">
        <f t="array" ref="I205">IFERROR(IF(INDEX('Disaggregation Records'!$G$59:$G$92,MATCH(RIGHT(L205,255),RIGHT('Disaggregation Records'!$D$59:$D$92,255),0))=0,"",INDEX('Disaggregation Records'!$G$59:$G$92,MATCH(RIGHT(L205,255),RIGHT('Disaggregation Records'!$D$59:$D$92,255),0))),"")</f>
        <v/>
      </c>
      <c r="J205" s="513" t="s">
        <v>761</v>
      </c>
      <c r="K205" s="513">
        <f t="shared" si="12"/>
        <v>27</v>
      </c>
      <c r="L205" s="513" t="str">
        <f t="shared" si="13"/>
        <v/>
      </c>
      <c r="M205" s="513" t="str">
        <f t="shared" si="14"/>
        <v/>
      </c>
      <c r="N205" s="513" t="b">
        <f t="shared" si="15"/>
        <v>0</v>
      </c>
      <c r="O205" s="521" t="s">
        <v>1730</v>
      </c>
      <c r="P205" s="349"/>
      <c r="Q205" s="338"/>
      <c r="U205" s="515"/>
      <c r="V205" s="515"/>
    </row>
    <row r="206" spans="1:22" ht="37.5" customHeight="1" x14ac:dyDescent="0.25">
      <c r="A206" s="465">
        <v>4</v>
      </c>
      <c r="B206" s="517" t="str">
        <f>IFERROR(VLOOKUP(A206,'Outcome Indicators - Section C'!$A$10:$S$27,19,FALSE),"")</f>
        <v/>
      </c>
      <c r="C206" s="518" t="str">
        <f t="array" ref="C206">IFERROR(IF(INDEX('Disaggregation Records'!$E$59:$E$92,MATCH(RIGHT(L206,255),RIGHT('Disaggregation Records'!$D$59:$D$92,255),0))=0,"",INDEX('Disaggregation Records'!$E$59:$E$92,MATCH(RIGHT(L206,255),RIGHT('Disaggregation Records'!$D$59:$D$92,255),0))),"")</f>
        <v/>
      </c>
      <c r="D206" s="518" t="str">
        <f t="array" ref="D206">IFERROR(IF(INDEX('Disaggregation Records'!$F$59:$F$92,MATCH(RIGHT(L206,255),RIGHT('Disaggregation Records'!$D$59:$D$92,255),0))=0,"",INDEX('Disaggregation Records'!$F$59:$F$92,MATCH(RIGHT(L206,255),RIGHT('Disaggregation Records'!$D$59:$D$92,255),0))),"")</f>
        <v/>
      </c>
      <c r="E206" s="408" t="str">
        <f t="array" ref="E206">IFERROR(IF(INDEX('Disaggregation Data'!$K$159:$K$310,MATCH(RIGHT(M206,255),RIGHT('Disaggregation Data'!$J$159:$J$310,255),0))=0,"",INDEX('Disaggregation Data'!$K$159:$K$310,MATCH(RIGHT(M206,255),RIGHT('Disaggregation Data'!J$159:$J$310,255),0))),"")</f>
        <v/>
      </c>
      <c r="F206" s="408" t="str">
        <f t="array" ref="F206">IFERROR(IF(INDEX('Disaggregation Data'!$L$159:$L$310,MATCH(RIGHT(M206,255),RIGHT('Disaggregation Data'!$J$159:$J$310,255),0))=0,"",INDEX('Disaggregation Data'!$L$159:$L$310,MATCH(RIGHT(M206,255),RIGHT('Disaggregation Data'!J$159:$J$310,255),0))),"")</f>
        <v/>
      </c>
      <c r="G206" s="408" t="str">
        <f t="array" ref="G206">IFERROR(IF(INDEX('Disaggregation Data'!$M$159:$M$310,MATCH(RIGHT(M206,255),RIGHT('Disaggregation Data'!$J$159:$J$310,255),0))=0,"",INDEX('Disaggregation Data'!$M$159:$M$310,MATCH(RIGHT(M206,255),RIGHT('Disaggregation Data'!J$159:$J$310,255),0))),"")</f>
        <v/>
      </c>
      <c r="H206" s="406" t="str">
        <f t="array" ref="H206">IFERROR(IF(INDEX('Disaggregation Data'!$N$159:$N$310,MATCH(RIGHT(M206,255),RIGHT('Disaggregation Data'!$J$159:$J$310,255),0))=0,"",INDEX('Disaggregation Data'!$N$159:$N$310,MATCH(RIGHT(M206,255),RIGHT('Disaggregation Data'!J$159:$J$310,255),0))),"")</f>
        <v/>
      </c>
      <c r="I206" s="514" t="str">
        <f t="array" ref="I206">IFERROR(IF(INDEX('Disaggregation Records'!$G$59:$G$92,MATCH(RIGHT(L206,255),RIGHT('Disaggregation Records'!$D$59:$D$92,255),0))=0,"",INDEX('Disaggregation Records'!$G$59:$G$92,MATCH(RIGHT(L206,255),RIGHT('Disaggregation Records'!$D$59:$D$92,255),0))),"")</f>
        <v/>
      </c>
      <c r="J206" s="513" t="s">
        <v>761</v>
      </c>
      <c r="K206" s="513">
        <f t="shared" si="12"/>
        <v>28</v>
      </c>
      <c r="L206" s="513" t="str">
        <f t="shared" si="13"/>
        <v/>
      </c>
      <c r="M206" s="513" t="str">
        <f t="shared" si="14"/>
        <v/>
      </c>
      <c r="N206" s="513" t="b">
        <f t="shared" si="15"/>
        <v>0</v>
      </c>
      <c r="O206" s="521" t="s">
        <v>1731</v>
      </c>
      <c r="P206" s="349"/>
      <c r="Q206" s="338"/>
      <c r="U206" s="515"/>
      <c r="V206" s="515"/>
    </row>
    <row r="207" spans="1:22" ht="37.5" customHeight="1" x14ac:dyDescent="0.25">
      <c r="A207" s="465">
        <v>4</v>
      </c>
      <c r="B207" s="517" t="str">
        <f>IFERROR(VLOOKUP(A207,'Outcome Indicators - Section C'!$A$10:$S$27,19,FALSE),"")</f>
        <v/>
      </c>
      <c r="C207" s="518" t="str">
        <f t="array" ref="C207">IFERROR(IF(INDEX('Disaggregation Records'!$E$59:$E$92,MATCH(RIGHT(L207,255),RIGHT('Disaggregation Records'!$D$59:$D$92,255),0))=0,"",INDEX('Disaggregation Records'!$E$59:$E$92,MATCH(RIGHT(L207,255),RIGHT('Disaggregation Records'!$D$59:$D$92,255),0))),"")</f>
        <v/>
      </c>
      <c r="D207" s="518" t="str">
        <f t="array" ref="D207">IFERROR(IF(INDEX('Disaggregation Records'!$F$59:$F$92,MATCH(RIGHT(L207,255),RIGHT('Disaggregation Records'!$D$59:$D$92,255),0))=0,"",INDEX('Disaggregation Records'!$F$59:$F$92,MATCH(RIGHT(L207,255),RIGHT('Disaggregation Records'!$D$59:$D$92,255),0))),"")</f>
        <v/>
      </c>
      <c r="E207" s="408" t="str">
        <f t="array" ref="E207">IFERROR(IF(INDEX('Disaggregation Data'!$K$159:$K$310,MATCH(RIGHT(M207,255),RIGHT('Disaggregation Data'!$J$159:$J$310,255),0))=0,"",INDEX('Disaggregation Data'!$K$159:$K$310,MATCH(RIGHT(M207,255),RIGHT('Disaggregation Data'!J$159:$J$310,255),0))),"")</f>
        <v/>
      </c>
      <c r="F207" s="408" t="str">
        <f t="array" ref="F207">IFERROR(IF(INDEX('Disaggregation Data'!$L$159:$L$310,MATCH(RIGHT(M207,255),RIGHT('Disaggregation Data'!$J$159:$J$310,255),0))=0,"",INDEX('Disaggregation Data'!$L$159:$L$310,MATCH(RIGHT(M207,255),RIGHT('Disaggregation Data'!J$159:$J$310,255),0))),"")</f>
        <v/>
      </c>
      <c r="G207" s="408" t="str">
        <f t="array" ref="G207">IFERROR(IF(INDEX('Disaggregation Data'!$M$159:$M$310,MATCH(RIGHT(M207,255),RIGHT('Disaggregation Data'!$J$159:$J$310,255),0))=0,"",INDEX('Disaggregation Data'!$M$159:$M$310,MATCH(RIGHT(M207,255),RIGHT('Disaggregation Data'!J$159:$J$310,255),0))),"")</f>
        <v/>
      </c>
      <c r="H207" s="406" t="str">
        <f t="array" ref="H207">IFERROR(IF(INDEX('Disaggregation Data'!$N$159:$N$310,MATCH(RIGHT(M207,255),RIGHT('Disaggregation Data'!$J$159:$J$310,255),0))=0,"",INDEX('Disaggregation Data'!$N$159:$N$310,MATCH(RIGHT(M207,255),RIGHT('Disaggregation Data'!J$159:$J$310,255),0))),"")</f>
        <v/>
      </c>
      <c r="I207" s="514" t="str">
        <f t="array" ref="I207">IFERROR(IF(INDEX('Disaggregation Records'!$G$59:$G$92,MATCH(RIGHT(L207,255),RIGHT('Disaggregation Records'!$D$59:$D$92,255),0))=0,"",INDEX('Disaggregation Records'!$G$59:$G$92,MATCH(RIGHT(L207,255),RIGHT('Disaggregation Records'!$D$59:$D$92,255),0))),"")</f>
        <v/>
      </c>
      <c r="J207" s="513" t="s">
        <v>761</v>
      </c>
      <c r="K207" s="513">
        <f t="shared" si="12"/>
        <v>29</v>
      </c>
      <c r="L207" s="513" t="str">
        <f t="shared" si="13"/>
        <v/>
      </c>
      <c r="M207" s="513" t="str">
        <f t="shared" si="14"/>
        <v/>
      </c>
      <c r="N207" s="513" t="b">
        <f t="shared" si="15"/>
        <v>0</v>
      </c>
      <c r="O207" s="521" t="s">
        <v>1732</v>
      </c>
      <c r="P207" s="349"/>
      <c r="Q207" s="338"/>
      <c r="U207" s="515"/>
      <c r="V207" s="515"/>
    </row>
    <row r="208" spans="1:22" ht="37.5" customHeight="1" x14ac:dyDescent="0.25">
      <c r="A208" s="465">
        <v>5</v>
      </c>
      <c r="B208" s="517" t="str">
        <f>IFERROR(VLOOKUP(A208,'Outcome Indicators - Section C'!$A$10:$S$27,19,FALSE),"")</f>
        <v/>
      </c>
      <c r="C208" s="518" t="str">
        <f t="array" ref="C208">IFERROR(IF(INDEX('Disaggregation Records'!$E$59:$E$92,MATCH(RIGHT(L208,255),RIGHT('Disaggregation Records'!$D$59:$D$92,255),0))=0,"",INDEX('Disaggregation Records'!$E$59:$E$92,MATCH(RIGHT(L208,255),RIGHT('Disaggregation Records'!$D$59:$D$92,255),0))),"")</f>
        <v/>
      </c>
      <c r="D208" s="518" t="str">
        <f t="array" ref="D208">IFERROR(IF(INDEX('Disaggregation Records'!$F$59:$F$92,MATCH(RIGHT(L208,255),RIGHT('Disaggregation Records'!$D$59:$D$92,255),0))=0,"",INDEX('Disaggregation Records'!$F$59:$F$92,MATCH(RIGHT(L208,255),RIGHT('Disaggregation Records'!$D$59:$D$92,255),0))),"")</f>
        <v/>
      </c>
      <c r="E208" s="408" t="str">
        <f t="array" ref="E208">IFERROR(IF(INDEX('Disaggregation Data'!$K$159:$K$310,MATCH(RIGHT(M208,255),RIGHT('Disaggregation Data'!$J$159:$J$310,255),0))=0,"",INDEX('Disaggregation Data'!$K$159:$K$310,MATCH(RIGHT(M208,255),RIGHT('Disaggregation Data'!J$159:$J$310,255),0))),"")</f>
        <v/>
      </c>
      <c r="F208" s="408" t="str">
        <f t="array" ref="F208">IFERROR(IF(INDEX('Disaggregation Data'!$L$159:$L$310,MATCH(RIGHT(M208,255),RIGHT('Disaggregation Data'!$J$159:$J$310,255),0))=0,"",INDEX('Disaggregation Data'!$L$159:$L$310,MATCH(RIGHT(M208,255),RIGHT('Disaggregation Data'!J$159:$J$310,255),0))),"")</f>
        <v/>
      </c>
      <c r="G208" s="408" t="str">
        <f t="array" ref="G208">IFERROR(IF(INDEX('Disaggregation Data'!$M$159:$M$310,MATCH(RIGHT(M208,255),RIGHT('Disaggregation Data'!$J$159:$J$310,255),0))=0,"",INDEX('Disaggregation Data'!$M$159:$M$310,MATCH(RIGHT(M208,255),RIGHT('Disaggregation Data'!J$159:$J$310,255),0))),"")</f>
        <v/>
      </c>
      <c r="H208" s="406" t="str">
        <f t="array" ref="H208">IFERROR(IF(INDEX('Disaggregation Data'!$N$159:$N$310,MATCH(RIGHT(M208,255),RIGHT('Disaggregation Data'!$J$159:$J$310,255),0))=0,"",INDEX('Disaggregation Data'!$N$159:$N$310,MATCH(RIGHT(M208,255),RIGHT('Disaggregation Data'!J$159:$J$310,255),0))),"")</f>
        <v/>
      </c>
      <c r="I208" s="514" t="str">
        <f t="array" ref="I208">IFERROR(IF(INDEX('Disaggregation Records'!$G$59:$G$92,MATCH(RIGHT(L208,255),RIGHT('Disaggregation Records'!$D$59:$D$92,255),0))=0,"",INDEX('Disaggregation Records'!$G$59:$G$92,MATCH(RIGHT(L208,255),RIGHT('Disaggregation Records'!$D$59:$D$92,255),0))),"")</f>
        <v/>
      </c>
      <c r="J208" s="513" t="s">
        <v>762</v>
      </c>
      <c r="K208" s="513">
        <f t="shared" si="12"/>
        <v>30</v>
      </c>
      <c r="L208" s="513" t="str">
        <f t="shared" si="13"/>
        <v/>
      </c>
      <c r="M208" s="513" t="str">
        <f t="shared" si="14"/>
        <v/>
      </c>
      <c r="N208" s="513" t="b">
        <f t="shared" si="15"/>
        <v>0</v>
      </c>
      <c r="O208" s="521" t="s">
        <v>1733</v>
      </c>
      <c r="P208" s="349"/>
      <c r="Q208" s="338"/>
      <c r="U208" s="515"/>
      <c r="V208" s="515"/>
    </row>
    <row r="209" spans="1:22" ht="37.5" customHeight="1" x14ac:dyDescent="0.25">
      <c r="A209" s="465">
        <v>5</v>
      </c>
      <c r="B209" s="517" t="str">
        <f>IFERROR(VLOOKUP(A209,'Outcome Indicators - Section C'!$A$10:$S$27,19,FALSE),"")</f>
        <v/>
      </c>
      <c r="C209" s="518" t="str">
        <f t="array" ref="C209">IFERROR(IF(INDEX('Disaggregation Records'!$E$59:$E$92,MATCH(RIGHT(L209,255),RIGHT('Disaggregation Records'!$D$59:$D$92,255),0))=0,"",INDEX('Disaggregation Records'!$E$59:$E$92,MATCH(RIGHT(L209,255),RIGHT('Disaggregation Records'!$D$59:$D$92,255),0))),"")</f>
        <v/>
      </c>
      <c r="D209" s="518" t="str">
        <f t="array" ref="D209">IFERROR(IF(INDEX('Disaggregation Records'!$F$59:$F$92,MATCH(RIGHT(L209,255),RIGHT('Disaggregation Records'!$D$59:$D$92,255),0))=0,"",INDEX('Disaggregation Records'!$F$59:$F$92,MATCH(RIGHT(L209,255),RIGHT('Disaggregation Records'!$D$59:$D$92,255),0))),"")</f>
        <v/>
      </c>
      <c r="E209" s="408" t="str">
        <f t="array" ref="E209">IFERROR(IF(INDEX('Disaggregation Data'!$K$159:$K$310,MATCH(RIGHT(M209,255),RIGHT('Disaggregation Data'!$J$159:$J$310,255),0))=0,"",INDEX('Disaggregation Data'!$K$159:$K$310,MATCH(RIGHT(M209,255),RIGHT('Disaggregation Data'!J$159:$J$310,255),0))),"")</f>
        <v/>
      </c>
      <c r="F209" s="408" t="str">
        <f t="array" ref="F209">IFERROR(IF(INDEX('Disaggregation Data'!$L$159:$L$310,MATCH(RIGHT(M209,255),RIGHT('Disaggregation Data'!$J$159:$J$310,255),0))=0,"",INDEX('Disaggregation Data'!$L$159:$L$310,MATCH(RIGHT(M209,255),RIGHT('Disaggregation Data'!J$159:$J$310,255),0))),"")</f>
        <v/>
      </c>
      <c r="G209" s="408" t="str">
        <f t="array" ref="G209">IFERROR(IF(INDEX('Disaggregation Data'!$M$159:$M$310,MATCH(RIGHT(M209,255),RIGHT('Disaggregation Data'!$J$159:$J$310,255),0))=0,"",INDEX('Disaggregation Data'!$M$159:$M$310,MATCH(RIGHT(M209,255),RIGHT('Disaggregation Data'!J$159:$J$310,255),0))),"")</f>
        <v/>
      </c>
      <c r="H209" s="406" t="str">
        <f t="array" ref="H209">IFERROR(IF(INDEX('Disaggregation Data'!$N$159:$N$310,MATCH(RIGHT(M209,255),RIGHT('Disaggregation Data'!$J$159:$J$310,255),0))=0,"",INDEX('Disaggregation Data'!$N$159:$N$310,MATCH(RIGHT(M209,255),RIGHT('Disaggregation Data'!J$159:$J$310,255),0))),"")</f>
        <v/>
      </c>
      <c r="I209" s="514" t="str">
        <f t="array" ref="I209">IFERROR(IF(INDEX('Disaggregation Records'!$G$59:$G$92,MATCH(RIGHT(L209,255),RIGHT('Disaggregation Records'!$D$59:$D$92,255),0))=0,"",INDEX('Disaggregation Records'!$G$59:$G$92,MATCH(RIGHT(L209,255),RIGHT('Disaggregation Records'!$D$59:$D$92,255),0))),"")</f>
        <v/>
      </c>
      <c r="J209" s="513" t="s">
        <v>762</v>
      </c>
      <c r="K209" s="513">
        <f t="shared" si="12"/>
        <v>31</v>
      </c>
      <c r="L209" s="513" t="str">
        <f t="shared" si="13"/>
        <v/>
      </c>
      <c r="M209" s="513" t="str">
        <f t="shared" si="14"/>
        <v/>
      </c>
      <c r="N209" s="513" t="b">
        <f t="shared" si="15"/>
        <v>0</v>
      </c>
      <c r="O209" s="521" t="s">
        <v>1734</v>
      </c>
      <c r="P209" s="349"/>
      <c r="Q209" s="338"/>
      <c r="U209" s="515"/>
      <c r="V209" s="515"/>
    </row>
    <row r="210" spans="1:22" ht="37.5" customHeight="1" x14ac:dyDescent="0.25">
      <c r="A210" s="465">
        <v>5</v>
      </c>
      <c r="B210" s="517" t="str">
        <f>IFERROR(VLOOKUP(A210,'Outcome Indicators - Section C'!$A$10:$S$27,19,FALSE),"")</f>
        <v/>
      </c>
      <c r="C210" s="518" t="str">
        <f t="array" ref="C210">IFERROR(IF(INDEX('Disaggregation Records'!$E$59:$E$92,MATCH(RIGHT(L210,255),RIGHT('Disaggregation Records'!$D$59:$D$92,255),0))=0,"",INDEX('Disaggregation Records'!$E$59:$E$92,MATCH(RIGHT(L210,255),RIGHT('Disaggregation Records'!$D$59:$D$92,255),0))),"")</f>
        <v/>
      </c>
      <c r="D210" s="518" t="str">
        <f t="array" ref="D210">IFERROR(IF(INDEX('Disaggregation Records'!$F$59:$F$92,MATCH(RIGHT(L210,255),RIGHT('Disaggregation Records'!$D$59:$D$92,255),0))=0,"",INDEX('Disaggregation Records'!$F$59:$F$92,MATCH(RIGHT(L210,255),RIGHT('Disaggregation Records'!$D$59:$D$92,255),0))),"")</f>
        <v/>
      </c>
      <c r="E210" s="408" t="str">
        <f t="array" ref="E210">IFERROR(IF(INDEX('Disaggregation Data'!$K$159:$K$310,MATCH(RIGHT(M210,255),RIGHT('Disaggregation Data'!$J$159:$J$310,255),0))=0,"",INDEX('Disaggregation Data'!$K$159:$K$310,MATCH(RIGHT(M210,255),RIGHT('Disaggregation Data'!J$159:$J$310,255),0))),"")</f>
        <v/>
      </c>
      <c r="F210" s="408" t="str">
        <f t="array" ref="F210">IFERROR(IF(INDEX('Disaggregation Data'!$L$159:$L$310,MATCH(RIGHT(M210,255),RIGHT('Disaggregation Data'!$J$159:$J$310,255),0))=0,"",INDEX('Disaggregation Data'!$L$159:$L$310,MATCH(RIGHT(M210,255),RIGHT('Disaggregation Data'!J$159:$J$310,255),0))),"")</f>
        <v/>
      </c>
      <c r="G210" s="408" t="str">
        <f t="array" ref="G210">IFERROR(IF(INDEX('Disaggregation Data'!$M$159:$M$310,MATCH(RIGHT(M210,255),RIGHT('Disaggregation Data'!$J$159:$J$310,255),0))=0,"",INDEX('Disaggregation Data'!$M$159:$M$310,MATCH(RIGHT(M210,255),RIGHT('Disaggregation Data'!J$159:$J$310,255),0))),"")</f>
        <v/>
      </c>
      <c r="H210" s="406" t="str">
        <f t="array" ref="H210">IFERROR(IF(INDEX('Disaggregation Data'!$N$159:$N$310,MATCH(RIGHT(M210,255),RIGHT('Disaggregation Data'!$J$159:$J$310,255),0))=0,"",INDEX('Disaggregation Data'!$N$159:$N$310,MATCH(RIGHT(M210,255),RIGHT('Disaggregation Data'!J$159:$J$310,255),0))),"")</f>
        <v/>
      </c>
      <c r="I210" s="514" t="str">
        <f t="array" ref="I210">IFERROR(IF(INDEX('Disaggregation Records'!$G$59:$G$92,MATCH(RIGHT(L210,255),RIGHT('Disaggregation Records'!$D$59:$D$92,255),0))=0,"",INDEX('Disaggregation Records'!$G$59:$G$92,MATCH(RIGHT(L210,255),RIGHT('Disaggregation Records'!$D$59:$D$92,255),0))),"")</f>
        <v/>
      </c>
      <c r="J210" s="513" t="s">
        <v>762</v>
      </c>
      <c r="K210" s="513">
        <f t="shared" si="12"/>
        <v>32</v>
      </c>
      <c r="L210" s="513" t="str">
        <f t="shared" si="13"/>
        <v/>
      </c>
      <c r="M210" s="513" t="str">
        <f t="shared" si="14"/>
        <v/>
      </c>
      <c r="N210" s="513" t="b">
        <f t="shared" si="15"/>
        <v>0</v>
      </c>
      <c r="O210" s="521" t="s">
        <v>1735</v>
      </c>
      <c r="P210" s="349"/>
      <c r="Q210" s="338"/>
      <c r="U210" s="515"/>
      <c r="V210" s="515"/>
    </row>
    <row r="211" spans="1:22" ht="37.5" customHeight="1" x14ac:dyDescent="0.25">
      <c r="A211" s="465">
        <v>5</v>
      </c>
      <c r="B211" s="517" t="str">
        <f>IFERROR(VLOOKUP(A211,'Outcome Indicators - Section C'!$A$10:$S$27,19,FALSE),"")</f>
        <v/>
      </c>
      <c r="C211" s="518" t="str">
        <f t="array" ref="C211">IFERROR(IF(INDEX('Disaggregation Records'!$E$59:$E$92,MATCH(RIGHT(L211,255),RIGHT('Disaggregation Records'!$D$59:$D$92,255),0))=0,"",INDEX('Disaggregation Records'!$E$59:$E$92,MATCH(RIGHT(L211,255),RIGHT('Disaggregation Records'!$D$59:$D$92,255),0))),"")</f>
        <v/>
      </c>
      <c r="D211" s="518" t="str">
        <f t="array" ref="D211">IFERROR(IF(INDEX('Disaggregation Records'!$F$59:$F$92,MATCH(RIGHT(L211,255),RIGHT('Disaggregation Records'!$D$59:$D$92,255),0))=0,"",INDEX('Disaggregation Records'!$F$59:$F$92,MATCH(RIGHT(L211,255),RIGHT('Disaggregation Records'!$D$59:$D$92,255),0))),"")</f>
        <v/>
      </c>
      <c r="E211" s="408" t="str">
        <f t="array" ref="E211">IFERROR(IF(INDEX('Disaggregation Data'!$K$159:$K$310,MATCH(RIGHT(M211,255),RIGHT('Disaggregation Data'!$J$159:$J$310,255),0))=0,"",INDEX('Disaggregation Data'!$K$159:$K$310,MATCH(RIGHT(M211,255),RIGHT('Disaggregation Data'!J$159:$J$310,255),0))),"")</f>
        <v/>
      </c>
      <c r="F211" s="408" t="str">
        <f t="array" ref="F211">IFERROR(IF(INDEX('Disaggregation Data'!$L$159:$L$310,MATCH(RIGHT(M211,255),RIGHT('Disaggregation Data'!$J$159:$J$310,255),0))=0,"",INDEX('Disaggregation Data'!$L$159:$L$310,MATCH(RIGHT(M211,255),RIGHT('Disaggregation Data'!J$159:$J$310,255),0))),"")</f>
        <v/>
      </c>
      <c r="G211" s="408" t="str">
        <f t="array" ref="G211">IFERROR(IF(INDEX('Disaggregation Data'!$M$159:$M$310,MATCH(RIGHT(M211,255),RIGHT('Disaggregation Data'!$J$159:$J$310,255),0))=0,"",INDEX('Disaggregation Data'!$M$159:$M$310,MATCH(RIGHT(M211,255),RIGHT('Disaggregation Data'!J$159:$J$310,255),0))),"")</f>
        <v/>
      </c>
      <c r="H211" s="406" t="str">
        <f t="array" ref="H211">IFERROR(IF(INDEX('Disaggregation Data'!$N$159:$N$310,MATCH(RIGHT(M211,255),RIGHT('Disaggregation Data'!$J$159:$J$310,255),0))=0,"",INDEX('Disaggregation Data'!$N$159:$N$310,MATCH(RIGHT(M211,255),RIGHT('Disaggregation Data'!J$159:$J$310,255),0))),"")</f>
        <v/>
      </c>
      <c r="I211" s="514" t="str">
        <f t="array" ref="I211">IFERROR(IF(INDEX('Disaggregation Records'!$G$59:$G$92,MATCH(RIGHT(L211,255),RIGHT('Disaggregation Records'!$D$59:$D$92,255),0))=0,"",INDEX('Disaggregation Records'!$G$59:$G$92,MATCH(RIGHT(L211,255),RIGHT('Disaggregation Records'!$D$59:$D$92,255),0))),"")</f>
        <v/>
      </c>
      <c r="J211" s="513" t="s">
        <v>762</v>
      </c>
      <c r="K211" s="513">
        <f t="shared" si="12"/>
        <v>33</v>
      </c>
      <c r="L211" s="513" t="str">
        <f t="shared" si="13"/>
        <v/>
      </c>
      <c r="M211" s="513" t="str">
        <f t="shared" si="14"/>
        <v/>
      </c>
      <c r="N211" s="513" t="b">
        <f t="shared" si="15"/>
        <v>0</v>
      </c>
      <c r="O211" s="521" t="s">
        <v>1736</v>
      </c>
      <c r="P211" s="349"/>
      <c r="Q211" s="338"/>
      <c r="U211" s="515"/>
      <c r="V211" s="515"/>
    </row>
    <row r="212" spans="1:22" ht="37.5" customHeight="1" x14ac:dyDescent="0.25">
      <c r="A212" s="465">
        <v>5</v>
      </c>
      <c r="B212" s="517" t="str">
        <f>IFERROR(VLOOKUP(A212,'Outcome Indicators - Section C'!$A$10:$S$27,19,FALSE),"")</f>
        <v/>
      </c>
      <c r="C212" s="518" t="str">
        <f t="array" ref="C212">IFERROR(IF(INDEX('Disaggregation Records'!$E$59:$E$92,MATCH(RIGHT(L212,255),RIGHT('Disaggregation Records'!$D$59:$D$92,255),0))=0,"",INDEX('Disaggregation Records'!$E$59:$E$92,MATCH(RIGHT(L212,255),RIGHT('Disaggregation Records'!$D$59:$D$92,255),0))),"")</f>
        <v/>
      </c>
      <c r="D212" s="518" t="str">
        <f t="array" ref="D212">IFERROR(IF(INDEX('Disaggregation Records'!$F$59:$F$92,MATCH(RIGHT(L212,255),RIGHT('Disaggregation Records'!$D$59:$D$92,255),0))=0,"",INDEX('Disaggregation Records'!$F$59:$F$92,MATCH(RIGHT(L212,255),RIGHT('Disaggregation Records'!$D$59:$D$92,255),0))),"")</f>
        <v/>
      </c>
      <c r="E212" s="408" t="str">
        <f t="array" ref="E212">IFERROR(IF(INDEX('Disaggregation Data'!$K$159:$K$310,MATCH(RIGHT(M212,255),RIGHT('Disaggregation Data'!$J$159:$J$310,255),0))=0,"",INDEX('Disaggregation Data'!$K$159:$K$310,MATCH(RIGHT(M212,255),RIGHT('Disaggregation Data'!J$159:$J$310,255),0))),"")</f>
        <v/>
      </c>
      <c r="F212" s="408" t="str">
        <f t="array" ref="F212">IFERROR(IF(INDEX('Disaggregation Data'!$L$159:$L$310,MATCH(RIGHT(M212,255),RIGHT('Disaggregation Data'!$J$159:$J$310,255),0))=0,"",INDEX('Disaggregation Data'!$L$159:$L$310,MATCH(RIGHT(M212,255),RIGHT('Disaggregation Data'!J$159:$J$310,255),0))),"")</f>
        <v/>
      </c>
      <c r="G212" s="408" t="str">
        <f t="array" ref="G212">IFERROR(IF(INDEX('Disaggregation Data'!$M$159:$M$310,MATCH(RIGHT(M212,255),RIGHT('Disaggregation Data'!$J$159:$J$310,255),0))=0,"",INDEX('Disaggregation Data'!$M$159:$M$310,MATCH(RIGHT(M212,255),RIGHT('Disaggregation Data'!J$159:$J$310,255),0))),"")</f>
        <v/>
      </c>
      <c r="H212" s="406" t="str">
        <f t="array" ref="H212">IFERROR(IF(INDEX('Disaggregation Data'!$N$159:$N$310,MATCH(RIGHT(M212,255),RIGHT('Disaggregation Data'!$J$159:$J$310,255),0))=0,"",INDEX('Disaggregation Data'!$N$159:$N$310,MATCH(RIGHT(M212,255),RIGHT('Disaggregation Data'!J$159:$J$310,255),0))),"")</f>
        <v/>
      </c>
      <c r="I212" s="514" t="str">
        <f t="array" ref="I212">IFERROR(IF(INDEX('Disaggregation Records'!$G$59:$G$92,MATCH(RIGHT(L212,255),RIGHT('Disaggregation Records'!$D$59:$D$92,255),0))=0,"",INDEX('Disaggregation Records'!$G$59:$G$92,MATCH(RIGHT(L212,255),RIGHT('Disaggregation Records'!$D$59:$D$92,255),0))),"")</f>
        <v/>
      </c>
      <c r="J212" s="513" t="s">
        <v>762</v>
      </c>
      <c r="K212" s="513">
        <f t="shared" si="12"/>
        <v>34</v>
      </c>
      <c r="L212" s="513" t="str">
        <f t="shared" si="13"/>
        <v/>
      </c>
      <c r="M212" s="513" t="str">
        <f t="shared" si="14"/>
        <v/>
      </c>
      <c r="N212" s="513" t="b">
        <f t="shared" si="15"/>
        <v>0</v>
      </c>
      <c r="O212" s="521" t="s">
        <v>1737</v>
      </c>
      <c r="P212" s="349"/>
      <c r="Q212" s="338"/>
      <c r="U212" s="515"/>
      <c r="V212" s="515"/>
    </row>
    <row r="213" spans="1:22" ht="37.5" customHeight="1" x14ac:dyDescent="0.25">
      <c r="A213" s="465">
        <v>5</v>
      </c>
      <c r="B213" s="517" t="str">
        <f>IFERROR(VLOOKUP(A213,'Outcome Indicators - Section C'!$A$10:$S$27,19,FALSE),"")</f>
        <v/>
      </c>
      <c r="C213" s="518" t="str">
        <f t="array" ref="C213">IFERROR(IF(INDEX('Disaggregation Records'!$E$59:$E$92,MATCH(RIGHT(L213,255),RIGHT('Disaggregation Records'!$D$59:$D$92,255),0))=0,"",INDEX('Disaggregation Records'!$E$59:$E$92,MATCH(RIGHT(L213,255),RIGHT('Disaggregation Records'!$D$59:$D$92,255),0))),"")</f>
        <v/>
      </c>
      <c r="D213" s="518" t="str">
        <f t="array" ref="D213">IFERROR(IF(INDEX('Disaggregation Records'!$F$59:$F$92,MATCH(RIGHT(L213,255),RIGHT('Disaggregation Records'!$D$59:$D$92,255),0))=0,"",INDEX('Disaggregation Records'!$F$59:$F$92,MATCH(RIGHT(L213,255),RIGHT('Disaggregation Records'!$D$59:$D$92,255),0))),"")</f>
        <v/>
      </c>
      <c r="E213" s="408" t="str">
        <f t="array" ref="E213">IFERROR(IF(INDEX('Disaggregation Data'!$K$159:$K$310,MATCH(RIGHT(M213,255),RIGHT('Disaggregation Data'!$J$159:$J$310,255),0))=0,"",INDEX('Disaggregation Data'!$K$159:$K$310,MATCH(RIGHT(M213,255),RIGHT('Disaggregation Data'!J$159:$J$310,255),0))),"")</f>
        <v/>
      </c>
      <c r="F213" s="408" t="str">
        <f t="array" ref="F213">IFERROR(IF(INDEX('Disaggregation Data'!$L$159:$L$310,MATCH(RIGHT(M213,255),RIGHT('Disaggregation Data'!$J$159:$J$310,255),0))=0,"",INDEX('Disaggregation Data'!$L$159:$L$310,MATCH(RIGHT(M213,255),RIGHT('Disaggregation Data'!J$159:$J$310,255),0))),"")</f>
        <v/>
      </c>
      <c r="G213" s="408" t="str">
        <f t="array" ref="G213">IFERROR(IF(INDEX('Disaggregation Data'!$M$159:$M$310,MATCH(RIGHT(M213,255),RIGHT('Disaggregation Data'!$J$159:$J$310,255),0))=0,"",INDEX('Disaggregation Data'!$M$159:$M$310,MATCH(RIGHT(M213,255),RIGHT('Disaggregation Data'!J$159:$J$310,255),0))),"")</f>
        <v/>
      </c>
      <c r="H213" s="406" t="str">
        <f t="array" ref="H213">IFERROR(IF(INDEX('Disaggregation Data'!$N$159:$N$310,MATCH(RIGHT(M213,255),RIGHT('Disaggregation Data'!$J$159:$J$310,255),0))=0,"",INDEX('Disaggregation Data'!$N$159:$N$310,MATCH(RIGHT(M213,255),RIGHT('Disaggregation Data'!J$159:$J$310,255),0))),"")</f>
        <v/>
      </c>
      <c r="I213" s="514" t="str">
        <f t="array" ref="I213">IFERROR(IF(INDEX('Disaggregation Records'!$G$59:$G$92,MATCH(RIGHT(L213,255),RIGHT('Disaggregation Records'!$D$59:$D$92,255),0))=0,"",INDEX('Disaggregation Records'!$G$59:$G$92,MATCH(RIGHT(L213,255),RIGHT('Disaggregation Records'!$D$59:$D$92,255),0))),"")</f>
        <v/>
      </c>
      <c r="J213" s="513" t="s">
        <v>762</v>
      </c>
      <c r="K213" s="513">
        <f t="shared" si="12"/>
        <v>35</v>
      </c>
      <c r="L213" s="513" t="str">
        <f t="shared" si="13"/>
        <v/>
      </c>
      <c r="M213" s="513" t="str">
        <f t="shared" si="14"/>
        <v/>
      </c>
      <c r="N213" s="513" t="b">
        <f t="shared" si="15"/>
        <v>0</v>
      </c>
      <c r="O213" s="521" t="s">
        <v>1738</v>
      </c>
      <c r="P213" s="349"/>
      <c r="Q213" s="338"/>
      <c r="U213" s="515"/>
      <c r="V213" s="515"/>
    </row>
    <row r="214" spans="1:22" ht="37.5" customHeight="1" x14ac:dyDescent="0.25">
      <c r="A214" s="465">
        <v>5</v>
      </c>
      <c r="B214" s="517" t="str">
        <f>IFERROR(VLOOKUP(A214,'Outcome Indicators - Section C'!$A$10:$S$27,19,FALSE),"")</f>
        <v/>
      </c>
      <c r="C214" s="518" t="str">
        <f t="array" ref="C214">IFERROR(IF(INDEX('Disaggregation Records'!$E$59:$E$92,MATCH(RIGHT(L214,255),RIGHT('Disaggregation Records'!$D$59:$D$92,255),0))=0,"",INDEX('Disaggregation Records'!$E$59:$E$92,MATCH(RIGHT(L214,255),RIGHT('Disaggregation Records'!$D$59:$D$92,255),0))),"")</f>
        <v/>
      </c>
      <c r="D214" s="518" t="str">
        <f t="array" ref="D214">IFERROR(IF(INDEX('Disaggregation Records'!$F$59:$F$92,MATCH(RIGHT(L214,255),RIGHT('Disaggregation Records'!$D$59:$D$92,255),0))=0,"",INDEX('Disaggregation Records'!$F$59:$F$92,MATCH(RIGHT(L214,255),RIGHT('Disaggregation Records'!$D$59:$D$92,255),0))),"")</f>
        <v/>
      </c>
      <c r="E214" s="408" t="str">
        <f t="array" ref="E214">IFERROR(IF(INDEX('Disaggregation Data'!$K$159:$K$310,MATCH(RIGHT(M214,255),RIGHT('Disaggregation Data'!$J$159:$J$310,255),0))=0,"",INDEX('Disaggregation Data'!$K$159:$K$310,MATCH(RIGHT(M214,255),RIGHT('Disaggregation Data'!J$159:$J$310,255),0))),"")</f>
        <v/>
      </c>
      <c r="F214" s="408" t="str">
        <f t="array" ref="F214">IFERROR(IF(INDEX('Disaggregation Data'!$L$159:$L$310,MATCH(RIGHT(M214,255),RIGHT('Disaggregation Data'!$J$159:$J$310,255),0))=0,"",INDEX('Disaggregation Data'!$L$159:$L$310,MATCH(RIGHT(M214,255),RIGHT('Disaggregation Data'!J$159:$J$310,255),0))),"")</f>
        <v/>
      </c>
      <c r="G214" s="408" t="str">
        <f t="array" ref="G214">IFERROR(IF(INDEX('Disaggregation Data'!$M$159:$M$310,MATCH(RIGHT(M214,255),RIGHT('Disaggregation Data'!$J$159:$J$310,255),0))=0,"",INDEX('Disaggregation Data'!$M$159:$M$310,MATCH(RIGHT(M214,255),RIGHT('Disaggregation Data'!J$159:$J$310,255),0))),"")</f>
        <v/>
      </c>
      <c r="H214" s="406" t="str">
        <f t="array" ref="H214">IFERROR(IF(INDEX('Disaggregation Data'!$N$159:$N$310,MATCH(RIGHT(M214,255),RIGHT('Disaggregation Data'!$J$159:$J$310,255),0))=0,"",INDEX('Disaggregation Data'!$N$159:$N$310,MATCH(RIGHT(M214,255),RIGHT('Disaggregation Data'!J$159:$J$310,255),0))),"")</f>
        <v/>
      </c>
      <c r="I214" s="514" t="str">
        <f t="array" ref="I214">IFERROR(IF(INDEX('Disaggregation Records'!$G$59:$G$92,MATCH(RIGHT(L214,255),RIGHT('Disaggregation Records'!$D$59:$D$92,255),0))=0,"",INDEX('Disaggregation Records'!$G$59:$G$92,MATCH(RIGHT(L214,255),RIGHT('Disaggregation Records'!$D$59:$D$92,255),0))),"")</f>
        <v/>
      </c>
      <c r="J214" s="513" t="s">
        <v>762</v>
      </c>
      <c r="K214" s="513">
        <f t="shared" si="12"/>
        <v>36</v>
      </c>
      <c r="L214" s="513" t="str">
        <f t="shared" si="13"/>
        <v/>
      </c>
      <c r="M214" s="513" t="str">
        <f t="shared" si="14"/>
        <v/>
      </c>
      <c r="N214" s="513" t="b">
        <f t="shared" si="15"/>
        <v>0</v>
      </c>
      <c r="O214" s="521" t="s">
        <v>1739</v>
      </c>
      <c r="P214" s="349"/>
      <c r="Q214" s="338"/>
      <c r="U214" s="515"/>
      <c r="V214" s="515"/>
    </row>
    <row r="215" spans="1:22" ht="37.5" customHeight="1" x14ac:dyDescent="0.25">
      <c r="A215" s="465">
        <v>5</v>
      </c>
      <c r="B215" s="517" t="str">
        <f>IFERROR(VLOOKUP(A215,'Outcome Indicators - Section C'!$A$10:$S$27,19,FALSE),"")</f>
        <v/>
      </c>
      <c r="C215" s="518" t="str">
        <f t="array" ref="C215">IFERROR(IF(INDEX('Disaggregation Records'!$E$59:$E$92,MATCH(RIGHT(L215,255),RIGHT('Disaggregation Records'!$D$59:$D$92,255),0))=0,"",INDEX('Disaggregation Records'!$E$59:$E$92,MATCH(RIGHT(L215,255),RIGHT('Disaggregation Records'!$D$59:$D$92,255),0))),"")</f>
        <v/>
      </c>
      <c r="D215" s="518" t="str">
        <f t="array" ref="D215">IFERROR(IF(INDEX('Disaggregation Records'!$F$59:$F$92,MATCH(RIGHT(L215,255),RIGHT('Disaggregation Records'!$D$59:$D$92,255),0))=0,"",INDEX('Disaggregation Records'!$F$59:$F$92,MATCH(RIGHT(L215,255),RIGHT('Disaggregation Records'!$D$59:$D$92,255),0))),"")</f>
        <v/>
      </c>
      <c r="E215" s="408" t="str">
        <f t="array" ref="E215">IFERROR(IF(INDEX('Disaggregation Data'!$K$159:$K$310,MATCH(RIGHT(M215,255),RIGHT('Disaggregation Data'!$J$159:$J$310,255),0))=0,"",INDEX('Disaggregation Data'!$K$159:$K$310,MATCH(RIGHT(M215,255),RIGHT('Disaggregation Data'!J$159:$J$310,255),0))),"")</f>
        <v/>
      </c>
      <c r="F215" s="408" t="str">
        <f t="array" ref="F215">IFERROR(IF(INDEX('Disaggregation Data'!$L$159:$L$310,MATCH(RIGHT(M215,255),RIGHT('Disaggregation Data'!$J$159:$J$310,255),0))=0,"",INDEX('Disaggregation Data'!$L$159:$L$310,MATCH(RIGHT(M215,255),RIGHT('Disaggregation Data'!J$159:$J$310,255),0))),"")</f>
        <v/>
      </c>
      <c r="G215" s="408" t="str">
        <f t="array" ref="G215">IFERROR(IF(INDEX('Disaggregation Data'!$M$159:$M$310,MATCH(RIGHT(M215,255),RIGHT('Disaggregation Data'!$J$159:$J$310,255),0))=0,"",INDEX('Disaggregation Data'!$M$159:$M$310,MATCH(RIGHT(M215,255),RIGHT('Disaggregation Data'!J$159:$J$310,255),0))),"")</f>
        <v/>
      </c>
      <c r="H215" s="406" t="str">
        <f t="array" ref="H215">IFERROR(IF(INDEX('Disaggregation Data'!$N$159:$N$310,MATCH(RIGHT(M215,255),RIGHT('Disaggregation Data'!$J$159:$J$310,255),0))=0,"",INDEX('Disaggregation Data'!$N$159:$N$310,MATCH(RIGHT(M215,255),RIGHT('Disaggregation Data'!J$159:$J$310,255),0))),"")</f>
        <v/>
      </c>
      <c r="I215" s="514" t="str">
        <f t="array" ref="I215">IFERROR(IF(INDEX('Disaggregation Records'!$G$59:$G$92,MATCH(RIGHT(L215,255),RIGHT('Disaggregation Records'!$D$59:$D$92,255),0))=0,"",INDEX('Disaggregation Records'!$G$59:$G$92,MATCH(RIGHT(L215,255),RIGHT('Disaggregation Records'!$D$59:$D$92,255),0))),"")</f>
        <v/>
      </c>
      <c r="J215" s="513" t="s">
        <v>762</v>
      </c>
      <c r="K215" s="513">
        <f t="shared" si="12"/>
        <v>37</v>
      </c>
      <c r="L215" s="513" t="str">
        <f t="shared" si="13"/>
        <v/>
      </c>
      <c r="M215" s="513" t="str">
        <f t="shared" si="14"/>
        <v/>
      </c>
      <c r="N215" s="513" t="b">
        <f t="shared" si="15"/>
        <v>0</v>
      </c>
      <c r="O215" s="521" t="s">
        <v>1740</v>
      </c>
      <c r="P215" s="349"/>
      <c r="Q215" s="338"/>
      <c r="U215" s="515"/>
      <c r="V215" s="515"/>
    </row>
    <row r="216" spans="1:22" ht="37.5" customHeight="1" x14ac:dyDescent="0.25">
      <c r="A216" s="465">
        <v>5</v>
      </c>
      <c r="B216" s="517" t="str">
        <f>IFERROR(VLOOKUP(A216,'Outcome Indicators - Section C'!$A$10:$S$27,19,FALSE),"")</f>
        <v/>
      </c>
      <c r="C216" s="518" t="str">
        <f t="array" ref="C216">IFERROR(IF(INDEX('Disaggregation Records'!$E$59:$E$92,MATCH(RIGHT(L216,255),RIGHT('Disaggregation Records'!$D$59:$D$92,255),0))=0,"",INDEX('Disaggregation Records'!$E$59:$E$92,MATCH(RIGHT(L216,255),RIGHT('Disaggregation Records'!$D$59:$D$92,255),0))),"")</f>
        <v/>
      </c>
      <c r="D216" s="518" t="str">
        <f t="array" ref="D216">IFERROR(IF(INDEX('Disaggregation Records'!$F$59:$F$92,MATCH(RIGHT(L216,255),RIGHT('Disaggregation Records'!$D$59:$D$92,255),0))=0,"",INDEX('Disaggregation Records'!$F$59:$F$92,MATCH(RIGHT(L216,255),RIGHT('Disaggregation Records'!$D$59:$D$92,255),0))),"")</f>
        <v/>
      </c>
      <c r="E216" s="408" t="str">
        <f t="array" ref="E216">IFERROR(IF(INDEX('Disaggregation Data'!$K$159:$K$310,MATCH(RIGHT(M216,255),RIGHT('Disaggregation Data'!$J$159:$J$310,255),0))=0,"",INDEX('Disaggregation Data'!$K$159:$K$310,MATCH(RIGHT(M216,255),RIGHT('Disaggregation Data'!J$159:$J$310,255),0))),"")</f>
        <v/>
      </c>
      <c r="F216" s="408" t="str">
        <f t="array" ref="F216">IFERROR(IF(INDEX('Disaggregation Data'!$L$159:$L$310,MATCH(RIGHT(M216,255),RIGHT('Disaggregation Data'!$J$159:$J$310,255),0))=0,"",INDEX('Disaggregation Data'!$L$159:$L$310,MATCH(RIGHT(M216,255),RIGHT('Disaggregation Data'!J$159:$J$310,255),0))),"")</f>
        <v/>
      </c>
      <c r="G216" s="408" t="str">
        <f t="array" ref="G216">IFERROR(IF(INDEX('Disaggregation Data'!$M$159:$M$310,MATCH(RIGHT(M216,255),RIGHT('Disaggregation Data'!$J$159:$J$310,255),0))=0,"",INDEX('Disaggregation Data'!$M$159:$M$310,MATCH(RIGHT(M216,255),RIGHT('Disaggregation Data'!J$159:$J$310,255),0))),"")</f>
        <v/>
      </c>
      <c r="H216" s="406" t="str">
        <f t="array" ref="H216">IFERROR(IF(INDEX('Disaggregation Data'!$N$159:$N$310,MATCH(RIGHT(M216,255),RIGHT('Disaggregation Data'!$J$159:$J$310,255),0))=0,"",INDEX('Disaggregation Data'!$N$159:$N$310,MATCH(RIGHT(M216,255),RIGHT('Disaggregation Data'!J$159:$J$310,255),0))),"")</f>
        <v/>
      </c>
      <c r="I216" s="514" t="str">
        <f t="array" ref="I216">IFERROR(IF(INDEX('Disaggregation Records'!$G$59:$G$92,MATCH(RIGHT(L216,255),RIGHT('Disaggregation Records'!$D$59:$D$92,255),0))=0,"",INDEX('Disaggregation Records'!$G$59:$G$92,MATCH(RIGHT(L216,255),RIGHT('Disaggregation Records'!$D$59:$D$92,255),0))),"")</f>
        <v/>
      </c>
      <c r="J216" s="513" t="s">
        <v>762</v>
      </c>
      <c r="K216" s="513">
        <f t="shared" si="12"/>
        <v>38</v>
      </c>
      <c r="L216" s="513" t="str">
        <f t="shared" si="13"/>
        <v/>
      </c>
      <c r="M216" s="513" t="str">
        <f t="shared" si="14"/>
        <v/>
      </c>
      <c r="N216" s="513" t="b">
        <f t="shared" si="15"/>
        <v>0</v>
      </c>
      <c r="O216" s="521" t="s">
        <v>1741</v>
      </c>
      <c r="P216" s="349"/>
      <c r="Q216" s="338"/>
      <c r="U216" s="515"/>
      <c r="V216" s="515"/>
    </row>
    <row r="217" spans="1:22" ht="37.5" customHeight="1" x14ac:dyDescent="0.25">
      <c r="A217" s="465">
        <v>5</v>
      </c>
      <c r="B217" s="517" t="str">
        <f>IFERROR(VLOOKUP(A217,'Outcome Indicators - Section C'!$A$10:$S$27,19,FALSE),"")</f>
        <v/>
      </c>
      <c r="C217" s="518" t="str">
        <f t="array" ref="C217">IFERROR(IF(INDEX('Disaggregation Records'!$E$59:$E$92,MATCH(RIGHT(L217,255),RIGHT('Disaggregation Records'!$D$59:$D$92,255),0))=0,"",INDEX('Disaggregation Records'!$E$59:$E$92,MATCH(RIGHT(L217,255),RIGHT('Disaggregation Records'!$D$59:$D$92,255),0))),"")</f>
        <v/>
      </c>
      <c r="D217" s="518" t="str">
        <f t="array" ref="D217">IFERROR(IF(INDEX('Disaggregation Records'!$F$59:$F$92,MATCH(RIGHT(L217,255),RIGHT('Disaggregation Records'!$D$59:$D$92,255),0))=0,"",INDEX('Disaggregation Records'!$F$59:$F$92,MATCH(RIGHT(L217,255),RIGHT('Disaggregation Records'!$D$59:$D$92,255),0))),"")</f>
        <v/>
      </c>
      <c r="E217" s="408" t="str">
        <f t="array" ref="E217">IFERROR(IF(INDEX('Disaggregation Data'!$K$159:$K$310,MATCH(RIGHT(M217,255),RIGHT('Disaggregation Data'!$J$159:$J$310,255),0))=0,"",INDEX('Disaggregation Data'!$K$159:$K$310,MATCH(RIGHT(M217,255),RIGHT('Disaggregation Data'!J$159:$J$310,255),0))),"")</f>
        <v/>
      </c>
      <c r="F217" s="408" t="str">
        <f t="array" ref="F217">IFERROR(IF(INDEX('Disaggregation Data'!$L$159:$L$310,MATCH(RIGHT(M217,255),RIGHT('Disaggregation Data'!$J$159:$J$310,255),0))=0,"",INDEX('Disaggregation Data'!$L$159:$L$310,MATCH(RIGHT(M217,255),RIGHT('Disaggregation Data'!J$159:$J$310,255),0))),"")</f>
        <v/>
      </c>
      <c r="G217" s="408" t="str">
        <f t="array" ref="G217">IFERROR(IF(INDEX('Disaggregation Data'!$M$159:$M$310,MATCH(RIGHT(M217,255),RIGHT('Disaggregation Data'!$J$159:$J$310,255),0))=0,"",INDEX('Disaggregation Data'!$M$159:$M$310,MATCH(RIGHT(M217,255),RIGHT('Disaggregation Data'!J$159:$J$310,255),0))),"")</f>
        <v/>
      </c>
      <c r="H217" s="406" t="str">
        <f t="array" ref="H217">IFERROR(IF(INDEX('Disaggregation Data'!$N$159:$N$310,MATCH(RIGHT(M217,255),RIGHT('Disaggregation Data'!$J$159:$J$310,255),0))=0,"",INDEX('Disaggregation Data'!$N$159:$N$310,MATCH(RIGHT(M217,255),RIGHT('Disaggregation Data'!J$159:$J$310,255),0))),"")</f>
        <v/>
      </c>
      <c r="I217" s="514" t="str">
        <f t="array" ref="I217">IFERROR(IF(INDEX('Disaggregation Records'!$G$59:$G$92,MATCH(RIGHT(L217,255),RIGHT('Disaggregation Records'!$D$59:$D$92,255),0))=0,"",INDEX('Disaggregation Records'!$G$59:$G$92,MATCH(RIGHT(L217,255),RIGHT('Disaggregation Records'!$D$59:$D$92,255),0))),"")</f>
        <v/>
      </c>
      <c r="J217" s="513" t="s">
        <v>762</v>
      </c>
      <c r="K217" s="513">
        <f t="shared" si="12"/>
        <v>39</v>
      </c>
      <c r="L217" s="513" t="str">
        <f t="shared" si="13"/>
        <v/>
      </c>
      <c r="M217" s="513" t="str">
        <f t="shared" si="14"/>
        <v/>
      </c>
      <c r="N217" s="513" t="b">
        <f t="shared" si="15"/>
        <v>0</v>
      </c>
      <c r="O217" s="521" t="s">
        <v>1742</v>
      </c>
      <c r="P217" s="349"/>
      <c r="Q217" s="338"/>
      <c r="U217" s="515"/>
      <c r="V217" s="515"/>
    </row>
    <row r="218" spans="1:22" ht="37.5" customHeight="1" x14ac:dyDescent="0.25">
      <c r="A218" s="465">
        <v>6</v>
      </c>
      <c r="B218" s="517" t="str">
        <f>IFERROR(VLOOKUP(A218,'Outcome Indicators - Section C'!$A$10:$S$27,19,FALSE),"")</f>
        <v/>
      </c>
      <c r="C218" s="518" t="str">
        <f t="array" ref="C218">IFERROR(IF(INDEX('Disaggregation Records'!$E$59:$E$92,MATCH(RIGHT(L218,255),RIGHT('Disaggregation Records'!$D$59:$D$92,255),0))=0,"",INDEX('Disaggregation Records'!$E$59:$E$92,MATCH(RIGHT(L218,255),RIGHT('Disaggregation Records'!$D$59:$D$92,255),0))),"")</f>
        <v/>
      </c>
      <c r="D218" s="518" t="str">
        <f t="array" ref="D218">IFERROR(IF(INDEX('Disaggregation Records'!$F$59:$F$92,MATCH(RIGHT(L218,255),RIGHT('Disaggregation Records'!$D$59:$D$92,255),0))=0,"",INDEX('Disaggregation Records'!$F$59:$F$92,MATCH(RIGHT(L218,255),RIGHT('Disaggregation Records'!$D$59:$D$92,255),0))),"")</f>
        <v/>
      </c>
      <c r="E218" s="408" t="str">
        <f t="array" ref="E218">IFERROR(IF(INDEX('Disaggregation Data'!$K$159:$K$310,MATCH(RIGHT(M218,255),RIGHT('Disaggregation Data'!$J$159:$J$310,255),0))=0,"",INDEX('Disaggregation Data'!$K$159:$K$310,MATCH(RIGHT(M218,255),RIGHT('Disaggregation Data'!J$159:$J$310,255),0))),"")</f>
        <v/>
      </c>
      <c r="F218" s="408" t="str">
        <f t="array" ref="F218">IFERROR(IF(INDEX('Disaggregation Data'!$L$159:$L$310,MATCH(RIGHT(M218,255),RIGHT('Disaggregation Data'!$J$159:$J$310,255),0))=0,"",INDEX('Disaggregation Data'!$L$159:$L$310,MATCH(RIGHT(M218,255),RIGHT('Disaggregation Data'!J$159:$J$310,255),0))),"")</f>
        <v/>
      </c>
      <c r="G218" s="408" t="str">
        <f t="array" ref="G218">IFERROR(IF(INDEX('Disaggregation Data'!$M$159:$M$310,MATCH(RIGHT(M218,255),RIGHT('Disaggregation Data'!$J$159:$J$310,255),0))=0,"",INDEX('Disaggregation Data'!$M$159:$M$310,MATCH(RIGHT(M218,255),RIGHT('Disaggregation Data'!J$159:$J$310,255),0))),"")</f>
        <v/>
      </c>
      <c r="H218" s="406" t="str">
        <f t="array" ref="H218">IFERROR(IF(INDEX('Disaggregation Data'!$N$159:$N$310,MATCH(RIGHT(M218,255),RIGHT('Disaggregation Data'!$J$159:$J$310,255),0))=0,"",INDEX('Disaggregation Data'!$N$159:$N$310,MATCH(RIGHT(M218,255),RIGHT('Disaggregation Data'!J$159:$J$310,255),0))),"")</f>
        <v/>
      </c>
      <c r="I218" s="514" t="str">
        <f t="array" ref="I218">IFERROR(IF(INDEX('Disaggregation Records'!$G$59:$G$92,MATCH(RIGHT(L218,255),RIGHT('Disaggregation Records'!$D$59:$D$92,255),0))=0,"",INDEX('Disaggregation Records'!$G$59:$G$92,MATCH(RIGHT(L218,255),RIGHT('Disaggregation Records'!$D$59:$D$92,255),0))),"")</f>
        <v/>
      </c>
      <c r="J218" s="513" t="s">
        <v>763</v>
      </c>
      <c r="K218" s="513">
        <f t="shared" si="12"/>
        <v>40</v>
      </c>
      <c r="L218" s="513" t="str">
        <f t="shared" si="13"/>
        <v/>
      </c>
      <c r="M218" s="513" t="str">
        <f t="shared" si="14"/>
        <v/>
      </c>
      <c r="N218" s="513" t="b">
        <f t="shared" si="15"/>
        <v>0</v>
      </c>
      <c r="O218" s="521" t="s">
        <v>1743</v>
      </c>
      <c r="P218" s="349"/>
      <c r="Q218" s="338"/>
      <c r="U218" s="515"/>
      <c r="V218" s="515"/>
    </row>
    <row r="219" spans="1:22" ht="37.5" customHeight="1" x14ac:dyDescent="0.25">
      <c r="A219" s="465">
        <v>6</v>
      </c>
      <c r="B219" s="517" t="str">
        <f>IFERROR(VLOOKUP(A219,'Outcome Indicators - Section C'!$A$10:$S$27,19,FALSE),"")</f>
        <v/>
      </c>
      <c r="C219" s="518" t="str">
        <f t="array" ref="C219">IFERROR(IF(INDEX('Disaggregation Records'!$E$59:$E$92,MATCH(RIGHT(L219,255),RIGHT('Disaggregation Records'!$D$59:$D$92,255),0))=0,"",INDEX('Disaggregation Records'!$E$59:$E$92,MATCH(RIGHT(L219,255),RIGHT('Disaggregation Records'!$D$59:$D$92,255),0))),"")</f>
        <v/>
      </c>
      <c r="D219" s="518" t="str">
        <f t="array" ref="D219">IFERROR(IF(INDEX('Disaggregation Records'!$F$59:$F$92,MATCH(RIGHT(L219,255),RIGHT('Disaggregation Records'!$D$59:$D$92,255),0))=0,"",INDEX('Disaggregation Records'!$F$59:$F$92,MATCH(RIGHT(L219,255),RIGHT('Disaggregation Records'!$D$59:$D$92,255),0))),"")</f>
        <v/>
      </c>
      <c r="E219" s="408" t="str">
        <f t="array" ref="E219">IFERROR(IF(INDEX('Disaggregation Data'!$K$159:$K$310,MATCH(RIGHT(M219,255),RIGHT('Disaggregation Data'!$J$159:$J$310,255),0))=0,"",INDEX('Disaggregation Data'!$K$159:$K$310,MATCH(RIGHT(M219,255),RIGHT('Disaggregation Data'!J$159:$J$310,255),0))),"")</f>
        <v/>
      </c>
      <c r="F219" s="408" t="str">
        <f t="array" ref="F219">IFERROR(IF(INDEX('Disaggregation Data'!$L$159:$L$310,MATCH(RIGHT(M219,255),RIGHT('Disaggregation Data'!$J$159:$J$310,255),0))=0,"",INDEX('Disaggregation Data'!$L$159:$L$310,MATCH(RIGHT(M219,255),RIGHT('Disaggregation Data'!J$159:$J$310,255),0))),"")</f>
        <v/>
      </c>
      <c r="G219" s="408" t="str">
        <f t="array" ref="G219">IFERROR(IF(INDEX('Disaggregation Data'!$M$159:$M$310,MATCH(RIGHT(M219,255),RIGHT('Disaggregation Data'!$J$159:$J$310,255),0))=0,"",INDEX('Disaggregation Data'!$M$159:$M$310,MATCH(RIGHT(M219,255),RIGHT('Disaggregation Data'!J$159:$J$310,255),0))),"")</f>
        <v/>
      </c>
      <c r="H219" s="406" t="str">
        <f t="array" ref="H219">IFERROR(IF(INDEX('Disaggregation Data'!$N$159:$N$310,MATCH(RIGHT(M219,255),RIGHT('Disaggregation Data'!$J$159:$J$310,255),0))=0,"",INDEX('Disaggregation Data'!$N$159:$N$310,MATCH(RIGHT(M219,255),RIGHT('Disaggregation Data'!J$159:$J$310,255),0))),"")</f>
        <v/>
      </c>
      <c r="I219" s="514" t="str">
        <f t="array" ref="I219">IFERROR(IF(INDEX('Disaggregation Records'!$G$59:$G$92,MATCH(RIGHT(L219,255),RIGHT('Disaggregation Records'!$D$59:$D$92,255),0))=0,"",INDEX('Disaggregation Records'!$G$59:$G$92,MATCH(RIGHT(L219,255),RIGHT('Disaggregation Records'!$D$59:$D$92,255),0))),"")</f>
        <v/>
      </c>
      <c r="J219" s="513" t="s">
        <v>763</v>
      </c>
      <c r="K219" s="513">
        <f t="shared" si="12"/>
        <v>41</v>
      </c>
      <c r="L219" s="513" t="str">
        <f t="shared" si="13"/>
        <v/>
      </c>
      <c r="M219" s="513" t="str">
        <f t="shared" si="14"/>
        <v/>
      </c>
      <c r="N219" s="513" t="b">
        <f t="shared" si="15"/>
        <v>0</v>
      </c>
      <c r="O219" s="521" t="s">
        <v>1744</v>
      </c>
      <c r="P219" s="349"/>
      <c r="Q219" s="338"/>
      <c r="U219" s="515"/>
      <c r="V219" s="515"/>
    </row>
    <row r="220" spans="1:22" ht="37.5" customHeight="1" x14ac:dyDescent="0.25">
      <c r="A220" s="465">
        <v>6</v>
      </c>
      <c r="B220" s="517" t="str">
        <f>IFERROR(VLOOKUP(A220,'Outcome Indicators - Section C'!$A$10:$S$27,19,FALSE),"")</f>
        <v/>
      </c>
      <c r="C220" s="518" t="str">
        <f t="array" ref="C220">IFERROR(IF(INDEX('Disaggregation Records'!$E$59:$E$92,MATCH(RIGHT(L220,255),RIGHT('Disaggregation Records'!$D$59:$D$92,255),0))=0,"",INDEX('Disaggregation Records'!$E$59:$E$92,MATCH(RIGHT(L220,255),RIGHT('Disaggregation Records'!$D$59:$D$92,255),0))),"")</f>
        <v/>
      </c>
      <c r="D220" s="518" t="str">
        <f t="array" ref="D220">IFERROR(IF(INDEX('Disaggregation Records'!$F$59:$F$92,MATCH(RIGHT(L220,255),RIGHT('Disaggregation Records'!$D$59:$D$92,255),0))=0,"",INDEX('Disaggregation Records'!$F$59:$F$92,MATCH(RIGHT(L220,255),RIGHT('Disaggregation Records'!$D$59:$D$92,255),0))),"")</f>
        <v/>
      </c>
      <c r="E220" s="408" t="str">
        <f t="array" ref="E220">IFERROR(IF(INDEX('Disaggregation Data'!$K$159:$K$310,MATCH(RIGHT(M220,255),RIGHT('Disaggregation Data'!$J$159:$J$310,255),0))=0,"",INDEX('Disaggregation Data'!$K$159:$K$310,MATCH(RIGHT(M220,255),RIGHT('Disaggregation Data'!J$159:$J$310,255),0))),"")</f>
        <v/>
      </c>
      <c r="F220" s="408" t="str">
        <f t="array" ref="F220">IFERROR(IF(INDEX('Disaggregation Data'!$L$159:$L$310,MATCH(RIGHT(M220,255),RIGHT('Disaggregation Data'!$J$159:$J$310,255),0))=0,"",INDEX('Disaggregation Data'!$L$159:$L$310,MATCH(RIGHT(M220,255),RIGHT('Disaggregation Data'!J$159:$J$310,255),0))),"")</f>
        <v/>
      </c>
      <c r="G220" s="408" t="str">
        <f t="array" ref="G220">IFERROR(IF(INDEX('Disaggregation Data'!$M$159:$M$310,MATCH(RIGHT(M220,255),RIGHT('Disaggregation Data'!$J$159:$J$310,255),0))=0,"",INDEX('Disaggregation Data'!$M$159:$M$310,MATCH(RIGHT(M220,255),RIGHT('Disaggregation Data'!J$159:$J$310,255),0))),"")</f>
        <v/>
      </c>
      <c r="H220" s="406" t="str">
        <f t="array" ref="H220">IFERROR(IF(INDEX('Disaggregation Data'!$N$159:$N$310,MATCH(RIGHT(M220,255),RIGHT('Disaggregation Data'!$J$159:$J$310,255),0))=0,"",INDEX('Disaggregation Data'!$N$159:$N$310,MATCH(RIGHT(M220,255),RIGHT('Disaggregation Data'!J$159:$J$310,255),0))),"")</f>
        <v/>
      </c>
      <c r="I220" s="514" t="str">
        <f t="array" ref="I220">IFERROR(IF(INDEX('Disaggregation Records'!$G$59:$G$92,MATCH(RIGHT(L220,255),RIGHT('Disaggregation Records'!$D$59:$D$92,255),0))=0,"",INDEX('Disaggregation Records'!$G$59:$G$92,MATCH(RIGHT(L220,255),RIGHT('Disaggregation Records'!$D$59:$D$92,255),0))),"")</f>
        <v/>
      </c>
      <c r="J220" s="513" t="s">
        <v>763</v>
      </c>
      <c r="K220" s="513">
        <f t="shared" si="12"/>
        <v>42</v>
      </c>
      <c r="L220" s="513" t="str">
        <f t="shared" si="13"/>
        <v/>
      </c>
      <c r="M220" s="513" t="str">
        <f t="shared" si="14"/>
        <v/>
      </c>
      <c r="N220" s="513" t="b">
        <f t="shared" si="15"/>
        <v>0</v>
      </c>
      <c r="O220" s="521" t="s">
        <v>1745</v>
      </c>
      <c r="P220" s="349"/>
      <c r="Q220" s="338"/>
      <c r="U220" s="515"/>
      <c r="V220" s="515"/>
    </row>
    <row r="221" spans="1:22" ht="37.5" customHeight="1" x14ac:dyDescent="0.25">
      <c r="A221" s="465">
        <v>6</v>
      </c>
      <c r="B221" s="517" t="str">
        <f>IFERROR(VLOOKUP(A221,'Outcome Indicators - Section C'!$A$10:$S$27,19,FALSE),"")</f>
        <v/>
      </c>
      <c r="C221" s="518" t="str">
        <f t="array" ref="C221">IFERROR(IF(INDEX('Disaggregation Records'!$E$59:$E$92,MATCH(RIGHT(L221,255),RIGHT('Disaggregation Records'!$D$59:$D$92,255),0))=0,"",INDEX('Disaggregation Records'!$E$59:$E$92,MATCH(RIGHT(L221,255),RIGHT('Disaggregation Records'!$D$59:$D$92,255),0))),"")</f>
        <v/>
      </c>
      <c r="D221" s="518" t="str">
        <f t="array" ref="D221">IFERROR(IF(INDEX('Disaggregation Records'!$F$59:$F$92,MATCH(RIGHT(L221,255),RIGHT('Disaggregation Records'!$D$59:$D$92,255),0))=0,"",INDEX('Disaggregation Records'!$F$59:$F$92,MATCH(RIGHT(L221,255),RIGHT('Disaggregation Records'!$D$59:$D$92,255),0))),"")</f>
        <v/>
      </c>
      <c r="E221" s="408" t="str">
        <f t="array" ref="E221">IFERROR(IF(INDEX('Disaggregation Data'!$K$159:$K$310,MATCH(RIGHT(M221,255),RIGHT('Disaggregation Data'!$J$159:$J$310,255),0))=0,"",INDEX('Disaggregation Data'!$K$159:$K$310,MATCH(RIGHT(M221,255),RIGHT('Disaggregation Data'!J$159:$J$310,255),0))),"")</f>
        <v/>
      </c>
      <c r="F221" s="408" t="str">
        <f t="array" ref="F221">IFERROR(IF(INDEX('Disaggregation Data'!$L$159:$L$310,MATCH(RIGHT(M221,255),RIGHT('Disaggregation Data'!$J$159:$J$310,255),0))=0,"",INDEX('Disaggregation Data'!$L$159:$L$310,MATCH(RIGHT(M221,255),RIGHT('Disaggregation Data'!J$159:$J$310,255),0))),"")</f>
        <v/>
      </c>
      <c r="G221" s="408" t="str">
        <f t="array" ref="G221">IFERROR(IF(INDEX('Disaggregation Data'!$M$159:$M$310,MATCH(RIGHT(M221,255),RIGHT('Disaggregation Data'!$J$159:$J$310,255),0))=0,"",INDEX('Disaggregation Data'!$M$159:$M$310,MATCH(RIGHT(M221,255),RIGHT('Disaggregation Data'!J$159:$J$310,255),0))),"")</f>
        <v/>
      </c>
      <c r="H221" s="406" t="str">
        <f t="array" ref="H221">IFERROR(IF(INDEX('Disaggregation Data'!$N$159:$N$310,MATCH(RIGHT(M221,255),RIGHT('Disaggregation Data'!$J$159:$J$310,255),0))=0,"",INDEX('Disaggregation Data'!$N$159:$N$310,MATCH(RIGHT(M221,255),RIGHT('Disaggregation Data'!J$159:$J$310,255),0))),"")</f>
        <v/>
      </c>
      <c r="I221" s="514" t="str">
        <f t="array" ref="I221">IFERROR(IF(INDEX('Disaggregation Records'!$G$59:$G$92,MATCH(RIGHT(L221,255),RIGHT('Disaggregation Records'!$D$59:$D$92,255),0))=0,"",INDEX('Disaggregation Records'!$G$59:$G$92,MATCH(RIGHT(L221,255),RIGHT('Disaggregation Records'!$D$59:$D$92,255),0))),"")</f>
        <v/>
      </c>
      <c r="J221" s="513" t="s">
        <v>763</v>
      </c>
      <c r="K221" s="513">
        <f t="shared" si="12"/>
        <v>43</v>
      </c>
      <c r="L221" s="513" t="str">
        <f t="shared" si="13"/>
        <v/>
      </c>
      <c r="M221" s="513" t="str">
        <f t="shared" si="14"/>
        <v/>
      </c>
      <c r="N221" s="513" t="b">
        <f t="shared" si="15"/>
        <v>0</v>
      </c>
      <c r="O221" s="521" t="s">
        <v>1746</v>
      </c>
      <c r="P221" s="349"/>
      <c r="Q221" s="338"/>
      <c r="U221" s="515"/>
      <c r="V221" s="515"/>
    </row>
    <row r="222" spans="1:22" ht="37.5" customHeight="1" x14ac:dyDescent="0.25">
      <c r="A222" s="465">
        <v>6</v>
      </c>
      <c r="B222" s="517" t="str">
        <f>IFERROR(VLOOKUP(A222,'Outcome Indicators - Section C'!$A$10:$S$27,19,FALSE),"")</f>
        <v/>
      </c>
      <c r="C222" s="518" t="str">
        <f t="array" ref="C222">IFERROR(IF(INDEX('Disaggregation Records'!$E$59:$E$92,MATCH(RIGHT(L222,255),RIGHT('Disaggregation Records'!$D$59:$D$92,255),0))=0,"",INDEX('Disaggregation Records'!$E$59:$E$92,MATCH(RIGHT(L222,255),RIGHT('Disaggregation Records'!$D$59:$D$92,255),0))),"")</f>
        <v/>
      </c>
      <c r="D222" s="518" t="str">
        <f t="array" ref="D222">IFERROR(IF(INDEX('Disaggregation Records'!$F$59:$F$92,MATCH(RIGHT(L222,255),RIGHT('Disaggregation Records'!$D$59:$D$92,255),0))=0,"",INDEX('Disaggregation Records'!$F$59:$F$92,MATCH(RIGHT(L222,255),RIGHT('Disaggregation Records'!$D$59:$D$92,255),0))),"")</f>
        <v/>
      </c>
      <c r="E222" s="408" t="str">
        <f t="array" ref="E222">IFERROR(IF(INDEX('Disaggregation Data'!$K$159:$K$310,MATCH(RIGHT(M222,255),RIGHT('Disaggregation Data'!$J$159:$J$310,255),0))=0,"",INDEX('Disaggregation Data'!$K$159:$K$310,MATCH(RIGHT(M222,255),RIGHT('Disaggregation Data'!J$159:$J$310,255),0))),"")</f>
        <v/>
      </c>
      <c r="F222" s="408" t="str">
        <f t="array" ref="F222">IFERROR(IF(INDEX('Disaggregation Data'!$L$159:$L$310,MATCH(RIGHT(M222,255),RIGHT('Disaggregation Data'!$J$159:$J$310,255),0))=0,"",INDEX('Disaggregation Data'!$L$159:$L$310,MATCH(RIGHT(M222,255),RIGHT('Disaggregation Data'!J$159:$J$310,255),0))),"")</f>
        <v/>
      </c>
      <c r="G222" s="408" t="str">
        <f t="array" ref="G222">IFERROR(IF(INDEX('Disaggregation Data'!$M$159:$M$310,MATCH(RIGHT(M222,255),RIGHT('Disaggregation Data'!$J$159:$J$310,255),0))=0,"",INDEX('Disaggregation Data'!$M$159:$M$310,MATCH(RIGHT(M222,255),RIGHT('Disaggregation Data'!J$159:$J$310,255),0))),"")</f>
        <v/>
      </c>
      <c r="H222" s="406" t="str">
        <f t="array" ref="H222">IFERROR(IF(INDEX('Disaggregation Data'!$N$159:$N$310,MATCH(RIGHT(M222,255),RIGHT('Disaggregation Data'!$J$159:$J$310,255),0))=0,"",INDEX('Disaggregation Data'!$N$159:$N$310,MATCH(RIGHT(M222,255),RIGHT('Disaggregation Data'!J$159:$J$310,255),0))),"")</f>
        <v/>
      </c>
      <c r="I222" s="514" t="str">
        <f t="array" ref="I222">IFERROR(IF(INDEX('Disaggregation Records'!$G$59:$G$92,MATCH(RIGHT(L222,255),RIGHT('Disaggregation Records'!$D$59:$D$92,255),0))=0,"",INDEX('Disaggregation Records'!$G$59:$G$92,MATCH(RIGHT(L222,255),RIGHT('Disaggregation Records'!$D$59:$D$92,255),0))),"")</f>
        <v/>
      </c>
      <c r="J222" s="513" t="s">
        <v>763</v>
      </c>
      <c r="K222" s="513">
        <f t="shared" si="12"/>
        <v>44</v>
      </c>
      <c r="L222" s="513" t="str">
        <f t="shared" si="13"/>
        <v/>
      </c>
      <c r="M222" s="513" t="str">
        <f t="shared" si="14"/>
        <v/>
      </c>
      <c r="N222" s="513" t="b">
        <f t="shared" si="15"/>
        <v>0</v>
      </c>
      <c r="O222" s="521" t="s">
        <v>1747</v>
      </c>
      <c r="P222" s="349"/>
      <c r="Q222" s="338"/>
      <c r="U222" s="515"/>
      <c r="V222" s="515"/>
    </row>
    <row r="223" spans="1:22" ht="37.5" customHeight="1" x14ac:dyDescent="0.25">
      <c r="A223" s="465">
        <v>6</v>
      </c>
      <c r="B223" s="517" t="str">
        <f>IFERROR(VLOOKUP(A223,'Outcome Indicators - Section C'!$A$10:$S$27,19,FALSE),"")</f>
        <v/>
      </c>
      <c r="C223" s="518" t="str">
        <f t="array" ref="C223">IFERROR(IF(INDEX('Disaggregation Records'!$E$59:$E$92,MATCH(RIGHT(L223,255),RIGHT('Disaggregation Records'!$D$59:$D$92,255),0))=0,"",INDEX('Disaggregation Records'!$E$59:$E$92,MATCH(RIGHT(L223,255),RIGHT('Disaggregation Records'!$D$59:$D$92,255),0))),"")</f>
        <v/>
      </c>
      <c r="D223" s="518" t="str">
        <f t="array" ref="D223">IFERROR(IF(INDEX('Disaggregation Records'!$F$59:$F$92,MATCH(RIGHT(L223,255),RIGHT('Disaggregation Records'!$D$59:$D$92,255),0))=0,"",INDEX('Disaggregation Records'!$F$59:$F$92,MATCH(RIGHT(L223,255),RIGHT('Disaggregation Records'!$D$59:$D$92,255),0))),"")</f>
        <v/>
      </c>
      <c r="E223" s="408" t="str">
        <f t="array" ref="E223">IFERROR(IF(INDEX('Disaggregation Data'!$K$159:$K$310,MATCH(RIGHT(M223,255),RIGHT('Disaggregation Data'!$J$159:$J$310,255),0))=0,"",INDEX('Disaggregation Data'!$K$159:$K$310,MATCH(RIGHT(M223,255),RIGHT('Disaggregation Data'!J$159:$J$310,255),0))),"")</f>
        <v/>
      </c>
      <c r="F223" s="408" t="str">
        <f t="array" ref="F223">IFERROR(IF(INDEX('Disaggregation Data'!$L$159:$L$310,MATCH(RIGHT(M223,255),RIGHT('Disaggregation Data'!$J$159:$J$310,255),0))=0,"",INDEX('Disaggregation Data'!$L$159:$L$310,MATCH(RIGHT(M223,255),RIGHT('Disaggregation Data'!J$159:$J$310,255),0))),"")</f>
        <v/>
      </c>
      <c r="G223" s="408" t="str">
        <f t="array" ref="G223">IFERROR(IF(INDEX('Disaggregation Data'!$M$159:$M$310,MATCH(RIGHT(M223,255),RIGHT('Disaggregation Data'!$J$159:$J$310,255),0))=0,"",INDEX('Disaggregation Data'!$M$159:$M$310,MATCH(RIGHT(M223,255),RIGHT('Disaggregation Data'!J$159:$J$310,255),0))),"")</f>
        <v/>
      </c>
      <c r="H223" s="406" t="str">
        <f t="array" ref="H223">IFERROR(IF(INDEX('Disaggregation Data'!$N$159:$N$310,MATCH(RIGHT(M223,255),RIGHT('Disaggregation Data'!$J$159:$J$310,255),0))=0,"",INDEX('Disaggregation Data'!$N$159:$N$310,MATCH(RIGHT(M223,255),RIGHT('Disaggregation Data'!J$159:$J$310,255),0))),"")</f>
        <v/>
      </c>
      <c r="I223" s="514" t="str">
        <f t="array" ref="I223">IFERROR(IF(INDEX('Disaggregation Records'!$G$59:$G$92,MATCH(RIGHT(L223,255),RIGHT('Disaggregation Records'!$D$59:$D$92,255),0))=0,"",INDEX('Disaggregation Records'!$G$59:$G$92,MATCH(RIGHT(L223,255),RIGHT('Disaggregation Records'!$D$59:$D$92,255),0))),"")</f>
        <v/>
      </c>
      <c r="J223" s="513" t="s">
        <v>763</v>
      </c>
      <c r="K223" s="513">
        <f t="shared" si="12"/>
        <v>45</v>
      </c>
      <c r="L223" s="513" t="str">
        <f t="shared" si="13"/>
        <v/>
      </c>
      <c r="M223" s="513" t="str">
        <f t="shared" si="14"/>
        <v/>
      </c>
      <c r="N223" s="513" t="b">
        <f t="shared" si="15"/>
        <v>0</v>
      </c>
      <c r="O223" s="521" t="s">
        <v>1748</v>
      </c>
      <c r="P223" s="349"/>
      <c r="Q223" s="338"/>
      <c r="U223" s="515"/>
      <c r="V223" s="515"/>
    </row>
    <row r="224" spans="1:22" ht="37.5" customHeight="1" x14ac:dyDescent="0.25">
      <c r="A224" s="465">
        <v>6</v>
      </c>
      <c r="B224" s="517" t="str">
        <f>IFERROR(VLOOKUP(A224,'Outcome Indicators - Section C'!$A$10:$S$27,19,FALSE),"")</f>
        <v/>
      </c>
      <c r="C224" s="518" t="str">
        <f t="array" ref="C224">IFERROR(IF(INDEX('Disaggregation Records'!$E$59:$E$92,MATCH(RIGHT(L224,255),RIGHT('Disaggregation Records'!$D$59:$D$92,255),0))=0,"",INDEX('Disaggregation Records'!$E$59:$E$92,MATCH(RIGHT(L224,255),RIGHT('Disaggregation Records'!$D$59:$D$92,255),0))),"")</f>
        <v/>
      </c>
      <c r="D224" s="518" t="str">
        <f t="array" ref="D224">IFERROR(IF(INDEX('Disaggregation Records'!$F$59:$F$92,MATCH(RIGHT(L224,255),RIGHT('Disaggregation Records'!$D$59:$D$92,255),0))=0,"",INDEX('Disaggregation Records'!$F$59:$F$92,MATCH(RIGHT(L224,255),RIGHT('Disaggregation Records'!$D$59:$D$92,255),0))),"")</f>
        <v/>
      </c>
      <c r="E224" s="408" t="str">
        <f t="array" ref="E224">IFERROR(IF(INDEX('Disaggregation Data'!$K$159:$K$310,MATCH(RIGHT(M224,255),RIGHT('Disaggregation Data'!$J$159:$J$310,255),0))=0,"",INDEX('Disaggregation Data'!$K$159:$K$310,MATCH(RIGHT(M224,255),RIGHT('Disaggregation Data'!J$159:$J$310,255),0))),"")</f>
        <v/>
      </c>
      <c r="F224" s="408" t="str">
        <f t="array" ref="F224">IFERROR(IF(INDEX('Disaggregation Data'!$L$159:$L$310,MATCH(RIGHT(M224,255),RIGHT('Disaggregation Data'!$J$159:$J$310,255),0))=0,"",INDEX('Disaggregation Data'!$L$159:$L$310,MATCH(RIGHT(M224,255),RIGHT('Disaggregation Data'!J$159:$J$310,255),0))),"")</f>
        <v/>
      </c>
      <c r="G224" s="408" t="str">
        <f t="array" ref="G224">IFERROR(IF(INDEX('Disaggregation Data'!$M$159:$M$310,MATCH(RIGHT(M224,255),RIGHT('Disaggregation Data'!$J$159:$J$310,255),0))=0,"",INDEX('Disaggregation Data'!$M$159:$M$310,MATCH(RIGHT(M224,255),RIGHT('Disaggregation Data'!J$159:$J$310,255),0))),"")</f>
        <v/>
      </c>
      <c r="H224" s="406" t="str">
        <f t="array" ref="H224">IFERROR(IF(INDEX('Disaggregation Data'!$N$159:$N$310,MATCH(RIGHT(M224,255),RIGHT('Disaggregation Data'!$J$159:$J$310,255),0))=0,"",INDEX('Disaggregation Data'!$N$159:$N$310,MATCH(RIGHT(M224,255),RIGHT('Disaggregation Data'!J$159:$J$310,255),0))),"")</f>
        <v/>
      </c>
      <c r="I224" s="514" t="str">
        <f t="array" ref="I224">IFERROR(IF(INDEX('Disaggregation Records'!$G$59:$G$92,MATCH(RIGHT(L224,255),RIGHT('Disaggregation Records'!$D$59:$D$92,255),0))=0,"",INDEX('Disaggregation Records'!$G$59:$G$92,MATCH(RIGHT(L224,255),RIGHT('Disaggregation Records'!$D$59:$D$92,255),0))),"")</f>
        <v/>
      </c>
      <c r="J224" s="513" t="s">
        <v>763</v>
      </c>
      <c r="K224" s="513">
        <f t="shared" si="12"/>
        <v>46</v>
      </c>
      <c r="L224" s="513" t="str">
        <f t="shared" si="13"/>
        <v/>
      </c>
      <c r="M224" s="513" t="str">
        <f t="shared" si="14"/>
        <v/>
      </c>
      <c r="N224" s="513" t="b">
        <f t="shared" si="15"/>
        <v>0</v>
      </c>
      <c r="O224" s="521" t="s">
        <v>1749</v>
      </c>
      <c r="P224" s="349"/>
      <c r="Q224" s="338"/>
      <c r="U224" s="515"/>
      <c r="V224" s="515"/>
    </row>
    <row r="225" spans="1:22" ht="37.5" customHeight="1" x14ac:dyDescent="0.25">
      <c r="A225" s="465">
        <v>6</v>
      </c>
      <c r="B225" s="517" t="str">
        <f>IFERROR(VLOOKUP(A225,'Outcome Indicators - Section C'!$A$10:$S$27,19,FALSE),"")</f>
        <v/>
      </c>
      <c r="C225" s="518" t="str">
        <f t="array" ref="C225">IFERROR(IF(INDEX('Disaggregation Records'!$E$59:$E$92,MATCH(RIGHT(L225,255),RIGHT('Disaggregation Records'!$D$59:$D$92,255),0))=0,"",INDEX('Disaggregation Records'!$E$59:$E$92,MATCH(RIGHT(L225,255),RIGHT('Disaggregation Records'!$D$59:$D$92,255),0))),"")</f>
        <v/>
      </c>
      <c r="D225" s="518" t="str">
        <f t="array" ref="D225">IFERROR(IF(INDEX('Disaggregation Records'!$F$59:$F$92,MATCH(RIGHT(L225,255),RIGHT('Disaggregation Records'!$D$59:$D$92,255),0))=0,"",INDEX('Disaggregation Records'!$F$59:$F$92,MATCH(RIGHT(L225,255),RIGHT('Disaggregation Records'!$D$59:$D$92,255),0))),"")</f>
        <v/>
      </c>
      <c r="E225" s="408" t="str">
        <f t="array" ref="E225">IFERROR(IF(INDEX('Disaggregation Data'!$K$159:$K$310,MATCH(RIGHT(M225,255),RIGHT('Disaggregation Data'!$J$159:$J$310,255),0))=0,"",INDEX('Disaggregation Data'!$K$159:$K$310,MATCH(RIGHT(M225,255),RIGHT('Disaggregation Data'!J$159:$J$310,255),0))),"")</f>
        <v/>
      </c>
      <c r="F225" s="408" t="str">
        <f t="array" ref="F225">IFERROR(IF(INDEX('Disaggregation Data'!$L$159:$L$310,MATCH(RIGHT(M225,255),RIGHT('Disaggregation Data'!$J$159:$J$310,255),0))=0,"",INDEX('Disaggregation Data'!$L$159:$L$310,MATCH(RIGHT(M225,255),RIGHT('Disaggregation Data'!J$159:$J$310,255),0))),"")</f>
        <v/>
      </c>
      <c r="G225" s="408" t="str">
        <f t="array" ref="G225">IFERROR(IF(INDEX('Disaggregation Data'!$M$159:$M$310,MATCH(RIGHT(M225,255),RIGHT('Disaggregation Data'!$J$159:$J$310,255),0))=0,"",INDEX('Disaggregation Data'!$M$159:$M$310,MATCH(RIGHT(M225,255),RIGHT('Disaggregation Data'!J$159:$J$310,255),0))),"")</f>
        <v/>
      </c>
      <c r="H225" s="406" t="str">
        <f t="array" ref="H225">IFERROR(IF(INDEX('Disaggregation Data'!$N$159:$N$310,MATCH(RIGHT(M225,255),RIGHT('Disaggregation Data'!$J$159:$J$310,255),0))=0,"",INDEX('Disaggregation Data'!$N$159:$N$310,MATCH(RIGHT(M225,255),RIGHT('Disaggregation Data'!J$159:$J$310,255),0))),"")</f>
        <v/>
      </c>
      <c r="I225" s="514" t="str">
        <f t="array" ref="I225">IFERROR(IF(INDEX('Disaggregation Records'!$G$59:$G$92,MATCH(RIGHT(L225,255),RIGHT('Disaggregation Records'!$D$59:$D$92,255),0))=0,"",INDEX('Disaggregation Records'!$G$59:$G$92,MATCH(RIGHT(L225,255),RIGHT('Disaggregation Records'!$D$59:$D$92,255),0))),"")</f>
        <v/>
      </c>
      <c r="J225" s="513" t="s">
        <v>763</v>
      </c>
      <c r="K225" s="513">
        <f t="shared" si="12"/>
        <v>47</v>
      </c>
      <c r="L225" s="513" t="str">
        <f t="shared" si="13"/>
        <v/>
      </c>
      <c r="M225" s="513" t="str">
        <f t="shared" si="14"/>
        <v/>
      </c>
      <c r="N225" s="513" t="b">
        <f t="shared" si="15"/>
        <v>0</v>
      </c>
      <c r="O225" s="521" t="s">
        <v>1750</v>
      </c>
      <c r="P225" s="349"/>
      <c r="Q225" s="338"/>
      <c r="U225" s="515"/>
      <c r="V225" s="515"/>
    </row>
    <row r="226" spans="1:22" ht="37.5" customHeight="1" x14ac:dyDescent="0.25">
      <c r="A226" s="465">
        <v>6</v>
      </c>
      <c r="B226" s="517" t="str">
        <f>IFERROR(VLOOKUP(A226,'Outcome Indicators - Section C'!$A$10:$S$27,19,FALSE),"")</f>
        <v/>
      </c>
      <c r="C226" s="518" t="str">
        <f t="array" ref="C226">IFERROR(IF(INDEX('Disaggregation Records'!$E$59:$E$92,MATCH(RIGHT(L226,255),RIGHT('Disaggregation Records'!$D$59:$D$92,255),0))=0,"",INDEX('Disaggregation Records'!$E$59:$E$92,MATCH(RIGHT(L226,255),RIGHT('Disaggregation Records'!$D$59:$D$92,255),0))),"")</f>
        <v/>
      </c>
      <c r="D226" s="518" t="str">
        <f t="array" ref="D226">IFERROR(IF(INDEX('Disaggregation Records'!$F$59:$F$92,MATCH(RIGHT(L226,255),RIGHT('Disaggregation Records'!$D$59:$D$92,255),0))=0,"",INDEX('Disaggregation Records'!$F$59:$F$92,MATCH(RIGHT(L226,255),RIGHT('Disaggregation Records'!$D$59:$D$92,255),0))),"")</f>
        <v/>
      </c>
      <c r="E226" s="408" t="str">
        <f t="array" ref="E226">IFERROR(IF(INDEX('Disaggregation Data'!$K$159:$K$310,MATCH(RIGHT(M226,255),RIGHT('Disaggregation Data'!$J$159:$J$310,255),0))=0,"",INDEX('Disaggregation Data'!$K$159:$K$310,MATCH(RIGHT(M226,255),RIGHT('Disaggregation Data'!J$159:$J$310,255),0))),"")</f>
        <v/>
      </c>
      <c r="F226" s="408" t="str">
        <f t="array" ref="F226">IFERROR(IF(INDEX('Disaggregation Data'!$L$159:$L$310,MATCH(RIGHT(M226,255),RIGHT('Disaggregation Data'!$J$159:$J$310,255),0))=0,"",INDEX('Disaggregation Data'!$L$159:$L$310,MATCH(RIGHT(M226,255),RIGHT('Disaggregation Data'!J$159:$J$310,255),0))),"")</f>
        <v/>
      </c>
      <c r="G226" s="408" t="str">
        <f t="array" ref="G226">IFERROR(IF(INDEX('Disaggregation Data'!$M$159:$M$310,MATCH(RIGHT(M226,255),RIGHT('Disaggregation Data'!$J$159:$J$310,255),0))=0,"",INDEX('Disaggregation Data'!$M$159:$M$310,MATCH(RIGHT(M226,255),RIGHT('Disaggregation Data'!J$159:$J$310,255),0))),"")</f>
        <v/>
      </c>
      <c r="H226" s="406" t="str">
        <f t="array" ref="H226">IFERROR(IF(INDEX('Disaggregation Data'!$N$159:$N$310,MATCH(RIGHT(M226,255),RIGHT('Disaggregation Data'!$J$159:$J$310,255),0))=0,"",INDEX('Disaggregation Data'!$N$159:$N$310,MATCH(RIGHT(M226,255),RIGHT('Disaggregation Data'!J$159:$J$310,255),0))),"")</f>
        <v/>
      </c>
      <c r="I226" s="514" t="str">
        <f t="array" ref="I226">IFERROR(IF(INDEX('Disaggregation Records'!$G$59:$G$92,MATCH(RIGHT(L226,255),RIGHT('Disaggregation Records'!$D$59:$D$92,255),0))=0,"",INDEX('Disaggregation Records'!$G$59:$G$92,MATCH(RIGHT(L226,255),RIGHT('Disaggregation Records'!$D$59:$D$92,255),0))),"")</f>
        <v/>
      </c>
      <c r="J226" s="513" t="s">
        <v>763</v>
      </c>
      <c r="K226" s="513">
        <f t="shared" si="12"/>
        <v>48</v>
      </c>
      <c r="L226" s="513" t="str">
        <f t="shared" si="13"/>
        <v/>
      </c>
      <c r="M226" s="513" t="str">
        <f t="shared" si="14"/>
        <v/>
      </c>
      <c r="N226" s="513" t="b">
        <f t="shared" si="15"/>
        <v>0</v>
      </c>
      <c r="O226" s="521" t="s">
        <v>1751</v>
      </c>
      <c r="P226" s="349"/>
      <c r="Q226" s="338"/>
      <c r="U226" s="515"/>
      <c r="V226" s="515"/>
    </row>
    <row r="227" spans="1:22" ht="37.5" customHeight="1" x14ac:dyDescent="0.25">
      <c r="A227" s="465">
        <v>6</v>
      </c>
      <c r="B227" s="517" t="str">
        <f>IFERROR(VLOOKUP(A227,'Outcome Indicators - Section C'!$A$10:$S$27,19,FALSE),"")</f>
        <v/>
      </c>
      <c r="C227" s="518" t="str">
        <f t="array" ref="C227">IFERROR(IF(INDEX('Disaggregation Records'!$E$59:$E$92,MATCH(RIGHT(L227,255),RIGHT('Disaggregation Records'!$D$59:$D$92,255),0))=0,"",INDEX('Disaggregation Records'!$E$59:$E$92,MATCH(RIGHT(L227,255),RIGHT('Disaggregation Records'!$D$59:$D$92,255),0))),"")</f>
        <v/>
      </c>
      <c r="D227" s="518" t="str">
        <f t="array" ref="D227">IFERROR(IF(INDEX('Disaggregation Records'!$F$59:$F$92,MATCH(RIGHT(L227,255),RIGHT('Disaggregation Records'!$D$59:$D$92,255),0))=0,"",INDEX('Disaggregation Records'!$F$59:$F$92,MATCH(RIGHT(L227,255),RIGHT('Disaggregation Records'!$D$59:$D$92,255),0))),"")</f>
        <v/>
      </c>
      <c r="E227" s="408" t="str">
        <f t="array" ref="E227">IFERROR(IF(INDEX('Disaggregation Data'!$K$159:$K$310,MATCH(RIGHT(M227,255),RIGHT('Disaggregation Data'!$J$159:$J$310,255),0))=0,"",INDEX('Disaggregation Data'!$K$159:$K$310,MATCH(RIGHT(M227,255),RIGHT('Disaggregation Data'!J$159:$J$310,255),0))),"")</f>
        <v/>
      </c>
      <c r="F227" s="408" t="str">
        <f t="array" ref="F227">IFERROR(IF(INDEX('Disaggregation Data'!$L$159:$L$310,MATCH(RIGHT(M227,255),RIGHT('Disaggregation Data'!$J$159:$J$310,255),0))=0,"",INDEX('Disaggregation Data'!$L$159:$L$310,MATCH(RIGHT(M227,255),RIGHT('Disaggregation Data'!J$159:$J$310,255),0))),"")</f>
        <v/>
      </c>
      <c r="G227" s="408" t="str">
        <f t="array" ref="G227">IFERROR(IF(INDEX('Disaggregation Data'!$M$159:$M$310,MATCH(RIGHT(M227,255),RIGHT('Disaggregation Data'!$J$159:$J$310,255),0))=0,"",INDEX('Disaggregation Data'!$M$159:$M$310,MATCH(RIGHT(M227,255),RIGHT('Disaggregation Data'!J$159:$J$310,255),0))),"")</f>
        <v/>
      </c>
      <c r="H227" s="406" t="str">
        <f t="array" ref="H227">IFERROR(IF(INDEX('Disaggregation Data'!$N$159:$N$310,MATCH(RIGHT(M227,255),RIGHT('Disaggregation Data'!$J$159:$J$310,255),0))=0,"",INDEX('Disaggregation Data'!$N$159:$N$310,MATCH(RIGHT(M227,255),RIGHT('Disaggregation Data'!J$159:$J$310,255),0))),"")</f>
        <v/>
      </c>
      <c r="I227" s="514" t="str">
        <f t="array" ref="I227">IFERROR(IF(INDEX('Disaggregation Records'!$G$59:$G$92,MATCH(RIGHT(L227,255),RIGHT('Disaggregation Records'!$D$59:$D$92,255),0))=0,"",INDEX('Disaggregation Records'!$G$59:$G$92,MATCH(RIGHT(L227,255),RIGHT('Disaggregation Records'!$D$59:$D$92,255),0))),"")</f>
        <v/>
      </c>
      <c r="J227" s="513" t="s">
        <v>763</v>
      </c>
      <c r="K227" s="513">
        <f t="shared" si="12"/>
        <v>49</v>
      </c>
      <c r="L227" s="513" t="str">
        <f t="shared" si="13"/>
        <v/>
      </c>
      <c r="M227" s="513" t="str">
        <f t="shared" si="14"/>
        <v/>
      </c>
      <c r="N227" s="513" t="b">
        <f t="shared" si="15"/>
        <v>0</v>
      </c>
      <c r="O227" s="521" t="s">
        <v>1752</v>
      </c>
      <c r="P227" s="349"/>
      <c r="Q227" s="338"/>
      <c r="U227" s="515"/>
      <c r="V227" s="515"/>
    </row>
    <row r="228" spans="1:22" ht="37.5" customHeight="1" x14ac:dyDescent="0.25">
      <c r="A228" s="465">
        <v>7</v>
      </c>
      <c r="B228" s="517" t="str">
        <f>IFERROR(VLOOKUP(A228,'Outcome Indicators - Section C'!$A$10:$S$27,19,FALSE),"")</f>
        <v/>
      </c>
      <c r="C228" s="518" t="str">
        <f t="array" ref="C228">IFERROR(IF(INDEX('Disaggregation Records'!$E$59:$E$92,MATCH(RIGHT(L228,255),RIGHT('Disaggregation Records'!$D$59:$D$92,255),0))=0,"",INDEX('Disaggregation Records'!$E$59:$E$92,MATCH(RIGHT(L228,255),RIGHT('Disaggregation Records'!$D$59:$D$92,255),0))),"")</f>
        <v/>
      </c>
      <c r="D228" s="518" t="str">
        <f t="array" ref="D228">IFERROR(IF(INDEX('Disaggregation Records'!$F$59:$F$92,MATCH(RIGHT(L228,255),RIGHT('Disaggregation Records'!$D$59:$D$92,255),0))=0,"",INDEX('Disaggregation Records'!$F$59:$F$92,MATCH(RIGHT(L228,255),RIGHT('Disaggregation Records'!$D$59:$D$92,255),0))),"")</f>
        <v/>
      </c>
      <c r="E228" s="408" t="str">
        <f t="array" ref="E228">IFERROR(IF(INDEX('Disaggregation Data'!$K$159:$K$310,MATCH(RIGHT(M228,255),RIGHT('Disaggregation Data'!$J$159:$J$310,255),0))=0,"",INDEX('Disaggregation Data'!$K$159:$K$310,MATCH(RIGHT(M228,255),RIGHT('Disaggregation Data'!J$159:$J$310,255),0))),"")</f>
        <v/>
      </c>
      <c r="F228" s="408" t="str">
        <f t="array" ref="F228">IFERROR(IF(INDEX('Disaggregation Data'!$L$159:$L$310,MATCH(RIGHT(M228,255),RIGHT('Disaggregation Data'!$J$159:$J$310,255),0))=0,"",INDEX('Disaggregation Data'!$L$159:$L$310,MATCH(RIGHT(M228,255),RIGHT('Disaggregation Data'!J$159:$J$310,255),0))),"")</f>
        <v/>
      </c>
      <c r="G228" s="408" t="str">
        <f t="array" ref="G228">IFERROR(IF(INDEX('Disaggregation Data'!$M$159:$M$310,MATCH(RIGHT(M228,255),RIGHT('Disaggregation Data'!$J$159:$J$310,255),0))=0,"",INDEX('Disaggregation Data'!$M$159:$M$310,MATCH(RIGHT(M228,255),RIGHT('Disaggregation Data'!J$159:$J$310,255),0))),"")</f>
        <v/>
      </c>
      <c r="H228" s="406" t="str">
        <f t="array" ref="H228">IFERROR(IF(INDEX('Disaggregation Data'!$N$159:$N$310,MATCH(RIGHT(M228,255),RIGHT('Disaggregation Data'!$J$159:$J$310,255),0))=0,"",INDEX('Disaggregation Data'!$N$159:$N$310,MATCH(RIGHT(M228,255),RIGHT('Disaggregation Data'!J$159:$J$310,255),0))),"")</f>
        <v/>
      </c>
      <c r="I228" s="514" t="str">
        <f t="array" ref="I228">IFERROR(IF(INDEX('Disaggregation Records'!$G$59:$G$92,MATCH(RIGHT(L228,255),RIGHT('Disaggregation Records'!$D$59:$D$92,255),0))=0,"",INDEX('Disaggregation Records'!$G$59:$G$92,MATCH(RIGHT(L228,255),RIGHT('Disaggregation Records'!$D$59:$D$92,255),0))),"")</f>
        <v/>
      </c>
      <c r="J228" s="513" t="s">
        <v>764</v>
      </c>
      <c r="K228" s="513">
        <f t="shared" si="12"/>
        <v>50</v>
      </c>
      <c r="L228" s="513" t="str">
        <f t="shared" si="13"/>
        <v/>
      </c>
      <c r="M228" s="513" t="str">
        <f t="shared" si="14"/>
        <v/>
      </c>
      <c r="N228" s="513" t="b">
        <f t="shared" si="15"/>
        <v>0</v>
      </c>
      <c r="O228" s="521" t="s">
        <v>1753</v>
      </c>
      <c r="P228" s="349"/>
      <c r="Q228" s="338"/>
      <c r="U228" s="515"/>
      <c r="V228" s="515"/>
    </row>
    <row r="229" spans="1:22" ht="37.5" customHeight="1" x14ac:dyDescent="0.25">
      <c r="A229" s="465">
        <v>7</v>
      </c>
      <c r="B229" s="517" t="str">
        <f>IFERROR(VLOOKUP(A229,'Outcome Indicators - Section C'!$A$10:$S$27,19,FALSE),"")</f>
        <v/>
      </c>
      <c r="C229" s="518" t="str">
        <f t="array" ref="C229">IFERROR(IF(INDEX('Disaggregation Records'!$E$59:$E$92,MATCH(RIGHT(L229,255),RIGHT('Disaggregation Records'!$D$59:$D$92,255),0))=0,"",INDEX('Disaggregation Records'!$E$59:$E$92,MATCH(RIGHT(L229,255),RIGHT('Disaggregation Records'!$D$59:$D$92,255),0))),"")</f>
        <v/>
      </c>
      <c r="D229" s="518" t="str">
        <f t="array" ref="D229">IFERROR(IF(INDEX('Disaggregation Records'!$F$59:$F$92,MATCH(RIGHT(L229,255),RIGHT('Disaggregation Records'!$D$59:$D$92,255),0))=0,"",INDEX('Disaggregation Records'!$F$59:$F$92,MATCH(RIGHT(L229,255),RIGHT('Disaggregation Records'!$D$59:$D$92,255),0))),"")</f>
        <v/>
      </c>
      <c r="E229" s="408" t="str">
        <f t="array" ref="E229">IFERROR(IF(INDEX('Disaggregation Data'!$K$159:$K$310,MATCH(RIGHT(M229,255),RIGHT('Disaggregation Data'!$J$159:$J$310,255),0))=0,"",INDEX('Disaggregation Data'!$K$159:$K$310,MATCH(RIGHT(M229,255),RIGHT('Disaggregation Data'!J$159:$J$310,255),0))),"")</f>
        <v/>
      </c>
      <c r="F229" s="408" t="str">
        <f t="array" ref="F229">IFERROR(IF(INDEX('Disaggregation Data'!$L$159:$L$310,MATCH(RIGHT(M229,255),RIGHT('Disaggregation Data'!$J$159:$J$310,255),0))=0,"",INDEX('Disaggregation Data'!$L$159:$L$310,MATCH(RIGHT(M229,255),RIGHT('Disaggregation Data'!J$159:$J$310,255),0))),"")</f>
        <v/>
      </c>
      <c r="G229" s="408" t="str">
        <f t="array" ref="G229">IFERROR(IF(INDEX('Disaggregation Data'!$M$159:$M$310,MATCH(RIGHT(M229,255),RIGHT('Disaggregation Data'!$J$159:$J$310,255),0))=0,"",INDEX('Disaggregation Data'!$M$159:$M$310,MATCH(RIGHT(M229,255),RIGHT('Disaggregation Data'!J$159:$J$310,255),0))),"")</f>
        <v/>
      </c>
      <c r="H229" s="406" t="str">
        <f t="array" ref="H229">IFERROR(IF(INDEX('Disaggregation Data'!$N$159:$N$310,MATCH(RIGHT(M229,255),RIGHT('Disaggregation Data'!$J$159:$J$310,255),0))=0,"",INDEX('Disaggregation Data'!$N$159:$N$310,MATCH(RIGHT(M229,255),RIGHT('Disaggregation Data'!J$159:$J$310,255),0))),"")</f>
        <v/>
      </c>
      <c r="I229" s="514" t="str">
        <f t="array" ref="I229">IFERROR(IF(INDEX('Disaggregation Records'!$G$59:$G$92,MATCH(RIGHT(L229,255),RIGHT('Disaggregation Records'!$D$59:$D$92,255),0))=0,"",INDEX('Disaggregation Records'!$G$59:$G$92,MATCH(RIGHT(L229,255),RIGHT('Disaggregation Records'!$D$59:$D$92,255),0))),"")</f>
        <v/>
      </c>
      <c r="J229" s="513" t="s">
        <v>764</v>
      </c>
      <c r="K229" s="513">
        <f t="shared" si="12"/>
        <v>51</v>
      </c>
      <c r="L229" s="513" t="str">
        <f t="shared" si="13"/>
        <v/>
      </c>
      <c r="M229" s="513" t="str">
        <f t="shared" si="14"/>
        <v/>
      </c>
      <c r="N229" s="513" t="b">
        <f t="shared" si="15"/>
        <v>0</v>
      </c>
      <c r="O229" s="521" t="s">
        <v>1754</v>
      </c>
      <c r="P229" s="349"/>
      <c r="Q229" s="338"/>
      <c r="U229" s="515"/>
      <c r="V229" s="515"/>
    </row>
    <row r="230" spans="1:22" ht="37.5" customHeight="1" x14ac:dyDescent="0.25">
      <c r="A230" s="465">
        <v>7</v>
      </c>
      <c r="B230" s="517" t="str">
        <f>IFERROR(VLOOKUP(A230,'Outcome Indicators - Section C'!$A$10:$S$27,19,FALSE),"")</f>
        <v/>
      </c>
      <c r="C230" s="518" t="str">
        <f t="array" ref="C230">IFERROR(IF(INDEX('Disaggregation Records'!$E$59:$E$92,MATCH(RIGHT(L230,255),RIGHT('Disaggregation Records'!$D$59:$D$92,255),0))=0,"",INDEX('Disaggregation Records'!$E$59:$E$92,MATCH(RIGHT(L230,255),RIGHT('Disaggregation Records'!$D$59:$D$92,255),0))),"")</f>
        <v/>
      </c>
      <c r="D230" s="518" t="str">
        <f t="array" ref="D230">IFERROR(IF(INDEX('Disaggregation Records'!$F$59:$F$92,MATCH(RIGHT(L230,255),RIGHT('Disaggregation Records'!$D$59:$D$92,255),0))=0,"",INDEX('Disaggregation Records'!$F$59:$F$92,MATCH(RIGHT(L230,255),RIGHT('Disaggregation Records'!$D$59:$D$92,255),0))),"")</f>
        <v/>
      </c>
      <c r="E230" s="408" t="str">
        <f t="array" ref="E230">IFERROR(IF(INDEX('Disaggregation Data'!$K$159:$K$310,MATCH(RIGHT(M230,255),RIGHT('Disaggregation Data'!$J$159:$J$310,255),0))=0,"",INDEX('Disaggregation Data'!$K$159:$K$310,MATCH(RIGHT(M230,255),RIGHT('Disaggregation Data'!J$159:$J$310,255),0))),"")</f>
        <v/>
      </c>
      <c r="F230" s="408" t="str">
        <f t="array" ref="F230">IFERROR(IF(INDEX('Disaggregation Data'!$L$159:$L$310,MATCH(RIGHT(M230,255),RIGHT('Disaggregation Data'!$J$159:$J$310,255),0))=0,"",INDEX('Disaggregation Data'!$L$159:$L$310,MATCH(RIGHT(M230,255),RIGHT('Disaggregation Data'!J$159:$J$310,255),0))),"")</f>
        <v/>
      </c>
      <c r="G230" s="408" t="str">
        <f t="array" ref="G230">IFERROR(IF(INDEX('Disaggregation Data'!$M$159:$M$310,MATCH(RIGHT(M230,255),RIGHT('Disaggregation Data'!$J$159:$J$310,255),0))=0,"",INDEX('Disaggregation Data'!$M$159:$M$310,MATCH(RIGHT(M230,255),RIGHT('Disaggregation Data'!J$159:$J$310,255),0))),"")</f>
        <v/>
      </c>
      <c r="H230" s="406" t="str">
        <f t="array" ref="H230">IFERROR(IF(INDEX('Disaggregation Data'!$N$159:$N$310,MATCH(RIGHT(M230,255),RIGHT('Disaggregation Data'!$J$159:$J$310,255),0))=0,"",INDEX('Disaggregation Data'!$N$159:$N$310,MATCH(RIGHT(M230,255),RIGHT('Disaggregation Data'!J$159:$J$310,255),0))),"")</f>
        <v/>
      </c>
      <c r="I230" s="514" t="str">
        <f t="array" ref="I230">IFERROR(IF(INDEX('Disaggregation Records'!$G$59:$G$92,MATCH(RIGHT(L230,255),RIGHT('Disaggregation Records'!$D$59:$D$92,255),0))=0,"",INDEX('Disaggregation Records'!$G$59:$G$92,MATCH(RIGHT(L230,255),RIGHT('Disaggregation Records'!$D$59:$D$92,255),0))),"")</f>
        <v/>
      </c>
      <c r="J230" s="513" t="s">
        <v>764</v>
      </c>
      <c r="K230" s="513">
        <f t="shared" si="12"/>
        <v>52</v>
      </c>
      <c r="L230" s="513" t="str">
        <f t="shared" si="13"/>
        <v/>
      </c>
      <c r="M230" s="513" t="str">
        <f t="shared" si="14"/>
        <v/>
      </c>
      <c r="N230" s="513" t="b">
        <f t="shared" si="15"/>
        <v>0</v>
      </c>
      <c r="O230" s="521" t="s">
        <v>1755</v>
      </c>
      <c r="P230" s="349"/>
      <c r="Q230" s="338"/>
      <c r="U230" s="515"/>
      <c r="V230" s="515"/>
    </row>
    <row r="231" spans="1:22" ht="37.5" customHeight="1" x14ac:dyDescent="0.25">
      <c r="A231" s="465">
        <v>7</v>
      </c>
      <c r="B231" s="517" t="str">
        <f>IFERROR(VLOOKUP(A231,'Outcome Indicators - Section C'!$A$10:$S$27,19,FALSE),"")</f>
        <v/>
      </c>
      <c r="C231" s="518" t="str">
        <f t="array" ref="C231">IFERROR(IF(INDEX('Disaggregation Records'!$E$59:$E$92,MATCH(RIGHT(L231,255),RIGHT('Disaggregation Records'!$D$59:$D$92,255),0))=0,"",INDEX('Disaggregation Records'!$E$59:$E$92,MATCH(RIGHT(L231,255),RIGHT('Disaggregation Records'!$D$59:$D$92,255),0))),"")</f>
        <v/>
      </c>
      <c r="D231" s="518" t="str">
        <f t="array" ref="D231">IFERROR(IF(INDEX('Disaggregation Records'!$F$59:$F$92,MATCH(RIGHT(L231,255),RIGHT('Disaggregation Records'!$D$59:$D$92,255),0))=0,"",INDEX('Disaggregation Records'!$F$59:$F$92,MATCH(RIGHT(L231,255),RIGHT('Disaggregation Records'!$D$59:$D$92,255),0))),"")</f>
        <v/>
      </c>
      <c r="E231" s="408" t="str">
        <f t="array" ref="E231">IFERROR(IF(INDEX('Disaggregation Data'!$K$159:$K$310,MATCH(RIGHT(M231,255),RIGHT('Disaggregation Data'!$J$159:$J$310,255),0))=0,"",INDEX('Disaggregation Data'!$K$159:$K$310,MATCH(RIGHT(M231,255),RIGHT('Disaggregation Data'!J$159:$J$310,255),0))),"")</f>
        <v/>
      </c>
      <c r="F231" s="408" t="str">
        <f t="array" ref="F231">IFERROR(IF(INDEX('Disaggregation Data'!$L$159:$L$310,MATCH(RIGHT(M231,255),RIGHT('Disaggregation Data'!$J$159:$J$310,255),0))=0,"",INDEX('Disaggregation Data'!$L$159:$L$310,MATCH(RIGHT(M231,255),RIGHT('Disaggregation Data'!J$159:$J$310,255),0))),"")</f>
        <v/>
      </c>
      <c r="G231" s="408" t="str">
        <f t="array" ref="G231">IFERROR(IF(INDEX('Disaggregation Data'!$M$159:$M$310,MATCH(RIGHT(M231,255),RIGHT('Disaggregation Data'!$J$159:$J$310,255),0))=0,"",INDEX('Disaggregation Data'!$M$159:$M$310,MATCH(RIGHT(M231,255),RIGHT('Disaggregation Data'!J$159:$J$310,255),0))),"")</f>
        <v/>
      </c>
      <c r="H231" s="406" t="str">
        <f t="array" ref="H231">IFERROR(IF(INDEX('Disaggregation Data'!$N$159:$N$310,MATCH(RIGHT(M231,255),RIGHT('Disaggregation Data'!$J$159:$J$310,255),0))=0,"",INDEX('Disaggregation Data'!$N$159:$N$310,MATCH(RIGHT(M231,255),RIGHT('Disaggregation Data'!J$159:$J$310,255),0))),"")</f>
        <v/>
      </c>
      <c r="I231" s="514" t="str">
        <f t="array" ref="I231">IFERROR(IF(INDEX('Disaggregation Records'!$G$59:$G$92,MATCH(RIGHT(L231,255),RIGHT('Disaggregation Records'!$D$59:$D$92,255),0))=0,"",INDEX('Disaggregation Records'!$G$59:$G$92,MATCH(RIGHT(L231,255),RIGHT('Disaggregation Records'!$D$59:$D$92,255),0))),"")</f>
        <v/>
      </c>
      <c r="J231" s="513" t="s">
        <v>764</v>
      </c>
      <c r="K231" s="513">
        <f t="shared" si="12"/>
        <v>53</v>
      </c>
      <c r="L231" s="513" t="str">
        <f t="shared" si="13"/>
        <v/>
      </c>
      <c r="M231" s="513" t="str">
        <f t="shared" si="14"/>
        <v/>
      </c>
      <c r="N231" s="513" t="b">
        <f t="shared" si="15"/>
        <v>0</v>
      </c>
      <c r="O231" s="521" t="s">
        <v>1756</v>
      </c>
      <c r="P231" s="349"/>
      <c r="Q231" s="338"/>
      <c r="U231" s="515"/>
      <c r="V231" s="515"/>
    </row>
    <row r="232" spans="1:22" ht="37.5" customHeight="1" x14ac:dyDescent="0.25">
      <c r="A232" s="465">
        <v>7</v>
      </c>
      <c r="B232" s="517" t="str">
        <f>IFERROR(VLOOKUP(A232,'Outcome Indicators - Section C'!$A$10:$S$27,19,FALSE),"")</f>
        <v/>
      </c>
      <c r="C232" s="518" t="str">
        <f t="array" ref="C232">IFERROR(IF(INDEX('Disaggregation Records'!$E$59:$E$92,MATCH(RIGHT(L232,255),RIGHT('Disaggregation Records'!$D$59:$D$92,255),0))=0,"",INDEX('Disaggregation Records'!$E$59:$E$92,MATCH(RIGHT(L232,255),RIGHT('Disaggregation Records'!$D$59:$D$92,255),0))),"")</f>
        <v/>
      </c>
      <c r="D232" s="518" t="str">
        <f t="array" ref="D232">IFERROR(IF(INDEX('Disaggregation Records'!$F$59:$F$92,MATCH(RIGHT(L232,255),RIGHT('Disaggregation Records'!$D$59:$D$92,255),0))=0,"",INDEX('Disaggregation Records'!$F$59:$F$92,MATCH(RIGHT(L232,255),RIGHT('Disaggregation Records'!$D$59:$D$92,255),0))),"")</f>
        <v/>
      </c>
      <c r="E232" s="408" t="str">
        <f t="array" ref="E232">IFERROR(IF(INDEX('Disaggregation Data'!$K$159:$K$310,MATCH(RIGHT(M232,255),RIGHT('Disaggregation Data'!$J$159:$J$310,255),0))=0,"",INDEX('Disaggregation Data'!$K$159:$K$310,MATCH(RIGHT(M232,255),RIGHT('Disaggregation Data'!J$159:$J$310,255),0))),"")</f>
        <v/>
      </c>
      <c r="F232" s="408" t="str">
        <f t="array" ref="F232">IFERROR(IF(INDEX('Disaggregation Data'!$L$159:$L$310,MATCH(RIGHT(M232,255),RIGHT('Disaggregation Data'!$J$159:$J$310,255),0))=0,"",INDEX('Disaggregation Data'!$L$159:$L$310,MATCH(RIGHT(M232,255),RIGHT('Disaggregation Data'!J$159:$J$310,255),0))),"")</f>
        <v/>
      </c>
      <c r="G232" s="408" t="str">
        <f t="array" ref="G232">IFERROR(IF(INDEX('Disaggregation Data'!$M$159:$M$310,MATCH(RIGHT(M232,255),RIGHT('Disaggregation Data'!$J$159:$J$310,255),0))=0,"",INDEX('Disaggregation Data'!$M$159:$M$310,MATCH(RIGHT(M232,255),RIGHT('Disaggregation Data'!J$159:$J$310,255),0))),"")</f>
        <v/>
      </c>
      <c r="H232" s="406" t="str">
        <f t="array" ref="H232">IFERROR(IF(INDEX('Disaggregation Data'!$N$159:$N$310,MATCH(RIGHT(M232,255),RIGHT('Disaggregation Data'!$J$159:$J$310,255),0))=0,"",INDEX('Disaggregation Data'!$N$159:$N$310,MATCH(RIGHT(M232,255),RIGHT('Disaggregation Data'!J$159:$J$310,255),0))),"")</f>
        <v/>
      </c>
      <c r="I232" s="514" t="str">
        <f t="array" ref="I232">IFERROR(IF(INDEX('Disaggregation Records'!$G$59:$G$92,MATCH(RIGHT(L232,255),RIGHT('Disaggregation Records'!$D$59:$D$92,255),0))=0,"",INDEX('Disaggregation Records'!$G$59:$G$92,MATCH(RIGHT(L232,255),RIGHT('Disaggregation Records'!$D$59:$D$92,255),0))),"")</f>
        <v/>
      </c>
      <c r="J232" s="513" t="s">
        <v>764</v>
      </c>
      <c r="K232" s="513">
        <f t="shared" ref="K232:K295" si="16">IF(B232=B231,K231+1,0)</f>
        <v>54</v>
      </c>
      <c r="L232" s="513" t="str">
        <f t="shared" ref="L232:L295" si="17">IF(B232&lt;&gt;"",B232&amp;"-"&amp;K232,"")</f>
        <v/>
      </c>
      <c r="M232" s="513" t="str">
        <f t="shared" ref="M232:M295" si="18">IF(B232&lt;&gt;"",B232&amp;C232&amp;D232,"")</f>
        <v/>
      </c>
      <c r="N232" s="513" t="b">
        <f t="shared" ref="N232:N295" si="19">IFERROR(IF(B232&lt;&gt;"",TRUE,FALSE),"")</f>
        <v>0</v>
      </c>
      <c r="O232" s="521" t="s">
        <v>1757</v>
      </c>
      <c r="P232" s="349"/>
      <c r="Q232" s="338"/>
      <c r="U232" s="515"/>
      <c r="V232" s="515"/>
    </row>
    <row r="233" spans="1:22" ht="37.5" customHeight="1" x14ac:dyDescent="0.25">
      <c r="A233" s="465">
        <v>7</v>
      </c>
      <c r="B233" s="517" t="str">
        <f>IFERROR(VLOOKUP(A233,'Outcome Indicators - Section C'!$A$10:$S$27,19,FALSE),"")</f>
        <v/>
      </c>
      <c r="C233" s="518" t="str">
        <f t="array" ref="C233">IFERROR(IF(INDEX('Disaggregation Records'!$E$59:$E$92,MATCH(RIGHT(L233,255),RIGHT('Disaggregation Records'!$D$59:$D$92,255),0))=0,"",INDEX('Disaggregation Records'!$E$59:$E$92,MATCH(RIGHT(L233,255),RIGHT('Disaggregation Records'!$D$59:$D$92,255),0))),"")</f>
        <v/>
      </c>
      <c r="D233" s="518" t="str">
        <f t="array" ref="D233">IFERROR(IF(INDEX('Disaggregation Records'!$F$59:$F$92,MATCH(RIGHT(L233,255),RIGHT('Disaggregation Records'!$D$59:$D$92,255),0))=0,"",INDEX('Disaggregation Records'!$F$59:$F$92,MATCH(RIGHT(L233,255),RIGHT('Disaggregation Records'!$D$59:$D$92,255),0))),"")</f>
        <v/>
      </c>
      <c r="E233" s="408" t="str">
        <f t="array" ref="E233">IFERROR(IF(INDEX('Disaggregation Data'!$K$159:$K$310,MATCH(RIGHT(M233,255),RIGHT('Disaggregation Data'!$J$159:$J$310,255),0))=0,"",INDEX('Disaggregation Data'!$K$159:$K$310,MATCH(RIGHT(M233,255),RIGHT('Disaggregation Data'!J$159:$J$310,255),0))),"")</f>
        <v/>
      </c>
      <c r="F233" s="408" t="str">
        <f t="array" ref="F233">IFERROR(IF(INDEX('Disaggregation Data'!$L$159:$L$310,MATCH(RIGHT(M233,255),RIGHT('Disaggregation Data'!$J$159:$J$310,255),0))=0,"",INDEX('Disaggregation Data'!$L$159:$L$310,MATCH(RIGHT(M233,255),RIGHT('Disaggregation Data'!J$159:$J$310,255),0))),"")</f>
        <v/>
      </c>
      <c r="G233" s="408" t="str">
        <f t="array" ref="G233">IFERROR(IF(INDEX('Disaggregation Data'!$M$159:$M$310,MATCH(RIGHT(M233,255),RIGHT('Disaggregation Data'!$J$159:$J$310,255),0))=0,"",INDEX('Disaggregation Data'!$M$159:$M$310,MATCH(RIGHT(M233,255),RIGHT('Disaggregation Data'!J$159:$J$310,255),0))),"")</f>
        <v/>
      </c>
      <c r="H233" s="406" t="str">
        <f t="array" ref="H233">IFERROR(IF(INDEX('Disaggregation Data'!$N$159:$N$310,MATCH(RIGHT(M233,255),RIGHT('Disaggregation Data'!$J$159:$J$310,255),0))=0,"",INDEX('Disaggregation Data'!$N$159:$N$310,MATCH(RIGHT(M233,255),RIGHT('Disaggregation Data'!J$159:$J$310,255),0))),"")</f>
        <v/>
      </c>
      <c r="I233" s="514" t="str">
        <f t="array" ref="I233">IFERROR(IF(INDEX('Disaggregation Records'!$G$59:$G$92,MATCH(RIGHT(L233,255),RIGHT('Disaggregation Records'!$D$59:$D$92,255),0))=0,"",INDEX('Disaggregation Records'!$G$59:$G$92,MATCH(RIGHT(L233,255),RIGHT('Disaggregation Records'!$D$59:$D$92,255),0))),"")</f>
        <v/>
      </c>
      <c r="J233" s="513" t="s">
        <v>764</v>
      </c>
      <c r="K233" s="513">
        <f t="shared" si="16"/>
        <v>55</v>
      </c>
      <c r="L233" s="513" t="str">
        <f t="shared" si="17"/>
        <v/>
      </c>
      <c r="M233" s="513" t="str">
        <f t="shared" si="18"/>
        <v/>
      </c>
      <c r="N233" s="513" t="b">
        <f t="shared" si="19"/>
        <v>0</v>
      </c>
      <c r="O233" s="521" t="s">
        <v>1758</v>
      </c>
      <c r="P233" s="349"/>
      <c r="Q233" s="338"/>
      <c r="U233" s="515"/>
      <c r="V233" s="515"/>
    </row>
    <row r="234" spans="1:22" ht="37.5" customHeight="1" x14ac:dyDescent="0.25">
      <c r="A234" s="465">
        <v>7</v>
      </c>
      <c r="B234" s="517" t="str">
        <f>IFERROR(VLOOKUP(A234,'Outcome Indicators - Section C'!$A$10:$S$27,19,FALSE),"")</f>
        <v/>
      </c>
      <c r="C234" s="518" t="str">
        <f t="array" ref="C234">IFERROR(IF(INDEX('Disaggregation Records'!$E$59:$E$92,MATCH(RIGHT(L234,255),RIGHT('Disaggregation Records'!$D$59:$D$92,255),0))=0,"",INDEX('Disaggregation Records'!$E$59:$E$92,MATCH(RIGHT(L234,255),RIGHT('Disaggregation Records'!$D$59:$D$92,255),0))),"")</f>
        <v/>
      </c>
      <c r="D234" s="518" t="str">
        <f t="array" ref="D234">IFERROR(IF(INDEX('Disaggregation Records'!$F$59:$F$92,MATCH(RIGHT(L234,255),RIGHT('Disaggregation Records'!$D$59:$D$92,255),0))=0,"",INDEX('Disaggregation Records'!$F$59:$F$92,MATCH(RIGHT(L234,255),RIGHT('Disaggregation Records'!$D$59:$D$92,255),0))),"")</f>
        <v/>
      </c>
      <c r="E234" s="408" t="str">
        <f t="array" ref="E234">IFERROR(IF(INDEX('Disaggregation Data'!$K$159:$K$310,MATCH(RIGHT(M234,255),RIGHT('Disaggregation Data'!$J$159:$J$310,255),0))=0,"",INDEX('Disaggregation Data'!$K$159:$K$310,MATCH(RIGHT(M234,255),RIGHT('Disaggregation Data'!J$159:$J$310,255),0))),"")</f>
        <v/>
      </c>
      <c r="F234" s="408" t="str">
        <f t="array" ref="F234">IFERROR(IF(INDEX('Disaggregation Data'!$L$159:$L$310,MATCH(RIGHT(M234,255),RIGHT('Disaggregation Data'!$J$159:$J$310,255),0))=0,"",INDEX('Disaggregation Data'!$L$159:$L$310,MATCH(RIGHT(M234,255),RIGHT('Disaggregation Data'!J$159:$J$310,255),0))),"")</f>
        <v/>
      </c>
      <c r="G234" s="408" t="str">
        <f t="array" ref="G234">IFERROR(IF(INDEX('Disaggregation Data'!$M$159:$M$310,MATCH(RIGHT(M234,255),RIGHT('Disaggregation Data'!$J$159:$J$310,255),0))=0,"",INDEX('Disaggregation Data'!$M$159:$M$310,MATCH(RIGHT(M234,255),RIGHT('Disaggregation Data'!J$159:$J$310,255),0))),"")</f>
        <v/>
      </c>
      <c r="H234" s="406" t="str">
        <f t="array" ref="H234">IFERROR(IF(INDEX('Disaggregation Data'!$N$159:$N$310,MATCH(RIGHT(M234,255),RIGHT('Disaggregation Data'!$J$159:$J$310,255),0))=0,"",INDEX('Disaggregation Data'!$N$159:$N$310,MATCH(RIGHT(M234,255),RIGHT('Disaggregation Data'!J$159:$J$310,255),0))),"")</f>
        <v/>
      </c>
      <c r="I234" s="514" t="str">
        <f t="array" ref="I234">IFERROR(IF(INDEX('Disaggregation Records'!$G$59:$G$92,MATCH(RIGHT(L234,255),RIGHT('Disaggregation Records'!$D$59:$D$92,255),0))=0,"",INDEX('Disaggregation Records'!$G$59:$G$92,MATCH(RIGHT(L234,255),RIGHT('Disaggregation Records'!$D$59:$D$92,255),0))),"")</f>
        <v/>
      </c>
      <c r="J234" s="513" t="s">
        <v>764</v>
      </c>
      <c r="K234" s="513">
        <f t="shared" si="16"/>
        <v>56</v>
      </c>
      <c r="L234" s="513" t="str">
        <f t="shared" si="17"/>
        <v/>
      </c>
      <c r="M234" s="513" t="str">
        <f t="shared" si="18"/>
        <v/>
      </c>
      <c r="N234" s="513" t="b">
        <f t="shared" si="19"/>
        <v>0</v>
      </c>
      <c r="O234" s="521" t="s">
        <v>1759</v>
      </c>
      <c r="P234" s="349"/>
      <c r="Q234" s="338"/>
      <c r="U234" s="515"/>
      <c r="V234" s="515"/>
    </row>
    <row r="235" spans="1:22" ht="37.5" customHeight="1" x14ac:dyDescent="0.25">
      <c r="A235" s="465">
        <v>7</v>
      </c>
      <c r="B235" s="517" t="str">
        <f>IFERROR(VLOOKUP(A235,'Outcome Indicators - Section C'!$A$10:$S$27,19,FALSE),"")</f>
        <v/>
      </c>
      <c r="C235" s="518" t="str">
        <f t="array" ref="C235">IFERROR(IF(INDEX('Disaggregation Records'!$E$59:$E$92,MATCH(RIGHT(L235,255),RIGHT('Disaggregation Records'!$D$59:$D$92,255),0))=0,"",INDEX('Disaggregation Records'!$E$59:$E$92,MATCH(RIGHT(L235,255),RIGHT('Disaggregation Records'!$D$59:$D$92,255),0))),"")</f>
        <v/>
      </c>
      <c r="D235" s="518" t="str">
        <f t="array" ref="D235">IFERROR(IF(INDEX('Disaggregation Records'!$F$59:$F$92,MATCH(RIGHT(L235,255),RIGHT('Disaggregation Records'!$D$59:$D$92,255),0))=0,"",INDEX('Disaggregation Records'!$F$59:$F$92,MATCH(RIGHT(L235,255),RIGHT('Disaggregation Records'!$D$59:$D$92,255),0))),"")</f>
        <v/>
      </c>
      <c r="E235" s="408" t="str">
        <f t="array" ref="E235">IFERROR(IF(INDEX('Disaggregation Data'!$K$159:$K$310,MATCH(RIGHT(M235,255),RIGHT('Disaggregation Data'!$J$159:$J$310,255),0))=0,"",INDEX('Disaggregation Data'!$K$159:$K$310,MATCH(RIGHT(M235,255),RIGHT('Disaggregation Data'!J$159:$J$310,255),0))),"")</f>
        <v/>
      </c>
      <c r="F235" s="408" t="str">
        <f t="array" ref="F235">IFERROR(IF(INDEX('Disaggregation Data'!$L$159:$L$310,MATCH(RIGHT(M235,255),RIGHT('Disaggregation Data'!$J$159:$J$310,255),0))=0,"",INDEX('Disaggregation Data'!$L$159:$L$310,MATCH(RIGHT(M235,255),RIGHT('Disaggregation Data'!J$159:$J$310,255),0))),"")</f>
        <v/>
      </c>
      <c r="G235" s="408" t="str">
        <f t="array" ref="G235">IFERROR(IF(INDEX('Disaggregation Data'!$M$159:$M$310,MATCH(RIGHT(M235,255),RIGHT('Disaggregation Data'!$J$159:$J$310,255),0))=0,"",INDEX('Disaggregation Data'!$M$159:$M$310,MATCH(RIGHT(M235,255),RIGHT('Disaggregation Data'!J$159:$J$310,255),0))),"")</f>
        <v/>
      </c>
      <c r="H235" s="406" t="str">
        <f t="array" ref="H235">IFERROR(IF(INDEX('Disaggregation Data'!$N$159:$N$310,MATCH(RIGHT(M235,255),RIGHT('Disaggregation Data'!$J$159:$J$310,255),0))=0,"",INDEX('Disaggregation Data'!$N$159:$N$310,MATCH(RIGHT(M235,255),RIGHT('Disaggregation Data'!J$159:$J$310,255),0))),"")</f>
        <v/>
      </c>
      <c r="I235" s="514" t="str">
        <f t="array" ref="I235">IFERROR(IF(INDEX('Disaggregation Records'!$G$59:$G$92,MATCH(RIGHT(L235,255),RIGHT('Disaggregation Records'!$D$59:$D$92,255),0))=0,"",INDEX('Disaggregation Records'!$G$59:$G$92,MATCH(RIGHT(L235,255),RIGHT('Disaggregation Records'!$D$59:$D$92,255),0))),"")</f>
        <v/>
      </c>
      <c r="J235" s="513" t="s">
        <v>764</v>
      </c>
      <c r="K235" s="513">
        <f t="shared" si="16"/>
        <v>57</v>
      </c>
      <c r="L235" s="513" t="str">
        <f t="shared" si="17"/>
        <v/>
      </c>
      <c r="M235" s="513" t="str">
        <f t="shared" si="18"/>
        <v/>
      </c>
      <c r="N235" s="513" t="b">
        <f t="shared" si="19"/>
        <v>0</v>
      </c>
      <c r="O235" s="521" t="s">
        <v>1760</v>
      </c>
      <c r="P235" s="349"/>
      <c r="Q235" s="338"/>
      <c r="U235" s="515"/>
      <c r="V235" s="515"/>
    </row>
    <row r="236" spans="1:22" ht="37.5" customHeight="1" x14ac:dyDescent="0.25">
      <c r="A236" s="465">
        <v>7</v>
      </c>
      <c r="B236" s="517" t="str">
        <f>IFERROR(VLOOKUP(A236,'Outcome Indicators - Section C'!$A$10:$S$27,19,FALSE),"")</f>
        <v/>
      </c>
      <c r="C236" s="518" t="str">
        <f t="array" ref="C236">IFERROR(IF(INDEX('Disaggregation Records'!$E$59:$E$92,MATCH(RIGHT(L236,255),RIGHT('Disaggregation Records'!$D$59:$D$92,255),0))=0,"",INDEX('Disaggregation Records'!$E$59:$E$92,MATCH(RIGHT(L236,255),RIGHT('Disaggregation Records'!$D$59:$D$92,255),0))),"")</f>
        <v/>
      </c>
      <c r="D236" s="518" t="str">
        <f t="array" ref="D236">IFERROR(IF(INDEX('Disaggregation Records'!$F$59:$F$92,MATCH(RIGHT(L236,255),RIGHT('Disaggregation Records'!$D$59:$D$92,255),0))=0,"",INDEX('Disaggregation Records'!$F$59:$F$92,MATCH(RIGHT(L236,255),RIGHT('Disaggregation Records'!$D$59:$D$92,255),0))),"")</f>
        <v/>
      </c>
      <c r="E236" s="408" t="str">
        <f t="array" ref="E236">IFERROR(IF(INDEX('Disaggregation Data'!$K$159:$K$310,MATCH(RIGHT(M236,255),RIGHT('Disaggregation Data'!$J$159:$J$310,255),0))=0,"",INDEX('Disaggregation Data'!$K$159:$K$310,MATCH(RIGHT(M236,255),RIGHT('Disaggregation Data'!J$159:$J$310,255),0))),"")</f>
        <v/>
      </c>
      <c r="F236" s="408" t="str">
        <f t="array" ref="F236">IFERROR(IF(INDEX('Disaggregation Data'!$L$159:$L$310,MATCH(RIGHT(M236,255),RIGHT('Disaggregation Data'!$J$159:$J$310,255),0))=0,"",INDEX('Disaggregation Data'!$L$159:$L$310,MATCH(RIGHT(M236,255),RIGHT('Disaggregation Data'!J$159:$J$310,255),0))),"")</f>
        <v/>
      </c>
      <c r="G236" s="408" t="str">
        <f t="array" ref="G236">IFERROR(IF(INDEX('Disaggregation Data'!$M$159:$M$310,MATCH(RIGHT(M236,255),RIGHT('Disaggregation Data'!$J$159:$J$310,255),0))=0,"",INDEX('Disaggregation Data'!$M$159:$M$310,MATCH(RIGHT(M236,255),RIGHT('Disaggregation Data'!J$159:$J$310,255),0))),"")</f>
        <v/>
      </c>
      <c r="H236" s="406" t="str">
        <f t="array" ref="H236">IFERROR(IF(INDEX('Disaggregation Data'!$N$159:$N$310,MATCH(RIGHT(M236,255),RIGHT('Disaggregation Data'!$J$159:$J$310,255),0))=0,"",INDEX('Disaggregation Data'!$N$159:$N$310,MATCH(RIGHT(M236,255),RIGHT('Disaggregation Data'!J$159:$J$310,255),0))),"")</f>
        <v/>
      </c>
      <c r="I236" s="514" t="str">
        <f t="array" ref="I236">IFERROR(IF(INDEX('Disaggregation Records'!$G$59:$G$92,MATCH(RIGHT(L236,255),RIGHT('Disaggregation Records'!$D$59:$D$92,255),0))=0,"",INDEX('Disaggregation Records'!$G$59:$G$92,MATCH(RIGHT(L236,255),RIGHT('Disaggregation Records'!$D$59:$D$92,255),0))),"")</f>
        <v/>
      </c>
      <c r="J236" s="513" t="s">
        <v>764</v>
      </c>
      <c r="K236" s="513">
        <f t="shared" si="16"/>
        <v>58</v>
      </c>
      <c r="L236" s="513" t="str">
        <f t="shared" si="17"/>
        <v/>
      </c>
      <c r="M236" s="513" t="str">
        <f t="shared" si="18"/>
        <v/>
      </c>
      <c r="N236" s="513" t="b">
        <f t="shared" si="19"/>
        <v>0</v>
      </c>
      <c r="O236" s="521" t="s">
        <v>1761</v>
      </c>
      <c r="P236" s="349"/>
      <c r="Q236" s="338"/>
      <c r="U236" s="515"/>
      <c r="V236" s="515"/>
    </row>
    <row r="237" spans="1:22" ht="37.5" customHeight="1" x14ac:dyDescent="0.25">
      <c r="A237" s="465">
        <v>7</v>
      </c>
      <c r="B237" s="517" t="str">
        <f>IFERROR(VLOOKUP(A237,'Outcome Indicators - Section C'!$A$10:$S$27,19,FALSE),"")</f>
        <v/>
      </c>
      <c r="C237" s="518" t="str">
        <f t="array" ref="C237">IFERROR(IF(INDEX('Disaggregation Records'!$E$59:$E$92,MATCH(RIGHT(L237,255),RIGHT('Disaggregation Records'!$D$59:$D$92,255),0))=0,"",INDEX('Disaggregation Records'!$E$59:$E$92,MATCH(RIGHT(L237,255),RIGHT('Disaggregation Records'!$D$59:$D$92,255),0))),"")</f>
        <v/>
      </c>
      <c r="D237" s="518" t="str">
        <f t="array" ref="D237">IFERROR(IF(INDEX('Disaggregation Records'!$F$59:$F$92,MATCH(RIGHT(L237,255),RIGHT('Disaggregation Records'!$D$59:$D$92,255),0))=0,"",INDEX('Disaggregation Records'!$F$59:$F$92,MATCH(RIGHT(L237,255),RIGHT('Disaggregation Records'!$D$59:$D$92,255),0))),"")</f>
        <v/>
      </c>
      <c r="E237" s="408" t="str">
        <f t="array" ref="E237">IFERROR(IF(INDEX('Disaggregation Data'!$K$159:$K$310,MATCH(RIGHT(M237,255),RIGHT('Disaggregation Data'!$J$159:$J$310,255),0))=0,"",INDEX('Disaggregation Data'!$K$159:$K$310,MATCH(RIGHT(M237,255),RIGHT('Disaggregation Data'!J$159:$J$310,255),0))),"")</f>
        <v/>
      </c>
      <c r="F237" s="408" t="str">
        <f t="array" ref="F237">IFERROR(IF(INDEX('Disaggregation Data'!$L$159:$L$310,MATCH(RIGHT(M237,255),RIGHT('Disaggregation Data'!$J$159:$J$310,255),0))=0,"",INDEX('Disaggregation Data'!$L$159:$L$310,MATCH(RIGHT(M237,255),RIGHT('Disaggregation Data'!J$159:$J$310,255),0))),"")</f>
        <v/>
      </c>
      <c r="G237" s="408" t="str">
        <f t="array" ref="G237">IFERROR(IF(INDEX('Disaggregation Data'!$M$159:$M$310,MATCH(RIGHT(M237,255),RIGHT('Disaggregation Data'!$J$159:$J$310,255),0))=0,"",INDEX('Disaggregation Data'!$M$159:$M$310,MATCH(RIGHT(M237,255),RIGHT('Disaggregation Data'!J$159:$J$310,255),0))),"")</f>
        <v/>
      </c>
      <c r="H237" s="406" t="str">
        <f t="array" ref="H237">IFERROR(IF(INDEX('Disaggregation Data'!$N$159:$N$310,MATCH(RIGHT(M237,255),RIGHT('Disaggregation Data'!$J$159:$J$310,255),0))=0,"",INDEX('Disaggregation Data'!$N$159:$N$310,MATCH(RIGHT(M237,255),RIGHT('Disaggregation Data'!J$159:$J$310,255),0))),"")</f>
        <v/>
      </c>
      <c r="I237" s="514" t="str">
        <f t="array" ref="I237">IFERROR(IF(INDEX('Disaggregation Records'!$G$59:$G$92,MATCH(RIGHT(L237,255),RIGHT('Disaggregation Records'!$D$59:$D$92,255),0))=0,"",INDEX('Disaggregation Records'!$G$59:$G$92,MATCH(RIGHT(L237,255),RIGHT('Disaggregation Records'!$D$59:$D$92,255),0))),"")</f>
        <v/>
      </c>
      <c r="J237" s="513" t="s">
        <v>764</v>
      </c>
      <c r="K237" s="513">
        <f t="shared" si="16"/>
        <v>59</v>
      </c>
      <c r="L237" s="513" t="str">
        <f t="shared" si="17"/>
        <v/>
      </c>
      <c r="M237" s="513" t="str">
        <f t="shared" si="18"/>
        <v/>
      </c>
      <c r="N237" s="513" t="b">
        <f t="shared" si="19"/>
        <v>0</v>
      </c>
      <c r="O237" s="521" t="s">
        <v>1762</v>
      </c>
      <c r="P237" s="349"/>
      <c r="Q237" s="338"/>
      <c r="U237" s="515"/>
      <c r="V237" s="515"/>
    </row>
    <row r="238" spans="1:22" ht="37.5" customHeight="1" x14ac:dyDescent="0.25">
      <c r="A238" s="465">
        <v>8</v>
      </c>
      <c r="B238" s="517" t="str">
        <f>IFERROR(VLOOKUP(A238,'Outcome Indicators - Section C'!$A$10:$S$27,19,FALSE),"")</f>
        <v/>
      </c>
      <c r="C238" s="518" t="str">
        <f t="array" ref="C238">IFERROR(IF(INDEX('Disaggregation Records'!$E$59:$E$92,MATCH(RIGHT(L238,255),RIGHT('Disaggregation Records'!$D$59:$D$92,255),0))=0,"",INDEX('Disaggregation Records'!$E$59:$E$92,MATCH(RIGHT(L238,255),RIGHT('Disaggregation Records'!$D$59:$D$92,255),0))),"")</f>
        <v/>
      </c>
      <c r="D238" s="518" t="str">
        <f t="array" ref="D238">IFERROR(IF(INDEX('Disaggregation Records'!$F$59:$F$92,MATCH(RIGHT(L238,255),RIGHT('Disaggregation Records'!$D$59:$D$92,255),0))=0,"",INDEX('Disaggregation Records'!$F$59:$F$92,MATCH(RIGHT(L238,255),RIGHT('Disaggregation Records'!$D$59:$D$92,255),0))),"")</f>
        <v/>
      </c>
      <c r="E238" s="408" t="str">
        <f t="array" ref="E238">IFERROR(IF(INDEX('Disaggregation Data'!$K$159:$K$310,MATCH(RIGHT(M238,255),RIGHT('Disaggregation Data'!$J$159:$J$310,255),0))=0,"",INDEX('Disaggregation Data'!$K$159:$K$310,MATCH(RIGHT(M238,255),RIGHT('Disaggregation Data'!J$159:$J$310,255),0))),"")</f>
        <v/>
      </c>
      <c r="F238" s="408" t="str">
        <f t="array" ref="F238">IFERROR(IF(INDEX('Disaggregation Data'!$L$159:$L$310,MATCH(RIGHT(M238,255),RIGHT('Disaggregation Data'!$J$159:$J$310,255),0))=0,"",INDEX('Disaggregation Data'!$L$159:$L$310,MATCH(RIGHT(M238,255),RIGHT('Disaggregation Data'!J$159:$J$310,255),0))),"")</f>
        <v/>
      </c>
      <c r="G238" s="408" t="str">
        <f t="array" ref="G238">IFERROR(IF(INDEX('Disaggregation Data'!$M$159:$M$310,MATCH(RIGHT(M238,255),RIGHT('Disaggregation Data'!$J$159:$J$310,255),0))=0,"",INDEX('Disaggregation Data'!$M$159:$M$310,MATCH(RIGHT(M238,255),RIGHT('Disaggregation Data'!J$159:$J$310,255),0))),"")</f>
        <v/>
      </c>
      <c r="H238" s="406" t="str">
        <f t="array" ref="H238">IFERROR(IF(INDEX('Disaggregation Data'!$N$159:$N$310,MATCH(RIGHT(M238,255),RIGHT('Disaggregation Data'!$J$159:$J$310,255),0))=0,"",INDEX('Disaggregation Data'!$N$159:$N$310,MATCH(RIGHT(M238,255),RIGHT('Disaggregation Data'!J$159:$J$310,255),0))),"")</f>
        <v/>
      </c>
      <c r="I238" s="514" t="str">
        <f t="array" ref="I238">IFERROR(IF(INDEX('Disaggregation Records'!$G$59:$G$92,MATCH(RIGHT(L238,255),RIGHT('Disaggregation Records'!$D$59:$D$92,255),0))=0,"",INDEX('Disaggregation Records'!$G$59:$G$92,MATCH(RIGHT(L238,255),RIGHT('Disaggregation Records'!$D$59:$D$92,255),0))),"")</f>
        <v/>
      </c>
      <c r="J238" s="513" t="s">
        <v>765</v>
      </c>
      <c r="K238" s="513">
        <f t="shared" si="16"/>
        <v>60</v>
      </c>
      <c r="L238" s="513" t="str">
        <f t="shared" si="17"/>
        <v/>
      </c>
      <c r="M238" s="513" t="str">
        <f t="shared" si="18"/>
        <v/>
      </c>
      <c r="N238" s="513" t="b">
        <f t="shared" si="19"/>
        <v>0</v>
      </c>
      <c r="O238" s="521" t="s">
        <v>1763</v>
      </c>
      <c r="P238" s="349"/>
      <c r="Q238" s="338"/>
      <c r="U238" s="515"/>
      <c r="V238" s="515"/>
    </row>
    <row r="239" spans="1:22" ht="37.5" customHeight="1" x14ac:dyDescent="0.25">
      <c r="A239" s="465">
        <v>8</v>
      </c>
      <c r="B239" s="517" t="str">
        <f>IFERROR(VLOOKUP(A239,'Outcome Indicators - Section C'!$A$10:$S$27,19,FALSE),"")</f>
        <v/>
      </c>
      <c r="C239" s="518" t="str">
        <f t="array" ref="C239">IFERROR(IF(INDEX('Disaggregation Records'!$E$59:$E$92,MATCH(RIGHT(L239,255),RIGHT('Disaggregation Records'!$D$59:$D$92,255),0))=0,"",INDEX('Disaggregation Records'!$E$59:$E$92,MATCH(RIGHT(L239,255),RIGHT('Disaggregation Records'!$D$59:$D$92,255),0))),"")</f>
        <v/>
      </c>
      <c r="D239" s="518" t="str">
        <f t="array" ref="D239">IFERROR(IF(INDEX('Disaggregation Records'!$F$59:$F$92,MATCH(RIGHT(L239,255),RIGHT('Disaggregation Records'!$D$59:$D$92,255),0))=0,"",INDEX('Disaggregation Records'!$F$59:$F$92,MATCH(RIGHT(L239,255),RIGHT('Disaggregation Records'!$D$59:$D$92,255),0))),"")</f>
        <v/>
      </c>
      <c r="E239" s="408" t="str">
        <f t="array" ref="E239">IFERROR(IF(INDEX('Disaggregation Data'!$K$159:$K$310,MATCH(RIGHT(M239,255),RIGHT('Disaggregation Data'!$J$159:$J$310,255),0))=0,"",INDEX('Disaggregation Data'!$K$159:$K$310,MATCH(RIGHT(M239,255),RIGHT('Disaggregation Data'!J$159:$J$310,255),0))),"")</f>
        <v/>
      </c>
      <c r="F239" s="408" t="str">
        <f t="array" ref="F239">IFERROR(IF(INDEX('Disaggregation Data'!$L$159:$L$310,MATCH(RIGHT(M239,255),RIGHT('Disaggregation Data'!$J$159:$J$310,255),0))=0,"",INDEX('Disaggregation Data'!$L$159:$L$310,MATCH(RIGHT(M239,255),RIGHT('Disaggregation Data'!J$159:$J$310,255),0))),"")</f>
        <v/>
      </c>
      <c r="G239" s="408" t="str">
        <f t="array" ref="G239">IFERROR(IF(INDEX('Disaggregation Data'!$M$159:$M$310,MATCH(RIGHT(M239,255),RIGHT('Disaggregation Data'!$J$159:$J$310,255),0))=0,"",INDEX('Disaggregation Data'!$M$159:$M$310,MATCH(RIGHT(M239,255),RIGHT('Disaggregation Data'!J$159:$J$310,255),0))),"")</f>
        <v/>
      </c>
      <c r="H239" s="406" t="str">
        <f t="array" ref="H239">IFERROR(IF(INDEX('Disaggregation Data'!$N$159:$N$310,MATCH(RIGHT(M239,255),RIGHT('Disaggregation Data'!$J$159:$J$310,255),0))=0,"",INDEX('Disaggregation Data'!$N$159:$N$310,MATCH(RIGHT(M239,255),RIGHT('Disaggregation Data'!J$159:$J$310,255),0))),"")</f>
        <v/>
      </c>
      <c r="I239" s="514" t="str">
        <f t="array" ref="I239">IFERROR(IF(INDEX('Disaggregation Records'!$G$59:$G$92,MATCH(RIGHT(L239,255),RIGHT('Disaggregation Records'!$D$59:$D$92,255),0))=0,"",INDEX('Disaggregation Records'!$G$59:$G$92,MATCH(RIGHT(L239,255),RIGHT('Disaggregation Records'!$D$59:$D$92,255),0))),"")</f>
        <v/>
      </c>
      <c r="J239" s="513" t="s">
        <v>765</v>
      </c>
      <c r="K239" s="513">
        <f t="shared" si="16"/>
        <v>61</v>
      </c>
      <c r="L239" s="513" t="str">
        <f t="shared" si="17"/>
        <v/>
      </c>
      <c r="M239" s="513" t="str">
        <f t="shared" si="18"/>
        <v/>
      </c>
      <c r="N239" s="513" t="b">
        <f t="shared" si="19"/>
        <v>0</v>
      </c>
      <c r="O239" s="521" t="s">
        <v>1764</v>
      </c>
      <c r="P239" s="349"/>
      <c r="Q239" s="338"/>
      <c r="U239" s="515"/>
      <c r="V239" s="515"/>
    </row>
    <row r="240" spans="1:22" ht="37.5" customHeight="1" x14ac:dyDescent="0.25">
      <c r="A240" s="465">
        <v>8</v>
      </c>
      <c r="B240" s="517" t="str">
        <f>IFERROR(VLOOKUP(A240,'Outcome Indicators - Section C'!$A$10:$S$27,19,FALSE),"")</f>
        <v/>
      </c>
      <c r="C240" s="518" t="str">
        <f t="array" ref="C240">IFERROR(IF(INDEX('Disaggregation Records'!$E$59:$E$92,MATCH(RIGHT(L240,255),RIGHT('Disaggregation Records'!$D$59:$D$92,255),0))=0,"",INDEX('Disaggregation Records'!$E$59:$E$92,MATCH(RIGHT(L240,255),RIGHT('Disaggregation Records'!$D$59:$D$92,255),0))),"")</f>
        <v/>
      </c>
      <c r="D240" s="518" t="str">
        <f t="array" ref="D240">IFERROR(IF(INDEX('Disaggregation Records'!$F$59:$F$92,MATCH(RIGHT(L240,255),RIGHT('Disaggregation Records'!$D$59:$D$92,255),0))=0,"",INDEX('Disaggregation Records'!$F$59:$F$92,MATCH(RIGHT(L240,255),RIGHT('Disaggregation Records'!$D$59:$D$92,255),0))),"")</f>
        <v/>
      </c>
      <c r="E240" s="408" t="str">
        <f t="array" ref="E240">IFERROR(IF(INDEX('Disaggregation Data'!$K$159:$K$310,MATCH(RIGHT(M240,255),RIGHT('Disaggregation Data'!$J$159:$J$310,255),0))=0,"",INDEX('Disaggregation Data'!$K$159:$K$310,MATCH(RIGHT(M240,255),RIGHT('Disaggregation Data'!J$159:$J$310,255),0))),"")</f>
        <v/>
      </c>
      <c r="F240" s="408" t="str">
        <f t="array" ref="F240">IFERROR(IF(INDEX('Disaggregation Data'!$L$159:$L$310,MATCH(RIGHT(M240,255),RIGHT('Disaggregation Data'!$J$159:$J$310,255),0))=0,"",INDEX('Disaggregation Data'!$L$159:$L$310,MATCH(RIGHT(M240,255),RIGHT('Disaggregation Data'!J$159:$J$310,255),0))),"")</f>
        <v/>
      </c>
      <c r="G240" s="408" t="str">
        <f t="array" ref="G240">IFERROR(IF(INDEX('Disaggregation Data'!$M$159:$M$310,MATCH(RIGHT(M240,255),RIGHT('Disaggregation Data'!$J$159:$J$310,255),0))=0,"",INDEX('Disaggregation Data'!$M$159:$M$310,MATCH(RIGHT(M240,255),RIGHT('Disaggregation Data'!J$159:$J$310,255),0))),"")</f>
        <v/>
      </c>
      <c r="H240" s="406" t="str">
        <f t="array" ref="H240">IFERROR(IF(INDEX('Disaggregation Data'!$N$159:$N$310,MATCH(RIGHT(M240,255),RIGHT('Disaggregation Data'!$J$159:$J$310,255),0))=0,"",INDEX('Disaggregation Data'!$N$159:$N$310,MATCH(RIGHT(M240,255),RIGHT('Disaggregation Data'!J$159:$J$310,255),0))),"")</f>
        <v/>
      </c>
      <c r="I240" s="514" t="str">
        <f t="array" ref="I240">IFERROR(IF(INDEX('Disaggregation Records'!$G$59:$G$92,MATCH(RIGHT(L240,255),RIGHT('Disaggregation Records'!$D$59:$D$92,255),0))=0,"",INDEX('Disaggregation Records'!$G$59:$G$92,MATCH(RIGHT(L240,255),RIGHT('Disaggregation Records'!$D$59:$D$92,255),0))),"")</f>
        <v/>
      </c>
      <c r="J240" s="513" t="s">
        <v>765</v>
      </c>
      <c r="K240" s="513">
        <f t="shared" si="16"/>
        <v>62</v>
      </c>
      <c r="L240" s="513" t="str">
        <f t="shared" si="17"/>
        <v/>
      </c>
      <c r="M240" s="513" t="str">
        <f t="shared" si="18"/>
        <v/>
      </c>
      <c r="N240" s="513" t="b">
        <f t="shared" si="19"/>
        <v>0</v>
      </c>
      <c r="O240" s="521" t="s">
        <v>1765</v>
      </c>
      <c r="P240" s="349"/>
      <c r="Q240" s="338"/>
      <c r="U240" s="515"/>
      <c r="V240" s="515"/>
    </row>
    <row r="241" spans="1:22" ht="37.5" customHeight="1" x14ac:dyDescent="0.25">
      <c r="A241" s="465">
        <v>8</v>
      </c>
      <c r="B241" s="517" t="str">
        <f>IFERROR(VLOOKUP(A241,'Outcome Indicators - Section C'!$A$10:$S$27,19,FALSE),"")</f>
        <v/>
      </c>
      <c r="C241" s="518" t="str">
        <f t="array" ref="C241">IFERROR(IF(INDEX('Disaggregation Records'!$E$59:$E$92,MATCH(RIGHT(L241,255),RIGHT('Disaggregation Records'!$D$59:$D$92,255),0))=0,"",INDEX('Disaggregation Records'!$E$59:$E$92,MATCH(RIGHT(L241,255),RIGHT('Disaggregation Records'!$D$59:$D$92,255),0))),"")</f>
        <v/>
      </c>
      <c r="D241" s="518" t="str">
        <f t="array" ref="D241">IFERROR(IF(INDEX('Disaggregation Records'!$F$59:$F$92,MATCH(RIGHT(L241,255),RIGHT('Disaggregation Records'!$D$59:$D$92,255),0))=0,"",INDEX('Disaggregation Records'!$F$59:$F$92,MATCH(RIGHT(L241,255),RIGHT('Disaggregation Records'!$D$59:$D$92,255),0))),"")</f>
        <v/>
      </c>
      <c r="E241" s="408" t="str">
        <f t="array" ref="E241">IFERROR(IF(INDEX('Disaggregation Data'!$K$159:$K$310,MATCH(RIGHT(M241,255),RIGHT('Disaggregation Data'!$J$159:$J$310,255),0))=0,"",INDEX('Disaggregation Data'!$K$159:$K$310,MATCH(RIGHT(M241,255),RIGHT('Disaggregation Data'!J$159:$J$310,255),0))),"")</f>
        <v/>
      </c>
      <c r="F241" s="408" t="str">
        <f t="array" ref="F241">IFERROR(IF(INDEX('Disaggregation Data'!$L$159:$L$310,MATCH(RIGHT(M241,255),RIGHT('Disaggregation Data'!$J$159:$J$310,255),0))=0,"",INDEX('Disaggregation Data'!$L$159:$L$310,MATCH(RIGHT(M241,255),RIGHT('Disaggregation Data'!J$159:$J$310,255),0))),"")</f>
        <v/>
      </c>
      <c r="G241" s="408" t="str">
        <f t="array" ref="G241">IFERROR(IF(INDEX('Disaggregation Data'!$M$159:$M$310,MATCH(RIGHT(M241,255),RIGHT('Disaggregation Data'!$J$159:$J$310,255),0))=0,"",INDEX('Disaggregation Data'!$M$159:$M$310,MATCH(RIGHT(M241,255),RIGHT('Disaggregation Data'!J$159:$J$310,255),0))),"")</f>
        <v/>
      </c>
      <c r="H241" s="406" t="str">
        <f t="array" ref="H241">IFERROR(IF(INDEX('Disaggregation Data'!$N$159:$N$310,MATCH(RIGHT(M241,255),RIGHT('Disaggregation Data'!$J$159:$J$310,255),0))=0,"",INDEX('Disaggregation Data'!$N$159:$N$310,MATCH(RIGHT(M241,255),RIGHT('Disaggregation Data'!J$159:$J$310,255),0))),"")</f>
        <v/>
      </c>
      <c r="I241" s="514" t="str">
        <f t="array" ref="I241">IFERROR(IF(INDEX('Disaggregation Records'!$G$59:$G$92,MATCH(RIGHT(L241,255),RIGHT('Disaggregation Records'!$D$59:$D$92,255),0))=0,"",INDEX('Disaggregation Records'!$G$59:$G$92,MATCH(RIGHT(L241,255),RIGHT('Disaggregation Records'!$D$59:$D$92,255),0))),"")</f>
        <v/>
      </c>
      <c r="J241" s="513" t="s">
        <v>765</v>
      </c>
      <c r="K241" s="513">
        <f t="shared" si="16"/>
        <v>63</v>
      </c>
      <c r="L241" s="513" t="str">
        <f t="shared" si="17"/>
        <v/>
      </c>
      <c r="M241" s="513" t="str">
        <f t="shared" si="18"/>
        <v/>
      </c>
      <c r="N241" s="513" t="b">
        <f t="shared" si="19"/>
        <v>0</v>
      </c>
      <c r="O241" s="521" t="s">
        <v>1766</v>
      </c>
      <c r="P241" s="349"/>
      <c r="Q241" s="338"/>
      <c r="U241" s="515"/>
      <c r="V241" s="515"/>
    </row>
    <row r="242" spans="1:22" ht="37.5" customHeight="1" x14ac:dyDescent="0.25">
      <c r="A242" s="465">
        <v>8</v>
      </c>
      <c r="B242" s="517" t="str">
        <f>IFERROR(VLOOKUP(A242,'Outcome Indicators - Section C'!$A$10:$S$27,19,FALSE),"")</f>
        <v/>
      </c>
      <c r="C242" s="518" t="str">
        <f t="array" ref="C242">IFERROR(IF(INDEX('Disaggregation Records'!$E$59:$E$92,MATCH(RIGHT(L242,255),RIGHT('Disaggregation Records'!$D$59:$D$92,255),0))=0,"",INDEX('Disaggregation Records'!$E$59:$E$92,MATCH(RIGHT(L242,255),RIGHT('Disaggregation Records'!$D$59:$D$92,255),0))),"")</f>
        <v/>
      </c>
      <c r="D242" s="518" t="str">
        <f t="array" ref="D242">IFERROR(IF(INDEX('Disaggregation Records'!$F$59:$F$92,MATCH(RIGHT(L242,255),RIGHT('Disaggregation Records'!$D$59:$D$92,255),0))=0,"",INDEX('Disaggregation Records'!$F$59:$F$92,MATCH(RIGHT(L242,255),RIGHT('Disaggregation Records'!$D$59:$D$92,255),0))),"")</f>
        <v/>
      </c>
      <c r="E242" s="408" t="str">
        <f t="array" ref="E242">IFERROR(IF(INDEX('Disaggregation Data'!$K$159:$K$310,MATCH(RIGHT(M242,255),RIGHT('Disaggregation Data'!$J$159:$J$310,255),0))=0,"",INDEX('Disaggregation Data'!$K$159:$K$310,MATCH(RIGHT(M242,255),RIGHT('Disaggregation Data'!J$159:$J$310,255),0))),"")</f>
        <v/>
      </c>
      <c r="F242" s="408" t="str">
        <f t="array" ref="F242">IFERROR(IF(INDEX('Disaggregation Data'!$L$159:$L$310,MATCH(RIGHT(M242,255),RIGHT('Disaggregation Data'!$J$159:$J$310,255),0))=0,"",INDEX('Disaggregation Data'!$L$159:$L$310,MATCH(RIGHT(M242,255),RIGHT('Disaggregation Data'!J$159:$J$310,255),0))),"")</f>
        <v/>
      </c>
      <c r="G242" s="408" t="str">
        <f t="array" ref="G242">IFERROR(IF(INDEX('Disaggregation Data'!$M$159:$M$310,MATCH(RIGHT(M242,255),RIGHT('Disaggregation Data'!$J$159:$J$310,255),0))=0,"",INDEX('Disaggregation Data'!$M$159:$M$310,MATCH(RIGHT(M242,255),RIGHT('Disaggregation Data'!J$159:$J$310,255),0))),"")</f>
        <v/>
      </c>
      <c r="H242" s="406" t="str">
        <f t="array" ref="H242">IFERROR(IF(INDEX('Disaggregation Data'!$N$159:$N$310,MATCH(RIGHT(M242,255),RIGHT('Disaggregation Data'!$J$159:$J$310,255),0))=0,"",INDEX('Disaggregation Data'!$N$159:$N$310,MATCH(RIGHT(M242,255),RIGHT('Disaggregation Data'!J$159:$J$310,255),0))),"")</f>
        <v/>
      </c>
      <c r="I242" s="514" t="str">
        <f t="array" ref="I242">IFERROR(IF(INDEX('Disaggregation Records'!$G$59:$G$92,MATCH(RIGHT(L242,255),RIGHT('Disaggregation Records'!$D$59:$D$92,255),0))=0,"",INDEX('Disaggregation Records'!$G$59:$G$92,MATCH(RIGHT(L242,255),RIGHT('Disaggregation Records'!$D$59:$D$92,255),0))),"")</f>
        <v/>
      </c>
      <c r="J242" s="513" t="s">
        <v>765</v>
      </c>
      <c r="K242" s="513">
        <f t="shared" si="16"/>
        <v>64</v>
      </c>
      <c r="L242" s="513" t="str">
        <f t="shared" si="17"/>
        <v/>
      </c>
      <c r="M242" s="513" t="str">
        <f t="shared" si="18"/>
        <v/>
      </c>
      <c r="N242" s="513" t="b">
        <f t="shared" si="19"/>
        <v>0</v>
      </c>
      <c r="O242" s="521" t="s">
        <v>1767</v>
      </c>
      <c r="P242" s="349"/>
      <c r="Q242" s="338"/>
      <c r="U242" s="515"/>
      <c r="V242" s="515"/>
    </row>
    <row r="243" spans="1:22" ht="37.5" customHeight="1" x14ac:dyDescent="0.25">
      <c r="A243" s="465">
        <v>8</v>
      </c>
      <c r="B243" s="517" t="str">
        <f>IFERROR(VLOOKUP(A243,'Outcome Indicators - Section C'!$A$10:$S$27,19,FALSE),"")</f>
        <v/>
      </c>
      <c r="C243" s="518" t="str">
        <f t="array" ref="C243">IFERROR(IF(INDEX('Disaggregation Records'!$E$59:$E$92,MATCH(RIGHT(L243,255),RIGHT('Disaggregation Records'!$D$59:$D$92,255),0))=0,"",INDEX('Disaggregation Records'!$E$59:$E$92,MATCH(RIGHT(L243,255),RIGHT('Disaggregation Records'!$D$59:$D$92,255),0))),"")</f>
        <v/>
      </c>
      <c r="D243" s="518" t="str">
        <f t="array" ref="D243">IFERROR(IF(INDEX('Disaggregation Records'!$F$59:$F$92,MATCH(RIGHT(L243,255),RIGHT('Disaggregation Records'!$D$59:$D$92,255),0))=0,"",INDEX('Disaggregation Records'!$F$59:$F$92,MATCH(RIGHT(L243,255),RIGHT('Disaggregation Records'!$D$59:$D$92,255),0))),"")</f>
        <v/>
      </c>
      <c r="E243" s="408" t="str">
        <f t="array" ref="E243">IFERROR(IF(INDEX('Disaggregation Data'!$K$159:$K$310,MATCH(RIGHT(M243,255),RIGHT('Disaggregation Data'!$J$159:$J$310,255),0))=0,"",INDEX('Disaggregation Data'!$K$159:$K$310,MATCH(RIGHT(M243,255),RIGHT('Disaggregation Data'!J$159:$J$310,255),0))),"")</f>
        <v/>
      </c>
      <c r="F243" s="408" t="str">
        <f t="array" ref="F243">IFERROR(IF(INDEX('Disaggregation Data'!$L$159:$L$310,MATCH(RIGHT(M243,255),RIGHT('Disaggregation Data'!$J$159:$J$310,255),0))=0,"",INDEX('Disaggregation Data'!$L$159:$L$310,MATCH(RIGHT(M243,255),RIGHT('Disaggregation Data'!J$159:$J$310,255),0))),"")</f>
        <v/>
      </c>
      <c r="G243" s="408" t="str">
        <f t="array" ref="G243">IFERROR(IF(INDEX('Disaggregation Data'!$M$159:$M$310,MATCH(RIGHT(M243,255),RIGHT('Disaggregation Data'!$J$159:$J$310,255),0))=0,"",INDEX('Disaggregation Data'!$M$159:$M$310,MATCH(RIGHT(M243,255),RIGHT('Disaggregation Data'!J$159:$J$310,255),0))),"")</f>
        <v/>
      </c>
      <c r="H243" s="406" t="str">
        <f t="array" ref="H243">IFERROR(IF(INDEX('Disaggregation Data'!$N$159:$N$310,MATCH(RIGHT(M243,255),RIGHT('Disaggregation Data'!$J$159:$J$310,255),0))=0,"",INDEX('Disaggregation Data'!$N$159:$N$310,MATCH(RIGHT(M243,255),RIGHT('Disaggregation Data'!J$159:$J$310,255),0))),"")</f>
        <v/>
      </c>
      <c r="I243" s="514" t="str">
        <f t="array" ref="I243">IFERROR(IF(INDEX('Disaggregation Records'!$G$59:$G$92,MATCH(RIGHT(L243,255),RIGHT('Disaggregation Records'!$D$59:$D$92,255),0))=0,"",INDEX('Disaggregation Records'!$G$59:$G$92,MATCH(RIGHT(L243,255),RIGHT('Disaggregation Records'!$D$59:$D$92,255),0))),"")</f>
        <v/>
      </c>
      <c r="J243" s="513" t="s">
        <v>765</v>
      </c>
      <c r="K243" s="513">
        <f t="shared" si="16"/>
        <v>65</v>
      </c>
      <c r="L243" s="513" t="str">
        <f t="shared" si="17"/>
        <v/>
      </c>
      <c r="M243" s="513" t="str">
        <f t="shared" si="18"/>
        <v/>
      </c>
      <c r="N243" s="513" t="b">
        <f t="shared" si="19"/>
        <v>0</v>
      </c>
      <c r="O243" s="521" t="s">
        <v>1768</v>
      </c>
      <c r="P243" s="349"/>
      <c r="Q243" s="338"/>
      <c r="U243" s="515"/>
      <c r="V243" s="515"/>
    </row>
    <row r="244" spans="1:22" ht="37.5" customHeight="1" x14ac:dyDescent="0.25">
      <c r="A244" s="465">
        <v>8</v>
      </c>
      <c r="B244" s="517" t="str">
        <f>IFERROR(VLOOKUP(A244,'Outcome Indicators - Section C'!$A$10:$S$27,19,FALSE),"")</f>
        <v/>
      </c>
      <c r="C244" s="518" t="str">
        <f t="array" ref="C244">IFERROR(IF(INDEX('Disaggregation Records'!$E$59:$E$92,MATCH(RIGHT(L244,255),RIGHT('Disaggregation Records'!$D$59:$D$92,255),0))=0,"",INDEX('Disaggregation Records'!$E$59:$E$92,MATCH(RIGHT(L244,255),RIGHT('Disaggregation Records'!$D$59:$D$92,255),0))),"")</f>
        <v/>
      </c>
      <c r="D244" s="518" t="str">
        <f t="array" ref="D244">IFERROR(IF(INDEX('Disaggregation Records'!$F$59:$F$92,MATCH(RIGHT(L244,255),RIGHT('Disaggregation Records'!$D$59:$D$92,255),0))=0,"",INDEX('Disaggregation Records'!$F$59:$F$92,MATCH(RIGHT(L244,255),RIGHT('Disaggregation Records'!$D$59:$D$92,255),0))),"")</f>
        <v/>
      </c>
      <c r="E244" s="408" t="str">
        <f t="array" ref="E244">IFERROR(IF(INDEX('Disaggregation Data'!$K$159:$K$310,MATCH(RIGHT(M244,255),RIGHT('Disaggregation Data'!$J$159:$J$310,255),0))=0,"",INDEX('Disaggregation Data'!$K$159:$K$310,MATCH(RIGHT(M244,255),RIGHT('Disaggregation Data'!J$159:$J$310,255),0))),"")</f>
        <v/>
      </c>
      <c r="F244" s="408" t="str">
        <f t="array" ref="F244">IFERROR(IF(INDEX('Disaggregation Data'!$L$159:$L$310,MATCH(RIGHT(M244,255),RIGHT('Disaggregation Data'!$J$159:$J$310,255),0))=0,"",INDEX('Disaggregation Data'!$L$159:$L$310,MATCH(RIGHT(M244,255),RIGHT('Disaggregation Data'!J$159:$J$310,255),0))),"")</f>
        <v/>
      </c>
      <c r="G244" s="408" t="str">
        <f t="array" ref="G244">IFERROR(IF(INDEX('Disaggregation Data'!$M$159:$M$310,MATCH(RIGHT(M244,255),RIGHT('Disaggregation Data'!$J$159:$J$310,255),0))=0,"",INDEX('Disaggregation Data'!$M$159:$M$310,MATCH(RIGHT(M244,255),RIGHT('Disaggregation Data'!J$159:$J$310,255),0))),"")</f>
        <v/>
      </c>
      <c r="H244" s="406" t="str">
        <f t="array" ref="H244">IFERROR(IF(INDEX('Disaggregation Data'!$N$159:$N$310,MATCH(RIGHT(M244,255),RIGHT('Disaggregation Data'!$J$159:$J$310,255),0))=0,"",INDEX('Disaggregation Data'!$N$159:$N$310,MATCH(RIGHT(M244,255),RIGHT('Disaggregation Data'!J$159:$J$310,255),0))),"")</f>
        <v/>
      </c>
      <c r="I244" s="514" t="str">
        <f t="array" ref="I244">IFERROR(IF(INDEX('Disaggregation Records'!$G$59:$G$92,MATCH(RIGHT(L244,255),RIGHT('Disaggregation Records'!$D$59:$D$92,255),0))=0,"",INDEX('Disaggregation Records'!$G$59:$G$92,MATCH(RIGHT(L244,255),RIGHT('Disaggregation Records'!$D$59:$D$92,255),0))),"")</f>
        <v/>
      </c>
      <c r="J244" s="513" t="s">
        <v>765</v>
      </c>
      <c r="K244" s="513">
        <f t="shared" si="16"/>
        <v>66</v>
      </c>
      <c r="L244" s="513" t="str">
        <f t="shared" si="17"/>
        <v/>
      </c>
      <c r="M244" s="513" t="str">
        <f t="shared" si="18"/>
        <v/>
      </c>
      <c r="N244" s="513" t="b">
        <f t="shared" si="19"/>
        <v>0</v>
      </c>
      <c r="O244" s="521" t="s">
        <v>1769</v>
      </c>
      <c r="P244" s="349"/>
      <c r="Q244" s="338"/>
      <c r="U244" s="515"/>
      <c r="V244" s="515"/>
    </row>
    <row r="245" spans="1:22" ht="37.5" customHeight="1" x14ac:dyDescent="0.25">
      <c r="A245" s="465">
        <v>8</v>
      </c>
      <c r="B245" s="517" t="str">
        <f>IFERROR(VLOOKUP(A245,'Outcome Indicators - Section C'!$A$10:$S$27,19,FALSE),"")</f>
        <v/>
      </c>
      <c r="C245" s="518" t="str">
        <f t="array" ref="C245">IFERROR(IF(INDEX('Disaggregation Records'!$E$59:$E$92,MATCH(RIGHT(L245,255),RIGHT('Disaggregation Records'!$D$59:$D$92,255),0))=0,"",INDEX('Disaggregation Records'!$E$59:$E$92,MATCH(RIGHT(L245,255),RIGHT('Disaggregation Records'!$D$59:$D$92,255),0))),"")</f>
        <v/>
      </c>
      <c r="D245" s="518" t="str">
        <f t="array" ref="D245">IFERROR(IF(INDEX('Disaggregation Records'!$F$59:$F$92,MATCH(RIGHT(L245,255),RIGHT('Disaggregation Records'!$D$59:$D$92,255),0))=0,"",INDEX('Disaggregation Records'!$F$59:$F$92,MATCH(RIGHT(L245,255),RIGHT('Disaggregation Records'!$D$59:$D$92,255),0))),"")</f>
        <v/>
      </c>
      <c r="E245" s="408" t="str">
        <f t="array" ref="E245">IFERROR(IF(INDEX('Disaggregation Data'!$K$159:$K$310,MATCH(RIGHT(M245,255),RIGHT('Disaggregation Data'!$J$159:$J$310,255),0))=0,"",INDEX('Disaggregation Data'!$K$159:$K$310,MATCH(RIGHT(M245,255),RIGHT('Disaggregation Data'!J$159:$J$310,255),0))),"")</f>
        <v/>
      </c>
      <c r="F245" s="408" t="str">
        <f t="array" ref="F245">IFERROR(IF(INDEX('Disaggregation Data'!$L$159:$L$310,MATCH(RIGHT(M245,255),RIGHT('Disaggregation Data'!$J$159:$J$310,255),0))=0,"",INDEX('Disaggregation Data'!$L$159:$L$310,MATCH(RIGHT(M245,255),RIGHT('Disaggregation Data'!J$159:$J$310,255),0))),"")</f>
        <v/>
      </c>
      <c r="G245" s="408" t="str">
        <f t="array" ref="G245">IFERROR(IF(INDEX('Disaggregation Data'!$M$159:$M$310,MATCH(RIGHT(M245,255),RIGHT('Disaggregation Data'!$J$159:$J$310,255),0))=0,"",INDEX('Disaggregation Data'!$M$159:$M$310,MATCH(RIGHT(M245,255),RIGHT('Disaggregation Data'!J$159:$J$310,255),0))),"")</f>
        <v/>
      </c>
      <c r="H245" s="406" t="str">
        <f t="array" ref="H245">IFERROR(IF(INDEX('Disaggregation Data'!$N$159:$N$310,MATCH(RIGHT(M245,255),RIGHT('Disaggregation Data'!$J$159:$J$310,255),0))=0,"",INDEX('Disaggregation Data'!$N$159:$N$310,MATCH(RIGHT(M245,255),RIGHT('Disaggregation Data'!J$159:$J$310,255),0))),"")</f>
        <v/>
      </c>
      <c r="I245" s="514" t="str">
        <f t="array" ref="I245">IFERROR(IF(INDEX('Disaggregation Records'!$G$59:$G$92,MATCH(RIGHT(L245,255),RIGHT('Disaggregation Records'!$D$59:$D$92,255),0))=0,"",INDEX('Disaggregation Records'!$G$59:$G$92,MATCH(RIGHT(L245,255),RIGHT('Disaggregation Records'!$D$59:$D$92,255),0))),"")</f>
        <v/>
      </c>
      <c r="J245" s="513" t="s">
        <v>765</v>
      </c>
      <c r="K245" s="513">
        <f t="shared" si="16"/>
        <v>67</v>
      </c>
      <c r="L245" s="513" t="str">
        <f t="shared" si="17"/>
        <v/>
      </c>
      <c r="M245" s="513" t="str">
        <f t="shared" si="18"/>
        <v/>
      </c>
      <c r="N245" s="513" t="b">
        <f t="shared" si="19"/>
        <v>0</v>
      </c>
      <c r="O245" s="521" t="s">
        <v>1770</v>
      </c>
      <c r="P245" s="349"/>
      <c r="Q245" s="338"/>
      <c r="U245" s="515"/>
      <c r="V245" s="515"/>
    </row>
    <row r="246" spans="1:22" ht="37.5" customHeight="1" x14ac:dyDescent="0.25">
      <c r="A246" s="465">
        <v>8</v>
      </c>
      <c r="B246" s="517" t="str">
        <f>IFERROR(VLOOKUP(A246,'Outcome Indicators - Section C'!$A$10:$S$27,19,FALSE),"")</f>
        <v/>
      </c>
      <c r="C246" s="518" t="str">
        <f t="array" ref="C246">IFERROR(IF(INDEX('Disaggregation Records'!$E$59:$E$92,MATCH(RIGHT(L246,255),RIGHT('Disaggregation Records'!$D$59:$D$92,255),0))=0,"",INDEX('Disaggregation Records'!$E$59:$E$92,MATCH(RIGHT(L246,255),RIGHT('Disaggregation Records'!$D$59:$D$92,255),0))),"")</f>
        <v/>
      </c>
      <c r="D246" s="518" t="str">
        <f t="array" ref="D246">IFERROR(IF(INDEX('Disaggregation Records'!$F$59:$F$92,MATCH(RIGHT(L246,255),RIGHT('Disaggregation Records'!$D$59:$D$92,255),0))=0,"",INDEX('Disaggregation Records'!$F$59:$F$92,MATCH(RIGHT(L246,255),RIGHT('Disaggregation Records'!$D$59:$D$92,255),0))),"")</f>
        <v/>
      </c>
      <c r="E246" s="408" t="str">
        <f t="array" ref="E246">IFERROR(IF(INDEX('Disaggregation Data'!$K$159:$K$310,MATCH(RIGHT(M246,255),RIGHT('Disaggregation Data'!$J$159:$J$310,255),0))=0,"",INDEX('Disaggregation Data'!$K$159:$K$310,MATCH(RIGHT(M246,255),RIGHT('Disaggregation Data'!J$159:$J$310,255),0))),"")</f>
        <v/>
      </c>
      <c r="F246" s="408" t="str">
        <f t="array" ref="F246">IFERROR(IF(INDEX('Disaggregation Data'!$L$159:$L$310,MATCH(RIGHT(M246,255),RIGHT('Disaggregation Data'!$J$159:$J$310,255),0))=0,"",INDEX('Disaggregation Data'!$L$159:$L$310,MATCH(RIGHT(M246,255),RIGHT('Disaggregation Data'!J$159:$J$310,255),0))),"")</f>
        <v/>
      </c>
      <c r="G246" s="408" t="str">
        <f t="array" ref="G246">IFERROR(IF(INDEX('Disaggregation Data'!$M$159:$M$310,MATCH(RIGHT(M246,255),RIGHT('Disaggregation Data'!$J$159:$J$310,255),0))=0,"",INDEX('Disaggregation Data'!$M$159:$M$310,MATCH(RIGHT(M246,255),RIGHT('Disaggregation Data'!J$159:$J$310,255),0))),"")</f>
        <v/>
      </c>
      <c r="H246" s="406" t="str">
        <f t="array" ref="H246">IFERROR(IF(INDEX('Disaggregation Data'!$N$159:$N$310,MATCH(RIGHT(M246,255),RIGHT('Disaggregation Data'!$J$159:$J$310,255),0))=0,"",INDEX('Disaggregation Data'!$N$159:$N$310,MATCH(RIGHT(M246,255),RIGHT('Disaggregation Data'!J$159:$J$310,255),0))),"")</f>
        <v/>
      </c>
      <c r="I246" s="514" t="str">
        <f t="array" ref="I246">IFERROR(IF(INDEX('Disaggregation Records'!$G$59:$G$92,MATCH(RIGHT(L246,255),RIGHT('Disaggregation Records'!$D$59:$D$92,255),0))=0,"",INDEX('Disaggregation Records'!$G$59:$G$92,MATCH(RIGHT(L246,255),RIGHT('Disaggregation Records'!$D$59:$D$92,255),0))),"")</f>
        <v/>
      </c>
      <c r="J246" s="513" t="s">
        <v>765</v>
      </c>
      <c r="K246" s="513">
        <f t="shared" si="16"/>
        <v>68</v>
      </c>
      <c r="L246" s="513" t="str">
        <f t="shared" si="17"/>
        <v/>
      </c>
      <c r="M246" s="513" t="str">
        <f t="shared" si="18"/>
        <v/>
      </c>
      <c r="N246" s="513" t="b">
        <f t="shared" si="19"/>
        <v>0</v>
      </c>
      <c r="O246" s="521" t="s">
        <v>1771</v>
      </c>
      <c r="P246" s="349"/>
      <c r="Q246" s="338"/>
      <c r="U246" s="515"/>
      <c r="V246" s="515"/>
    </row>
    <row r="247" spans="1:22" ht="37.5" customHeight="1" x14ac:dyDescent="0.25">
      <c r="A247" s="465">
        <v>8</v>
      </c>
      <c r="B247" s="517" t="str">
        <f>IFERROR(VLOOKUP(A247,'Outcome Indicators - Section C'!$A$10:$S$27,19,FALSE),"")</f>
        <v/>
      </c>
      <c r="C247" s="518" t="str">
        <f t="array" ref="C247">IFERROR(IF(INDEX('Disaggregation Records'!$E$59:$E$92,MATCH(RIGHT(L247,255),RIGHT('Disaggregation Records'!$D$59:$D$92,255),0))=0,"",INDEX('Disaggregation Records'!$E$59:$E$92,MATCH(RIGHT(L247,255),RIGHT('Disaggregation Records'!$D$59:$D$92,255),0))),"")</f>
        <v/>
      </c>
      <c r="D247" s="518" t="str">
        <f t="array" ref="D247">IFERROR(IF(INDEX('Disaggregation Records'!$F$59:$F$92,MATCH(RIGHT(L247,255),RIGHT('Disaggregation Records'!$D$59:$D$92,255),0))=0,"",INDEX('Disaggregation Records'!$F$59:$F$92,MATCH(RIGHT(L247,255),RIGHT('Disaggregation Records'!$D$59:$D$92,255),0))),"")</f>
        <v/>
      </c>
      <c r="E247" s="408" t="str">
        <f t="array" ref="E247">IFERROR(IF(INDEX('Disaggregation Data'!$K$159:$K$310,MATCH(RIGHT(M247,255),RIGHT('Disaggregation Data'!$J$159:$J$310,255),0))=0,"",INDEX('Disaggregation Data'!$K$159:$K$310,MATCH(RIGHT(M247,255),RIGHT('Disaggregation Data'!J$159:$J$310,255),0))),"")</f>
        <v/>
      </c>
      <c r="F247" s="408" t="str">
        <f t="array" ref="F247">IFERROR(IF(INDEX('Disaggregation Data'!$L$159:$L$310,MATCH(RIGHT(M247,255),RIGHT('Disaggregation Data'!$J$159:$J$310,255),0))=0,"",INDEX('Disaggregation Data'!$L$159:$L$310,MATCH(RIGHT(M247,255),RIGHT('Disaggregation Data'!J$159:$J$310,255),0))),"")</f>
        <v/>
      </c>
      <c r="G247" s="408" t="str">
        <f t="array" ref="G247">IFERROR(IF(INDEX('Disaggregation Data'!$M$159:$M$310,MATCH(RIGHT(M247,255),RIGHT('Disaggregation Data'!$J$159:$J$310,255),0))=0,"",INDEX('Disaggregation Data'!$M$159:$M$310,MATCH(RIGHT(M247,255),RIGHT('Disaggregation Data'!J$159:$J$310,255),0))),"")</f>
        <v/>
      </c>
      <c r="H247" s="406" t="str">
        <f t="array" ref="H247">IFERROR(IF(INDEX('Disaggregation Data'!$N$159:$N$310,MATCH(RIGHT(M247,255),RIGHT('Disaggregation Data'!$J$159:$J$310,255),0))=0,"",INDEX('Disaggregation Data'!$N$159:$N$310,MATCH(RIGHT(M247,255),RIGHT('Disaggregation Data'!J$159:$J$310,255),0))),"")</f>
        <v/>
      </c>
      <c r="I247" s="514" t="str">
        <f t="array" ref="I247">IFERROR(IF(INDEX('Disaggregation Records'!$G$59:$G$92,MATCH(RIGHT(L247,255),RIGHT('Disaggregation Records'!$D$59:$D$92,255),0))=0,"",INDEX('Disaggregation Records'!$G$59:$G$92,MATCH(RIGHT(L247,255),RIGHT('Disaggregation Records'!$D$59:$D$92,255),0))),"")</f>
        <v/>
      </c>
      <c r="J247" s="513" t="s">
        <v>765</v>
      </c>
      <c r="K247" s="513">
        <f t="shared" si="16"/>
        <v>69</v>
      </c>
      <c r="L247" s="513" t="str">
        <f t="shared" si="17"/>
        <v/>
      </c>
      <c r="M247" s="513" t="str">
        <f t="shared" si="18"/>
        <v/>
      </c>
      <c r="N247" s="513" t="b">
        <f t="shared" si="19"/>
        <v>0</v>
      </c>
      <c r="O247" s="521" t="s">
        <v>1772</v>
      </c>
      <c r="P247" s="349"/>
      <c r="Q247" s="338"/>
      <c r="U247" s="515"/>
      <c r="V247" s="515"/>
    </row>
    <row r="248" spans="1:22" ht="37.5" customHeight="1" x14ac:dyDescent="0.25">
      <c r="A248" s="465">
        <v>9</v>
      </c>
      <c r="B248" s="517" t="str">
        <f>IFERROR(VLOOKUP(A248,'Outcome Indicators - Section C'!$A$10:$S$27,19,FALSE),"")</f>
        <v/>
      </c>
      <c r="C248" s="518" t="str">
        <f t="array" ref="C248">IFERROR(IF(INDEX('Disaggregation Records'!$E$59:$E$92,MATCH(RIGHT(L248,255),RIGHT('Disaggregation Records'!$D$59:$D$92,255),0))=0,"",INDEX('Disaggregation Records'!$E$59:$E$92,MATCH(RIGHT(L248,255),RIGHT('Disaggregation Records'!$D$59:$D$92,255),0))),"")</f>
        <v/>
      </c>
      <c r="D248" s="518" t="str">
        <f t="array" ref="D248">IFERROR(IF(INDEX('Disaggregation Records'!$F$59:$F$92,MATCH(RIGHT(L248,255),RIGHT('Disaggregation Records'!$D$59:$D$92,255),0))=0,"",INDEX('Disaggregation Records'!$F$59:$F$92,MATCH(RIGHT(L248,255),RIGHT('Disaggregation Records'!$D$59:$D$92,255),0))),"")</f>
        <v/>
      </c>
      <c r="E248" s="408" t="str">
        <f t="array" ref="E248">IFERROR(IF(INDEX('Disaggregation Data'!$K$159:$K$310,MATCH(RIGHT(M248,255),RIGHT('Disaggregation Data'!$J$159:$J$310,255),0))=0,"",INDEX('Disaggregation Data'!$K$159:$K$310,MATCH(RIGHT(M248,255),RIGHT('Disaggregation Data'!J$159:$J$310,255),0))),"")</f>
        <v/>
      </c>
      <c r="F248" s="408" t="str">
        <f t="array" ref="F248">IFERROR(IF(INDEX('Disaggregation Data'!$L$159:$L$310,MATCH(RIGHT(M248,255),RIGHT('Disaggregation Data'!$J$159:$J$310,255),0))=0,"",INDEX('Disaggregation Data'!$L$159:$L$310,MATCH(RIGHT(M248,255),RIGHT('Disaggregation Data'!J$159:$J$310,255),0))),"")</f>
        <v/>
      </c>
      <c r="G248" s="408" t="str">
        <f t="array" ref="G248">IFERROR(IF(INDEX('Disaggregation Data'!$M$159:$M$310,MATCH(RIGHT(M248,255),RIGHT('Disaggregation Data'!$J$159:$J$310,255),0))=0,"",INDEX('Disaggregation Data'!$M$159:$M$310,MATCH(RIGHT(M248,255),RIGHT('Disaggregation Data'!J$159:$J$310,255),0))),"")</f>
        <v/>
      </c>
      <c r="H248" s="406" t="str">
        <f t="array" ref="H248">IFERROR(IF(INDEX('Disaggregation Data'!$N$159:$N$310,MATCH(RIGHT(M248,255),RIGHT('Disaggregation Data'!$J$159:$J$310,255),0))=0,"",INDEX('Disaggregation Data'!$N$159:$N$310,MATCH(RIGHT(M248,255),RIGHT('Disaggregation Data'!J$159:$J$310,255),0))),"")</f>
        <v/>
      </c>
      <c r="I248" s="514" t="str">
        <f t="array" ref="I248">IFERROR(IF(INDEX('Disaggregation Records'!$G$59:$G$92,MATCH(RIGHT(L248,255),RIGHT('Disaggregation Records'!$D$59:$D$92,255),0))=0,"",INDEX('Disaggregation Records'!$G$59:$G$92,MATCH(RIGHT(L248,255),RIGHT('Disaggregation Records'!$D$59:$D$92,255),0))),"")</f>
        <v/>
      </c>
      <c r="J248" s="513" t="s">
        <v>766</v>
      </c>
      <c r="K248" s="513">
        <f t="shared" si="16"/>
        <v>70</v>
      </c>
      <c r="L248" s="513" t="str">
        <f t="shared" si="17"/>
        <v/>
      </c>
      <c r="M248" s="513" t="str">
        <f t="shared" si="18"/>
        <v/>
      </c>
      <c r="N248" s="513" t="b">
        <f t="shared" si="19"/>
        <v>0</v>
      </c>
      <c r="O248" s="521" t="s">
        <v>1773</v>
      </c>
      <c r="P248" s="349"/>
      <c r="Q248" s="338"/>
      <c r="U248" s="515"/>
      <c r="V248" s="515"/>
    </row>
    <row r="249" spans="1:22" ht="37.5" customHeight="1" x14ac:dyDescent="0.25">
      <c r="A249" s="465">
        <v>9</v>
      </c>
      <c r="B249" s="517" t="str">
        <f>IFERROR(VLOOKUP(A249,'Outcome Indicators - Section C'!$A$10:$S$27,19,FALSE),"")</f>
        <v/>
      </c>
      <c r="C249" s="518" t="str">
        <f t="array" ref="C249">IFERROR(IF(INDEX('Disaggregation Records'!$E$59:$E$92,MATCH(RIGHT(L249,255),RIGHT('Disaggregation Records'!$D$59:$D$92,255),0))=0,"",INDEX('Disaggregation Records'!$E$59:$E$92,MATCH(RIGHT(L249,255),RIGHT('Disaggregation Records'!$D$59:$D$92,255),0))),"")</f>
        <v/>
      </c>
      <c r="D249" s="518" t="str">
        <f t="array" ref="D249">IFERROR(IF(INDEX('Disaggregation Records'!$F$59:$F$92,MATCH(RIGHT(L249,255),RIGHT('Disaggregation Records'!$D$59:$D$92,255),0))=0,"",INDEX('Disaggregation Records'!$F$59:$F$92,MATCH(RIGHT(L249,255),RIGHT('Disaggregation Records'!$D$59:$D$92,255),0))),"")</f>
        <v/>
      </c>
      <c r="E249" s="408" t="str">
        <f t="array" ref="E249">IFERROR(IF(INDEX('Disaggregation Data'!$K$159:$K$310,MATCH(RIGHT(M249,255),RIGHT('Disaggregation Data'!$J$159:$J$310,255),0))=0,"",INDEX('Disaggregation Data'!$K$159:$K$310,MATCH(RIGHT(M249,255),RIGHT('Disaggregation Data'!J$159:$J$310,255),0))),"")</f>
        <v/>
      </c>
      <c r="F249" s="408" t="str">
        <f t="array" ref="F249">IFERROR(IF(INDEX('Disaggregation Data'!$L$159:$L$310,MATCH(RIGHT(M249,255),RIGHT('Disaggregation Data'!$J$159:$J$310,255),0))=0,"",INDEX('Disaggregation Data'!$L$159:$L$310,MATCH(RIGHT(M249,255),RIGHT('Disaggregation Data'!J$159:$J$310,255),0))),"")</f>
        <v/>
      </c>
      <c r="G249" s="408" t="str">
        <f t="array" ref="G249">IFERROR(IF(INDEX('Disaggregation Data'!$M$159:$M$310,MATCH(RIGHT(M249,255),RIGHT('Disaggregation Data'!$J$159:$J$310,255),0))=0,"",INDEX('Disaggregation Data'!$M$159:$M$310,MATCH(RIGHT(M249,255),RIGHT('Disaggregation Data'!J$159:$J$310,255),0))),"")</f>
        <v/>
      </c>
      <c r="H249" s="406" t="str">
        <f t="array" ref="H249">IFERROR(IF(INDEX('Disaggregation Data'!$N$159:$N$310,MATCH(RIGHT(M249,255),RIGHT('Disaggregation Data'!$J$159:$J$310,255),0))=0,"",INDEX('Disaggregation Data'!$N$159:$N$310,MATCH(RIGHT(M249,255),RIGHT('Disaggregation Data'!J$159:$J$310,255),0))),"")</f>
        <v/>
      </c>
      <c r="I249" s="514" t="str">
        <f t="array" ref="I249">IFERROR(IF(INDEX('Disaggregation Records'!$G$59:$G$92,MATCH(RIGHT(L249,255),RIGHT('Disaggregation Records'!$D$59:$D$92,255),0))=0,"",INDEX('Disaggregation Records'!$G$59:$G$92,MATCH(RIGHT(L249,255),RIGHT('Disaggregation Records'!$D$59:$D$92,255),0))),"")</f>
        <v/>
      </c>
      <c r="J249" s="513" t="s">
        <v>766</v>
      </c>
      <c r="K249" s="513">
        <f t="shared" si="16"/>
        <v>71</v>
      </c>
      <c r="L249" s="513" t="str">
        <f t="shared" si="17"/>
        <v/>
      </c>
      <c r="M249" s="513" t="str">
        <f t="shared" si="18"/>
        <v/>
      </c>
      <c r="N249" s="513" t="b">
        <f t="shared" si="19"/>
        <v>0</v>
      </c>
      <c r="O249" s="521" t="s">
        <v>1774</v>
      </c>
      <c r="P249" s="349"/>
      <c r="Q249" s="338"/>
      <c r="U249" s="515"/>
      <c r="V249" s="515"/>
    </row>
    <row r="250" spans="1:22" ht="37.5" customHeight="1" x14ac:dyDescent="0.25">
      <c r="A250" s="465">
        <v>9</v>
      </c>
      <c r="B250" s="517" t="str">
        <f>IFERROR(VLOOKUP(A250,'Outcome Indicators - Section C'!$A$10:$S$27,19,FALSE),"")</f>
        <v/>
      </c>
      <c r="C250" s="518" t="str">
        <f t="array" ref="C250">IFERROR(IF(INDEX('Disaggregation Records'!$E$59:$E$92,MATCH(RIGHT(L250,255),RIGHT('Disaggregation Records'!$D$59:$D$92,255),0))=0,"",INDEX('Disaggregation Records'!$E$59:$E$92,MATCH(RIGHT(L250,255),RIGHT('Disaggregation Records'!$D$59:$D$92,255),0))),"")</f>
        <v/>
      </c>
      <c r="D250" s="518" t="str">
        <f t="array" ref="D250">IFERROR(IF(INDEX('Disaggregation Records'!$F$59:$F$92,MATCH(RIGHT(L250,255),RIGHT('Disaggregation Records'!$D$59:$D$92,255),0))=0,"",INDEX('Disaggregation Records'!$F$59:$F$92,MATCH(RIGHT(L250,255),RIGHT('Disaggregation Records'!$D$59:$D$92,255),0))),"")</f>
        <v/>
      </c>
      <c r="E250" s="408" t="str">
        <f t="array" ref="E250">IFERROR(IF(INDEX('Disaggregation Data'!$K$159:$K$310,MATCH(RIGHT(M250,255),RIGHT('Disaggregation Data'!$J$159:$J$310,255),0))=0,"",INDEX('Disaggregation Data'!$K$159:$K$310,MATCH(RIGHT(M250,255),RIGHT('Disaggregation Data'!J$159:$J$310,255),0))),"")</f>
        <v/>
      </c>
      <c r="F250" s="408" t="str">
        <f t="array" ref="F250">IFERROR(IF(INDEX('Disaggregation Data'!$L$159:$L$310,MATCH(RIGHT(M250,255),RIGHT('Disaggregation Data'!$J$159:$J$310,255),0))=0,"",INDEX('Disaggregation Data'!$L$159:$L$310,MATCH(RIGHT(M250,255),RIGHT('Disaggregation Data'!J$159:$J$310,255),0))),"")</f>
        <v/>
      </c>
      <c r="G250" s="408" t="str">
        <f t="array" ref="G250">IFERROR(IF(INDEX('Disaggregation Data'!$M$159:$M$310,MATCH(RIGHT(M250,255),RIGHT('Disaggregation Data'!$J$159:$J$310,255),0))=0,"",INDEX('Disaggregation Data'!$M$159:$M$310,MATCH(RIGHT(M250,255),RIGHT('Disaggregation Data'!J$159:$J$310,255),0))),"")</f>
        <v/>
      </c>
      <c r="H250" s="406" t="str">
        <f t="array" ref="H250">IFERROR(IF(INDEX('Disaggregation Data'!$N$159:$N$310,MATCH(RIGHT(M250,255),RIGHT('Disaggregation Data'!$J$159:$J$310,255),0))=0,"",INDEX('Disaggregation Data'!$N$159:$N$310,MATCH(RIGHT(M250,255),RIGHT('Disaggregation Data'!J$159:$J$310,255),0))),"")</f>
        <v/>
      </c>
      <c r="I250" s="514" t="str">
        <f t="array" ref="I250">IFERROR(IF(INDEX('Disaggregation Records'!$G$59:$G$92,MATCH(RIGHT(L250,255),RIGHT('Disaggregation Records'!$D$59:$D$92,255),0))=0,"",INDEX('Disaggregation Records'!$G$59:$G$92,MATCH(RIGHT(L250,255),RIGHT('Disaggregation Records'!$D$59:$D$92,255),0))),"")</f>
        <v/>
      </c>
      <c r="J250" s="513" t="s">
        <v>766</v>
      </c>
      <c r="K250" s="513">
        <f t="shared" si="16"/>
        <v>72</v>
      </c>
      <c r="L250" s="513" t="str">
        <f t="shared" si="17"/>
        <v/>
      </c>
      <c r="M250" s="513" t="str">
        <f t="shared" si="18"/>
        <v/>
      </c>
      <c r="N250" s="513" t="b">
        <f t="shared" si="19"/>
        <v>0</v>
      </c>
      <c r="O250" s="521" t="s">
        <v>1775</v>
      </c>
      <c r="P250" s="349"/>
      <c r="Q250" s="338"/>
      <c r="U250" s="515"/>
      <c r="V250" s="515"/>
    </row>
    <row r="251" spans="1:22" ht="37.5" customHeight="1" x14ac:dyDescent="0.25">
      <c r="A251" s="465">
        <v>9</v>
      </c>
      <c r="B251" s="517" t="str">
        <f>IFERROR(VLOOKUP(A251,'Outcome Indicators - Section C'!$A$10:$S$27,19,FALSE),"")</f>
        <v/>
      </c>
      <c r="C251" s="518" t="str">
        <f t="array" ref="C251">IFERROR(IF(INDEX('Disaggregation Records'!$E$59:$E$92,MATCH(RIGHT(L251,255),RIGHT('Disaggregation Records'!$D$59:$D$92,255),0))=0,"",INDEX('Disaggregation Records'!$E$59:$E$92,MATCH(RIGHT(L251,255),RIGHT('Disaggregation Records'!$D$59:$D$92,255),0))),"")</f>
        <v/>
      </c>
      <c r="D251" s="518" t="str">
        <f t="array" ref="D251">IFERROR(IF(INDEX('Disaggregation Records'!$F$59:$F$92,MATCH(RIGHT(L251,255),RIGHT('Disaggregation Records'!$D$59:$D$92,255),0))=0,"",INDEX('Disaggregation Records'!$F$59:$F$92,MATCH(RIGHT(L251,255),RIGHT('Disaggregation Records'!$D$59:$D$92,255),0))),"")</f>
        <v/>
      </c>
      <c r="E251" s="408" t="str">
        <f t="array" ref="E251">IFERROR(IF(INDEX('Disaggregation Data'!$K$159:$K$310,MATCH(RIGHT(M251,255),RIGHT('Disaggregation Data'!$J$159:$J$310,255),0))=0,"",INDEX('Disaggregation Data'!$K$159:$K$310,MATCH(RIGHT(M251,255),RIGHT('Disaggregation Data'!J$159:$J$310,255),0))),"")</f>
        <v/>
      </c>
      <c r="F251" s="408" t="str">
        <f t="array" ref="F251">IFERROR(IF(INDEX('Disaggregation Data'!$L$159:$L$310,MATCH(RIGHT(M251,255),RIGHT('Disaggregation Data'!$J$159:$J$310,255),0))=0,"",INDEX('Disaggregation Data'!$L$159:$L$310,MATCH(RIGHT(M251,255),RIGHT('Disaggregation Data'!J$159:$J$310,255),0))),"")</f>
        <v/>
      </c>
      <c r="G251" s="408" t="str">
        <f t="array" ref="G251">IFERROR(IF(INDEX('Disaggregation Data'!$M$159:$M$310,MATCH(RIGHT(M251,255),RIGHT('Disaggregation Data'!$J$159:$J$310,255),0))=0,"",INDEX('Disaggregation Data'!$M$159:$M$310,MATCH(RIGHT(M251,255),RIGHT('Disaggregation Data'!J$159:$J$310,255),0))),"")</f>
        <v/>
      </c>
      <c r="H251" s="406" t="str">
        <f t="array" ref="H251">IFERROR(IF(INDEX('Disaggregation Data'!$N$159:$N$310,MATCH(RIGHT(M251,255),RIGHT('Disaggregation Data'!$J$159:$J$310,255),0))=0,"",INDEX('Disaggregation Data'!$N$159:$N$310,MATCH(RIGHT(M251,255),RIGHT('Disaggregation Data'!J$159:$J$310,255),0))),"")</f>
        <v/>
      </c>
      <c r="I251" s="514" t="str">
        <f t="array" ref="I251">IFERROR(IF(INDEX('Disaggregation Records'!$G$59:$G$92,MATCH(RIGHT(L251,255),RIGHT('Disaggregation Records'!$D$59:$D$92,255),0))=0,"",INDEX('Disaggregation Records'!$G$59:$G$92,MATCH(RIGHT(L251,255),RIGHT('Disaggregation Records'!$D$59:$D$92,255),0))),"")</f>
        <v/>
      </c>
      <c r="J251" s="513" t="s">
        <v>766</v>
      </c>
      <c r="K251" s="513">
        <f t="shared" si="16"/>
        <v>73</v>
      </c>
      <c r="L251" s="513" t="str">
        <f t="shared" si="17"/>
        <v/>
      </c>
      <c r="M251" s="513" t="str">
        <f t="shared" si="18"/>
        <v/>
      </c>
      <c r="N251" s="513" t="b">
        <f t="shared" si="19"/>
        <v>0</v>
      </c>
      <c r="O251" s="521" t="s">
        <v>1776</v>
      </c>
      <c r="P251" s="349"/>
      <c r="Q251" s="338"/>
      <c r="U251" s="515"/>
      <c r="V251" s="515"/>
    </row>
    <row r="252" spans="1:22" ht="37.5" customHeight="1" x14ac:dyDescent="0.25">
      <c r="A252" s="465">
        <v>9</v>
      </c>
      <c r="B252" s="517" t="str">
        <f>IFERROR(VLOOKUP(A252,'Outcome Indicators - Section C'!$A$10:$S$27,19,FALSE),"")</f>
        <v/>
      </c>
      <c r="C252" s="518" t="str">
        <f t="array" ref="C252">IFERROR(IF(INDEX('Disaggregation Records'!$E$59:$E$92,MATCH(RIGHT(L252,255),RIGHT('Disaggregation Records'!$D$59:$D$92,255),0))=0,"",INDEX('Disaggregation Records'!$E$59:$E$92,MATCH(RIGHT(L252,255),RIGHT('Disaggregation Records'!$D$59:$D$92,255),0))),"")</f>
        <v/>
      </c>
      <c r="D252" s="518" t="str">
        <f t="array" ref="D252">IFERROR(IF(INDEX('Disaggregation Records'!$F$59:$F$92,MATCH(RIGHT(L252,255),RIGHT('Disaggregation Records'!$D$59:$D$92,255),0))=0,"",INDEX('Disaggregation Records'!$F$59:$F$92,MATCH(RIGHT(L252,255),RIGHT('Disaggregation Records'!$D$59:$D$92,255),0))),"")</f>
        <v/>
      </c>
      <c r="E252" s="408" t="str">
        <f t="array" ref="E252">IFERROR(IF(INDEX('Disaggregation Data'!$K$159:$K$310,MATCH(RIGHT(M252,255),RIGHT('Disaggregation Data'!$J$159:$J$310,255),0))=0,"",INDEX('Disaggregation Data'!$K$159:$K$310,MATCH(RIGHT(M252,255),RIGHT('Disaggregation Data'!J$159:$J$310,255),0))),"")</f>
        <v/>
      </c>
      <c r="F252" s="408" t="str">
        <f t="array" ref="F252">IFERROR(IF(INDEX('Disaggregation Data'!$L$159:$L$310,MATCH(RIGHT(M252,255),RIGHT('Disaggregation Data'!$J$159:$J$310,255),0))=0,"",INDEX('Disaggregation Data'!$L$159:$L$310,MATCH(RIGHT(M252,255),RIGHT('Disaggregation Data'!J$159:$J$310,255),0))),"")</f>
        <v/>
      </c>
      <c r="G252" s="408" t="str">
        <f t="array" ref="G252">IFERROR(IF(INDEX('Disaggregation Data'!$M$159:$M$310,MATCH(RIGHT(M252,255),RIGHT('Disaggregation Data'!$J$159:$J$310,255),0))=0,"",INDEX('Disaggregation Data'!$M$159:$M$310,MATCH(RIGHT(M252,255),RIGHT('Disaggregation Data'!J$159:$J$310,255),0))),"")</f>
        <v/>
      </c>
      <c r="H252" s="406" t="str">
        <f t="array" ref="H252">IFERROR(IF(INDEX('Disaggregation Data'!$N$159:$N$310,MATCH(RIGHT(M252,255),RIGHT('Disaggregation Data'!$J$159:$J$310,255),0))=0,"",INDEX('Disaggregation Data'!$N$159:$N$310,MATCH(RIGHT(M252,255),RIGHT('Disaggregation Data'!J$159:$J$310,255),0))),"")</f>
        <v/>
      </c>
      <c r="I252" s="514" t="str">
        <f t="array" ref="I252">IFERROR(IF(INDEX('Disaggregation Records'!$G$59:$G$92,MATCH(RIGHT(L252,255),RIGHT('Disaggregation Records'!$D$59:$D$92,255),0))=0,"",INDEX('Disaggregation Records'!$G$59:$G$92,MATCH(RIGHT(L252,255),RIGHT('Disaggregation Records'!$D$59:$D$92,255),0))),"")</f>
        <v/>
      </c>
      <c r="J252" s="513" t="s">
        <v>766</v>
      </c>
      <c r="K252" s="513">
        <f t="shared" si="16"/>
        <v>74</v>
      </c>
      <c r="L252" s="513" t="str">
        <f t="shared" si="17"/>
        <v/>
      </c>
      <c r="M252" s="513" t="str">
        <f t="shared" si="18"/>
        <v/>
      </c>
      <c r="N252" s="513" t="b">
        <f t="shared" si="19"/>
        <v>0</v>
      </c>
      <c r="O252" s="521" t="s">
        <v>1777</v>
      </c>
      <c r="P252" s="349"/>
      <c r="Q252" s="338"/>
      <c r="U252" s="515"/>
      <c r="V252" s="515"/>
    </row>
    <row r="253" spans="1:22" ht="37.5" customHeight="1" x14ac:dyDescent="0.25">
      <c r="A253" s="465">
        <v>9</v>
      </c>
      <c r="B253" s="517" t="str">
        <f>IFERROR(VLOOKUP(A253,'Outcome Indicators - Section C'!$A$10:$S$27,19,FALSE),"")</f>
        <v/>
      </c>
      <c r="C253" s="518" t="str">
        <f t="array" ref="C253">IFERROR(IF(INDEX('Disaggregation Records'!$E$59:$E$92,MATCH(RIGHT(L253,255),RIGHT('Disaggregation Records'!$D$59:$D$92,255),0))=0,"",INDEX('Disaggregation Records'!$E$59:$E$92,MATCH(RIGHT(L253,255),RIGHT('Disaggregation Records'!$D$59:$D$92,255),0))),"")</f>
        <v/>
      </c>
      <c r="D253" s="518" t="str">
        <f t="array" ref="D253">IFERROR(IF(INDEX('Disaggregation Records'!$F$59:$F$92,MATCH(RIGHT(L253,255),RIGHT('Disaggregation Records'!$D$59:$D$92,255),0))=0,"",INDEX('Disaggregation Records'!$F$59:$F$92,MATCH(RIGHT(L253,255),RIGHT('Disaggregation Records'!$D$59:$D$92,255),0))),"")</f>
        <v/>
      </c>
      <c r="E253" s="408" t="str">
        <f t="array" ref="E253">IFERROR(IF(INDEX('Disaggregation Data'!$K$159:$K$310,MATCH(RIGHT(M253,255),RIGHT('Disaggregation Data'!$J$159:$J$310,255),0))=0,"",INDEX('Disaggregation Data'!$K$159:$K$310,MATCH(RIGHT(M253,255),RIGHT('Disaggregation Data'!J$159:$J$310,255),0))),"")</f>
        <v/>
      </c>
      <c r="F253" s="408" t="str">
        <f t="array" ref="F253">IFERROR(IF(INDEX('Disaggregation Data'!$L$159:$L$310,MATCH(RIGHT(M253,255),RIGHT('Disaggregation Data'!$J$159:$J$310,255),0))=0,"",INDEX('Disaggregation Data'!$L$159:$L$310,MATCH(RIGHT(M253,255),RIGHT('Disaggregation Data'!J$159:$J$310,255),0))),"")</f>
        <v/>
      </c>
      <c r="G253" s="408" t="str">
        <f t="array" ref="G253">IFERROR(IF(INDEX('Disaggregation Data'!$M$159:$M$310,MATCH(RIGHT(M253,255),RIGHT('Disaggregation Data'!$J$159:$J$310,255),0))=0,"",INDEX('Disaggregation Data'!$M$159:$M$310,MATCH(RIGHT(M253,255),RIGHT('Disaggregation Data'!J$159:$J$310,255),0))),"")</f>
        <v/>
      </c>
      <c r="H253" s="406" t="str">
        <f t="array" ref="H253">IFERROR(IF(INDEX('Disaggregation Data'!$N$159:$N$310,MATCH(RIGHT(M253,255),RIGHT('Disaggregation Data'!$J$159:$J$310,255),0))=0,"",INDEX('Disaggregation Data'!$N$159:$N$310,MATCH(RIGHT(M253,255),RIGHT('Disaggregation Data'!J$159:$J$310,255),0))),"")</f>
        <v/>
      </c>
      <c r="I253" s="514" t="str">
        <f t="array" ref="I253">IFERROR(IF(INDEX('Disaggregation Records'!$G$59:$G$92,MATCH(RIGHT(L253,255),RIGHT('Disaggregation Records'!$D$59:$D$92,255),0))=0,"",INDEX('Disaggregation Records'!$G$59:$G$92,MATCH(RIGHT(L253,255),RIGHT('Disaggregation Records'!$D$59:$D$92,255),0))),"")</f>
        <v/>
      </c>
      <c r="J253" s="513" t="s">
        <v>766</v>
      </c>
      <c r="K253" s="513">
        <f t="shared" si="16"/>
        <v>75</v>
      </c>
      <c r="L253" s="513" t="str">
        <f t="shared" si="17"/>
        <v/>
      </c>
      <c r="M253" s="513" t="str">
        <f t="shared" si="18"/>
        <v/>
      </c>
      <c r="N253" s="513" t="b">
        <f t="shared" si="19"/>
        <v>0</v>
      </c>
      <c r="O253" s="521" t="s">
        <v>1778</v>
      </c>
      <c r="P253" s="349"/>
      <c r="Q253" s="338"/>
      <c r="U253" s="515"/>
      <c r="V253" s="515"/>
    </row>
    <row r="254" spans="1:22" ht="37.5" customHeight="1" x14ac:dyDescent="0.25">
      <c r="A254" s="465">
        <v>9</v>
      </c>
      <c r="B254" s="517" t="str">
        <f>IFERROR(VLOOKUP(A254,'Outcome Indicators - Section C'!$A$10:$S$27,19,FALSE),"")</f>
        <v/>
      </c>
      <c r="C254" s="518" t="str">
        <f t="array" ref="C254">IFERROR(IF(INDEX('Disaggregation Records'!$E$59:$E$92,MATCH(RIGHT(L254,255),RIGHT('Disaggregation Records'!$D$59:$D$92,255),0))=0,"",INDEX('Disaggregation Records'!$E$59:$E$92,MATCH(RIGHT(L254,255),RIGHT('Disaggregation Records'!$D$59:$D$92,255),0))),"")</f>
        <v/>
      </c>
      <c r="D254" s="518" t="str">
        <f t="array" ref="D254">IFERROR(IF(INDEX('Disaggregation Records'!$F$59:$F$92,MATCH(RIGHT(L254,255),RIGHT('Disaggregation Records'!$D$59:$D$92,255),0))=0,"",INDEX('Disaggregation Records'!$F$59:$F$92,MATCH(RIGHT(L254,255),RIGHT('Disaggregation Records'!$D$59:$D$92,255),0))),"")</f>
        <v/>
      </c>
      <c r="E254" s="408" t="str">
        <f t="array" ref="E254">IFERROR(IF(INDEX('Disaggregation Data'!$K$159:$K$310,MATCH(RIGHT(M254,255),RIGHT('Disaggregation Data'!$J$159:$J$310,255),0))=0,"",INDEX('Disaggregation Data'!$K$159:$K$310,MATCH(RIGHT(M254,255),RIGHT('Disaggregation Data'!J$159:$J$310,255),0))),"")</f>
        <v/>
      </c>
      <c r="F254" s="408" t="str">
        <f t="array" ref="F254">IFERROR(IF(INDEX('Disaggregation Data'!$L$159:$L$310,MATCH(RIGHT(M254,255),RIGHT('Disaggregation Data'!$J$159:$J$310,255),0))=0,"",INDEX('Disaggregation Data'!$L$159:$L$310,MATCH(RIGHT(M254,255),RIGHT('Disaggregation Data'!J$159:$J$310,255),0))),"")</f>
        <v/>
      </c>
      <c r="G254" s="408" t="str">
        <f t="array" ref="G254">IFERROR(IF(INDEX('Disaggregation Data'!$M$159:$M$310,MATCH(RIGHT(M254,255),RIGHT('Disaggregation Data'!$J$159:$J$310,255),0))=0,"",INDEX('Disaggregation Data'!$M$159:$M$310,MATCH(RIGHT(M254,255),RIGHT('Disaggregation Data'!J$159:$J$310,255),0))),"")</f>
        <v/>
      </c>
      <c r="H254" s="406" t="str">
        <f t="array" ref="H254">IFERROR(IF(INDEX('Disaggregation Data'!$N$159:$N$310,MATCH(RIGHT(M254,255),RIGHT('Disaggregation Data'!$J$159:$J$310,255),0))=0,"",INDEX('Disaggregation Data'!$N$159:$N$310,MATCH(RIGHT(M254,255),RIGHT('Disaggregation Data'!J$159:$J$310,255),0))),"")</f>
        <v/>
      </c>
      <c r="I254" s="514" t="str">
        <f t="array" ref="I254">IFERROR(IF(INDEX('Disaggregation Records'!$G$59:$G$92,MATCH(RIGHT(L254,255),RIGHT('Disaggregation Records'!$D$59:$D$92,255),0))=0,"",INDEX('Disaggregation Records'!$G$59:$G$92,MATCH(RIGHT(L254,255),RIGHT('Disaggregation Records'!$D$59:$D$92,255),0))),"")</f>
        <v/>
      </c>
      <c r="J254" s="513" t="s">
        <v>766</v>
      </c>
      <c r="K254" s="513">
        <f t="shared" si="16"/>
        <v>76</v>
      </c>
      <c r="L254" s="513" t="str">
        <f t="shared" si="17"/>
        <v/>
      </c>
      <c r="M254" s="513" t="str">
        <f t="shared" si="18"/>
        <v/>
      </c>
      <c r="N254" s="513" t="b">
        <f t="shared" si="19"/>
        <v>0</v>
      </c>
      <c r="O254" s="521" t="s">
        <v>1779</v>
      </c>
      <c r="P254" s="349"/>
      <c r="Q254" s="338"/>
      <c r="U254" s="515"/>
      <c r="V254" s="515"/>
    </row>
    <row r="255" spans="1:22" ht="37.5" customHeight="1" x14ac:dyDescent="0.25">
      <c r="A255" s="465">
        <v>9</v>
      </c>
      <c r="B255" s="517" t="str">
        <f>IFERROR(VLOOKUP(A255,'Outcome Indicators - Section C'!$A$10:$S$27,19,FALSE),"")</f>
        <v/>
      </c>
      <c r="C255" s="518" t="str">
        <f t="array" ref="C255">IFERROR(IF(INDEX('Disaggregation Records'!$E$59:$E$92,MATCH(RIGHT(L255,255),RIGHT('Disaggregation Records'!$D$59:$D$92,255),0))=0,"",INDEX('Disaggregation Records'!$E$59:$E$92,MATCH(RIGHT(L255,255),RIGHT('Disaggregation Records'!$D$59:$D$92,255),0))),"")</f>
        <v/>
      </c>
      <c r="D255" s="518" t="str">
        <f t="array" ref="D255">IFERROR(IF(INDEX('Disaggregation Records'!$F$59:$F$92,MATCH(RIGHT(L255,255),RIGHT('Disaggregation Records'!$D$59:$D$92,255),0))=0,"",INDEX('Disaggregation Records'!$F$59:$F$92,MATCH(RIGHT(L255,255),RIGHT('Disaggregation Records'!$D$59:$D$92,255),0))),"")</f>
        <v/>
      </c>
      <c r="E255" s="408" t="str">
        <f t="array" ref="E255">IFERROR(IF(INDEX('Disaggregation Data'!$K$159:$K$310,MATCH(RIGHT(M255,255),RIGHT('Disaggregation Data'!$J$159:$J$310,255),0))=0,"",INDEX('Disaggregation Data'!$K$159:$K$310,MATCH(RIGHT(M255,255),RIGHT('Disaggregation Data'!J$159:$J$310,255),0))),"")</f>
        <v/>
      </c>
      <c r="F255" s="408" t="str">
        <f t="array" ref="F255">IFERROR(IF(INDEX('Disaggregation Data'!$L$159:$L$310,MATCH(RIGHT(M255,255),RIGHT('Disaggregation Data'!$J$159:$J$310,255),0))=0,"",INDEX('Disaggregation Data'!$L$159:$L$310,MATCH(RIGHT(M255,255),RIGHT('Disaggregation Data'!J$159:$J$310,255),0))),"")</f>
        <v/>
      </c>
      <c r="G255" s="408" t="str">
        <f t="array" ref="G255">IFERROR(IF(INDEX('Disaggregation Data'!$M$159:$M$310,MATCH(RIGHT(M255,255),RIGHT('Disaggregation Data'!$J$159:$J$310,255),0))=0,"",INDEX('Disaggregation Data'!$M$159:$M$310,MATCH(RIGHT(M255,255),RIGHT('Disaggregation Data'!J$159:$J$310,255),0))),"")</f>
        <v/>
      </c>
      <c r="H255" s="406" t="str">
        <f t="array" ref="H255">IFERROR(IF(INDEX('Disaggregation Data'!$N$159:$N$310,MATCH(RIGHT(M255,255),RIGHT('Disaggregation Data'!$J$159:$J$310,255),0))=0,"",INDEX('Disaggregation Data'!$N$159:$N$310,MATCH(RIGHT(M255,255),RIGHT('Disaggregation Data'!J$159:$J$310,255),0))),"")</f>
        <v/>
      </c>
      <c r="I255" s="514" t="str">
        <f t="array" ref="I255">IFERROR(IF(INDEX('Disaggregation Records'!$G$59:$G$92,MATCH(RIGHT(L255,255),RIGHT('Disaggregation Records'!$D$59:$D$92,255),0))=0,"",INDEX('Disaggregation Records'!$G$59:$G$92,MATCH(RIGHT(L255,255),RIGHT('Disaggregation Records'!$D$59:$D$92,255),0))),"")</f>
        <v/>
      </c>
      <c r="J255" s="513" t="s">
        <v>766</v>
      </c>
      <c r="K255" s="513">
        <f t="shared" si="16"/>
        <v>77</v>
      </c>
      <c r="L255" s="513" t="str">
        <f t="shared" si="17"/>
        <v/>
      </c>
      <c r="M255" s="513" t="str">
        <f t="shared" si="18"/>
        <v/>
      </c>
      <c r="N255" s="513" t="b">
        <f t="shared" si="19"/>
        <v>0</v>
      </c>
      <c r="O255" s="521" t="s">
        <v>1780</v>
      </c>
      <c r="P255" s="349"/>
      <c r="Q255" s="338"/>
      <c r="U255" s="515"/>
      <c r="V255" s="515"/>
    </row>
    <row r="256" spans="1:22" ht="37.5" customHeight="1" x14ac:dyDescent="0.25">
      <c r="A256" s="465">
        <v>9</v>
      </c>
      <c r="B256" s="517" t="str">
        <f>IFERROR(VLOOKUP(A256,'Outcome Indicators - Section C'!$A$10:$S$27,19,FALSE),"")</f>
        <v/>
      </c>
      <c r="C256" s="518" t="str">
        <f t="array" ref="C256">IFERROR(IF(INDEX('Disaggregation Records'!$E$59:$E$92,MATCH(RIGHT(L256,255),RIGHT('Disaggregation Records'!$D$59:$D$92,255),0))=0,"",INDEX('Disaggregation Records'!$E$59:$E$92,MATCH(RIGHT(L256,255),RIGHT('Disaggregation Records'!$D$59:$D$92,255),0))),"")</f>
        <v/>
      </c>
      <c r="D256" s="518" t="str">
        <f t="array" ref="D256">IFERROR(IF(INDEX('Disaggregation Records'!$F$59:$F$92,MATCH(RIGHT(L256,255),RIGHT('Disaggregation Records'!$D$59:$D$92,255),0))=0,"",INDEX('Disaggregation Records'!$F$59:$F$92,MATCH(RIGHT(L256,255),RIGHT('Disaggregation Records'!$D$59:$D$92,255),0))),"")</f>
        <v/>
      </c>
      <c r="E256" s="408" t="str">
        <f t="array" ref="E256">IFERROR(IF(INDEX('Disaggregation Data'!$K$159:$K$310,MATCH(RIGHT(M256,255),RIGHT('Disaggregation Data'!$J$159:$J$310,255),0))=0,"",INDEX('Disaggregation Data'!$K$159:$K$310,MATCH(RIGHT(M256,255),RIGHT('Disaggregation Data'!J$159:$J$310,255),0))),"")</f>
        <v/>
      </c>
      <c r="F256" s="408" t="str">
        <f t="array" ref="F256">IFERROR(IF(INDEX('Disaggregation Data'!$L$159:$L$310,MATCH(RIGHT(M256,255),RIGHT('Disaggregation Data'!$J$159:$J$310,255),0))=0,"",INDEX('Disaggregation Data'!$L$159:$L$310,MATCH(RIGHT(M256,255),RIGHT('Disaggregation Data'!J$159:$J$310,255),0))),"")</f>
        <v/>
      </c>
      <c r="G256" s="408" t="str">
        <f t="array" ref="G256">IFERROR(IF(INDEX('Disaggregation Data'!$M$159:$M$310,MATCH(RIGHT(M256,255),RIGHT('Disaggregation Data'!$J$159:$J$310,255),0))=0,"",INDEX('Disaggregation Data'!$M$159:$M$310,MATCH(RIGHT(M256,255),RIGHT('Disaggregation Data'!J$159:$J$310,255),0))),"")</f>
        <v/>
      </c>
      <c r="H256" s="406" t="str">
        <f t="array" ref="H256">IFERROR(IF(INDEX('Disaggregation Data'!$N$159:$N$310,MATCH(RIGHT(M256,255),RIGHT('Disaggregation Data'!$J$159:$J$310,255),0))=0,"",INDEX('Disaggregation Data'!$N$159:$N$310,MATCH(RIGHT(M256,255),RIGHT('Disaggregation Data'!J$159:$J$310,255),0))),"")</f>
        <v/>
      </c>
      <c r="I256" s="514" t="str">
        <f t="array" ref="I256">IFERROR(IF(INDEX('Disaggregation Records'!$G$59:$G$92,MATCH(RIGHT(L256,255),RIGHT('Disaggregation Records'!$D$59:$D$92,255),0))=0,"",INDEX('Disaggregation Records'!$G$59:$G$92,MATCH(RIGHT(L256,255),RIGHT('Disaggregation Records'!$D$59:$D$92,255),0))),"")</f>
        <v/>
      </c>
      <c r="J256" s="513" t="s">
        <v>766</v>
      </c>
      <c r="K256" s="513">
        <f t="shared" si="16"/>
        <v>78</v>
      </c>
      <c r="L256" s="513" t="str">
        <f t="shared" si="17"/>
        <v/>
      </c>
      <c r="M256" s="513" t="str">
        <f t="shared" si="18"/>
        <v/>
      </c>
      <c r="N256" s="513" t="b">
        <f t="shared" si="19"/>
        <v>0</v>
      </c>
      <c r="O256" s="521" t="s">
        <v>1781</v>
      </c>
      <c r="P256" s="349"/>
      <c r="Q256" s="338"/>
      <c r="U256" s="515"/>
      <c r="V256" s="515"/>
    </row>
    <row r="257" spans="1:22" ht="37.5" customHeight="1" x14ac:dyDescent="0.25">
      <c r="A257" s="465">
        <v>9</v>
      </c>
      <c r="B257" s="517" t="str">
        <f>IFERROR(VLOOKUP(A257,'Outcome Indicators - Section C'!$A$10:$S$27,19,FALSE),"")</f>
        <v/>
      </c>
      <c r="C257" s="518" t="str">
        <f t="array" ref="C257">IFERROR(IF(INDEX('Disaggregation Records'!$E$59:$E$92,MATCH(RIGHT(L257,255),RIGHT('Disaggregation Records'!$D$59:$D$92,255),0))=0,"",INDEX('Disaggregation Records'!$E$59:$E$92,MATCH(RIGHT(L257,255),RIGHT('Disaggregation Records'!$D$59:$D$92,255),0))),"")</f>
        <v/>
      </c>
      <c r="D257" s="518" t="str">
        <f t="array" ref="D257">IFERROR(IF(INDEX('Disaggregation Records'!$F$59:$F$92,MATCH(RIGHT(L257,255),RIGHT('Disaggregation Records'!$D$59:$D$92,255),0))=0,"",INDEX('Disaggregation Records'!$F$59:$F$92,MATCH(RIGHT(L257,255),RIGHT('Disaggregation Records'!$D$59:$D$92,255),0))),"")</f>
        <v/>
      </c>
      <c r="E257" s="408" t="str">
        <f t="array" ref="E257">IFERROR(IF(INDEX('Disaggregation Data'!$K$159:$K$310,MATCH(RIGHT(M257,255),RIGHT('Disaggregation Data'!$J$159:$J$310,255),0))=0,"",INDEX('Disaggregation Data'!$K$159:$K$310,MATCH(RIGHT(M257,255),RIGHT('Disaggregation Data'!J$159:$J$310,255),0))),"")</f>
        <v/>
      </c>
      <c r="F257" s="408" t="str">
        <f t="array" ref="F257">IFERROR(IF(INDEX('Disaggregation Data'!$L$159:$L$310,MATCH(RIGHT(M257,255),RIGHT('Disaggregation Data'!$J$159:$J$310,255),0))=0,"",INDEX('Disaggregation Data'!$L$159:$L$310,MATCH(RIGHT(M257,255),RIGHT('Disaggregation Data'!J$159:$J$310,255),0))),"")</f>
        <v/>
      </c>
      <c r="G257" s="408" t="str">
        <f t="array" ref="G257">IFERROR(IF(INDEX('Disaggregation Data'!$M$159:$M$310,MATCH(RIGHT(M257,255),RIGHT('Disaggregation Data'!$J$159:$J$310,255),0))=0,"",INDEX('Disaggregation Data'!$M$159:$M$310,MATCH(RIGHT(M257,255),RIGHT('Disaggregation Data'!J$159:$J$310,255),0))),"")</f>
        <v/>
      </c>
      <c r="H257" s="406" t="str">
        <f t="array" ref="H257">IFERROR(IF(INDEX('Disaggregation Data'!$N$159:$N$310,MATCH(RIGHT(M257,255),RIGHT('Disaggregation Data'!$J$159:$J$310,255),0))=0,"",INDEX('Disaggregation Data'!$N$159:$N$310,MATCH(RIGHT(M257,255),RIGHT('Disaggregation Data'!J$159:$J$310,255),0))),"")</f>
        <v/>
      </c>
      <c r="I257" s="514" t="str">
        <f t="array" ref="I257">IFERROR(IF(INDEX('Disaggregation Records'!$G$59:$G$92,MATCH(RIGHT(L257,255),RIGHT('Disaggregation Records'!$D$59:$D$92,255),0))=0,"",INDEX('Disaggregation Records'!$G$59:$G$92,MATCH(RIGHT(L257,255),RIGHT('Disaggregation Records'!$D$59:$D$92,255),0))),"")</f>
        <v/>
      </c>
      <c r="J257" s="513" t="s">
        <v>766</v>
      </c>
      <c r="K257" s="513">
        <f t="shared" si="16"/>
        <v>79</v>
      </c>
      <c r="L257" s="513" t="str">
        <f t="shared" si="17"/>
        <v/>
      </c>
      <c r="M257" s="513" t="str">
        <f t="shared" si="18"/>
        <v/>
      </c>
      <c r="N257" s="513" t="b">
        <f t="shared" si="19"/>
        <v>0</v>
      </c>
      <c r="O257" s="521" t="s">
        <v>1782</v>
      </c>
      <c r="P257" s="349"/>
      <c r="Q257" s="338"/>
      <c r="U257" s="515"/>
      <c r="V257" s="515"/>
    </row>
    <row r="258" spans="1:22" ht="37.5" customHeight="1" x14ac:dyDescent="0.25">
      <c r="A258" s="465">
        <v>10</v>
      </c>
      <c r="B258" s="517" t="str">
        <f>IFERROR(VLOOKUP(A258,'Outcome Indicators - Section C'!$A$10:$S$27,19,FALSE),"")</f>
        <v/>
      </c>
      <c r="C258" s="518" t="str">
        <f t="array" ref="C258">IFERROR(IF(INDEX('Disaggregation Records'!$E$59:$E$92,MATCH(RIGHT(L258,255),RIGHT('Disaggregation Records'!$D$59:$D$92,255),0))=0,"",INDEX('Disaggregation Records'!$E$59:$E$92,MATCH(RIGHT(L258,255),RIGHT('Disaggregation Records'!$D$59:$D$92,255),0))),"")</f>
        <v/>
      </c>
      <c r="D258" s="518" t="str">
        <f t="array" ref="D258">IFERROR(IF(INDEX('Disaggregation Records'!$F$59:$F$92,MATCH(RIGHT(L258,255),RIGHT('Disaggregation Records'!$D$59:$D$92,255),0))=0,"",INDEX('Disaggregation Records'!$F$59:$F$92,MATCH(RIGHT(L258,255),RIGHT('Disaggregation Records'!$D$59:$D$92,255),0))),"")</f>
        <v/>
      </c>
      <c r="E258" s="408" t="str">
        <f t="array" ref="E258">IFERROR(IF(INDEX('Disaggregation Data'!$K$159:$K$310,MATCH(RIGHT(M258,255),RIGHT('Disaggregation Data'!$J$159:$J$310,255),0))=0,"",INDEX('Disaggregation Data'!$K$159:$K$310,MATCH(RIGHT(M258,255),RIGHT('Disaggregation Data'!J$159:$J$310,255),0))),"")</f>
        <v/>
      </c>
      <c r="F258" s="408" t="str">
        <f t="array" ref="F258">IFERROR(IF(INDEX('Disaggregation Data'!$L$159:$L$310,MATCH(RIGHT(M258,255),RIGHT('Disaggregation Data'!$J$159:$J$310,255),0))=0,"",INDEX('Disaggregation Data'!$L$159:$L$310,MATCH(RIGHT(M258,255),RIGHT('Disaggregation Data'!J$159:$J$310,255),0))),"")</f>
        <v/>
      </c>
      <c r="G258" s="408" t="str">
        <f t="array" ref="G258">IFERROR(IF(INDEX('Disaggregation Data'!$M$159:$M$310,MATCH(RIGHT(M258,255),RIGHT('Disaggregation Data'!$J$159:$J$310,255),0))=0,"",INDEX('Disaggregation Data'!$M$159:$M$310,MATCH(RIGHT(M258,255),RIGHT('Disaggregation Data'!J$159:$J$310,255),0))),"")</f>
        <v/>
      </c>
      <c r="H258" s="406" t="str">
        <f t="array" ref="H258">IFERROR(IF(INDEX('Disaggregation Data'!$N$159:$N$310,MATCH(RIGHT(M258,255),RIGHT('Disaggregation Data'!$J$159:$J$310,255),0))=0,"",INDEX('Disaggregation Data'!$N$159:$N$310,MATCH(RIGHT(M258,255),RIGHT('Disaggregation Data'!J$159:$J$310,255),0))),"")</f>
        <v/>
      </c>
      <c r="I258" s="514" t="str">
        <f t="array" ref="I258">IFERROR(IF(INDEX('Disaggregation Records'!$G$59:$G$92,MATCH(RIGHT(L258,255),RIGHT('Disaggregation Records'!$D$59:$D$92,255),0))=0,"",INDEX('Disaggregation Records'!$G$59:$G$92,MATCH(RIGHT(L258,255),RIGHT('Disaggregation Records'!$D$59:$D$92,255),0))),"")</f>
        <v/>
      </c>
      <c r="J258" s="513" t="s">
        <v>767</v>
      </c>
      <c r="K258" s="513">
        <f t="shared" si="16"/>
        <v>80</v>
      </c>
      <c r="L258" s="513" t="str">
        <f t="shared" si="17"/>
        <v/>
      </c>
      <c r="M258" s="513" t="str">
        <f t="shared" si="18"/>
        <v/>
      </c>
      <c r="N258" s="513" t="b">
        <f t="shared" si="19"/>
        <v>0</v>
      </c>
      <c r="O258" s="521" t="s">
        <v>1783</v>
      </c>
      <c r="P258" s="349"/>
      <c r="Q258" s="338"/>
      <c r="U258" s="515"/>
      <c r="V258" s="515"/>
    </row>
    <row r="259" spans="1:22" ht="37.5" customHeight="1" x14ac:dyDescent="0.25">
      <c r="A259" s="465">
        <v>10</v>
      </c>
      <c r="B259" s="517" t="str">
        <f>IFERROR(VLOOKUP(A259,'Outcome Indicators - Section C'!$A$10:$S$27,19,FALSE),"")</f>
        <v/>
      </c>
      <c r="C259" s="518" t="str">
        <f t="array" ref="C259">IFERROR(IF(INDEX('Disaggregation Records'!$E$59:$E$92,MATCH(RIGHT(L259,255),RIGHT('Disaggregation Records'!$D$59:$D$92,255),0))=0,"",INDEX('Disaggregation Records'!$E$59:$E$92,MATCH(RIGHT(L259,255),RIGHT('Disaggregation Records'!$D$59:$D$92,255),0))),"")</f>
        <v/>
      </c>
      <c r="D259" s="518" t="str">
        <f t="array" ref="D259">IFERROR(IF(INDEX('Disaggregation Records'!$F$59:$F$92,MATCH(RIGHT(L259,255),RIGHT('Disaggregation Records'!$D$59:$D$92,255),0))=0,"",INDEX('Disaggregation Records'!$F$59:$F$92,MATCH(RIGHT(L259,255),RIGHT('Disaggregation Records'!$D$59:$D$92,255),0))),"")</f>
        <v/>
      </c>
      <c r="E259" s="408" t="str">
        <f t="array" ref="E259">IFERROR(IF(INDEX('Disaggregation Data'!$K$159:$K$310,MATCH(RIGHT(M259,255),RIGHT('Disaggregation Data'!$J$159:$J$310,255),0))=0,"",INDEX('Disaggregation Data'!$K$159:$K$310,MATCH(RIGHT(M259,255),RIGHT('Disaggregation Data'!J$159:$J$310,255),0))),"")</f>
        <v/>
      </c>
      <c r="F259" s="408" t="str">
        <f t="array" ref="F259">IFERROR(IF(INDEX('Disaggregation Data'!$L$159:$L$310,MATCH(RIGHT(M259,255),RIGHT('Disaggregation Data'!$J$159:$J$310,255),0))=0,"",INDEX('Disaggregation Data'!$L$159:$L$310,MATCH(RIGHT(M259,255),RIGHT('Disaggregation Data'!J$159:$J$310,255),0))),"")</f>
        <v/>
      </c>
      <c r="G259" s="408" t="str">
        <f t="array" ref="G259">IFERROR(IF(INDEX('Disaggregation Data'!$M$159:$M$310,MATCH(RIGHT(M259,255),RIGHT('Disaggregation Data'!$J$159:$J$310,255),0))=0,"",INDEX('Disaggregation Data'!$M$159:$M$310,MATCH(RIGHT(M259,255),RIGHT('Disaggregation Data'!J$159:$J$310,255),0))),"")</f>
        <v/>
      </c>
      <c r="H259" s="406" t="str">
        <f t="array" ref="H259">IFERROR(IF(INDEX('Disaggregation Data'!$N$159:$N$310,MATCH(RIGHT(M259,255),RIGHT('Disaggregation Data'!$J$159:$J$310,255),0))=0,"",INDEX('Disaggregation Data'!$N$159:$N$310,MATCH(RIGHT(M259,255),RIGHT('Disaggregation Data'!J$159:$J$310,255),0))),"")</f>
        <v/>
      </c>
      <c r="I259" s="514" t="str">
        <f t="array" ref="I259">IFERROR(IF(INDEX('Disaggregation Records'!$G$59:$G$92,MATCH(RIGHT(L259,255),RIGHT('Disaggregation Records'!$D$59:$D$92,255),0))=0,"",INDEX('Disaggregation Records'!$G$59:$G$92,MATCH(RIGHT(L259,255),RIGHT('Disaggregation Records'!$D$59:$D$92,255),0))),"")</f>
        <v/>
      </c>
      <c r="J259" s="513" t="s">
        <v>767</v>
      </c>
      <c r="K259" s="513">
        <f t="shared" si="16"/>
        <v>81</v>
      </c>
      <c r="L259" s="513" t="str">
        <f t="shared" si="17"/>
        <v/>
      </c>
      <c r="M259" s="513" t="str">
        <f t="shared" si="18"/>
        <v/>
      </c>
      <c r="N259" s="513" t="b">
        <f t="shared" si="19"/>
        <v>0</v>
      </c>
      <c r="O259" s="521" t="s">
        <v>1784</v>
      </c>
      <c r="P259" s="349"/>
      <c r="Q259" s="338"/>
      <c r="U259" s="515"/>
      <c r="V259" s="515"/>
    </row>
    <row r="260" spans="1:22" ht="37.5" customHeight="1" x14ac:dyDescent="0.25">
      <c r="A260" s="465">
        <v>10</v>
      </c>
      <c r="B260" s="517" t="str">
        <f>IFERROR(VLOOKUP(A260,'Outcome Indicators - Section C'!$A$10:$S$27,19,FALSE),"")</f>
        <v/>
      </c>
      <c r="C260" s="518" t="str">
        <f t="array" ref="C260">IFERROR(IF(INDEX('Disaggregation Records'!$E$59:$E$92,MATCH(RIGHT(L260,255),RIGHT('Disaggregation Records'!$D$59:$D$92,255),0))=0,"",INDEX('Disaggregation Records'!$E$59:$E$92,MATCH(RIGHT(L260,255),RIGHT('Disaggregation Records'!$D$59:$D$92,255),0))),"")</f>
        <v/>
      </c>
      <c r="D260" s="518" t="str">
        <f t="array" ref="D260">IFERROR(IF(INDEX('Disaggregation Records'!$F$59:$F$92,MATCH(RIGHT(L260,255),RIGHT('Disaggregation Records'!$D$59:$D$92,255),0))=0,"",INDEX('Disaggregation Records'!$F$59:$F$92,MATCH(RIGHT(L260,255),RIGHT('Disaggregation Records'!$D$59:$D$92,255),0))),"")</f>
        <v/>
      </c>
      <c r="E260" s="408" t="str">
        <f t="array" ref="E260">IFERROR(IF(INDEX('Disaggregation Data'!$K$159:$K$310,MATCH(RIGHT(M260,255),RIGHT('Disaggregation Data'!$J$159:$J$310,255),0))=0,"",INDEX('Disaggregation Data'!$K$159:$K$310,MATCH(RIGHT(M260,255),RIGHT('Disaggregation Data'!J$159:$J$310,255),0))),"")</f>
        <v/>
      </c>
      <c r="F260" s="408" t="str">
        <f t="array" ref="F260">IFERROR(IF(INDEX('Disaggregation Data'!$L$159:$L$310,MATCH(RIGHT(M260,255),RIGHT('Disaggregation Data'!$J$159:$J$310,255),0))=0,"",INDEX('Disaggregation Data'!$L$159:$L$310,MATCH(RIGHT(M260,255),RIGHT('Disaggregation Data'!J$159:$J$310,255),0))),"")</f>
        <v/>
      </c>
      <c r="G260" s="408" t="str">
        <f t="array" ref="G260">IFERROR(IF(INDEX('Disaggregation Data'!$M$159:$M$310,MATCH(RIGHT(M260,255),RIGHT('Disaggregation Data'!$J$159:$J$310,255),0))=0,"",INDEX('Disaggregation Data'!$M$159:$M$310,MATCH(RIGHT(M260,255),RIGHT('Disaggregation Data'!J$159:$J$310,255),0))),"")</f>
        <v/>
      </c>
      <c r="H260" s="406" t="str">
        <f t="array" ref="H260">IFERROR(IF(INDEX('Disaggregation Data'!$N$159:$N$310,MATCH(RIGHT(M260,255),RIGHT('Disaggregation Data'!$J$159:$J$310,255),0))=0,"",INDEX('Disaggregation Data'!$N$159:$N$310,MATCH(RIGHT(M260,255),RIGHT('Disaggregation Data'!J$159:$J$310,255),0))),"")</f>
        <v/>
      </c>
      <c r="I260" s="514" t="str">
        <f t="array" ref="I260">IFERROR(IF(INDEX('Disaggregation Records'!$G$59:$G$92,MATCH(RIGHT(L260,255),RIGHT('Disaggregation Records'!$D$59:$D$92,255),0))=0,"",INDEX('Disaggregation Records'!$G$59:$G$92,MATCH(RIGHT(L260,255),RIGHT('Disaggregation Records'!$D$59:$D$92,255),0))),"")</f>
        <v/>
      </c>
      <c r="J260" s="513" t="s">
        <v>767</v>
      </c>
      <c r="K260" s="513">
        <f t="shared" si="16"/>
        <v>82</v>
      </c>
      <c r="L260" s="513" t="str">
        <f t="shared" si="17"/>
        <v/>
      </c>
      <c r="M260" s="513" t="str">
        <f t="shared" si="18"/>
        <v/>
      </c>
      <c r="N260" s="513" t="b">
        <f t="shared" si="19"/>
        <v>0</v>
      </c>
      <c r="O260" s="521" t="s">
        <v>1785</v>
      </c>
      <c r="P260" s="349"/>
      <c r="Q260" s="338"/>
      <c r="U260" s="515"/>
      <c r="V260" s="515"/>
    </row>
    <row r="261" spans="1:22" ht="37.5" customHeight="1" x14ac:dyDescent="0.25">
      <c r="A261" s="465">
        <v>10</v>
      </c>
      <c r="B261" s="517" t="str">
        <f>IFERROR(VLOOKUP(A261,'Outcome Indicators - Section C'!$A$10:$S$27,19,FALSE),"")</f>
        <v/>
      </c>
      <c r="C261" s="518" t="str">
        <f t="array" ref="C261">IFERROR(IF(INDEX('Disaggregation Records'!$E$59:$E$92,MATCH(RIGHT(L261,255),RIGHT('Disaggregation Records'!$D$59:$D$92,255),0))=0,"",INDEX('Disaggregation Records'!$E$59:$E$92,MATCH(RIGHT(L261,255),RIGHT('Disaggregation Records'!$D$59:$D$92,255),0))),"")</f>
        <v/>
      </c>
      <c r="D261" s="518" t="str">
        <f t="array" ref="D261">IFERROR(IF(INDEX('Disaggregation Records'!$F$59:$F$92,MATCH(RIGHT(L261,255),RIGHT('Disaggregation Records'!$D$59:$D$92,255),0))=0,"",INDEX('Disaggregation Records'!$F$59:$F$92,MATCH(RIGHT(L261,255),RIGHT('Disaggregation Records'!$D$59:$D$92,255),0))),"")</f>
        <v/>
      </c>
      <c r="E261" s="408" t="str">
        <f t="array" ref="E261">IFERROR(IF(INDEX('Disaggregation Data'!$K$159:$K$310,MATCH(RIGHT(M261,255),RIGHT('Disaggregation Data'!$J$159:$J$310,255),0))=0,"",INDEX('Disaggregation Data'!$K$159:$K$310,MATCH(RIGHT(M261,255),RIGHT('Disaggregation Data'!J$159:$J$310,255),0))),"")</f>
        <v/>
      </c>
      <c r="F261" s="408" t="str">
        <f t="array" ref="F261">IFERROR(IF(INDEX('Disaggregation Data'!$L$159:$L$310,MATCH(RIGHT(M261,255),RIGHT('Disaggregation Data'!$J$159:$J$310,255),0))=0,"",INDEX('Disaggregation Data'!$L$159:$L$310,MATCH(RIGHT(M261,255),RIGHT('Disaggregation Data'!J$159:$J$310,255),0))),"")</f>
        <v/>
      </c>
      <c r="G261" s="408" t="str">
        <f t="array" ref="G261">IFERROR(IF(INDEX('Disaggregation Data'!$M$159:$M$310,MATCH(RIGHT(M261,255),RIGHT('Disaggregation Data'!$J$159:$J$310,255),0))=0,"",INDEX('Disaggregation Data'!$M$159:$M$310,MATCH(RIGHT(M261,255),RIGHT('Disaggregation Data'!J$159:$J$310,255),0))),"")</f>
        <v/>
      </c>
      <c r="H261" s="406" t="str">
        <f t="array" ref="H261">IFERROR(IF(INDEX('Disaggregation Data'!$N$159:$N$310,MATCH(RIGHT(M261,255),RIGHT('Disaggregation Data'!$J$159:$J$310,255),0))=0,"",INDEX('Disaggregation Data'!$N$159:$N$310,MATCH(RIGHT(M261,255),RIGHT('Disaggregation Data'!J$159:$J$310,255),0))),"")</f>
        <v/>
      </c>
      <c r="I261" s="514" t="str">
        <f t="array" ref="I261">IFERROR(IF(INDEX('Disaggregation Records'!$G$59:$G$92,MATCH(RIGHT(L261,255),RIGHT('Disaggregation Records'!$D$59:$D$92,255),0))=0,"",INDEX('Disaggregation Records'!$G$59:$G$92,MATCH(RIGHT(L261,255),RIGHT('Disaggregation Records'!$D$59:$D$92,255),0))),"")</f>
        <v/>
      </c>
      <c r="J261" s="513" t="s">
        <v>767</v>
      </c>
      <c r="K261" s="513">
        <f t="shared" si="16"/>
        <v>83</v>
      </c>
      <c r="L261" s="513" t="str">
        <f t="shared" si="17"/>
        <v/>
      </c>
      <c r="M261" s="513" t="str">
        <f t="shared" si="18"/>
        <v/>
      </c>
      <c r="N261" s="513" t="b">
        <f t="shared" si="19"/>
        <v>0</v>
      </c>
      <c r="O261" s="521" t="s">
        <v>1786</v>
      </c>
      <c r="P261" s="349"/>
      <c r="Q261" s="338"/>
      <c r="U261" s="515"/>
      <c r="V261" s="515"/>
    </row>
    <row r="262" spans="1:22" ht="37.5" customHeight="1" x14ac:dyDescent="0.25">
      <c r="A262" s="465">
        <v>10</v>
      </c>
      <c r="B262" s="517" t="str">
        <f>IFERROR(VLOOKUP(A262,'Outcome Indicators - Section C'!$A$10:$S$27,19,FALSE),"")</f>
        <v/>
      </c>
      <c r="C262" s="518" t="str">
        <f t="array" ref="C262">IFERROR(IF(INDEX('Disaggregation Records'!$E$59:$E$92,MATCH(RIGHT(L262,255),RIGHT('Disaggregation Records'!$D$59:$D$92,255),0))=0,"",INDEX('Disaggregation Records'!$E$59:$E$92,MATCH(RIGHT(L262,255),RIGHT('Disaggregation Records'!$D$59:$D$92,255),0))),"")</f>
        <v/>
      </c>
      <c r="D262" s="518" t="str">
        <f t="array" ref="D262">IFERROR(IF(INDEX('Disaggregation Records'!$F$59:$F$92,MATCH(RIGHT(L262,255),RIGHT('Disaggregation Records'!$D$59:$D$92,255),0))=0,"",INDEX('Disaggregation Records'!$F$59:$F$92,MATCH(RIGHT(L262,255),RIGHT('Disaggregation Records'!$D$59:$D$92,255),0))),"")</f>
        <v/>
      </c>
      <c r="E262" s="408" t="str">
        <f t="array" ref="E262">IFERROR(IF(INDEX('Disaggregation Data'!$K$159:$K$310,MATCH(RIGHT(M262,255),RIGHT('Disaggregation Data'!$J$159:$J$310,255),0))=0,"",INDEX('Disaggregation Data'!$K$159:$K$310,MATCH(RIGHT(M262,255),RIGHT('Disaggregation Data'!J$159:$J$310,255),0))),"")</f>
        <v/>
      </c>
      <c r="F262" s="408" t="str">
        <f t="array" ref="F262">IFERROR(IF(INDEX('Disaggregation Data'!$L$159:$L$310,MATCH(RIGHT(M262,255),RIGHT('Disaggregation Data'!$J$159:$J$310,255),0))=0,"",INDEX('Disaggregation Data'!$L$159:$L$310,MATCH(RIGHT(M262,255),RIGHT('Disaggregation Data'!J$159:$J$310,255),0))),"")</f>
        <v/>
      </c>
      <c r="G262" s="408" t="str">
        <f t="array" ref="G262">IFERROR(IF(INDEX('Disaggregation Data'!$M$159:$M$310,MATCH(RIGHT(M262,255),RIGHT('Disaggregation Data'!$J$159:$J$310,255),0))=0,"",INDEX('Disaggregation Data'!$M$159:$M$310,MATCH(RIGHT(M262,255),RIGHT('Disaggregation Data'!J$159:$J$310,255),0))),"")</f>
        <v/>
      </c>
      <c r="H262" s="406" t="str">
        <f t="array" ref="H262">IFERROR(IF(INDEX('Disaggregation Data'!$N$159:$N$310,MATCH(RIGHT(M262,255),RIGHT('Disaggregation Data'!$J$159:$J$310,255),0))=0,"",INDEX('Disaggregation Data'!$N$159:$N$310,MATCH(RIGHT(M262,255),RIGHT('Disaggregation Data'!J$159:$J$310,255),0))),"")</f>
        <v/>
      </c>
      <c r="I262" s="514" t="str">
        <f t="array" ref="I262">IFERROR(IF(INDEX('Disaggregation Records'!$G$59:$G$92,MATCH(RIGHT(L262,255),RIGHT('Disaggregation Records'!$D$59:$D$92,255),0))=0,"",INDEX('Disaggregation Records'!$G$59:$G$92,MATCH(RIGHT(L262,255),RIGHT('Disaggregation Records'!$D$59:$D$92,255),0))),"")</f>
        <v/>
      </c>
      <c r="J262" s="513" t="s">
        <v>767</v>
      </c>
      <c r="K262" s="513">
        <f t="shared" si="16"/>
        <v>84</v>
      </c>
      <c r="L262" s="513" t="str">
        <f t="shared" si="17"/>
        <v/>
      </c>
      <c r="M262" s="513" t="str">
        <f t="shared" si="18"/>
        <v/>
      </c>
      <c r="N262" s="513" t="b">
        <f t="shared" si="19"/>
        <v>0</v>
      </c>
      <c r="O262" s="521" t="s">
        <v>1787</v>
      </c>
      <c r="P262" s="349"/>
      <c r="Q262" s="338"/>
      <c r="U262" s="515"/>
      <c r="V262" s="515"/>
    </row>
    <row r="263" spans="1:22" ht="37.5" customHeight="1" x14ac:dyDescent="0.25">
      <c r="A263" s="465">
        <v>10</v>
      </c>
      <c r="B263" s="517" t="str">
        <f>IFERROR(VLOOKUP(A263,'Outcome Indicators - Section C'!$A$10:$S$27,19,FALSE),"")</f>
        <v/>
      </c>
      <c r="C263" s="518" t="str">
        <f t="array" ref="C263">IFERROR(IF(INDEX('Disaggregation Records'!$E$59:$E$92,MATCH(RIGHT(L263,255),RIGHT('Disaggregation Records'!$D$59:$D$92,255),0))=0,"",INDEX('Disaggregation Records'!$E$59:$E$92,MATCH(RIGHT(L263,255),RIGHT('Disaggregation Records'!$D$59:$D$92,255),0))),"")</f>
        <v/>
      </c>
      <c r="D263" s="518" t="str">
        <f t="array" ref="D263">IFERROR(IF(INDEX('Disaggregation Records'!$F$59:$F$92,MATCH(RIGHT(L263,255),RIGHT('Disaggregation Records'!$D$59:$D$92,255),0))=0,"",INDEX('Disaggregation Records'!$F$59:$F$92,MATCH(RIGHT(L263,255),RIGHT('Disaggregation Records'!$D$59:$D$92,255),0))),"")</f>
        <v/>
      </c>
      <c r="E263" s="408" t="str">
        <f t="array" ref="E263">IFERROR(IF(INDEX('Disaggregation Data'!$K$159:$K$310,MATCH(RIGHT(M263,255),RIGHT('Disaggregation Data'!$J$159:$J$310,255),0))=0,"",INDEX('Disaggregation Data'!$K$159:$K$310,MATCH(RIGHT(M263,255),RIGHT('Disaggregation Data'!J$159:$J$310,255),0))),"")</f>
        <v/>
      </c>
      <c r="F263" s="408" t="str">
        <f t="array" ref="F263">IFERROR(IF(INDEX('Disaggregation Data'!$L$159:$L$310,MATCH(RIGHT(M263,255),RIGHT('Disaggregation Data'!$J$159:$J$310,255),0))=0,"",INDEX('Disaggregation Data'!$L$159:$L$310,MATCH(RIGHT(M263,255),RIGHT('Disaggregation Data'!J$159:$J$310,255),0))),"")</f>
        <v/>
      </c>
      <c r="G263" s="408" t="str">
        <f t="array" ref="G263">IFERROR(IF(INDEX('Disaggregation Data'!$M$159:$M$310,MATCH(RIGHT(M263,255),RIGHT('Disaggregation Data'!$J$159:$J$310,255),0))=0,"",INDEX('Disaggregation Data'!$M$159:$M$310,MATCH(RIGHT(M263,255),RIGHT('Disaggregation Data'!J$159:$J$310,255),0))),"")</f>
        <v/>
      </c>
      <c r="H263" s="406" t="str">
        <f t="array" ref="H263">IFERROR(IF(INDEX('Disaggregation Data'!$N$159:$N$310,MATCH(RIGHT(M263,255),RIGHT('Disaggregation Data'!$J$159:$J$310,255),0))=0,"",INDEX('Disaggregation Data'!$N$159:$N$310,MATCH(RIGHT(M263,255),RIGHT('Disaggregation Data'!J$159:$J$310,255),0))),"")</f>
        <v/>
      </c>
      <c r="I263" s="514" t="str">
        <f t="array" ref="I263">IFERROR(IF(INDEX('Disaggregation Records'!$G$59:$G$92,MATCH(RIGHT(L263,255),RIGHT('Disaggregation Records'!$D$59:$D$92,255),0))=0,"",INDEX('Disaggregation Records'!$G$59:$G$92,MATCH(RIGHT(L263,255),RIGHT('Disaggregation Records'!$D$59:$D$92,255),0))),"")</f>
        <v/>
      </c>
      <c r="J263" s="513" t="s">
        <v>767</v>
      </c>
      <c r="K263" s="513">
        <f t="shared" si="16"/>
        <v>85</v>
      </c>
      <c r="L263" s="513" t="str">
        <f t="shared" si="17"/>
        <v/>
      </c>
      <c r="M263" s="513" t="str">
        <f t="shared" si="18"/>
        <v/>
      </c>
      <c r="N263" s="513" t="b">
        <f t="shared" si="19"/>
        <v>0</v>
      </c>
      <c r="O263" s="521" t="s">
        <v>1788</v>
      </c>
      <c r="P263" s="349"/>
      <c r="Q263" s="338"/>
      <c r="U263" s="515"/>
      <c r="V263" s="515"/>
    </row>
    <row r="264" spans="1:22" ht="37.5" customHeight="1" x14ac:dyDescent="0.25">
      <c r="A264" s="465">
        <v>10</v>
      </c>
      <c r="B264" s="517" t="str">
        <f>IFERROR(VLOOKUP(A264,'Outcome Indicators - Section C'!$A$10:$S$27,19,FALSE),"")</f>
        <v/>
      </c>
      <c r="C264" s="518" t="str">
        <f t="array" ref="C264">IFERROR(IF(INDEX('Disaggregation Records'!$E$59:$E$92,MATCH(RIGHT(L264,255),RIGHT('Disaggregation Records'!$D$59:$D$92,255),0))=0,"",INDEX('Disaggregation Records'!$E$59:$E$92,MATCH(RIGHT(L264,255),RIGHT('Disaggregation Records'!$D$59:$D$92,255),0))),"")</f>
        <v/>
      </c>
      <c r="D264" s="518" t="str">
        <f t="array" ref="D264">IFERROR(IF(INDEX('Disaggregation Records'!$F$59:$F$92,MATCH(RIGHT(L264,255),RIGHT('Disaggregation Records'!$D$59:$D$92,255),0))=0,"",INDEX('Disaggregation Records'!$F$59:$F$92,MATCH(RIGHT(L264,255),RIGHT('Disaggregation Records'!$D$59:$D$92,255),0))),"")</f>
        <v/>
      </c>
      <c r="E264" s="408" t="str">
        <f t="array" ref="E264">IFERROR(IF(INDEX('Disaggregation Data'!$K$159:$K$310,MATCH(RIGHT(M264,255),RIGHT('Disaggregation Data'!$J$159:$J$310,255),0))=0,"",INDEX('Disaggregation Data'!$K$159:$K$310,MATCH(RIGHT(M264,255),RIGHT('Disaggregation Data'!J$159:$J$310,255),0))),"")</f>
        <v/>
      </c>
      <c r="F264" s="408" t="str">
        <f t="array" ref="F264">IFERROR(IF(INDEX('Disaggregation Data'!$L$159:$L$310,MATCH(RIGHT(M264,255),RIGHT('Disaggregation Data'!$J$159:$J$310,255),0))=0,"",INDEX('Disaggregation Data'!$L$159:$L$310,MATCH(RIGHT(M264,255),RIGHT('Disaggregation Data'!J$159:$J$310,255),0))),"")</f>
        <v/>
      </c>
      <c r="G264" s="408" t="str">
        <f t="array" ref="G264">IFERROR(IF(INDEX('Disaggregation Data'!$M$159:$M$310,MATCH(RIGHT(M264,255),RIGHT('Disaggregation Data'!$J$159:$J$310,255),0))=0,"",INDEX('Disaggregation Data'!$M$159:$M$310,MATCH(RIGHT(M264,255),RIGHT('Disaggregation Data'!J$159:$J$310,255),0))),"")</f>
        <v/>
      </c>
      <c r="H264" s="406" t="str">
        <f t="array" ref="H264">IFERROR(IF(INDEX('Disaggregation Data'!$N$159:$N$310,MATCH(RIGHT(M264,255),RIGHT('Disaggregation Data'!$J$159:$J$310,255),0))=0,"",INDEX('Disaggregation Data'!$N$159:$N$310,MATCH(RIGHT(M264,255),RIGHT('Disaggregation Data'!J$159:$J$310,255),0))),"")</f>
        <v/>
      </c>
      <c r="I264" s="514" t="str">
        <f t="array" ref="I264">IFERROR(IF(INDEX('Disaggregation Records'!$G$59:$G$92,MATCH(RIGHT(L264,255),RIGHT('Disaggregation Records'!$D$59:$D$92,255),0))=0,"",INDEX('Disaggregation Records'!$G$59:$G$92,MATCH(RIGHT(L264,255),RIGHT('Disaggregation Records'!$D$59:$D$92,255),0))),"")</f>
        <v/>
      </c>
      <c r="J264" s="513" t="s">
        <v>767</v>
      </c>
      <c r="K264" s="513">
        <f t="shared" si="16"/>
        <v>86</v>
      </c>
      <c r="L264" s="513" t="str">
        <f t="shared" si="17"/>
        <v/>
      </c>
      <c r="M264" s="513" t="str">
        <f t="shared" si="18"/>
        <v/>
      </c>
      <c r="N264" s="513" t="b">
        <f t="shared" si="19"/>
        <v>0</v>
      </c>
      <c r="O264" s="521" t="s">
        <v>1789</v>
      </c>
      <c r="P264" s="349"/>
      <c r="Q264" s="338"/>
      <c r="U264" s="515"/>
      <c r="V264" s="515"/>
    </row>
    <row r="265" spans="1:22" ht="37.5" customHeight="1" x14ac:dyDescent="0.25">
      <c r="A265" s="465">
        <v>10</v>
      </c>
      <c r="B265" s="517" t="str">
        <f>IFERROR(VLOOKUP(A265,'Outcome Indicators - Section C'!$A$10:$S$27,19,FALSE),"")</f>
        <v/>
      </c>
      <c r="C265" s="518" t="str">
        <f t="array" ref="C265">IFERROR(IF(INDEX('Disaggregation Records'!$E$59:$E$92,MATCH(RIGHT(L265,255),RIGHT('Disaggregation Records'!$D$59:$D$92,255),0))=0,"",INDEX('Disaggregation Records'!$E$59:$E$92,MATCH(RIGHT(L265,255),RIGHT('Disaggregation Records'!$D$59:$D$92,255),0))),"")</f>
        <v/>
      </c>
      <c r="D265" s="518" t="str">
        <f t="array" ref="D265">IFERROR(IF(INDEX('Disaggregation Records'!$F$59:$F$92,MATCH(RIGHT(L265,255),RIGHT('Disaggregation Records'!$D$59:$D$92,255),0))=0,"",INDEX('Disaggregation Records'!$F$59:$F$92,MATCH(RIGHT(L265,255),RIGHT('Disaggregation Records'!$D$59:$D$92,255),0))),"")</f>
        <v/>
      </c>
      <c r="E265" s="408" t="str">
        <f t="array" ref="E265">IFERROR(IF(INDEX('Disaggregation Data'!$K$159:$K$310,MATCH(RIGHT(M265,255),RIGHT('Disaggregation Data'!$J$159:$J$310,255),0))=0,"",INDEX('Disaggregation Data'!$K$159:$K$310,MATCH(RIGHT(M265,255),RIGHT('Disaggregation Data'!J$159:$J$310,255),0))),"")</f>
        <v/>
      </c>
      <c r="F265" s="408" t="str">
        <f t="array" ref="F265">IFERROR(IF(INDEX('Disaggregation Data'!$L$159:$L$310,MATCH(RIGHT(M265,255),RIGHT('Disaggregation Data'!$J$159:$J$310,255),0))=0,"",INDEX('Disaggregation Data'!$L$159:$L$310,MATCH(RIGHT(M265,255),RIGHT('Disaggregation Data'!J$159:$J$310,255),0))),"")</f>
        <v/>
      </c>
      <c r="G265" s="408" t="str">
        <f t="array" ref="G265">IFERROR(IF(INDEX('Disaggregation Data'!$M$159:$M$310,MATCH(RIGHT(M265,255),RIGHT('Disaggregation Data'!$J$159:$J$310,255),0))=0,"",INDEX('Disaggregation Data'!$M$159:$M$310,MATCH(RIGHT(M265,255),RIGHT('Disaggregation Data'!J$159:$J$310,255),0))),"")</f>
        <v/>
      </c>
      <c r="H265" s="406" t="str">
        <f t="array" ref="H265">IFERROR(IF(INDEX('Disaggregation Data'!$N$159:$N$310,MATCH(RIGHT(M265,255),RIGHT('Disaggregation Data'!$J$159:$J$310,255),0))=0,"",INDEX('Disaggregation Data'!$N$159:$N$310,MATCH(RIGHT(M265,255),RIGHT('Disaggregation Data'!J$159:$J$310,255),0))),"")</f>
        <v/>
      </c>
      <c r="I265" s="514" t="str">
        <f t="array" ref="I265">IFERROR(IF(INDEX('Disaggregation Records'!$G$59:$G$92,MATCH(RIGHT(L265,255),RIGHT('Disaggregation Records'!$D$59:$D$92,255),0))=0,"",INDEX('Disaggregation Records'!$G$59:$G$92,MATCH(RIGHT(L265,255),RIGHT('Disaggregation Records'!$D$59:$D$92,255),0))),"")</f>
        <v/>
      </c>
      <c r="J265" s="513" t="s">
        <v>767</v>
      </c>
      <c r="K265" s="513">
        <f t="shared" si="16"/>
        <v>87</v>
      </c>
      <c r="L265" s="513" t="str">
        <f t="shared" si="17"/>
        <v/>
      </c>
      <c r="M265" s="513" t="str">
        <f t="shared" si="18"/>
        <v/>
      </c>
      <c r="N265" s="513" t="b">
        <f t="shared" si="19"/>
        <v>0</v>
      </c>
      <c r="O265" s="521" t="s">
        <v>1790</v>
      </c>
      <c r="P265" s="349"/>
      <c r="Q265" s="338"/>
      <c r="U265" s="515"/>
      <c r="V265" s="515"/>
    </row>
    <row r="266" spans="1:22" ht="37.5" customHeight="1" x14ac:dyDescent="0.25">
      <c r="A266" s="465">
        <v>10</v>
      </c>
      <c r="B266" s="517" t="str">
        <f>IFERROR(VLOOKUP(A266,'Outcome Indicators - Section C'!$A$10:$S$27,19,FALSE),"")</f>
        <v/>
      </c>
      <c r="C266" s="518" t="str">
        <f t="array" ref="C266">IFERROR(IF(INDEX('Disaggregation Records'!$E$59:$E$92,MATCH(RIGHT(L266,255),RIGHT('Disaggregation Records'!$D$59:$D$92,255),0))=0,"",INDEX('Disaggregation Records'!$E$59:$E$92,MATCH(RIGHT(L266,255),RIGHT('Disaggregation Records'!$D$59:$D$92,255),0))),"")</f>
        <v/>
      </c>
      <c r="D266" s="518" t="str">
        <f t="array" ref="D266">IFERROR(IF(INDEX('Disaggregation Records'!$F$59:$F$92,MATCH(RIGHT(L266,255),RIGHT('Disaggregation Records'!$D$59:$D$92,255),0))=0,"",INDEX('Disaggregation Records'!$F$59:$F$92,MATCH(RIGHT(L266,255),RIGHT('Disaggregation Records'!$D$59:$D$92,255),0))),"")</f>
        <v/>
      </c>
      <c r="E266" s="408" t="str">
        <f t="array" ref="E266">IFERROR(IF(INDEX('Disaggregation Data'!$K$159:$K$310,MATCH(RIGHT(M266,255),RIGHT('Disaggregation Data'!$J$159:$J$310,255),0))=0,"",INDEX('Disaggregation Data'!$K$159:$K$310,MATCH(RIGHT(M266,255),RIGHT('Disaggregation Data'!J$159:$J$310,255),0))),"")</f>
        <v/>
      </c>
      <c r="F266" s="408" t="str">
        <f t="array" ref="F266">IFERROR(IF(INDEX('Disaggregation Data'!$L$159:$L$310,MATCH(RIGHT(M266,255),RIGHT('Disaggregation Data'!$J$159:$J$310,255),0))=0,"",INDEX('Disaggregation Data'!$L$159:$L$310,MATCH(RIGHT(M266,255),RIGHT('Disaggregation Data'!J$159:$J$310,255),0))),"")</f>
        <v/>
      </c>
      <c r="G266" s="408" t="str">
        <f t="array" ref="G266">IFERROR(IF(INDEX('Disaggregation Data'!$M$159:$M$310,MATCH(RIGHT(M266,255),RIGHT('Disaggregation Data'!$J$159:$J$310,255),0))=0,"",INDEX('Disaggregation Data'!$M$159:$M$310,MATCH(RIGHT(M266,255),RIGHT('Disaggregation Data'!J$159:$J$310,255),0))),"")</f>
        <v/>
      </c>
      <c r="H266" s="406" t="str">
        <f t="array" ref="H266">IFERROR(IF(INDEX('Disaggregation Data'!$N$159:$N$310,MATCH(RIGHT(M266,255),RIGHT('Disaggregation Data'!$J$159:$J$310,255),0))=0,"",INDEX('Disaggregation Data'!$N$159:$N$310,MATCH(RIGHT(M266,255),RIGHT('Disaggregation Data'!J$159:$J$310,255),0))),"")</f>
        <v/>
      </c>
      <c r="I266" s="514" t="str">
        <f t="array" ref="I266">IFERROR(IF(INDEX('Disaggregation Records'!$G$59:$G$92,MATCH(RIGHT(L266,255),RIGHT('Disaggregation Records'!$D$59:$D$92,255),0))=0,"",INDEX('Disaggregation Records'!$G$59:$G$92,MATCH(RIGHT(L266,255),RIGHT('Disaggregation Records'!$D$59:$D$92,255),0))),"")</f>
        <v/>
      </c>
      <c r="J266" s="513" t="s">
        <v>767</v>
      </c>
      <c r="K266" s="513">
        <f t="shared" si="16"/>
        <v>88</v>
      </c>
      <c r="L266" s="513" t="str">
        <f t="shared" si="17"/>
        <v/>
      </c>
      <c r="M266" s="513" t="str">
        <f t="shared" si="18"/>
        <v/>
      </c>
      <c r="N266" s="513" t="b">
        <f t="shared" si="19"/>
        <v>0</v>
      </c>
      <c r="O266" s="521" t="s">
        <v>1791</v>
      </c>
      <c r="P266" s="349"/>
      <c r="Q266" s="338"/>
      <c r="U266" s="515"/>
      <c r="V266" s="515"/>
    </row>
    <row r="267" spans="1:22" ht="37.5" customHeight="1" x14ac:dyDescent="0.25">
      <c r="A267" s="465">
        <v>10</v>
      </c>
      <c r="B267" s="517" t="str">
        <f>IFERROR(VLOOKUP(A267,'Outcome Indicators - Section C'!$A$10:$S$27,19,FALSE),"")</f>
        <v/>
      </c>
      <c r="C267" s="518" t="str">
        <f t="array" ref="C267">IFERROR(IF(INDEX('Disaggregation Records'!$E$59:$E$92,MATCH(RIGHT(L267,255),RIGHT('Disaggregation Records'!$D$59:$D$92,255),0))=0,"",INDEX('Disaggregation Records'!$E$59:$E$92,MATCH(RIGHT(L267,255),RIGHT('Disaggregation Records'!$D$59:$D$92,255),0))),"")</f>
        <v/>
      </c>
      <c r="D267" s="518" t="str">
        <f t="array" ref="D267">IFERROR(IF(INDEX('Disaggregation Records'!$F$59:$F$92,MATCH(RIGHT(L267,255),RIGHT('Disaggregation Records'!$D$59:$D$92,255),0))=0,"",INDEX('Disaggregation Records'!$F$59:$F$92,MATCH(RIGHT(L267,255),RIGHT('Disaggregation Records'!$D$59:$D$92,255),0))),"")</f>
        <v/>
      </c>
      <c r="E267" s="408" t="str">
        <f t="array" ref="E267">IFERROR(IF(INDEX('Disaggregation Data'!$K$159:$K$310,MATCH(RIGHT(M267,255),RIGHT('Disaggregation Data'!$J$159:$J$310,255),0))=0,"",INDEX('Disaggregation Data'!$K$159:$K$310,MATCH(RIGHT(M267,255),RIGHT('Disaggregation Data'!J$159:$J$310,255),0))),"")</f>
        <v/>
      </c>
      <c r="F267" s="408" t="str">
        <f t="array" ref="F267">IFERROR(IF(INDEX('Disaggregation Data'!$L$159:$L$310,MATCH(RIGHT(M267,255),RIGHT('Disaggregation Data'!$J$159:$J$310,255),0))=0,"",INDEX('Disaggregation Data'!$L$159:$L$310,MATCH(RIGHT(M267,255),RIGHT('Disaggregation Data'!J$159:$J$310,255),0))),"")</f>
        <v/>
      </c>
      <c r="G267" s="408" t="str">
        <f t="array" ref="G267">IFERROR(IF(INDEX('Disaggregation Data'!$M$159:$M$310,MATCH(RIGHT(M267,255),RIGHT('Disaggregation Data'!$J$159:$J$310,255),0))=0,"",INDEX('Disaggregation Data'!$M$159:$M$310,MATCH(RIGHT(M267,255),RIGHT('Disaggregation Data'!J$159:$J$310,255),0))),"")</f>
        <v/>
      </c>
      <c r="H267" s="406" t="str">
        <f t="array" ref="H267">IFERROR(IF(INDEX('Disaggregation Data'!$N$159:$N$310,MATCH(RIGHT(M267,255),RIGHT('Disaggregation Data'!$J$159:$J$310,255),0))=0,"",INDEX('Disaggregation Data'!$N$159:$N$310,MATCH(RIGHT(M267,255),RIGHT('Disaggregation Data'!J$159:$J$310,255),0))),"")</f>
        <v/>
      </c>
      <c r="I267" s="514" t="str">
        <f t="array" ref="I267">IFERROR(IF(INDEX('Disaggregation Records'!$G$59:$G$92,MATCH(RIGHT(L267,255),RIGHT('Disaggregation Records'!$D$59:$D$92,255),0))=0,"",INDEX('Disaggregation Records'!$G$59:$G$92,MATCH(RIGHT(L267,255),RIGHT('Disaggregation Records'!$D$59:$D$92,255),0))),"")</f>
        <v/>
      </c>
      <c r="J267" s="513" t="s">
        <v>767</v>
      </c>
      <c r="K267" s="513">
        <f t="shared" si="16"/>
        <v>89</v>
      </c>
      <c r="L267" s="513" t="str">
        <f t="shared" si="17"/>
        <v/>
      </c>
      <c r="M267" s="513" t="str">
        <f t="shared" si="18"/>
        <v/>
      </c>
      <c r="N267" s="513" t="b">
        <f t="shared" si="19"/>
        <v>0</v>
      </c>
      <c r="O267" s="521" t="s">
        <v>1792</v>
      </c>
      <c r="P267" s="349"/>
      <c r="Q267" s="338"/>
      <c r="U267" s="515"/>
      <c r="V267" s="515"/>
    </row>
    <row r="268" spans="1:22" ht="37.5" customHeight="1" x14ac:dyDescent="0.25">
      <c r="A268" s="465">
        <v>11</v>
      </c>
      <c r="B268" s="517" t="str">
        <f>IFERROR(VLOOKUP(A268,'Outcome Indicators - Section C'!$A$10:$S$27,19,FALSE),"")</f>
        <v/>
      </c>
      <c r="C268" s="518" t="str">
        <f t="array" ref="C268">IFERROR(IF(INDEX('Disaggregation Records'!$E$59:$E$92,MATCH(RIGHT(L268,255),RIGHT('Disaggregation Records'!$D$59:$D$92,255),0))=0,"",INDEX('Disaggregation Records'!$E$59:$E$92,MATCH(RIGHT(L268,255),RIGHT('Disaggregation Records'!$D$59:$D$92,255),0))),"")</f>
        <v/>
      </c>
      <c r="D268" s="518" t="str">
        <f t="array" ref="D268">IFERROR(IF(INDEX('Disaggregation Records'!$F$59:$F$92,MATCH(RIGHT(L268,255),RIGHT('Disaggregation Records'!$D$59:$D$92,255),0))=0,"",INDEX('Disaggregation Records'!$F$59:$F$92,MATCH(RIGHT(L268,255),RIGHT('Disaggregation Records'!$D$59:$D$92,255),0))),"")</f>
        <v/>
      </c>
      <c r="E268" s="408" t="str">
        <f t="array" ref="E268">IFERROR(IF(INDEX('Disaggregation Data'!$K$159:$K$310,MATCH(RIGHT(M268,255),RIGHT('Disaggregation Data'!$J$159:$J$310,255),0))=0,"",INDEX('Disaggregation Data'!$K$159:$K$310,MATCH(RIGHT(M268,255),RIGHT('Disaggregation Data'!J$159:$J$310,255),0))),"")</f>
        <v/>
      </c>
      <c r="F268" s="408" t="str">
        <f t="array" ref="F268">IFERROR(IF(INDEX('Disaggregation Data'!$L$159:$L$310,MATCH(RIGHT(M268,255),RIGHT('Disaggregation Data'!$J$159:$J$310,255),0))=0,"",INDEX('Disaggregation Data'!$L$159:$L$310,MATCH(RIGHT(M268,255),RIGHT('Disaggregation Data'!J$159:$J$310,255),0))),"")</f>
        <v/>
      </c>
      <c r="G268" s="408" t="str">
        <f t="array" ref="G268">IFERROR(IF(INDEX('Disaggregation Data'!$M$159:$M$310,MATCH(RIGHT(M268,255),RIGHT('Disaggregation Data'!$J$159:$J$310,255),0))=0,"",INDEX('Disaggregation Data'!$M$159:$M$310,MATCH(RIGHT(M268,255),RIGHT('Disaggregation Data'!J$159:$J$310,255),0))),"")</f>
        <v/>
      </c>
      <c r="H268" s="406" t="str">
        <f t="array" ref="H268">IFERROR(IF(INDEX('Disaggregation Data'!$N$159:$N$310,MATCH(RIGHT(M268,255),RIGHT('Disaggregation Data'!$J$159:$J$310,255),0))=0,"",INDEX('Disaggregation Data'!$N$159:$N$310,MATCH(RIGHT(M268,255),RIGHT('Disaggregation Data'!J$159:$J$310,255),0))),"")</f>
        <v/>
      </c>
      <c r="I268" s="514" t="str">
        <f t="array" ref="I268">IFERROR(IF(INDEX('Disaggregation Records'!$G$59:$G$92,MATCH(RIGHT(L268,255),RIGHT('Disaggregation Records'!$D$59:$D$92,255),0))=0,"",INDEX('Disaggregation Records'!$G$59:$G$92,MATCH(RIGHT(L268,255),RIGHT('Disaggregation Records'!$D$59:$D$92,255),0))),"")</f>
        <v/>
      </c>
      <c r="J268" s="513" t="s">
        <v>768</v>
      </c>
      <c r="K268" s="513">
        <f t="shared" si="16"/>
        <v>90</v>
      </c>
      <c r="L268" s="513" t="str">
        <f t="shared" si="17"/>
        <v/>
      </c>
      <c r="M268" s="513" t="str">
        <f t="shared" si="18"/>
        <v/>
      </c>
      <c r="N268" s="513" t="b">
        <f t="shared" si="19"/>
        <v>0</v>
      </c>
      <c r="O268" s="521" t="s">
        <v>1793</v>
      </c>
      <c r="P268" s="349"/>
      <c r="Q268" s="338"/>
      <c r="U268" s="515"/>
      <c r="V268" s="515"/>
    </row>
    <row r="269" spans="1:22" ht="37.5" customHeight="1" x14ac:dyDescent="0.25">
      <c r="A269" s="465">
        <v>11</v>
      </c>
      <c r="B269" s="517" t="str">
        <f>IFERROR(VLOOKUP(A269,'Outcome Indicators - Section C'!$A$10:$S$27,19,FALSE),"")</f>
        <v/>
      </c>
      <c r="C269" s="518" t="str">
        <f t="array" ref="C269">IFERROR(IF(INDEX('Disaggregation Records'!$E$59:$E$92,MATCH(RIGHT(L269,255),RIGHT('Disaggregation Records'!$D$59:$D$92,255),0))=0,"",INDEX('Disaggregation Records'!$E$59:$E$92,MATCH(RIGHT(L269,255),RIGHT('Disaggregation Records'!$D$59:$D$92,255),0))),"")</f>
        <v/>
      </c>
      <c r="D269" s="518" t="str">
        <f t="array" ref="D269">IFERROR(IF(INDEX('Disaggregation Records'!$F$59:$F$92,MATCH(RIGHT(L269,255),RIGHT('Disaggregation Records'!$D$59:$D$92,255),0))=0,"",INDEX('Disaggregation Records'!$F$59:$F$92,MATCH(RIGHT(L269,255),RIGHT('Disaggregation Records'!$D$59:$D$92,255),0))),"")</f>
        <v/>
      </c>
      <c r="E269" s="408" t="str">
        <f t="array" ref="E269">IFERROR(IF(INDEX('Disaggregation Data'!$K$159:$K$310,MATCH(RIGHT(M269,255),RIGHT('Disaggregation Data'!$J$159:$J$310,255),0))=0,"",INDEX('Disaggregation Data'!$K$159:$K$310,MATCH(RIGHT(M269,255),RIGHT('Disaggregation Data'!J$159:$J$310,255),0))),"")</f>
        <v/>
      </c>
      <c r="F269" s="408" t="str">
        <f t="array" ref="F269">IFERROR(IF(INDEX('Disaggregation Data'!$L$159:$L$310,MATCH(RIGHT(M269,255),RIGHT('Disaggregation Data'!$J$159:$J$310,255),0))=0,"",INDEX('Disaggregation Data'!$L$159:$L$310,MATCH(RIGHT(M269,255),RIGHT('Disaggregation Data'!J$159:$J$310,255),0))),"")</f>
        <v/>
      </c>
      <c r="G269" s="408" t="str">
        <f t="array" ref="G269">IFERROR(IF(INDEX('Disaggregation Data'!$M$159:$M$310,MATCH(RIGHT(M269,255),RIGHT('Disaggregation Data'!$J$159:$J$310,255),0))=0,"",INDEX('Disaggregation Data'!$M$159:$M$310,MATCH(RIGHT(M269,255),RIGHT('Disaggregation Data'!J$159:$J$310,255),0))),"")</f>
        <v/>
      </c>
      <c r="H269" s="406" t="str">
        <f t="array" ref="H269">IFERROR(IF(INDEX('Disaggregation Data'!$N$159:$N$310,MATCH(RIGHT(M269,255),RIGHT('Disaggregation Data'!$J$159:$J$310,255),0))=0,"",INDEX('Disaggregation Data'!$N$159:$N$310,MATCH(RIGHT(M269,255),RIGHT('Disaggregation Data'!J$159:$J$310,255),0))),"")</f>
        <v/>
      </c>
      <c r="I269" s="514" t="str">
        <f t="array" ref="I269">IFERROR(IF(INDEX('Disaggregation Records'!$G$59:$G$92,MATCH(RIGHT(L269,255),RIGHT('Disaggregation Records'!$D$59:$D$92,255),0))=0,"",INDEX('Disaggregation Records'!$G$59:$G$92,MATCH(RIGHT(L269,255),RIGHT('Disaggregation Records'!$D$59:$D$92,255),0))),"")</f>
        <v/>
      </c>
      <c r="J269" s="513" t="s">
        <v>768</v>
      </c>
      <c r="K269" s="513">
        <f t="shared" si="16"/>
        <v>91</v>
      </c>
      <c r="L269" s="513" t="str">
        <f t="shared" si="17"/>
        <v/>
      </c>
      <c r="M269" s="513" t="str">
        <f t="shared" si="18"/>
        <v/>
      </c>
      <c r="N269" s="513" t="b">
        <f t="shared" si="19"/>
        <v>0</v>
      </c>
      <c r="O269" s="521" t="s">
        <v>1794</v>
      </c>
      <c r="P269" s="349"/>
      <c r="Q269" s="338"/>
      <c r="U269" s="515"/>
      <c r="V269" s="515"/>
    </row>
    <row r="270" spans="1:22" ht="37.5" customHeight="1" x14ac:dyDescent="0.25">
      <c r="A270" s="465">
        <v>11</v>
      </c>
      <c r="B270" s="517" t="str">
        <f>IFERROR(VLOOKUP(A270,'Outcome Indicators - Section C'!$A$10:$S$27,19,FALSE),"")</f>
        <v/>
      </c>
      <c r="C270" s="518" t="str">
        <f t="array" ref="C270">IFERROR(IF(INDEX('Disaggregation Records'!$E$59:$E$92,MATCH(RIGHT(L270,255),RIGHT('Disaggregation Records'!$D$59:$D$92,255),0))=0,"",INDEX('Disaggregation Records'!$E$59:$E$92,MATCH(RIGHT(L270,255),RIGHT('Disaggregation Records'!$D$59:$D$92,255),0))),"")</f>
        <v/>
      </c>
      <c r="D270" s="518" t="str">
        <f t="array" ref="D270">IFERROR(IF(INDEX('Disaggregation Records'!$F$59:$F$92,MATCH(RIGHT(L270,255),RIGHT('Disaggregation Records'!$D$59:$D$92,255),0))=0,"",INDEX('Disaggregation Records'!$F$59:$F$92,MATCH(RIGHT(L270,255),RIGHT('Disaggregation Records'!$D$59:$D$92,255),0))),"")</f>
        <v/>
      </c>
      <c r="E270" s="408" t="str">
        <f t="array" ref="E270">IFERROR(IF(INDEX('Disaggregation Data'!$K$159:$K$310,MATCH(RIGHT(M270,255),RIGHT('Disaggregation Data'!$J$159:$J$310,255),0))=0,"",INDEX('Disaggregation Data'!$K$159:$K$310,MATCH(RIGHT(M270,255),RIGHT('Disaggregation Data'!J$159:$J$310,255),0))),"")</f>
        <v/>
      </c>
      <c r="F270" s="408" t="str">
        <f t="array" ref="F270">IFERROR(IF(INDEX('Disaggregation Data'!$L$159:$L$310,MATCH(RIGHT(M270,255),RIGHT('Disaggregation Data'!$J$159:$J$310,255),0))=0,"",INDEX('Disaggregation Data'!$L$159:$L$310,MATCH(RIGHT(M270,255),RIGHT('Disaggregation Data'!J$159:$J$310,255),0))),"")</f>
        <v/>
      </c>
      <c r="G270" s="408" t="str">
        <f t="array" ref="G270">IFERROR(IF(INDEX('Disaggregation Data'!$M$159:$M$310,MATCH(RIGHT(M270,255),RIGHT('Disaggregation Data'!$J$159:$J$310,255),0))=0,"",INDEX('Disaggregation Data'!$M$159:$M$310,MATCH(RIGHT(M270,255),RIGHT('Disaggregation Data'!J$159:$J$310,255),0))),"")</f>
        <v/>
      </c>
      <c r="H270" s="406" t="str">
        <f t="array" ref="H270">IFERROR(IF(INDEX('Disaggregation Data'!$N$159:$N$310,MATCH(RIGHT(M270,255),RIGHT('Disaggregation Data'!$J$159:$J$310,255),0))=0,"",INDEX('Disaggregation Data'!$N$159:$N$310,MATCH(RIGHT(M270,255),RIGHT('Disaggregation Data'!J$159:$J$310,255),0))),"")</f>
        <v/>
      </c>
      <c r="I270" s="514" t="str">
        <f t="array" ref="I270">IFERROR(IF(INDEX('Disaggregation Records'!$G$59:$G$92,MATCH(RIGHT(L270,255),RIGHT('Disaggregation Records'!$D$59:$D$92,255),0))=0,"",INDEX('Disaggregation Records'!$G$59:$G$92,MATCH(RIGHT(L270,255),RIGHT('Disaggregation Records'!$D$59:$D$92,255),0))),"")</f>
        <v/>
      </c>
      <c r="J270" s="513" t="s">
        <v>768</v>
      </c>
      <c r="K270" s="513">
        <f t="shared" si="16"/>
        <v>92</v>
      </c>
      <c r="L270" s="513" t="str">
        <f t="shared" si="17"/>
        <v/>
      </c>
      <c r="M270" s="513" t="str">
        <f t="shared" si="18"/>
        <v/>
      </c>
      <c r="N270" s="513" t="b">
        <f t="shared" si="19"/>
        <v>0</v>
      </c>
      <c r="O270" s="521" t="s">
        <v>1795</v>
      </c>
      <c r="P270" s="349"/>
      <c r="Q270" s="338"/>
      <c r="U270" s="515"/>
      <c r="V270" s="515"/>
    </row>
    <row r="271" spans="1:22" ht="37.5" customHeight="1" x14ac:dyDescent="0.25">
      <c r="A271" s="465">
        <v>11</v>
      </c>
      <c r="B271" s="517" t="str">
        <f>IFERROR(VLOOKUP(A271,'Outcome Indicators - Section C'!$A$10:$S$27,19,FALSE),"")</f>
        <v/>
      </c>
      <c r="C271" s="518" t="str">
        <f t="array" ref="C271">IFERROR(IF(INDEX('Disaggregation Records'!$E$59:$E$92,MATCH(RIGHT(L271,255),RIGHT('Disaggregation Records'!$D$59:$D$92,255),0))=0,"",INDEX('Disaggregation Records'!$E$59:$E$92,MATCH(RIGHT(L271,255),RIGHT('Disaggregation Records'!$D$59:$D$92,255),0))),"")</f>
        <v/>
      </c>
      <c r="D271" s="518" t="str">
        <f t="array" ref="D271">IFERROR(IF(INDEX('Disaggregation Records'!$F$59:$F$92,MATCH(RIGHT(L271,255),RIGHT('Disaggregation Records'!$D$59:$D$92,255),0))=0,"",INDEX('Disaggregation Records'!$F$59:$F$92,MATCH(RIGHT(L271,255),RIGHT('Disaggregation Records'!$D$59:$D$92,255),0))),"")</f>
        <v/>
      </c>
      <c r="E271" s="408" t="str">
        <f t="array" ref="E271">IFERROR(IF(INDEX('Disaggregation Data'!$K$159:$K$310,MATCH(RIGHT(M271,255),RIGHT('Disaggregation Data'!$J$159:$J$310,255),0))=0,"",INDEX('Disaggregation Data'!$K$159:$K$310,MATCH(RIGHT(M271,255),RIGHT('Disaggregation Data'!J$159:$J$310,255),0))),"")</f>
        <v/>
      </c>
      <c r="F271" s="408" t="str">
        <f t="array" ref="F271">IFERROR(IF(INDEX('Disaggregation Data'!$L$159:$L$310,MATCH(RIGHT(M271,255),RIGHT('Disaggregation Data'!$J$159:$J$310,255),0))=0,"",INDEX('Disaggregation Data'!$L$159:$L$310,MATCH(RIGHT(M271,255),RIGHT('Disaggregation Data'!J$159:$J$310,255),0))),"")</f>
        <v/>
      </c>
      <c r="G271" s="408" t="str">
        <f t="array" ref="G271">IFERROR(IF(INDEX('Disaggregation Data'!$M$159:$M$310,MATCH(RIGHT(M271,255),RIGHT('Disaggregation Data'!$J$159:$J$310,255),0))=0,"",INDEX('Disaggregation Data'!$M$159:$M$310,MATCH(RIGHT(M271,255),RIGHT('Disaggregation Data'!J$159:$J$310,255),0))),"")</f>
        <v/>
      </c>
      <c r="H271" s="406" t="str">
        <f t="array" ref="H271">IFERROR(IF(INDEX('Disaggregation Data'!$N$159:$N$310,MATCH(RIGHT(M271,255),RIGHT('Disaggregation Data'!$J$159:$J$310,255),0))=0,"",INDEX('Disaggregation Data'!$N$159:$N$310,MATCH(RIGHT(M271,255),RIGHT('Disaggregation Data'!J$159:$J$310,255),0))),"")</f>
        <v/>
      </c>
      <c r="I271" s="514" t="str">
        <f t="array" ref="I271">IFERROR(IF(INDEX('Disaggregation Records'!$G$59:$G$92,MATCH(RIGHT(L271,255),RIGHT('Disaggregation Records'!$D$59:$D$92,255),0))=0,"",INDEX('Disaggregation Records'!$G$59:$G$92,MATCH(RIGHT(L271,255),RIGHT('Disaggregation Records'!$D$59:$D$92,255),0))),"")</f>
        <v/>
      </c>
      <c r="J271" s="513" t="s">
        <v>768</v>
      </c>
      <c r="K271" s="513">
        <f t="shared" si="16"/>
        <v>93</v>
      </c>
      <c r="L271" s="513" t="str">
        <f t="shared" si="17"/>
        <v/>
      </c>
      <c r="M271" s="513" t="str">
        <f t="shared" si="18"/>
        <v/>
      </c>
      <c r="N271" s="513" t="b">
        <f t="shared" si="19"/>
        <v>0</v>
      </c>
      <c r="O271" s="521" t="s">
        <v>1796</v>
      </c>
      <c r="P271" s="349"/>
      <c r="Q271" s="338"/>
      <c r="U271" s="515"/>
      <c r="V271" s="515"/>
    </row>
    <row r="272" spans="1:22" ht="37.5" customHeight="1" x14ac:dyDescent="0.25">
      <c r="A272" s="465">
        <v>11</v>
      </c>
      <c r="B272" s="517" t="str">
        <f>IFERROR(VLOOKUP(A272,'Outcome Indicators - Section C'!$A$10:$S$27,19,FALSE),"")</f>
        <v/>
      </c>
      <c r="C272" s="518" t="str">
        <f t="array" ref="C272">IFERROR(IF(INDEX('Disaggregation Records'!$E$59:$E$92,MATCH(RIGHT(L272,255),RIGHT('Disaggregation Records'!$D$59:$D$92,255),0))=0,"",INDEX('Disaggregation Records'!$E$59:$E$92,MATCH(RIGHT(L272,255),RIGHT('Disaggregation Records'!$D$59:$D$92,255),0))),"")</f>
        <v/>
      </c>
      <c r="D272" s="518" t="str">
        <f t="array" ref="D272">IFERROR(IF(INDEX('Disaggregation Records'!$F$59:$F$92,MATCH(RIGHT(L272,255),RIGHT('Disaggregation Records'!$D$59:$D$92,255),0))=0,"",INDEX('Disaggregation Records'!$F$59:$F$92,MATCH(RIGHT(L272,255),RIGHT('Disaggregation Records'!$D$59:$D$92,255),0))),"")</f>
        <v/>
      </c>
      <c r="E272" s="408" t="str">
        <f t="array" ref="E272">IFERROR(IF(INDEX('Disaggregation Data'!$K$159:$K$310,MATCH(RIGHT(M272,255),RIGHT('Disaggregation Data'!$J$159:$J$310,255),0))=0,"",INDEX('Disaggregation Data'!$K$159:$K$310,MATCH(RIGHT(M272,255),RIGHT('Disaggregation Data'!J$159:$J$310,255),0))),"")</f>
        <v/>
      </c>
      <c r="F272" s="408" t="str">
        <f t="array" ref="F272">IFERROR(IF(INDEX('Disaggregation Data'!$L$159:$L$310,MATCH(RIGHT(M272,255),RIGHT('Disaggregation Data'!$J$159:$J$310,255),0))=0,"",INDEX('Disaggregation Data'!$L$159:$L$310,MATCH(RIGHT(M272,255),RIGHT('Disaggregation Data'!J$159:$J$310,255),0))),"")</f>
        <v/>
      </c>
      <c r="G272" s="408" t="str">
        <f t="array" ref="G272">IFERROR(IF(INDEX('Disaggregation Data'!$M$159:$M$310,MATCH(RIGHT(M272,255),RIGHT('Disaggregation Data'!$J$159:$J$310,255),0))=0,"",INDEX('Disaggregation Data'!$M$159:$M$310,MATCH(RIGHT(M272,255),RIGHT('Disaggregation Data'!J$159:$J$310,255),0))),"")</f>
        <v/>
      </c>
      <c r="H272" s="406" t="str">
        <f t="array" ref="H272">IFERROR(IF(INDEX('Disaggregation Data'!$N$159:$N$310,MATCH(RIGHT(M272,255),RIGHT('Disaggregation Data'!$J$159:$J$310,255),0))=0,"",INDEX('Disaggregation Data'!$N$159:$N$310,MATCH(RIGHT(M272,255),RIGHT('Disaggregation Data'!J$159:$J$310,255),0))),"")</f>
        <v/>
      </c>
      <c r="I272" s="514" t="str">
        <f t="array" ref="I272">IFERROR(IF(INDEX('Disaggregation Records'!$G$59:$G$92,MATCH(RIGHT(L272,255),RIGHT('Disaggregation Records'!$D$59:$D$92,255),0))=0,"",INDEX('Disaggregation Records'!$G$59:$G$92,MATCH(RIGHT(L272,255),RIGHT('Disaggregation Records'!$D$59:$D$92,255),0))),"")</f>
        <v/>
      </c>
      <c r="J272" s="513" t="s">
        <v>768</v>
      </c>
      <c r="K272" s="513">
        <f t="shared" si="16"/>
        <v>94</v>
      </c>
      <c r="L272" s="513" t="str">
        <f t="shared" si="17"/>
        <v/>
      </c>
      <c r="M272" s="513" t="str">
        <f t="shared" si="18"/>
        <v/>
      </c>
      <c r="N272" s="513" t="b">
        <f t="shared" si="19"/>
        <v>0</v>
      </c>
      <c r="O272" s="521" t="s">
        <v>1797</v>
      </c>
      <c r="P272" s="349"/>
      <c r="Q272" s="338"/>
      <c r="U272" s="515"/>
      <c r="V272" s="515"/>
    </row>
    <row r="273" spans="1:22" ht="37.5" customHeight="1" x14ac:dyDescent="0.25">
      <c r="A273" s="465">
        <v>11</v>
      </c>
      <c r="B273" s="517" t="str">
        <f>IFERROR(VLOOKUP(A273,'Outcome Indicators - Section C'!$A$10:$S$27,19,FALSE),"")</f>
        <v/>
      </c>
      <c r="C273" s="518" t="str">
        <f t="array" ref="C273">IFERROR(IF(INDEX('Disaggregation Records'!$E$59:$E$92,MATCH(RIGHT(L273,255),RIGHT('Disaggregation Records'!$D$59:$D$92,255),0))=0,"",INDEX('Disaggregation Records'!$E$59:$E$92,MATCH(RIGHT(L273,255),RIGHT('Disaggregation Records'!$D$59:$D$92,255),0))),"")</f>
        <v/>
      </c>
      <c r="D273" s="518" t="str">
        <f t="array" ref="D273">IFERROR(IF(INDEX('Disaggregation Records'!$F$59:$F$92,MATCH(RIGHT(L273,255),RIGHT('Disaggregation Records'!$D$59:$D$92,255),0))=0,"",INDEX('Disaggregation Records'!$F$59:$F$92,MATCH(RIGHT(L273,255),RIGHT('Disaggregation Records'!$D$59:$D$92,255),0))),"")</f>
        <v/>
      </c>
      <c r="E273" s="408" t="str">
        <f t="array" ref="E273">IFERROR(IF(INDEX('Disaggregation Data'!$K$159:$K$310,MATCH(RIGHT(M273,255),RIGHT('Disaggregation Data'!$J$159:$J$310,255),0))=0,"",INDEX('Disaggregation Data'!$K$159:$K$310,MATCH(RIGHT(M273,255),RIGHT('Disaggregation Data'!J$159:$J$310,255),0))),"")</f>
        <v/>
      </c>
      <c r="F273" s="408" t="str">
        <f t="array" ref="F273">IFERROR(IF(INDEX('Disaggregation Data'!$L$159:$L$310,MATCH(RIGHT(M273,255),RIGHT('Disaggregation Data'!$J$159:$J$310,255),0))=0,"",INDEX('Disaggregation Data'!$L$159:$L$310,MATCH(RIGHT(M273,255),RIGHT('Disaggregation Data'!J$159:$J$310,255),0))),"")</f>
        <v/>
      </c>
      <c r="G273" s="408" t="str">
        <f t="array" ref="G273">IFERROR(IF(INDEX('Disaggregation Data'!$M$159:$M$310,MATCH(RIGHT(M273,255),RIGHT('Disaggregation Data'!$J$159:$J$310,255),0))=0,"",INDEX('Disaggregation Data'!$M$159:$M$310,MATCH(RIGHT(M273,255),RIGHT('Disaggregation Data'!J$159:$J$310,255),0))),"")</f>
        <v/>
      </c>
      <c r="H273" s="406" t="str">
        <f t="array" ref="H273">IFERROR(IF(INDEX('Disaggregation Data'!$N$159:$N$310,MATCH(RIGHT(M273,255),RIGHT('Disaggregation Data'!$J$159:$J$310,255),0))=0,"",INDEX('Disaggregation Data'!$N$159:$N$310,MATCH(RIGHT(M273,255),RIGHT('Disaggregation Data'!J$159:$J$310,255),0))),"")</f>
        <v/>
      </c>
      <c r="I273" s="514" t="str">
        <f t="array" ref="I273">IFERROR(IF(INDEX('Disaggregation Records'!$G$59:$G$92,MATCH(RIGHT(L273,255),RIGHT('Disaggregation Records'!$D$59:$D$92,255),0))=0,"",INDEX('Disaggregation Records'!$G$59:$G$92,MATCH(RIGHT(L273,255),RIGHT('Disaggregation Records'!$D$59:$D$92,255),0))),"")</f>
        <v/>
      </c>
      <c r="J273" s="513" t="s">
        <v>768</v>
      </c>
      <c r="K273" s="513">
        <f t="shared" si="16"/>
        <v>95</v>
      </c>
      <c r="L273" s="513" t="str">
        <f t="shared" si="17"/>
        <v/>
      </c>
      <c r="M273" s="513" t="str">
        <f t="shared" si="18"/>
        <v/>
      </c>
      <c r="N273" s="513" t="b">
        <f t="shared" si="19"/>
        <v>0</v>
      </c>
      <c r="O273" s="521" t="s">
        <v>1798</v>
      </c>
      <c r="P273" s="349"/>
      <c r="Q273" s="338"/>
      <c r="U273" s="515"/>
      <c r="V273" s="515"/>
    </row>
    <row r="274" spans="1:22" ht="37.5" customHeight="1" x14ac:dyDescent="0.25">
      <c r="A274" s="465">
        <v>11</v>
      </c>
      <c r="B274" s="517" t="str">
        <f>IFERROR(VLOOKUP(A274,'Outcome Indicators - Section C'!$A$10:$S$27,19,FALSE),"")</f>
        <v/>
      </c>
      <c r="C274" s="518" t="str">
        <f t="array" ref="C274">IFERROR(IF(INDEX('Disaggregation Records'!$E$59:$E$92,MATCH(RIGHT(L274,255),RIGHT('Disaggregation Records'!$D$59:$D$92,255),0))=0,"",INDEX('Disaggregation Records'!$E$59:$E$92,MATCH(RIGHT(L274,255),RIGHT('Disaggregation Records'!$D$59:$D$92,255),0))),"")</f>
        <v/>
      </c>
      <c r="D274" s="518" t="str">
        <f t="array" ref="D274">IFERROR(IF(INDEX('Disaggregation Records'!$F$59:$F$92,MATCH(RIGHT(L274,255),RIGHT('Disaggregation Records'!$D$59:$D$92,255),0))=0,"",INDEX('Disaggregation Records'!$F$59:$F$92,MATCH(RIGHT(L274,255),RIGHT('Disaggregation Records'!$D$59:$D$92,255),0))),"")</f>
        <v/>
      </c>
      <c r="E274" s="408" t="str">
        <f t="array" ref="E274">IFERROR(IF(INDEX('Disaggregation Data'!$K$159:$K$310,MATCH(RIGHT(M274,255),RIGHT('Disaggregation Data'!$J$159:$J$310,255),0))=0,"",INDEX('Disaggregation Data'!$K$159:$K$310,MATCH(RIGHT(M274,255),RIGHT('Disaggregation Data'!J$159:$J$310,255),0))),"")</f>
        <v/>
      </c>
      <c r="F274" s="408" t="str">
        <f t="array" ref="F274">IFERROR(IF(INDEX('Disaggregation Data'!$L$159:$L$310,MATCH(RIGHT(M274,255),RIGHT('Disaggregation Data'!$J$159:$J$310,255),0))=0,"",INDEX('Disaggregation Data'!$L$159:$L$310,MATCH(RIGHT(M274,255),RIGHT('Disaggregation Data'!J$159:$J$310,255),0))),"")</f>
        <v/>
      </c>
      <c r="G274" s="408" t="str">
        <f t="array" ref="G274">IFERROR(IF(INDEX('Disaggregation Data'!$M$159:$M$310,MATCH(RIGHT(M274,255),RIGHT('Disaggregation Data'!$J$159:$J$310,255),0))=0,"",INDEX('Disaggregation Data'!$M$159:$M$310,MATCH(RIGHT(M274,255),RIGHT('Disaggregation Data'!J$159:$J$310,255),0))),"")</f>
        <v/>
      </c>
      <c r="H274" s="406" t="str">
        <f t="array" ref="H274">IFERROR(IF(INDEX('Disaggregation Data'!$N$159:$N$310,MATCH(RIGHT(M274,255),RIGHT('Disaggregation Data'!$J$159:$J$310,255),0))=0,"",INDEX('Disaggregation Data'!$N$159:$N$310,MATCH(RIGHT(M274,255),RIGHT('Disaggregation Data'!J$159:$J$310,255),0))),"")</f>
        <v/>
      </c>
      <c r="I274" s="514" t="str">
        <f t="array" ref="I274">IFERROR(IF(INDEX('Disaggregation Records'!$G$59:$G$92,MATCH(RIGHT(L274,255),RIGHT('Disaggregation Records'!$D$59:$D$92,255),0))=0,"",INDEX('Disaggregation Records'!$G$59:$G$92,MATCH(RIGHT(L274,255),RIGHT('Disaggregation Records'!$D$59:$D$92,255),0))),"")</f>
        <v/>
      </c>
      <c r="J274" s="513" t="s">
        <v>768</v>
      </c>
      <c r="K274" s="513">
        <f t="shared" si="16"/>
        <v>96</v>
      </c>
      <c r="L274" s="513" t="str">
        <f t="shared" si="17"/>
        <v/>
      </c>
      <c r="M274" s="513" t="str">
        <f t="shared" si="18"/>
        <v/>
      </c>
      <c r="N274" s="513" t="b">
        <f t="shared" si="19"/>
        <v>0</v>
      </c>
      <c r="O274" s="521" t="s">
        <v>1799</v>
      </c>
      <c r="P274" s="349"/>
      <c r="Q274" s="338"/>
      <c r="U274" s="515"/>
      <c r="V274" s="515"/>
    </row>
    <row r="275" spans="1:22" ht="37.5" customHeight="1" x14ac:dyDescent="0.25">
      <c r="A275" s="465">
        <v>11</v>
      </c>
      <c r="B275" s="517" t="str">
        <f>IFERROR(VLOOKUP(A275,'Outcome Indicators - Section C'!$A$10:$S$27,19,FALSE),"")</f>
        <v/>
      </c>
      <c r="C275" s="518" t="str">
        <f t="array" ref="C275">IFERROR(IF(INDEX('Disaggregation Records'!$E$59:$E$92,MATCH(RIGHT(L275,255),RIGHT('Disaggregation Records'!$D$59:$D$92,255),0))=0,"",INDEX('Disaggregation Records'!$E$59:$E$92,MATCH(RIGHT(L275,255),RIGHT('Disaggregation Records'!$D$59:$D$92,255),0))),"")</f>
        <v/>
      </c>
      <c r="D275" s="518" t="str">
        <f t="array" ref="D275">IFERROR(IF(INDEX('Disaggregation Records'!$F$59:$F$92,MATCH(RIGHT(L275,255),RIGHT('Disaggregation Records'!$D$59:$D$92,255),0))=0,"",INDEX('Disaggregation Records'!$F$59:$F$92,MATCH(RIGHT(L275,255),RIGHT('Disaggregation Records'!$D$59:$D$92,255),0))),"")</f>
        <v/>
      </c>
      <c r="E275" s="408" t="str">
        <f t="array" ref="E275">IFERROR(IF(INDEX('Disaggregation Data'!$K$159:$K$310,MATCH(RIGHT(M275,255),RIGHT('Disaggregation Data'!$J$159:$J$310,255),0))=0,"",INDEX('Disaggregation Data'!$K$159:$K$310,MATCH(RIGHT(M275,255),RIGHT('Disaggregation Data'!J$159:$J$310,255),0))),"")</f>
        <v/>
      </c>
      <c r="F275" s="408" t="str">
        <f t="array" ref="F275">IFERROR(IF(INDEX('Disaggregation Data'!$L$159:$L$310,MATCH(RIGHT(M275,255),RIGHT('Disaggregation Data'!$J$159:$J$310,255),0))=0,"",INDEX('Disaggregation Data'!$L$159:$L$310,MATCH(RIGHT(M275,255),RIGHT('Disaggregation Data'!J$159:$J$310,255),0))),"")</f>
        <v/>
      </c>
      <c r="G275" s="408" t="str">
        <f t="array" ref="G275">IFERROR(IF(INDEX('Disaggregation Data'!$M$159:$M$310,MATCH(RIGHT(M275,255),RIGHT('Disaggregation Data'!$J$159:$J$310,255),0))=0,"",INDEX('Disaggregation Data'!$M$159:$M$310,MATCH(RIGHT(M275,255),RIGHT('Disaggregation Data'!J$159:$J$310,255),0))),"")</f>
        <v/>
      </c>
      <c r="H275" s="406" t="str">
        <f t="array" ref="H275">IFERROR(IF(INDEX('Disaggregation Data'!$N$159:$N$310,MATCH(RIGHT(M275,255),RIGHT('Disaggregation Data'!$J$159:$J$310,255),0))=0,"",INDEX('Disaggregation Data'!$N$159:$N$310,MATCH(RIGHT(M275,255),RIGHT('Disaggregation Data'!J$159:$J$310,255),0))),"")</f>
        <v/>
      </c>
      <c r="I275" s="514" t="str">
        <f t="array" ref="I275">IFERROR(IF(INDEX('Disaggregation Records'!$G$59:$G$92,MATCH(RIGHT(L275,255),RIGHT('Disaggregation Records'!$D$59:$D$92,255),0))=0,"",INDEX('Disaggregation Records'!$G$59:$G$92,MATCH(RIGHT(L275,255),RIGHT('Disaggregation Records'!$D$59:$D$92,255),0))),"")</f>
        <v/>
      </c>
      <c r="J275" s="513" t="s">
        <v>768</v>
      </c>
      <c r="K275" s="513">
        <f t="shared" si="16"/>
        <v>97</v>
      </c>
      <c r="L275" s="513" t="str">
        <f t="shared" si="17"/>
        <v/>
      </c>
      <c r="M275" s="513" t="str">
        <f t="shared" si="18"/>
        <v/>
      </c>
      <c r="N275" s="513" t="b">
        <f t="shared" si="19"/>
        <v>0</v>
      </c>
      <c r="O275" s="521" t="s">
        <v>1800</v>
      </c>
      <c r="P275" s="349"/>
      <c r="Q275" s="338"/>
      <c r="U275" s="515"/>
      <c r="V275" s="515"/>
    </row>
    <row r="276" spans="1:22" ht="37.5" customHeight="1" x14ac:dyDescent="0.25">
      <c r="A276" s="465">
        <v>11</v>
      </c>
      <c r="B276" s="517" t="str">
        <f>IFERROR(VLOOKUP(A276,'Outcome Indicators - Section C'!$A$10:$S$27,19,FALSE),"")</f>
        <v/>
      </c>
      <c r="C276" s="518" t="str">
        <f t="array" ref="C276">IFERROR(IF(INDEX('Disaggregation Records'!$E$59:$E$92,MATCH(RIGHT(L276,255),RIGHT('Disaggregation Records'!$D$59:$D$92,255),0))=0,"",INDEX('Disaggregation Records'!$E$59:$E$92,MATCH(RIGHT(L276,255),RIGHT('Disaggregation Records'!$D$59:$D$92,255),0))),"")</f>
        <v/>
      </c>
      <c r="D276" s="518" t="str">
        <f t="array" ref="D276">IFERROR(IF(INDEX('Disaggregation Records'!$F$59:$F$92,MATCH(RIGHT(L276,255),RIGHT('Disaggregation Records'!$D$59:$D$92,255),0))=0,"",INDEX('Disaggregation Records'!$F$59:$F$92,MATCH(RIGHT(L276,255),RIGHT('Disaggregation Records'!$D$59:$D$92,255),0))),"")</f>
        <v/>
      </c>
      <c r="E276" s="408" t="str">
        <f t="array" ref="E276">IFERROR(IF(INDEX('Disaggregation Data'!$K$159:$K$310,MATCH(RIGHT(M276,255),RIGHT('Disaggregation Data'!$J$159:$J$310,255),0))=0,"",INDEX('Disaggregation Data'!$K$159:$K$310,MATCH(RIGHT(M276,255),RIGHT('Disaggregation Data'!J$159:$J$310,255),0))),"")</f>
        <v/>
      </c>
      <c r="F276" s="408" t="str">
        <f t="array" ref="F276">IFERROR(IF(INDEX('Disaggregation Data'!$L$159:$L$310,MATCH(RIGHT(M276,255),RIGHT('Disaggregation Data'!$J$159:$J$310,255),0))=0,"",INDEX('Disaggregation Data'!$L$159:$L$310,MATCH(RIGHT(M276,255),RIGHT('Disaggregation Data'!J$159:$J$310,255),0))),"")</f>
        <v/>
      </c>
      <c r="G276" s="408" t="str">
        <f t="array" ref="G276">IFERROR(IF(INDEX('Disaggregation Data'!$M$159:$M$310,MATCH(RIGHT(M276,255),RIGHT('Disaggregation Data'!$J$159:$J$310,255),0))=0,"",INDEX('Disaggregation Data'!$M$159:$M$310,MATCH(RIGHT(M276,255),RIGHT('Disaggregation Data'!J$159:$J$310,255),0))),"")</f>
        <v/>
      </c>
      <c r="H276" s="406" t="str">
        <f t="array" ref="H276">IFERROR(IF(INDEX('Disaggregation Data'!$N$159:$N$310,MATCH(RIGHT(M276,255),RIGHT('Disaggregation Data'!$J$159:$J$310,255),0))=0,"",INDEX('Disaggregation Data'!$N$159:$N$310,MATCH(RIGHT(M276,255),RIGHT('Disaggregation Data'!J$159:$J$310,255),0))),"")</f>
        <v/>
      </c>
      <c r="I276" s="514" t="str">
        <f t="array" ref="I276">IFERROR(IF(INDEX('Disaggregation Records'!$G$59:$G$92,MATCH(RIGHT(L276,255),RIGHT('Disaggregation Records'!$D$59:$D$92,255),0))=0,"",INDEX('Disaggregation Records'!$G$59:$G$92,MATCH(RIGHT(L276,255),RIGHT('Disaggregation Records'!$D$59:$D$92,255),0))),"")</f>
        <v/>
      </c>
      <c r="J276" s="513" t="s">
        <v>768</v>
      </c>
      <c r="K276" s="513">
        <f t="shared" si="16"/>
        <v>98</v>
      </c>
      <c r="L276" s="513" t="str">
        <f t="shared" si="17"/>
        <v/>
      </c>
      <c r="M276" s="513" t="str">
        <f t="shared" si="18"/>
        <v/>
      </c>
      <c r="N276" s="513" t="b">
        <f t="shared" si="19"/>
        <v>0</v>
      </c>
      <c r="O276" s="521" t="s">
        <v>1801</v>
      </c>
      <c r="P276" s="349"/>
      <c r="Q276" s="338"/>
      <c r="U276" s="515"/>
      <c r="V276" s="515"/>
    </row>
    <row r="277" spans="1:22" ht="37.5" customHeight="1" x14ac:dyDescent="0.25">
      <c r="A277" s="465">
        <v>11</v>
      </c>
      <c r="B277" s="517" t="str">
        <f>IFERROR(VLOOKUP(A277,'Outcome Indicators - Section C'!$A$10:$S$27,19,FALSE),"")</f>
        <v/>
      </c>
      <c r="C277" s="518" t="str">
        <f t="array" ref="C277">IFERROR(IF(INDEX('Disaggregation Records'!$E$59:$E$92,MATCH(RIGHT(L277,255),RIGHT('Disaggregation Records'!$D$59:$D$92,255),0))=0,"",INDEX('Disaggregation Records'!$E$59:$E$92,MATCH(RIGHT(L277,255),RIGHT('Disaggregation Records'!$D$59:$D$92,255),0))),"")</f>
        <v/>
      </c>
      <c r="D277" s="518" t="str">
        <f t="array" ref="D277">IFERROR(IF(INDEX('Disaggregation Records'!$F$59:$F$92,MATCH(RIGHT(L277,255),RIGHT('Disaggregation Records'!$D$59:$D$92,255),0))=0,"",INDEX('Disaggregation Records'!$F$59:$F$92,MATCH(RIGHT(L277,255),RIGHT('Disaggregation Records'!$D$59:$D$92,255),0))),"")</f>
        <v/>
      </c>
      <c r="E277" s="408" t="str">
        <f t="array" ref="E277">IFERROR(IF(INDEX('Disaggregation Data'!$K$159:$K$310,MATCH(RIGHT(M277,255),RIGHT('Disaggregation Data'!$J$159:$J$310,255),0))=0,"",INDEX('Disaggregation Data'!$K$159:$K$310,MATCH(RIGHT(M277,255),RIGHT('Disaggregation Data'!J$159:$J$310,255),0))),"")</f>
        <v/>
      </c>
      <c r="F277" s="408" t="str">
        <f t="array" ref="F277">IFERROR(IF(INDEX('Disaggregation Data'!$L$159:$L$310,MATCH(RIGHT(M277,255),RIGHT('Disaggregation Data'!$J$159:$J$310,255),0))=0,"",INDEX('Disaggregation Data'!$L$159:$L$310,MATCH(RIGHT(M277,255),RIGHT('Disaggregation Data'!J$159:$J$310,255),0))),"")</f>
        <v/>
      </c>
      <c r="G277" s="408" t="str">
        <f t="array" ref="G277">IFERROR(IF(INDEX('Disaggregation Data'!$M$159:$M$310,MATCH(RIGHT(M277,255),RIGHT('Disaggregation Data'!$J$159:$J$310,255),0))=0,"",INDEX('Disaggregation Data'!$M$159:$M$310,MATCH(RIGHT(M277,255),RIGHT('Disaggregation Data'!J$159:$J$310,255),0))),"")</f>
        <v/>
      </c>
      <c r="H277" s="406" t="str">
        <f t="array" ref="H277">IFERROR(IF(INDEX('Disaggregation Data'!$N$159:$N$310,MATCH(RIGHT(M277,255),RIGHT('Disaggregation Data'!$J$159:$J$310,255),0))=0,"",INDEX('Disaggregation Data'!$N$159:$N$310,MATCH(RIGHT(M277,255),RIGHT('Disaggregation Data'!J$159:$J$310,255),0))),"")</f>
        <v/>
      </c>
      <c r="I277" s="514" t="str">
        <f t="array" ref="I277">IFERROR(IF(INDEX('Disaggregation Records'!$G$59:$G$92,MATCH(RIGHT(L277,255),RIGHT('Disaggregation Records'!$D$59:$D$92,255),0))=0,"",INDEX('Disaggregation Records'!$G$59:$G$92,MATCH(RIGHT(L277,255),RIGHT('Disaggregation Records'!$D$59:$D$92,255),0))),"")</f>
        <v/>
      </c>
      <c r="J277" s="513" t="s">
        <v>768</v>
      </c>
      <c r="K277" s="513">
        <f t="shared" si="16"/>
        <v>99</v>
      </c>
      <c r="L277" s="513" t="str">
        <f t="shared" si="17"/>
        <v/>
      </c>
      <c r="M277" s="513" t="str">
        <f t="shared" si="18"/>
        <v/>
      </c>
      <c r="N277" s="513" t="b">
        <f t="shared" si="19"/>
        <v>0</v>
      </c>
      <c r="O277" s="521" t="s">
        <v>1802</v>
      </c>
      <c r="P277" s="349"/>
      <c r="Q277" s="338"/>
      <c r="U277" s="515"/>
      <c r="V277" s="515"/>
    </row>
    <row r="278" spans="1:22" ht="37.5" customHeight="1" x14ac:dyDescent="0.25">
      <c r="A278" s="465">
        <v>12</v>
      </c>
      <c r="B278" s="517" t="str">
        <f>IFERROR(VLOOKUP(A278,'Outcome Indicators - Section C'!$A$10:$S$27,19,FALSE),"")</f>
        <v/>
      </c>
      <c r="C278" s="518" t="str">
        <f t="array" ref="C278">IFERROR(IF(INDEX('Disaggregation Records'!$E$59:$E$92,MATCH(RIGHT(L278,255),RIGHT('Disaggregation Records'!$D$59:$D$92,255),0))=0,"",INDEX('Disaggregation Records'!$E$59:$E$92,MATCH(RIGHT(L278,255),RIGHT('Disaggregation Records'!$D$59:$D$92,255),0))),"")</f>
        <v/>
      </c>
      <c r="D278" s="518" t="str">
        <f t="array" ref="D278">IFERROR(IF(INDEX('Disaggregation Records'!$F$59:$F$92,MATCH(RIGHT(L278,255),RIGHT('Disaggregation Records'!$D$59:$D$92,255),0))=0,"",INDEX('Disaggregation Records'!$F$59:$F$92,MATCH(RIGHT(L278,255),RIGHT('Disaggregation Records'!$D$59:$D$92,255),0))),"")</f>
        <v/>
      </c>
      <c r="E278" s="408" t="str">
        <f t="array" ref="E278">IFERROR(IF(INDEX('Disaggregation Data'!$K$159:$K$310,MATCH(RIGHT(M278,255),RIGHT('Disaggregation Data'!$J$159:$J$310,255),0))=0,"",INDEX('Disaggregation Data'!$K$159:$K$310,MATCH(RIGHT(M278,255),RIGHT('Disaggregation Data'!J$159:$J$310,255),0))),"")</f>
        <v/>
      </c>
      <c r="F278" s="408" t="str">
        <f t="array" ref="F278">IFERROR(IF(INDEX('Disaggregation Data'!$L$159:$L$310,MATCH(RIGHT(M278,255),RIGHT('Disaggregation Data'!$J$159:$J$310,255),0))=0,"",INDEX('Disaggregation Data'!$L$159:$L$310,MATCH(RIGHT(M278,255),RIGHT('Disaggregation Data'!J$159:$J$310,255),0))),"")</f>
        <v/>
      </c>
      <c r="G278" s="408" t="str">
        <f t="array" ref="G278">IFERROR(IF(INDEX('Disaggregation Data'!$M$159:$M$310,MATCH(RIGHT(M278,255),RIGHT('Disaggregation Data'!$J$159:$J$310,255),0))=0,"",INDEX('Disaggregation Data'!$M$159:$M$310,MATCH(RIGHT(M278,255),RIGHT('Disaggregation Data'!J$159:$J$310,255),0))),"")</f>
        <v/>
      </c>
      <c r="H278" s="406" t="str">
        <f t="array" ref="H278">IFERROR(IF(INDEX('Disaggregation Data'!$N$159:$N$310,MATCH(RIGHT(M278,255),RIGHT('Disaggregation Data'!$J$159:$J$310,255),0))=0,"",INDEX('Disaggregation Data'!$N$159:$N$310,MATCH(RIGHT(M278,255),RIGHT('Disaggregation Data'!J$159:$J$310,255),0))),"")</f>
        <v/>
      </c>
      <c r="I278" s="514" t="str">
        <f t="array" ref="I278">IFERROR(IF(INDEX('Disaggregation Records'!$G$59:$G$92,MATCH(RIGHT(L278,255),RIGHT('Disaggregation Records'!$D$59:$D$92,255),0))=0,"",INDEX('Disaggregation Records'!$G$59:$G$92,MATCH(RIGHT(L278,255),RIGHT('Disaggregation Records'!$D$59:$D$92,255),0))),"")</f>
        <v/>
      </c>
      <c r="J278" s="513" t="s">
        <v>769</v>
      </c>
      <c r="K278" s="513">
        <f t="shared" si="16"/>
        <v>100</v>
      </c>
      <c r="L278" s="513" t="str">
        <f t="shared" si="17"/>
        <v/>
      </c>
      <c r="M278" s="513" t="str">
        <f t="shared" si="18"/>
        <v/>
      </c>
      <c r="N278" s="513" t="b">
        <f t="shared" si="19"/>
        <v>0</v>
      </c>
      <c r="O278" s="521" t="s">
        <v>1803</v>
      </c>
      <c r="P278" s="349"/>
      <c r="Q278" s="338"/>
      <c r="U278" s="515"/>
      <c r="V278" s="515"/>
    </row>
    <row r="279" spans="1:22" ht="37.5" customHeight="1" x14ac:dyDescent="0.25">
      <c r="A279" s="465">
        <v>12</v>
      </c>
      <c r="B279" s="517" t="str">
        <f>IFERROR(VLOOKUP(A279,'Outcome Indicators - Section C'!$A$10:$S$27,19,FALSE),"")</f>
        <v/>
      </c>
      <c r="C279" s="518" t="str">
        <f t="array" ref="C279">IFERROR(IF(INDEX('Disaggregation Records'!$E$59:$E$92,MATCH(RIGHT(L279,255),RIGHT('Disaggregation Records'!$D$59:$D$92,255),0))=0,"",INDEX('Disaggregation Records'!$E$59:$E$92,MATCH(RIGHT(L279,255),RIGHT('Disaggregation Records'!$D$59:$D$92,255),0))),"")</f>
        <v/>
      </c>
      <c r="D279" s="518" t="str">
        <f t="array" ref="D279">IFERROR(IF(INDEX('Disaggregation Records'!$F$59:$F$92,MATCH(RIGHT(L279,255),RIGHT('Disaggregation Records'!$D$59:$D$92,255),0))=0,"",INDEX('Disaggregation Records'!$F$59:$F$92,MATCH(RIGHT(L279,255),RIGHT('Disaggregation Records'!$D$59:$D$92,255),0))),"")</f>
        <v/>
      </c>
      <c r="E279" s="408" t="str">
        <f t="array" ref="E279">IFERROR(IF(INDEX('Disaggregation Data'!$K$159:$K$310,MATCH(RIGHT(M279,255),RIGHT('Disaggregation Data'!$J$159:$J$310,255),0))=0,"",INDEX('Disaggregation Data'!$K$159:$K$310,MATCH(RIGHT(M279,255),RIGHT('Disaggregation Data'!J$159:$J$310,255),0))),"")</f>
        <v/>
      </c>
      <c r="F279" s="408" t="str">
        <f t="array" ref="F279">IFERROR(IF(INDEX('Disaggregation Data'!$L$159:$L$310,MATCH(RIGHT(M279,255),RIGHT('Disaggregation Data'!$J$159:$J$310,255),0))=0,"",INDEX('Disaggregation Data'!$L$159:$L$310,MATCH(RIGHT(M279,255),RIGHT('Disaggregation Data'!J$159:$J$310,255),0))),"")</f>
        <v/>
      </c>
      <c r="G279" s="408" t="str">
        <f t="array" ref="G279">IFERROR(IF(INDEX('Disaggregation Data'!$M$159:$M$310,MATCH(RIGHT(M279,255),RIGHT('Disaggregation Data'!$J$159:$J$310,255),0))=0,"",INDEX('Disaggregation Data'!$M$159:$M$310,MATCH(RIGHT(M279,255),RIGHT('Disaggregation Data'!J$159:$J$310,255),0))),"")</f>
        <v/>
      </c>
      <c r="H279" s="406" t="str">
        <f t="array" ref="H279">IFERROR(IF(INDEX('Disaggregation Data'!$N$159:$N$310,MATCH(RIGHT(M279,255),RIGHT('Disaggregation Data'!$J$159:$J$310,255),0))=0,"",INDEX('Disaggregation Data'!$N$159:$N$310,MATCH(RIGHT(M279,255),RIGHT('Disaggregation Data'!J$159:$J$310,255),0))),"")</f>
        <v/>
      </c>
      <c r="I279" s="514" t="str">
        <f t="array" ref="I279">IFERROR(IF(INDEX('Disaggregation Records'!$G$59:$G$92,MATCH(RIGHT(L279,255),RIGHT('Disaggregation Records'!$D$59:$D$92,255),0))=0,"",INDEX('Disaggregation Records'!$G$59:$G$92,MATCH(RIGHT(L279,255),RIGHT('Disaggregation Records'!$D$59:$D$92,255),0))),"")</f>
        <v/>
      </c>
      <c r="J279" s="513" t="s">
        <v>769</v>
      </c>
      <c r="K279" s="513">
        <f t="shared" si="16"/>
        <v>101</v>
      </c>
      <c r="L279" s="513" t="str">
        <f t="shared" si="17"/>
        <v/>
      </c>
      <c r="M279" s="513" t="str">
        <f t="shared" si="18"/>
        <v/>
      </c>
      <c r="N279" s="513" t="b">
        <f t="shared" si="19"/>
        <v>0</v>
      </c>
      <c r="O279" s="521" t="s">
        <v>1804</v>
      </c>
      <c r="P279" s="349"/>
      <c r="Q279" s="338"/>
      <c r="U279" s="515"/>
      <c r="V279" s="515"/>
    </row>
    <row r="280" spans="1:22" ht="37.5" customHeight="1" x14ac:dyDescent="0.25">
      <c r="A280" s="465">
        <v>12</v>
      </c>
      <c r="B280" s="517" t="str">
        <f>IFERROR(VLOOKUP(A280,'Outcome Indicators - Section C'!$A$10:$S$27,19,FALSE),"")</f>
        <v/>
      </c>
      <c r="C280" s="518" t="str">
        <f t="array" ref="C280">IFERROR(IF(INDEX('Disaggregation Records'!$E$59:$E$92,MATCH(RIGHT(L280,255),RIGHT('Disaggregation Records'!$D$59:$D$92,255),0))=0,"",INDEX('Disaggregation Records'!$E$59:$E$92,MATCH(RIGHT(L280,255),RIGHT('Disaggregation Records'!$D$59:$D$92,255),0))),"")</f>
        <v/>
      </c>
      <c r="D280" s="518" t="str">
        <f t="array" ref="D280">IFERROR(IF(INDEX('Disaggregation Records'!$F$59:$F$92,MATCH(RIGHT(L280,255),RIGHT('Disaggregation Records'!$D$59:$D$92,255),0))=0,"",INDEX('Disaggregation Records'!$F$59:$F$92,MATCH(RIGHT(L280,255),RIGHT('Disaggregation Records'!$D$59:$D$92,255),0))),"")</f>
        <v/>
      </c>
      <c r="E280" s="408" t="str">
        <f t="array" ref="E280">IFERROR(IF(INDEX('Disaggregation Data'!$K$159:$K$310,MATCH(RIGHT(M280,255),RIGHT('Disaggregation Data'!$J$159:$J$310,255),0))=0,"",INDEX('Disaggregation Data'!$K$159:$K$310,MATCH(RIGHT(M280,255),RIGHT('Disaggregation Data'!J$159:$J$310,255),0))),"")</f>
        <v/>
      </c>
      <c r="F280" s="408" t="str">
        <f t="array" ref="F280">IFERROR(IF(INDEX('Disaggregation Data'!$L$159:$L$310,MATCH(RIGHT(M280,255),RIGHT('Disaggregation Data'!$J$159:$J$310,255),0))=0,"",INDEX('Disaggregation Data'!$L$159:$L$310,MATCH(RIGHT(M280,255),RIGHT('Disaggregation Data'!J$159:$J$310,255),0))),"")</f>
        <v/>
      </c>
      <c r="G280" s="408" t="str">
        <f t="array" ref="G280">IFERROR(IF(INDEX('Disaggregation Data'!$M$159:$M$310,MATCH(RIGHT(M280,255),RIGHT('Disaggregation Data'!$J$159:$J$310,255),0))=0,"",INDEX('Disaggregation Data'!$M$159:$M$310,MATCH(RIGHT(M280,255),RIGHT('Disaggregation Data'!J$159:$J$310,255),0))),"")</f>
        <v/>
      </c>
      <c r="H280" s="406" t="str">
        <f t="array" ref="H280">IFERROR(IF(INDEX('Disaggregation Data'!$N$159:$N$310,MATCH(RIGHT(M280,255),RIGHT('Disaggregation Data'!$J$159:$J$310,255),0))=0,"",INDEX('Disaggregation Data'!$N$159:$N$310,MATCH(RIGHT(M280,255),RIGHT('Disaggregation Data'!J$159:$J$310,255),0))),"")</f>
        <v/>
      </c>
      <c r="I280" s="514" t="str">
        <f t="array" ref="I280">IFERROR(IF(INDEX('Disaggregation Records'!$G$59:$G$92,MATCH(RIGHT(L280,255),RIGHT('Disaggregation Records'!$D$59:$D$92,255),0))=0,"",INDEX('Disaggregation Records'!$G$59:$G$92,MATCH(RIGHT(L280,255),RIGHT('Disaggregation Records'!$D$59:$D$92,255),0))),"")</f>
        <v/>
      </c>
      <c r="J280" s="513" t="s">
        <v>769</v>
      </c>
      <c r="K280" s="513">
        <f t="shared" si="16"/>
        <v>102</v>
      </c>
      <c r="L280" s="513" t="str">
        <f t="shared" si="17"/>
        <v/>
      </c>
      <c r="M280" s="513" t="str">
        <f t="shared" si="18"/>
        <v/>
      </c>
      <c r="N280" s="513" t="b">
        <f t="shared" si="19"/>
        <v>0</v>
      </c>
      <c r="O280" s="521" t="s">
        <v>1805</v>
      </c>
      <c r="P280" s="349"/>
      <c r="Q280" s="338"/>
      <c r="U280" s="515"/>
      <c r="V280" s="515"/>
    </row>
    <row r="281" spans="1:22" ht="37.5" customHeight="1" x14ac:dyDescent="0.25">
      <c r="A281" s="465">
        <v>12</v>
      </c>
      <c r="B281" s="517" t="str">
        <f>IFERROR(VLOOKUP(A281,'Outcome Indicators - Section C'!$A$10:$S$27,19,FALSE),"")</f>
        <v/>
      </c>
      <c r="C281" s="518" t="str">
        <f t="array" ref="C281">IFERROR(IF(INDEX('Disaggregation Records'!$E$59:$E$92,MATCH(RIGHT(L281,255),RIGHT('Disaggregation Records'!$D$59:$D$92,255),0))=0,"",INDEX('Disaggregation Records'!$E$59:$E$92,MATCH(RIGHT(L281,255),RIGHT('Disaggregation Records'!$D$59:$D$92,255),0))),"")</f>
        <v/>
      </c>
      <c r="D281" s="518" t="str">
        <f t="array" ref="D281">IFERROR(IF(INDEX('Disaggregation Records'!$F$59:$F$92,MATCH(RIGHT(L281,255),RIGHT('Disaggregation Records'!$D$59:$D$92,255),0))=0,"",INDEX('Disaggregation Records'!$F$59:$F$92,MATCH(RIGHT(L281,255),RIGHT('Disaggregation Records'!$D$59:$D$92,255),0))),"")</f>
        <v/>
      </c>
      <c r="E281" s="408" t="str">
        <f t="array" ref="E281">IFERROR(IF(INDEX('Disaggregation Data'!$K$159:$K$310,MATCH(RIGHT(M281,255),RIGHT('Disaggregation Data'!$J$159:$J$310,255),0))=0,"",INDEX('Disaggregation Data'!$K$159:$K$310,MATCH(RIGHT(M281,255),RIGHT('Disaggregation Data'!J$159:$J$310,255),0))),"")</f>
        <v/>
      </c>
      <c r="F281" s="408" t="str">
        <f t="array" ref="F281">IFERROR(IF(INDEX('Disaggregation Data'!$L$159:$L$310,MATCH(RIGHT(M281,255),RIGHT('Disaggregation Data'!$J$159:$J$310,255),0))=0,"",INDEX('Disaggregation Data'!$L$159:$L$310,MATCH(RIGHT(M281,255),RIGHT('Disaggregation Data'!J$159:$J$310,255),0))),"")</f>
        <v/>
      </c>
      <c r="G281" s="408" t="str">
        <f t="array" ref="G281">IFERROR(IF(INDEX('Disaggregation Data'!$M$159:$M$310,MATCH(RIGHT(M281,255),RIGHT('Disaggregation Data'!$J$159:$J$310,255),0))=0,"",INDEX('Disaggregation Data'!$M$159:$M$310,MATCH(RIGHT(M281,255),RIGHT('Disaggregation Data'!J$159:$J$310,255),0))),"")</f>
        <v/>
      </c>
      <c r="H281" s="406" t="str">
        <f t="array" ref="H281">IFERROR(IF(INDEX('Disaggregation Data'!$N$159:$N$310,MATCH(RIGHT(M281,255),RIGHT('Disaggregation Data'!$J$159:$J$310,255),0))=0,"",INDEX('Disaggregation Data'!$N$159:$N$310,MATCH(RIGHT(M281,255),RIGHT('Disaggregation Data'!J$159:$J$310,255),0))),"")</f>
        <v/>
      </c>
      <c r="I281" s="514" t="str">
        <f t="array" ref="I281">IFERROR(IF(INDEX('Disaggregation Records'!$G$59:$G$92,MATCH(RIGHT(L281,255),RIGHT('Disaggregation Records'!$D$59:$D$92,255),0))=0,"",INDEX('Disaggregation Records'!$G$59:$G$92,MATCH(RIGHT(L281,255),RIGHT('Disaggregation Records'!$D$59:$D$92,255),0))),"")</f>
        <v/>
      </c>
      <c r="J281" s="513" t="s">
        <v>769</v>
      </c>
      <c r="K281" s="513">
        <f t="shared" si="16"/>
        <v>103</v>
      </c>
      <c r="L281" s="513" t="str">
        <f t="shared" si="17"/>
        <v/>
      </c>
      <c r="M281" s="513" t="str">
        <f t="shared" si="18"/>
        <v/>
      </c>
      <c r="N281" s="513" t="b">
        <f t="shared" si="19"/>
        <v>0</v>
      </c>
      <c r="O281" s="521" t="s">
        <v>1806</v>
      </c>
      <c r="P281" s="349"/>
      <c r="Q281" s="338"/>
      <c r="U281" s="515"/>
      <c r="V281" s="515"/>
    </row>
    <row r="282" spans="1:22" ht="37.5" customHeight="1" x14ac:dyDescent="0.25">
      <c r="A282" s="465">
        <v>12</v>
      </c>
      <c r="B282" s="517" t="str">
        <f>IFERROR(VLOOKUP(A282,'Outcome Indicators - Section C'!$A$10:$S$27,19,FALSE),"")</f>
        <v/>
      </c>
      <c r="C282" s="518" t="str">
        <f t="array" ref="C282">IFERROR(IF(INDEX('Disaggregation Records'!$E$59:$E$92,MATCH(RIGHT(L282,255),RIGHT('Disaggregation Records'!$D$59:$D$92,255),0))=0,"",INDEX('Disaggregation Records'!$E$59:$E$92,MATCH(RIGHT(L282,255),RIGHT('Disaggregation Records'!$D$59:$D$92,255),0))),"")</f>
        <v/>
      </c>
      <c r="D282" s="518" t="str">
        <f t="array" ref="D282">IFERROR(IF(INDEX('Disaggregation Records'!$F$59:$F$92,MATCH(RIGHT(L282,255),RIGHT('Disaggregation Records'!$D$59:$D$92,255),0))=0,"",INDEX('Disaggregation Records'!$F$59:$F$92,MATCH(RIGHT(L282,255),RIGHT('Disaggregation Records'!$D$59:$D$92,255),0))),"")</f>
        <v/>
      </c>
      <c r="E282" s="408" t="str">
        <f t="array" ref="E282">IFERROR(IF(INDEX('Disaggregation Data'!$K$159:$K$310,MATCH(RIGHT(M282,255),RIGHT('Disaggregation Data'!$J$159:$J$310,255),0))=0,"",INDEX('Disaggregation Data'!$K$159:$K$310,MATCH(RIGHT(M282,255),RIGHT('Disaggregation Data'!J$159:$J$310,255),0))),"")</f>
        <v/>
      </c>
      <c r="F282" s="408" t="str">
        <f t="array" ref="F282">IFERROR(IF(INDEX('Disaggregation Data'!$L$159:$L$310,MATCH(RIGHT(M282,255),RIGHT('Disaggregation Data'!$J$159:$J$310,255),0))=0,"",INDEX('Disaggregation Data'!$L$159:$L$310,MATCH(RIGHT(M282,255),RIGHT('Disaggregation Data'!J$159:$J$310,255),0))),"")</f>
        <v/>
      </c>
      <c r="G282" s="408" t="str">
        <f t="array" ref="G282">IFERROR(IF(INDEX('Disaggregation Data'!$M$159:$M$310,MATCH(RIGHT(M282,255),RIGHT('Disaggregation Data'!$J$159:$J$310,255),0))=0,"",INDEX('Disaggregation Data'!$M$159:$M$310,MATCH(RIGHT(M282,255),RIGHT('Disaggregation Data'!J$159:$J$310,255),0))),"")</f>
        <v/>
      </c>
      <c r="H282" s="406" t="str">
        <f t="array" ref="H282">IFERROR(IF(INDEX('Disaggregation Data'!$N$159:$N$310,MATCH(RIGHT(M282,255),RIGHT('Disaggregation Data'!$J$159:$J$310,255),0))=0,"",INDEX('Disaggregation Data'!$N$159:$N$310,MATCH(RIGHT(M282,255),RIGHT('Disaggregation Data'!J$159:$J$310,255),0))),"")</f>
        <v/>
      </c>
      <c r="I282" s="514" t="str">
        <f t="array" ref="I282">IFERROR(IF(INDEX('Disaggregation Records'!$G$59:$G$92,MATCH(RIGHT(L282,255),RIGHT('Disaggregation Records'!$D$59:$D$92,255),0))=0,"",INDEX('Disaggregation Records'!$G$59:$G$92,MATCH(RIGHT(L282,255),RIGHT('Disaggregation Records'!$D$59:$D$92,255),0))),"")</f>
        <v/>
      </c>
      <c r="J282" s="513" t="s">
        <v>769</v>
      </c>
      <c r="K282" s="513">
        <f t="shared" si="16"/>
        <v>104</v>
      </c>
      <c r="L282" s="513" t="str">
        <f t="shared" si="17"/>
        <v/>
      </c>
      <c r="M282" s="513" t="str">
        <f t="shared" si="18"/>
        <v/>
      </c>
      <c r="N282" s="513" t="b">
        <f t="shared" si="19"/>
        <v>0</v>
      </c>
      <c r="O282" s="521" t="s">
        <v>1807</v>
      </c>
      <c r="P282" s="349"/>
      <c r="Q282" s="338"/>
      <c r="U282" s="515"/>
      <c r="V282" s="515"/>
    </row>
    <row r="283" spans="1:22" ht="37.5" customHeight="1" x14ac:dyDescent="0.25">
      <c r="A283" s="465">
        <v>12</v>
      </c>
      <c r="B283" s="517" t="str">
        <f>IFERROR(VLOOKUP(A283,'Outcome Indicators - Section C'!$A$10:$S$27,19,FALSE),"")</f>
        <v/>
      </c>
      <c r="C283" s="518" t="str">
        <f t="array" ref="C283">IFERROR(IF(INDEX('Disaggregation Records'!$E$59:$E$92,MATCH(RIGHT(L283,255),RIGHT('Disaggregation Records'!$D$59:$D$92,255),0))=0,"",INDEX('Disaggregation Records'!$E$59:$E$92,MATCH(RIGHT(L283,255),RIGHT('Disaggregation Records'!$D$59:$D$92,255),0))),"")</f>
        <v/>
      </c>
      <c r="D283" s="518" t="str">
        <f t="array" ref="D283">IFERROR(IF(INDEX('Disaggregation Records'!$F$59:$F$92,MATCH(RIGHT(L283,255),RIGHT('Disaggregation Records'!$D$59:$D$92,255),0))=0,"",INDEX('Disaggregation Records'!$F$59:$F$92,MATCH(RIGHT(L283,255),RIGHT('Disaggregation Records'!$D$59:$D$92,255),0))),"")</f>
        <v/>
      </c>
      <c r="E283" s="408" t="str">
        <f t="array" ref="E283">IFERROR(IF(INDEX('Disaggregation Data'!$K$159:$K$310,MATCH(RIGHT(M283,255),RIGHT('Disaggregation Data'!$J$159:$J$310,255),0))=0,"",INDEX('Disaggregation Data'!$K$159:$K$310,MATCH(RIGHT(M283,255),RIGHT('Disaggregation Data'!J$159:$J$310,255),0))),"")</f>
        <v/>
      </c>
      <c r="F283" s="408" t="str">
        <f t="array" ref="F283">IFERROR(IF(INDEX('Disaggregation Data'!$L$159:$L$310,MATCH(RIGHT(M283,255),RIGHT('Disaggregation Data'!$J$159:$J$310,255),0))=0,"",INDEX('Disaggregation Data'!$L$159:$L$310,MATCH(RIGHT(M283,255),RIGHT('Disaggregation Data'!J$159:$J$310,255),0))),"")</f>
        <v/>
      </c>
      <c r="G283" s="408" t="str">
        <f t="array" ref="G283">IFERROR(IF(INDEX('Disaggregation Data'!$M$159:$M$310,MATCH(RIGHT(M283,255),RIGHT('Disaggregation Data'!$J$159:$J$310,255),0))=0,"",INDEX('Disaggregation Data'!$M$159:$M$310,MATCH(RIGHT(M283,255),RIGHT('Disaggregation Data'!J$159:$J$310,255),0))),"")</f>
        <v/>
      </c>
      <c r="H283" s="406" t="str">
        <f t="array" ref="H283">IFERROR(IF(INDEX('Disaggregation Data'!$N$159:$N$310,MATCH(RIGHT(M283,255),RIGHT('Disaggregation Data'!$J$159:$J$310,255),0))=0,"",INDEX('Disaggregation Data'!$N$159:$N$310,MATCH(RIGHT(M283,255),RIGHT('Disaggregation Data'!J$159:$J$310,255),0))),"")</f>
        <v/>
      </c>
      <c r="I283" s="514" t="str">
        <f t="array" ref="I283">IFERROR(IF(INDEX('Disaggregation Records'!$G$59:$G$92,MATCH(RIGHT(L283,255),RIGHT('Disaggregation Records'!$D$59:$D$92,255),0))=0,"",INDEX('Disaggregation Records'!$G$59:$G$92,MATCH(RIGHT(L283,255),RIGHT('Disaggregation Records'!$D$59:$D$92,255),0))),"")</f>
        <v/>
      </c>
      <c r="J283" s="513" t="s">
        <v>769</v>
      </c>
      <c r="K283" s="513">
        <f t="shared" si="16"/>
        <v>105</v>
      </c>
      <c r="L283" s="513" t="str">
        <f t="shared" si="17"/>
        <v/>
      </c>
      <c r="M283" s="513" t="str">
        <f t="shared" si="18"/>
        <v/>
      </c>
      <c r="N283" s="513" t="b">
        <f t="shared" si="19"/>
        <v>0</v>
      </c>
      <c r="O283" s="521" t="s">
        <v>1808</v>
      </c>
      <c r="P283" s="349"/>
      <c r="Q283" s="338"/>
      <c r="U283" s="515"/>
      <c r="V283" s="515"/>
    </row>
    <row r="284" spans="1:22" ht="37.5" customHeight="1" x14ac:dyDescent="0.25">
      <c r="A284" s="465">
        <v>12</v>
      </c>
      <c r="B284" s="517" t="str">
        <f>IFERROR(VLOOKUP(A284,'Outcome Indicators - Section C'!$A$10:$S$27,19,FALSE),"")</f>
        <v/>
      </c>
      <c r="C284" s="518" t="str">
        <f t="array" ref="C284">IFERROR(IF(INDEX('Disaggregation Records'!$E$59:$E$92,MATCH(RIGHT(L284,255),RIGHT('Disaggregation Records'!$D$59:$D$92,255),0))=0,"",INDEX('Disaggregation Records'!$E$59:$E$92,MATCH(RIGHT(L284,255),RIGHT('Disaggregation Records'!$D$59:$D$92,255),0))),"")</f>
        <v/>
      </c>
      <c r="D284" s="518" t="str">
        <f t="array" ref="D284">IFERROR(IF(INDEX('Disaggregation Records'!$F$59:$F$92,MATCH(RIGHT(L284,255),RIGHT('Disaggregation Records'!$D$59:$D$92,255),0))=0,"",INDEX('Disaggregation Records'!$F$59:$F$92,MATCH(RIGHT(L284,255),RIGHT('Disaggregation Records'!$D$59:$D$92,255),0))),"")</f>
        <v/>
      </c>
      <c r="E284" s="408" t="str">
        <f t="array" ref="E284">IFERROR(IF(INDEX('Disaggregation Data'!$K$159:$K$310,MATCH(RIGHT(M284,255),RIGHT('Disaggregation Data'!$J$159:$J$310,255),0))=0,"",INDEX('Disaggregation Data'!$K$159:$K$310,MATCH(RIGHT(M284,255),RIGHT('Disaggregation Data'!J$159:$J$310,255),0))),"")</f>
        <v/>
      </c>
      <c r="F284" s="408" t="str">
        <f t="array" ref="F284">IFERROR(IF(INDEX('Disaggregation Data'!$L$159:$L$310,MATCH(RIGHT(M284,255),RIGHT('Disaggregation Data'!$J$159:$J$310,255),0))=0,"",INDEX('Disaggregation Data'!$L$159:$L$310,MATCH(RIGHT(M284,255),RIGHT('Disaggregation Data'!J$159:$J$310,255),0))),"")</f>
        <v/>
      </c>
      <c r="G284" s="408" t="str">
        <f t="array" ref="G284">IFERROR(IF(INDEX('Disaggregation Data'!$M$159:$M$310,MATCH(RIGHT(M284,255),RIGHT('Disaggregation Data'!$J$159:$J$310,255),0))=0,"",INDEX('Disaggregation Data'!$M$159:$M$310,MATCH(RIGHT(M284,255),RIGHT('Disaggregation Data'!J$159:$J$310,255),0))),"")</f>
        <v/>
      </c>
      <c r="H284" s="406" t="str">
        <f t="array" ref="H284">IFERROR(IF(INDEX('Disaggregation Data'!$N$159:$N$310,MATCH(RIGHT(M284,255),RIGHT('Disaggregation Data'!$J$159:$J$310,255),0))=0,"",INDEX('Disaggregation Data'!$N$159:$N$310,MATCH(RIGHT(M284,255),RIGHT('Disaggregation Data'!J$159:$J$310,255),0))),"")</f>
        <v/>
      </c>
      <c r="I284" s="514" t="str">
        <f t="array" ref="I284">IFERROR(IF(INDEX('Disaggregation Records'!$G$59:$G$92,MATCH(RIGHT(L284,255),RIGHT('Disaggregation Records'!$D$59:$D$92,255),0))=0,"",INDEX('Disaggregation Records'!$G$59:$G$92,MATCH(RIGHT(L284,255),RIGHT('Disaggregation Records'!$D$59:$D$92,255),0))),"")</f>
        <v/>
      </c>
      <c r="J284" s="513" t="s">
        <v>769</v>
      </c>
      <c r="K284" s="513">
        <f t="shared" si="16"/>
        <v>106</v>
      </c>
      <c r="L284" s="513" t="str">
        <f t="shared" si="17"/>
        <v/>
      </c>
      <c r="M284" s="513" t="str">
        <f t="shared" si="18"/>
        <v/>
      </c>
      <c r="N284" s="513" t="b">
        <f t="shared" si="19"/>
        <v>0</v>
      </c>
      <c r="O284" s="521" t="s">
        <v>1809</v>
      </c>
      <c r="P284" s="349"/>
      <c r="Q284" s="338"/>
      <c r="U284" s="515"/>
      <c r="V284" s="515"/>
    </row>
    <row r="285" spans="1:22" ht="37.5" customHeight="1" x14ac:dyDescent="0.25">
      <c r="A285" s="465">
        <v>12</v>
      </c>
      <c r="B285" s="517" t="str">
        <f>IFERROR(VLOOKUP(A285,'Outcome Indicators - Section C'!$A$10:$S$27,19,FALSE),"")</f>
        <v/>
      </c>
      <c r="C285" s="518" t="str">
        <f t="array" ref="C285">IFERROR(IF(INDEX('Disaggregation Records'!$E$59:$E$92,MATCH(RIGHT(L285,255),RIGHT('Disaggregation Records'!$D$59:$D$92,255),0))=0,"",INDEX('Disaggregation Records'!$E$59:$E$92,MATCH(RIGHT(L285,255),RIGHT('Disaggregation Records'!$D$59:$D$92,255),0))),"")</f>
        <v/>
      </c>
      <c r="D285" s="518" t="str">
        <f t="array" ref="D285">IFERROR(IF(INDEX('Disaggregation Records'!$F$59:$F$92,MATCH(RIGHT(L285,255),RIGHT('Disaggregation Records'!$D$59:$D$92,255),0))=0,"",INDEX('Disaggregation Records'!$F$59:$F$92,MATCH(RIGHT(L285,255),RIGHT('Disaggregation Records'!$D$59:$D$92,255),0))),"")</f>
        <v/>
      </c>
      <c r="E285" s="408" t="str">
        <f t="array" ref="E285">IFERROR(IF(INDEX('Disaggregation Data'!$K$159:$K$310,MATCH(RIGHT(M285,255),RIGHT('Disaggregation Data'!$J$159:$J$310,255),0))=0,"",INDEX('Disaggregation Data'!$K$159:$K$310,MATCH(RIGHT(M285,255),RIGHT('Disaggregation Data'!J$159:$J$310,255),0))),"")</f>
        <v/>
      </c>
      <c r="F285" s="408" t="str">
        <f t="array" ref="F285">IFERROR(IF(INDEX('Disaggregation Data'!$L$159:$L$310,MATCH(RIGHT(M285,255),RIGHT('Disaggregation Data'!$J$159:$J$310,255),0))=0,"",INDEX('Disaggregation Data'!$L$159:$L$310,MATCH(RIGHT(M285,255),RIGHT('Disaggregation Data'!J$159:$J$310,255),0))),"")</f>
        <v/>
      </c>
      <c r="G285" s="408" t="str">
        <f t="array" ref="G285">IFERROR(IF(INDEX('Disaggregation Data'!$M$159:$M$310,MATCH(RIGHT(M285,255),RIGHT('Disaggregation Data'!$J$159:$J$310,255),0))=0,"",INDEX('Disaggregation Data'!$M$159:$M$310,MATCH(RIGHT(M285,255),RIGHT('Disaggregation Data'!J$159:$J$310,255),0))),"")</f>
        <v/>
      </c>
      <c r="H285" s="406" t="str">
        <f t="array" ref="H285">IFERROR(IF(INDEX('Disaggregation Data'!$N$159:$N$310,MATCH(RIGHT(M285,255),RIGHT('Disaggregation Data'!$J$159:$J$310,255),0))=0,"",INDEX('Disaggregation Data'!$N$159:$N$310,MATCH(RIGHT(M285,255),RIGHT('Disaggregation Data'!J$159:$J$310,255),0))),"")</f>
        <v/>
      </c>
      <c r="I285" s="514" t="str">
        <f t="array" ref="I285">IFERROR(IF(INDEX('Disaggregation Records'!$G$59:$G$92,MATCH(RIGHT(L285,255),RIGHT('Disaggregation Records'!$D$59:$D$92,255),0))=0,"",INDEX('Disaggregation Records'!$G$59:$G$92,MATCH(RIGHT(L285,255),RIGHT('Disaggregation Records'!$D$59:$D$92,255),0))),"")</f>
        <v/>
      </c>
      <c r="J285" s="513" t="s">
        <v>769</v>
      </c>
      <c r="K285" s="513">
        <f t="shared" si="16"/>
        <v>107</v>
      </c>
      <c r="L285" s="513" t="str">
        <f t="shared" si="17"/>
        <v/>
      </c>
      <c r="M285" s="513" t="str">
        <f t="shared" si="18"/>
        <v/>
      </c>
      <c r="N285" s="513" t="b">
        <f t="shared" si="19"/>
        <v>0</v>
      </c>
      <c r="O285" s="521" t="s">
        <v>1810</v>
      </c>
      <c r="P285" s="349"/>
      <c r="Q285" s="338"/>
      <c r="U285" s="515"/>
      <c r="V285" s="515"/>
    </row>
    <row r="286" spans="1:22" ht="37.5" customHeight="1" x14ac:dyDescent="0.25">
      <c r="A286" s="465">
        <v>12</v>
      </c>
      <c r="B286" s="517" t="str">
        <f>IFERROR(VLOOKUP(A286,'Outcome Indicators - Section C'!$A$10:$S$27,19,FALSE),"")</f>
        <v/>
      </c>
      <c r="C286" s="518" t="str">
        <f t="array" ref="C286">IFERROR(IF(INDEX('Disaggregation Records'!$E$59:$E$92,MATCH(RIGHT(L286,255),RIGHT('Disaggregation Records'!$D$59:$D$92,255),0))=0,"",INDEX('Disaggregation Records'!$E$59:$E$92,MATCH(RIGHT(L286,255),RIGHT('Disaggregation Records'!$D$59:$D$92,255),0))),"")</f>
        <v/>
      </c>
      <c r="D286" s="518" t="str">
        <f t="array" ref="D286">IFERROR(IF(INDEX('Disaggregation Records'!$F$59:$F$92,MATCH(RIGHT(L286,255),RIGHT('Disaggregation Records'!$D$59:$D$92,255),0))=0,"",INDEX('Disaggregation Records'!$F$59:$F$92,MATCH(RIGHT(L286,255),RIGHT('Disaggregation Records'!$D$59:$D$92,255),0))),"")</f>
        <v/>
      </c>
      <c r="E286" s="408" t="str">
        <f t="array" ref="E286">IFERROR(IF(INDEX('Disaggregation Data'!$K$159:$K$310,MATCH(RIGHT(M286,255),RIGHT('Disaggregation Data'!$J$159:$J$310,255),0))=0,"",INDEX('Disaggregation Data'!$K$159:$K$310,MATCH(RIGHT(M286,255),RIGHT('Disaggregation Data'!J$159:$J$310,255),0))),"")</f>
        <v/>
      </c>
      <c r="F286" s="408" t="str">
        <f t="array" ref="F286">IFERROR(IF(INDEX('Disaggregation Data'!$L$159:$L$310,MATCH(RIGHT(M286,255),RIGHT('Disaggregation Data'!$J$159:$J$310,255),0))=0,"",INDEX('Disaggregation Data'!$L$159:$L$310,MATCH(RIGHT(M286,255),RIGHT('Disaggregation Data'!J$159:$J$310,255),0))),"")</f>
        <v/>
      </c>
      <c r="G286" s="408" t="str">
        <f t="array" ref="G286">IFERROR(IF(INDEX('Disaggregation Data'!$M$159:$M$310,MATCH(RIGHT(M286,255),RIGHT('Disaggregation Data'!$J$159:$J$310,255),0))=0,"",INDEX('Disaggregation Data'!$M$159:$M$310,MATCH(RIGHT(M286,255),RIGHT('Disaggregation Data'!J$159:$J$310,255),0))),"")</f>
        <v/>
      </c>
      <c r="H286" s="406" t="str">
        <f t="array" ref="H286">IFERROR(IF(INDEX('Disaggregation Data'!$N$159:$N$310,MATCH(RIGHT(M286,255),RIGHT('Disaggregation Data'!$J$159:$J$310,255),0))=0,"",INDEX('Disaggregation Data'!$N$159:$N$310,MATCH(RIGHT(M286,255),RIGHT('Disaggregation Data'!J$159:$J$310,255),0))),"")</f>
        <v/>
      </c>
      <c r="I286" s="514" t="str">
        <f t="array" ref="I286">IFERROR(IF(INDEX('Disaggregation Records'!$G$59:$G$92,MATCH(RIGHT(L286,255),RIGHT('Disaggregation Records'!$D$59:$D$92,255),0))=0,"",INDEX('Disaggregation Records'!$G$59:$G$92,MATCH(RIGHT(L286,255),RIGHT('Disaggregation Records'!$D$59:$D$92,255),0))),"")</f>
        <v/>
      </c>
      <c r="J286" s="513" t="s">
        <v>769</v>
      </c>
      <c r="K286" s="513">
        <f t="shared" si="16"/>
        <v>108</v>
      </c>
      <c r="L286" s="513" t="str">
        <f t="shared" si="17"/>
        <v/>
      </c>
      <c r="M286" s="513" t="str">
        <f t="shared" si="18"/>
        <v/>
      </c>
      <c r="N286" s="513" t="b">
        <f t="shared" si="19"/>
        <v>0</v>
      </c>
      <c r="O286" s="521" t="s">
        <v>1811</v>
      </c>
      <c r="P286" s="349"/>
      <c r="Q286" s="338"/>
      <c r="U286" s="515"/>
      <c r="V286" s="515"/>
    </row>
    <row r="287" spans="1:22" ht="37.5" customHeight="1" x14ac:dyDescent="0.25">
      <c r="A287" s="465">
        <v>12</v>
      </c>
      <c r="B287" s="517" t="str">
        <f>IFERROR(VLOOKUP(A287,'Outcome Indicators - Section C'!$A$10:$S$27,19,FALSE),"")</f>
        <v/>
      </c>
      <c r="C287" s="518" t="str">
        <f t="array" ref="C287">IFERROR(IF(INDEX('Disaggregation Records'!$E$59:$E$92,MATCH(RIGHT(L287,255),RIGHT('Disaggregation Records'!$D$59:$D$92,255),0))=0,"",INDEX('Disaggregation Records'!$E$59:$E$92,MATCH(RIGHT(L287,255),RIGHT('Disaggregation Records'!$D$59:$D$92,255),0))),"")</f>
        <v/>
      </c>
      <c r="D287" s="518" t="str">
        <f t="array" ref="D287">IFERROR(IF(INDEX('Disaggregation Records'!$F$59:$F$92,MATCH(RIGHT(L287,255),RIGHT('Disaggregation Records'!$D$59:$D$92,255),0))=0,"",INDEX('Disaggregation Records'!$F$59:$F$92,MATCH(RIGHT(L287,255),RIGHT('Disaggregation Records'!$D$59:$D$92,255),0))),"")</f>
        <v/>
      </c>
      <c r="E287" s="408" t="str">
        <f t="array" ref="E287">IFERROR(IF(INDEX('Disaggregation Data'!$K$159:$K$310,MATCH(RIGHT(M287,255),RIGHT('Disaggregation Data'!$J$159:$J$310,255),0))=0,"",INDEX('Disaggregation Data'!$K$159:$K$310,MATCH(RIGHT(M287,255),RIGHT('Disaggregation Data'!J$159:$J$310,255),0))),"")</f>
        <v/>
      </c>
      <c r="F287" s="408" t="str">
        <f t="array" ref="F287">IFERROR(IF(INDEX('Disaggregation Data'!$L$159:$L$310,MATCH(RIGHT(M287,255),RIGHT('Disaggregation Data'!$J$159:$J$310,255),0))=0,"",INDEX('Disaggregation Data'!$L$159:$L$310,MATCH(RIGHT(M287,255),RIGHT('Disaggregation Data'!J$159:$J$310,255),0))),"")</f>
        <v/>
      </c>
      <c r="G287" s="408" t="str">
        <f t="array" ref="G287">IFERROR(IF(INDEX('Disaggregation Data'!$M$159:$M$310,MATCH(RIGHT(M287,255),RIGHT('Disaggregation Data'!$J$159:$J$310,255),0))=0,"",INDEX('Disaggregation Data'!$M$159:$M$310,MATCH(RIGHT(M287,255),RIGHT('Disaggregation Data'!J$159:$J$310,255),0))),"")</f>
        <v/>
      </c>
      <c r="H287" s="406" t="str">
        <f t="array" ref="H287">IFERROR(IF(INDEX('Disaggregation Data'!$N$159:$N$310,MATCH(RIGHT(M287,255),RIGHT('Disaggregation Data'!$J$159:$J$310,255),0))=0,"",INDEX('Disaggregation Data'!$N$159:$N$310,MATCH(RIGHT(M287,255),RIGHT('Disaggregation Data'!J$159:$J$310,255),0))),"")</f>
        <v/>
      </c>
      <c r="I287" s="514" t="str">
        <f t="array" ref="I287">IFERROR(IF(INDEX('Disaggregation Records'!$G$59:$G$92,MATCH(RIGHT(L287,255),RIGHT('Disaggregation Records'!$D$59:$D$92,255),0))=0,"",INDEX('Disaggregation Records'!$G$59:$G$92,MATCH(RIGHT(L287,255),RIGHT('Disaggregation Records'!$D$59:$D$92,255),0))),"")</f>
        <v/>
      </c>
      <c r="J287" s="513" t="s">
        <v>769</v>
      </c>
      <c r="K287" s="513">
        <f t="shared" si="16"/>
        <v>109</v>
      </c>
      <c r="L287" s="513" t="str">
        <f t="shared" si="17"/>
        <v/>
      </c>
      <c r="M287" s="513" t="str">
        <f t="shared" si="18"/>
        <v/>
      </c>
      <c r="N287" s="513" t="b">
        <f t="shared" si="19"/>
        <v>0</v>
      </c>
      <c r="O287" s="521" t="s">
        <v>1812</v>
      </c>
      <c r="P287" s="349"/>
      <c r="Q287" s="338"/>
      <c r="U287" s="515"/>
      <c r="V287" s="515"/>
    </row>
    <row r="288" spans="1:22" ht="37.5" customHeight="1" x14ac:dyDescent="0.25">
      <c r="A288" s="465">
        <v>13</v>
      </c>
      <c r="B288" s="517" t="str">
        <f>IFERROR(VLOOKUP(A288,'Outcome Indicators - Section C'!$A$10:$S$27,19,FALSE),"")</f>
        <v/>
      </c>
      <c r="C288" s="518" t="str">
        <f t="array" ref="C288">IFERROR(IF(INDEX('Disaggregation Records'!$E$59:$E$92,MATCH(RIGHT(L288,255),RIGHT('Disaggregation Records'!$D$59:$D$92,255),0))=0,"",INDEX('Disaggregation Records'!$E$59:$E$92,MATCH(RIGHT(L288,255),RIGHT('Disaggregation Records'!$D$59:$D$92,255),0))),"")</f>
        <v/>
      </c>
      <c r="D288" s="518" t="str">
        <f t="array" ref="D288">IFERROR(IF(INDEX('Disaggregation Records'!$F$59:$F$92,MATCH(RIGHT(L288,255),RIGHT('Disaggregation Records'!$D$59:$D$92,255),0))=0,"",INDEX('Disaggregation Records'!$F$59:$F$92,MATCH(RIGHT(L288,255),RIGHT('Disaggregation Records'!$D$59:$D$92,255),0))),"")</f>
        <v/>
      </c>
      <c r="E288" s="408" t="str">
        <f t="array" ref="E288">IFERROR(IF(INDEX('Disaggregation Data'!$K$159:$K$310,MATCH(RIGHT(M288,255),RIGHT('Disaggregation Data'!$J$159:$J$310,255),0))=0,"",INDEX('Disaggregation Data'!$K$159:$K$310,MATCH(RIGHT(M288,255),RIGHT('Disaggregation Data'!J$159:$J$310,255),0))),"")</f>
        <v/>
      </c>
      <c r="F288" s="408" t="str">
        <f t="array" ref="F288">IFERROR(IF(INDEX('Disaggregation Data'!$L$159:$L$310,MATCH(RIGHT(M288,255),RIGHT('Disaggregation Data'!$J$159:$J$310,255),0))=0,"",INDEX('Disaggregation Data'!$L$159:$L$310,MATCH(RIGHT(M288,255),RIGHT('Disaggregation Data'!J$159:$J$310,255),0))),"")</f>
        <v/>
      </c>
      <c r="G288" s="408" t="str">
        <f t="array" ref="G288">IFERROR(IF(INDEX('Disaggregation Data'!$M$159:$M$310,MATCH(RIGHT(M288,255),RIGHT('Disaggregation Data'!$J$159:$J$310,255),0))=0,"",INDEX('Disaggregation Data'!$M$159:$M$310,MATCH(RIGHT(M288,255),RIGHT('Disaggregation Data'!J$159:$J$310,255),0))),"")</f>
        <v/>
      </c>
      <c r="H288" s="406" t="str">
        <f t="array" ref="H288">IFERROR(IF(INDEX('Disaggregation Data'!$N$159:$N$310,MATCH(RIGHT(M288,255),RIGHT('Disaggregation Data'!$J$159:$J$310,255),0))=0,"",INDEX('Disaggregation Data'!$N$159:$N$310,MATCH(RIGHT(M288,255),RIGHT('Disaggregation Data'!J$159:$J$310,255),0))),"")</f>
        <v/>
      </c>
      <c r="I288" s="514" t="str">
        <f t="array" ref="I288">IFERROR(IF(INDEX('Disaggregation Records'!$G$59:$G$92,MATCH(RIGHT(L288,255),RIGHT('Disaggregation Records'!$D$59:$D$92,255),0))=0,"",INDEX('Disaggregation Records'!$G$59:$G$92,MATCH(RIGHT(L288,255),RIGHT('Disaggregation Records'!$D$59:$D$92,255),0))),"")</f>
        <v/>
      </c>
      <c r="J288" s="513" t="s">
        <v>770</v>
      </c>
      <c r="K288" s="513">
        <f t="shared" si="16"/>
        <v>110</v>
      </c>
      <c r="L288" s="513" t="str">
        <f t="shared" si="17"/>
        <v/>
      </c>
      <c r="M288" s="513" t="str">
        <f t="shared" si="18"/>
        <v/>
      </c>
      <c r="N288" s="513" t="b">
        <f t="shared" si="19"/>
        <v>0</v>
      </c>
      <c r="O288" s="521" t="s">
        <v>1813</v>
      </c>
      <c r="P288" s="349"/>
      <c r="Q288" s="338"/>
      <c r="U288" s="515"/>
      <c r="V288" s="515"/>
    </row>
    <row r="289" spans="1:22" ht="37.5" customHeight="1" x14ac:dyDescent="0.25">
      <c r="A289" s="465">
        <v>13</v>
      </c>
      <c r="B289" s="517" t="str">
        <f>IFERROR(VLOOKUP(A289,'Outcome Indicators - Section C'!$A$10:$S$27,19,FALSE),"")</f>
        <v/>
      </c>
      <c r="C289" s="518" t="str">
        <f t="array" ref="C289">IFERROR(IF(INDEX('Disaggregation Records'!$E$59:$E$92,MATCH(RIGHT(L289,255),RIGHT('Disaggregation Records'!$D$59:$D$92,255),0))=0,"",INDEX('Disaggregation Records'!$E$59:$E$92,MATCH(RIGHT(L289,255),RIGHT('Disaggregation Records'!$D$59:$D$92,255),0))),"")</f>
        <v/>
      </c>
      <c r="D289" s="518" t="str">
        <f t="array" ref="D289">IFERROR(IF(INDEX('Disaggregation Records'!$F$59:$F$92,MATCH(RIGHT(L289,255),RIGHT('Disaggregation Records'!$D$59:$D$92,255),0))=0,"",INDEX('Disaggregation Records'!$F$59:$F$92,MATCH(RIGHT(L289,255),RIGHT('Disaggregation Records'!$D$59:$D$92,255),0))),"")</f>
        <v/>
      </c>
      <c r="E289" s="408" t="str">
        <f t="array" ref="E289">IFERROR(IF(INDEX('Disaggregation Data'!$K$159:$K$310,MATCH(RIGHT(M289,255),RIGHT('Disaggregation Data'!$J$159:$J$310,255),0))=0,"",INDEX('Disaggregation Data'!$K$159:$K$310,MATCH(RIGHT(M289,255),RIGHT('Disaggregation Data'!J$159:$J$310,255),0))),"")</f>
        <v/>
      </c>
      <c r="F289" s="408" t="str">
        <f t="array" ref="F289">IFERROR(IF(INDEX('Disaggregation Data'!$L$159:$L$310,MATCH(RIGHT(M289,255),RIGHT('Disaggregation Data'!$J$159:$J$310,255),0))=0,"",INDEX('Disaggregation Data'!$L$159:$L$310,MATCH(RIGHT(M289,255),RIGHT('Disaggregation Data'!J$159:$J$310,255),0))),"")</f>
        <v/>
      </c>
      <c r="G289" s="408" t="str">
        <f t="array" ref="G289">IFERROR(IF(INDEX('Disaggregation Data'!$M$159:$M$310,MATCH(RIGHT(M289,255),RIGHT('Disaggregation Data'!$J$159:$J$310,255),0))=0,"",INDEX('Disaggregation Data'!$M$159:$M$310,MATCH(RIGHT(M289,255),RIGHT('Disaggregation Data'!J$159:$J$310,255),0))),"")</f>
        <v/>
      </c>
      <c r="H289" s="406" t="str">
        <f t="array" ref="H289">IFERROR(IF(INDEX('Disaggregation Data'!$N$159:$N$310,MATCH(RIGHT(M289,255),RIGHT('Disaggregation Data'!$J$159:$J$310,255),0))=0,"",INDEX('Disaggregation Data'!$N$159:$N$310,MATCH(RIGHT(M289,255),RIGHT('Disaggregation Data'!J$159:$J$310,255),0))),"")</f>
        <v/>
      </c>
      <c r="I289" s="514" t="str">
        <f t="array" ref="I289">IFERROR(IF(INDEX('Disaggregation Records'!$G$59:$G$92,MATCH(RIGHT(L289,255),RIGHT('Disaggregation Records'!$D$59:$D$92,255),0))=0,"",INDEX('Disaggregation Records'!$G$59:$G$92,MATCH(RIGHT(L289,255),RIGHT('Disaggregation Records'!$D$59:$D$92,255),0))),"")</f>
        <v/>
      </c>
      <c r="J289" s="513" t="s">
        <v>770</v>
      </c>
      <c r="K289" s="513">
        <f t="shared" si="16"/>
        <v>111</v>
      </c>
      <c r="L289" s="513" t="str">
        <f t="shared" si="17"/>
        <v/>
      </c>
      <c r="M289" s="513" t="str">
        <f t="shared" si="18"/>
        <v/>
      </c>
      <c r="N289" s="513" t="b">
        <f t="shared" si="19"/>
        <v>0</v>
      </c>
      <c r="O289" s="521" t="s">
        <v>1814</v>
      </c>
      <c r="P289" s="349"/>
      <c r="Q289" s="338"/>
      <c r="U289" s="515"/>
      <c r="V289" s="515"/>
    </row>
    <row r="290" spans="1:22" ht="37.5" customHeight="1" x14ac:dyDescent="0.25">
      <c r="A290" s="465">
        <v>13</v>
      </c>
      <c r="B290" s="517" t="str">
        <f>IFERROR(VLOOKUP(A290,'Outcome Indicators - Section C'!$A$10:$S$27,19,FALSE),"")</f>
        <v/>
      </c>
      <c r="C290" s="518" t="str">
        <f t="array" ref="C290">IFERROR(IF(INDEX('Disaggregation Records'!$E$59:$E$92,MATCH(RIGHT(L290,255),RIGHT('Disaggregation Records'!$D$59:$D$92,255),0))=0,"",INDEX('Disaggregation Records'!$E$59:$E$92,MATCH(RIGHT(L290,255),RIGHT('Disaggregation Records'!$D$59:$D$92,255),0))),"")</f>
        <v/>
      </c>
      <c r="D290" s="518" t="str">
        <f t="array" ref="D290">IFERROR(IF(INDEX('Disaggregation Records'!$F$59:$F$92,MATCH(RIGHT(L290,255),RIGHT('Disaggregation Records'!$D$59:$D$92,255),0))=0,"",INDEX('Disaggregation Records'!$F$59:$F$92,MATCH(RIGHT(L290,255),RIGHT('Disaggregation Records'!$D$59:$D$92,255),0))),"")</f>
        <v/>
      </c>
      <c r="E290" s="408" t="str">
        <f t="array" ref="E290">IFERROR(IF(INDEX('Disaggregation Data'!$K$159:$K$310,MATCH(RIGHT(M290,255),RIGHT('Disaggregation Data'!$J$159:$J$310,255),0))=0,"",INDEX('Disaggregation Data'!$K$159:$K$310,MATCH(RIGHT(M290,255),RIGHT('Disaggregation Data'!J$159:$J$310,255),0))),"")</f>
        <v/>
      </c>
      <c r="F290" s="408" t="str">
        <f t="array" ref="F290">IFERROR(IF(INDEX('Disaggregation Data'!$L$159:$L$310,MATCH(RIGHT(M290,255),RIGHT('Disaggregation Data'!$J$159:$J$310,255),0))=0,"",INDEX('Disaggregation Data'!$L$159:$L$310,MATCH(RIGHT(M290,255),RIGHT('Disaggregation Data'!J$159:$J$310,255),0))),"")</f>
        <v/>
      </c>
      <c r="G290" s="408" t="str">
        <f t="array" ref="G290">IFERROR(IF(INDEX('Disaggregation Data'!$M$159:$M$310,MATCH(RIGHT(M290,255),RIGHT('Disaggregation Data'!$J$159:$J$310,255),0))=0,"",INDEX('Disaggregation Data'!$M$159:$M$310,MATCH(RIGHT(M290,255),RIGHT('Disaggregation Data'!J$159:$J$310,255),0))),"")</f>
        <v/>
      </c>
      <c r="H290" s="406" t="str">
        <f t="array" ref="H290">IFERROR(IF(INDEX('Disaggregation Data'!$N$159:$N$310,MATCH(RIGHT(M290,255),RIGHT('Disaggregation Data'!$J$159:$J$310,255),0))=0,"",INDEX('Disaggregation Data'!$N$159:$N$310,MATCH(RIGHT(M290,255),RIGHT('Disaggregation Data'!J$159:$J$310,255),0))),"")</f>
        <v/>
      </c>
      <c r="I290" s="514" t="str">
        <f t="array" ref="I290">IFERROR(IF(INDEX('Disaggregation Records'!$G$59:$G$92,MATCH(RIGHT(L290,255),RIGHT('Disaggregation Records'!$D$59:$D$92,255),0))=0,"",INDEX('Disaggregation Records'!$G$59:$G$92,MATCH(RIGHT(L290,255),RIGHT('Disaggregation Records'!$D$59:$D$92,255),0))),"")</f>
        <v/>
      </c>
      <c r="J290" s="513" t="s">
        <v>770</v>
      </c>
      <c r="K290" s="513">
        <f t="shared" si="16"/>
        <v>112</v>
      </c>
      <c r="L290" s="513" t="str">
        <f t="shared" si="17"/>
        <v/>
      </c>
      <c r="M290" s="513" t="str">
        <f t="shared" si="18"/>
        <v/>
      </c>
      <c r="N290" s="513" t="b">
        <f t="shared" si="19"/>
        <v>0</v>
      </c>
      <c r="O290" s="521" t="s">
        <v>1815</v>
      </c>
      <c r="P290" s="349"/>
      <c r="Q290" s="338"/>
      <c r="U290" s="515"/>
      <c r="V290" s="515"/>
    </row>
    <row r="291" spans="1:22" ht="37.5" customHeight="1" x14ac:dyDescent="0.25">
      <c r="A291" s="465">
        <v>13</v>
      </c>
      <c r="B291" s="517" t="str">
        <f>IFERROR(VLOOKUP(A291,'Outcome Indicators - Section C'!$A$10:$S$27,19,FALSE),"")</f>
        <v/>
      </c>
      <c r="C291" s="518" t="str">
        <f t="array" ref="C291">IFERROR(IF(INDEX('Disaggregation Records'!$E$59:$E$92,MATCH(RIGHT(L291,255),RIGHT('Disaggregation Records'!$D$59:$D$92,255),0))=0,"",INDEX('Disaggregation Records'!$E$59:$E$92,MATCH(RIGHT(L291,255),RIGHT('Disaggregation Records'!$D$59:$D$92,255),0))),"")</f>
        <v/>
      </c>
      <c r="D291" s="518" t="str">
        <f t="array" ref="D291">IFERROR(IF(INDEX('Disaggregation Records'!$F$59:$F$92,MATCH(RIGHT(L291,255),RIGHT('Disaggregation Records'!$D$59:$D$92,255),0))=0,"",INDEX('Disaggregation Records'!$F$59:$F$92,MATCH(RIGHT(L291,255),RIGHT('Disaggregation Records'!$D$59:$D$92,255),0))),"")</f>
        <v/>
      </c>
      <c r="E291" s="408" t="str">
        <f t="array" ref="E291">IFERROR(IF(INDEX('Disaggregation Data'!$K$159:$K$310,MATCH(RIGHT(M291,255),RIGHT('Disaggregation Data'!$J$159:$J$310,255),0))=0,"",INDEX('Disaggregation Data'!$K$159:$K$310,MATCH(RIGHT(M291,255),RIGHT('Disaggregation Data'!J$159:$J$310,255),0))),"")</f>
        <v/>
      </c>
      <c r="F291" s="408" t="str">
        <f t="array" ref="F291">IFERROR(IF(INDEX('Disaggregation Data'!$L$159:$L$310,MATCH(RIGHT(M291,255),RIGHT('Disaggregation Data'!$J$159:$J$310,255),0))=0,"",INDEX('Disaggregation Data'!$L$159:$L$310,MATCH(RIGHT(M291,255),RIGHT('Disaggregation Data'!J$159:$J$310,255),0))),"")</f>
        <v/>
      </c>
      <c r="G291" s="408" t="str">
        <f t="array" ref="G291">IFERROR(IF(INDEX('Disaggregation Data'!$M$159:$M$310,MATCH(RIGHT(M291,255),RIGHT('Disaggregation Data'!$J$159:$J$310,255),0))=0,"",INDEX('Disaggregation Data'!$M$159:$M$310,MATCH(RIGHT(M291,255),RIGHT('Disaggregation Data'!J$159:$J$310,255),0))),"")</f>
        <v/>
      </c>
      <c r="H291" s="406" t="str">
        <f t="array" ref="H291">IFERROR(IF(INDEX('Disaggregation Data'!$N$159:$N$310,MATCH(RIGHT(M291,255),RIGHT('Disaggregation Data'!$J$159:$J$310,255),0))=0,"",INDEX('Disaggregation Data'!$N$159:$N$310,MATCH(RIGHT(M291,255),RIGHT('Disaggregation Data'!J$159:$J$310,255),0))),"")</f>
        <v/>
      </c>
      <c r="I291" s="514" t="str">
        <f t="array" ref="I291">IFERROR(IF(INDEX('Disaggregation Records'!$G$59:$G$92,MATCH(RIGHT(L291,255),RIGHT('Disaggregation Records'!$D$59:$D$92,255),0))=0,"",INDEX('Disaggregation Records'!$G$59:$G$92,MATCH(RIGHT(L291,255),RIGHT('Disaggregation Records'!$D$59:$D$92,255),0))),"")</f>
        <v/>
      </c>
      <c r="J291" s="513" t="s">
        <v>770</v>
      </c>
      <c r="K291" s="513">
        <f t="shared" si="16"/>
        <v>113</v>
      </c>
      <c r="L291" s="513" t="str">
        <f t="shared" si="17"/>
        <v/>
      </c>
      <c r="M291" s="513" t="str">
        <f t="shared" si="18"/>
        <v/>
      </c>
      <c r="N291" s="513" t="b">
        <f t="shared" si="19"/>
        <v>0</v>
      </c>
      <c r="O291" s="521" t="s">
        <v>1816</v>
      </c>
      <c r="P291" s="349"/>
      <c r="Q291" s="338"/>
      <c r="U291" s="515"/>
      <c r="V291" s="515"/>
    </row>
    <row r="292" spans="1:22" ht="37.5" customHeight="1" x14ac:dyDescent="0.25">
      <c r="A292" s="465">
        <v>13</v>
      </c>
      <c r="B292" s="517" t="str">
        <f>IFERROR(VLOOKUP(A292,'Outcome Indicators - Section C'!$A$10:$S$27,19,FALSE),"")</f>
        <v/>
      </c>
      <c r="C292" s="518" t="str">
        <f t="array" ref="C292">IFERROR(IF(INDEX('Disaggregation Records'!$E$59:$E$92,MATCH(RIGHT(L292,255),RIGHT('Disaggregation Records'!$D$59:$D$92,255),0))=0,"",INDEX('Disaggregation Records'!$E$59:$E$92,MATCH(RIGHT(L292,255),RIGHT('Disaggregation Records'!$D$59:$D$92,255),0))),"")</f>
        <v/>
      </c>
      <c r="D292" s="518" t="str">
        <f t="array" ref="D292">IFERROR(IF(INDEX('Disaggregation Records'!$F$59:$F$92,MATCH(RIGHT(L292,255),RIGHT('Disaggregation Records'!$D$59:$D$92,255),0))=0,"",INDEX('Disaggregation Records'!$F$59:$F$92,MATCH(RIGHT(L292,255),RIGHT('Disaggregation Records'!$D$59:$D$92,255),0))),"")</f>
        <v/>
      </c>
      <c r="E292" s="408" t="str">
        <f t="array" ref="E292">IFERROR(IF(INDEX('Disaggregation Data'!$K$159:$K$310,MATCH(RIGHT(M292,255),RIGHT('Disaggregation Data'!$J$159:$J$310,255),0))=0,"",INDEX('Disaggregation Data'!$K$159:$K$310,MATCH(RIGHT(M292,255),RIGHT('Disaggregation Data'!J$159:$J$310,255),0))),"")</f>
        <v/>
      </c>
      <c r="F292" s="408" t="str">
        <f t="array" ref="F292">IFERROR(IF(INDEX('Disaggregation Data'!$L$159:$L$310,MATCH(RIGHT(M292,255),RIGHT('Disaggregation Data'!$J$159:$J$310,255),0))=0,"",INDEX('Disaggregation Data'!$L$159:$L$310,MATCH(RIGHT(M292,255),RIGHT('Disaggregation Data'!J$159:$J$310,255),0))),"")</f>
        <v/>
      </c>
      <c r="G292" s="408" t="str">
        <f t="array" ref="G292">IFERROR(IF(INDEX('Disaggregation Data'!$M$159:$M$310,MATCH(RIGHT(M292,255),RIGHT('Disaggregation Data'!$J$159:$J$310,255),0))=0,"",INDEX('Disaggregation Data'!$M$159:$M$310,MATCH(RIGHT(M292,255),RIGHT('Disaggregation Data'!J$159:$J$310,255),0))),"")</f>
        <v/>
      </c>
      <c r="H292" s="406" t="str">
        <f t="array" ref="H292">IFERROR(IF(INDEX('Disaggregation Data'!$N$159:$N$310,MATCH(RIGHT(M292,255),RIGHT('Disaggregation Data'!$J$159:$J$310,255),0))=0,"",INDEX('Disaggregation Data'!$N$159:$N$310,MATCH(RIGHT(M292,255),RIGHT('Disaggregation Data'!J$159:$J$310,255),0))),"")</f>
        <v/>
      </c>
      <c r="I292" s="514" t="str">
        <f t="array" ref="I292">IFERROR(IF(INDEX('Disaggregation Records'!$G$59:$G$92,MATCH(RIGHT(L292,255),RIGHT('Disaggregation Records'!$D$59:$D$92,255),0))=0,"",INDEX('Disaggregation Records'!$G$59:$G$92,MATCH(RIGHT(L292,255),RIGHT('Disaggregation Records'!$D$59:$D$92,255),0))),"")</f>
        <v/>
      </c>
      <c r="J292" s="513" t="s">
        <v>770</v>
      </c>
      <c r="K292" s="513">
        <f t="shared" si="16"/>
        <v>114</v>
      </c>
      <c r="L292" s="513" t="str">
        <f t="shared" si="17"/>
        <v/>
      </c>
      <c r="M292" s="513" t="str">
        <f t="shared" si="18"/>
        <v/>
      </c>
      <c r="N292" s="513" t="b">
        <f t="shared" si="19"/>
        <v>0</v>
      </c>
      <c r="O292" s="521" t="s">
        <v>1817</v>
      </c>
      <c r="P292" s="349"/>
      <c r="Q292" s="338"/>
      <c r="U292" s="515"/>
      <c r="V292" s="515"/>
    </row>
    <row r="293" spans="1:22" ht="37.5" customHeight="1" x14ac:dyDescent="0.25">
      <c r="A293" s="465">
        <v>13</v>
      </c>
      <c r="B293" s="517" t="str">
        <f>IFERROR(VLOOKUP(A293,'Outcome Indicators - Section C'!$A$10:$S$27,19,FALSE),"")</f>
        <v/>
      </c>
      <c r="C293" s="518" t="str">
        <f t="array" ref="C293">IFERROR(IF(INDEX('Disaggregation Records'!$E$59:$E$92,MATCH(RIGHT(L293,255),RIGHT('Disaggregation Records'!$D$59:$D$92,255),0))=0,"",INDEX('Disaggregation Records'!$E$59:$E$92,MATCH(RIGHT(L293,255),RIGHT('Disaggregation Records'!$D$59:$D$92,255),0))),"")</f>
        <v/>
      </c>
      <c r="D293" s="518" t="str">
        <f t="array" ref="D293">IFERROR(IF(INDEX('Disaggregation Records'!$F$59:$F$92,MATCH(RIGHT(L293,255),RIGHT('Disaggregation Records'!$D$59:$D$92,255),0))=0,"",INDEX('Disaggregation Records'!$F$59:$F$92,MATCH(RIGHT(L293,255),RIGHT('Disaggregation Records'!$D$59:$D$92,255),0))),"")</f>
        <v/>
      </c>
      <c r="E293" s="408" t="str">
        <f t="array" ref="E293">IFERROR(IF(INDEX('Disaggregation Data'!$K$159:$K$310,MATCH(RIGHT(M293,255),RIGHT('Disaggregation Data'!$J$159:$J$310,255),0))=0,"",INDEX('Disaggregation Data'!$K$159:$K$310,MATCH(RIGHT(M293,255),RIGHT('Disaggregation Data'!J$159:$J$310,255),0))),"")</f>
        <v/>
      </c>
      <c r="F293" s="408" t="str">
        <f t="array" ref="F293">IFERROR(IF(INDEX('Disaggregation Data'!$L$159:$L$310,MATCH(RIGHT(M293,255),RIGHT('Disaggregation Data'!$J$159:$J$310,255),0))=0,"",INDEX('Disaggregation Data'!$L$159:$L$310,MATCH(RIGHT(M293,255),RIGHT('Disaggregation Data'!J$159:$J$310,255),0))),"")</f>
        <v/>
      </c>
      <c r="G293" s="408" t="str">
        <f t="array" ref="G293">IFERROR(IF(INDEX('Disaggregation Data'!$M$159:$M$310,MATCH(RIGHT(M293,255),RIGHT('Disaggregation Data'!$J$159:$J$310,255),0))=0,"",INDEX('Disaggregation Data'!$M$159:$M$310,MATCH(RIGHT(M293,255),RIGHT('Disaggregation Data'!J$159:$J$310,255),0))),"")</f>
        <v/>
      </c>
      <c r="H293" s="406" t="str">
        <f t="array" ref="H293">IFERROR(IF(INDEX('Disaggregation Data'!$N$159:$N$310,MATCH(RIGHT(M293,255),RIGHT('Disaggregation Data'!$J$159:$J$310,255),0))=0,"",INDEX('Disaggregation Data'!$N$159:$N$310,MATCH(RIGHT(M293,255),RIGHT('Disaggregation Data'!J$159:$J$310,255),0))),"")</f>
        <v/>
      </c>
      <c r="I293" s="514" t="str">
        <f t="array" ref="I293">IFERROR(IF(INDEX('Disaggregation Records'!$G$59:$G$92,MATCH(RIGHT(L293,255),RIGHT('Disaggregation Records'!$D$59:$D$92,255),0))=0,"",INDEX('Disaggregation Records'!$G$59:$G$92,MATCH(RIGHT(L293,255),RIGHT('Disaggregation Records'!$D$59:$D$92,255),0))),"")</f>
        <v/>
      </c>
      <c r="J293" s="513" t="s">
        <v>770</v>
      </c>
      <c r="K293" s="513">
        <f t="shared" si="16"/>
        <v>115</v>
      </c>
      <c r="L293" s="513" t="str">
        <f t="shared" si="17"/>
        <v/>
      </c>
      <c r="M293" s="513" t="str">
        <f t="shared" si="18"/>
        <v/>
      </c>
      <c r="N293" s="513" t="b">
        <f t="shared" si="19"/>
        <v>0</v>
      </c>
      <c r="O293" s="521" t="s">
        <v>1818</v>
      </c>
      <c r="P293" s="349"/>
      <c r="Q293" s="338"/>
      <c r="U293" s="515"/>
      <c r="V293" s="515"/>
    </row>
    <row r="294" spans="1:22" ht="37.5" customHeight="1" x14ac:dyDescent="0.25">
      <c r="A294" s="465">
        <v>13</v>
      </c>
      <c r="B294" s="517" t="str">
        <f>IFERROR(VLOOKUP(A294,'Outcome Indicators - Section C'!$A$10:$S$27,19,FALSE),"")</f>
        <v/>
      </c>
      <c r="C294" s="518" t="str">
        <f t="array" ref="C294">IFERROR(IF(INDEX('Disaggregation Records'!$E$59:$E$92,MATCH(RIGHT(L294,255),RIGHT('Disaggregation Records'!$D$59:$D$92,255),0))=0,"",INDEX('Disaggregation Records'!$E$59:$E$92,MATCH(RIGHT(L294,255),RIGHT('Disaggregation Records'!$D$59:$D$92,255),0))),"")</f>
        <v/>
      </c>
      <c r="D294" s="518" t="str">
        <f t="array" ref="D294">IFERROR(IF(INDEX('Disaggregation Records'!$F$59:$F$92,MATCH(RIGHT(L294,255),RIGHT('Disaggregation Records'!$D$59:$D$92,255),0))=0,"",INDEX('Disaggregation Records'!$F$59:$F$92,MATCH(RIGHT(L294,255),RIGHT('Disaggregation Records'!$D$59:$D$92,255),0))),"")</f>
        <v/>
      </c>
      <c r="E294" s="408" t="str">
        <f t="array" ref="E294">IFERROR(IF(INDEX('Disaggregation Data'!$K$159:$K$310,MATCH(RIGHT(M294,255),RIGHT('Disaggregation Data'!$J$159:$J$310,255),0))=0,"",INDEX('Disaggregation Data'!$K$159:$K$310,MATCH(RIGHT(M294,255),RIGHT('Disaggregation Data'!J$159:$J$310,255),0))),"")</f>
        <v/>
      </c>
      <c r="F294" s="408" t="str">
        <f t="array" ref="F294">IFERROR(IF(INDEX('Disaggregation Data'!$L$159:$L$310,MATCH(RIGHT(M294,255),RIGHT('Disaggregation Data'!$J$159:$J$310,255),0))=0,"",INDEX('Disaggregation Data'!$L$159:$L$310,MATCH(RIGHT(M294,255),RIGHT('Disaggregation Data'!J$159:$J$310,255),0))),"")</f>
        <v/>
      </c>
      <c r="G294" s="408" t="str">
        <f t="array" ref="G294">IFERROR(IF(INDEX('Disaggregation Data'!$M$159:$M$310,MATCH(RIGHT(M294,255),RIGHT('Disaggregation Data'!$J$159:$J$310,255),0))=0,"",INDEX('Disaggregation Data'!$M$159:$M$310,MATCH(RIGHT(M294,255),RIGHT('Disaggregation Data'!J$159:$J$310,255),0))),"")</f>
        <v/>
      </c>
      <c r="H294" s="406" t="str">
        <f t="array" ref="H294">IFERROR(IF(INDEX('Disaggregation Data'!$N$159:$N$310,MATCH(RIGHT(M294,255),RIGHT('Disaggregation Data'!$J$159:$J$310,255),0))=0,"",INDEX('Disaggregation Data'!$N$159:$N$310,MATCH(RIGHT(M294,255),RIGHT('Disaggregation Data'!J$159:$J$310,255),0))),"")</f>
        <v/>
      </c>
      <c r="I294" s="514" t="str">
        <f t="array" ref="I294">IFERROR(IF(INDEX('Disaggregation Records'!$G$59:$G$92,MATCH(RIGHT(L294,255),RIGHT('Disaggregation Records'!$D$59:$D$92,255),0))=0,"",INDEX('Disaggregation Records'!$G$59:$G$92,MATCH(RIGHT(L294,255),RIGHT('Disaggregation Records'!$D$59:$D$92,255),0))),"")</f>
        <v/>
      </c>
      <c r="J294" s="513" t="s">
        <v>770</v>
      </c>
      <c r="K294" s="513">
        <f t="shared" si="16"/>
        <v>116</v>
      </c>
      <c r="L294" s="513" t="str">
        <f t="shared" si="17"/>
        <v/>
      </c>
      <c r="M294" s="513" t="str">
        <f t="shared" si="18"/>
        <v/>
      </c>
      <c r="N294" s="513" t="b">
        <f t="shared" si="19"/>
        <v>0</v>
      </c>
      <c r="O294" s="521" t="s">
        <v>1819</v>
      </c>
      <c r="P294" s="349"/>
      <c r="Q294" s="338"/>
      <c r="U294" s="515"/>
      <c r="V294" s="515"/>
    </row>
    <row r="295" spans="1:22" ht="37.5" customHeight="1" x14ac:dyDescent="0.25">
      <c r="A295" s="465">
        <v>13</v>
      </c>
      <c r="B295" s="517" t="str">
        <f>IFERROR(VLOOKUP(A295,'Outcome Indicators - Section C'!$A$10:$S$27,19,FALSE),"")</f>
        <v/>
      </c>
      <c r="C295" s="518" t="str">
        <f t="array" ref="C295">IFERROR(IF(INDEX('Disaggregation Records'!$E$59:$E$92,MATCH(RIGHT(L295,255),RIGHT('Disaggregation Records'!$D$59:$D$92,255),0))=0,"",INDEX('Disaggregation Records'!$E$59:$E$92,MATCH(RIGHT(L295,255),RIGHT('Disaggregation Records'!$D$59:$D$92,255),0))),"")</f>
        <v/>
      </c>
      <c r="D295" s="518" t="str">
        <f t="array" ref="D295">IFERROR(IF(INDEX('Disaggregation Records'!$F$59:$F$92,MATCH(RIGHT(L295,255),RIGHT('Disaggregation Records'!$D$59:$D$92,255),0))=0,"",INDEX('Disaggregation Records'!$F$59:$F$92,MATCH(RIGHT(L295,255),RIGHT('Disaggregation Records'!$D$59:$D$92,255),0))),"")</f>
        <v/>
      </c>
      <c r="E295" s="408" t="str">
        <f t="array" ref="E295">IFERROR(IF(INDEX('Disaggregation Data'!$K$159:$K$310,MATCH(RIGHT(M295,255),RIGHT('Disaggregation Data'!$J$159:$J$310,255),0))=0,"",INDEX('Disaggregation Data'!$K$159:$K$310,MATCH(RIGHT(M295,255),RIGHT('Disaggregation Data'!J$159:$J$310,255),0))),"")</f>
        <v/>
      </c>
      <c r="F295" s="408" t="str">
        <f t="array" ref="F295">IFERROR(IF(INDEX('Disaggregation Data'!$L$159:$L$310,MATCH(RIGHT(M295,255),RIGHT('Disaggregation Data'!$J$159:$J$310,255),0))=0,"",INDEX('Disaggregation Data'!$L$159:$L$310,MATCH(RIGHT(M295,255),RIGHT('Disaggregation Data'!J$159:$J$310,255),0))),"")</f>
        <v/>
      </c>
      <c r="G295" s="408" t="str">
        <f t="array" ref="G295">IFERROR(IF(INDEX('Disaggregation Data'!$M$159:$M$310,MATCH(RIGHT(M295,255),RIGHT('Disaggregation Data'!$J$159:$J$310,255),0))=0,"",INDEX('Disaggregation Data'!$M$159:$M$310,MATCH(RIGHT(M295,255),RIGHT('Disaggregation Data'!J$159:$J$310,255),0))),"")</f>
        <v/>
      </c>
      <c r="H295" s="406" t="str">
        <f t="array" ref="H295">IFERROR(IF(INDEX('Disaggregation Data'!$N$159:$N$310,MATCH(RIGHT(M295,255),RIGHT('Disaggregation Data'!$J$159:$J$310,255),0))=0,"",INDEX('Disaggregation Data'!$N$159:$N$310,MATCH(RIGHT(M295,255),RIGHT('Disaggregation Data'!J$159:$J$310,255),0))),"")</f>
        <v/>
      </c>
      <c r="I295" s="514" t="str">
        <f t="array" ref="I295">IFERROR(IF(INDEX('Disaggregation Records'!$G$59:$G$92,MATCH(RIGHT(L295,255),RIGHT('Disaggregation Records'!$D$59:$D$92,255),0))=0,"",INDEX('Disaggregation Records'!$G$59:$G$92,MATCH(RIGHT(L295,255),RIGHT('Disaggregation Records'!$D$59:$D$92,255),0))),"")</f>
        <v/>
      </c>
      <c r="J295" s="513" t="s">
        <v>770</v>
      </c>
      <c r="K295" s="513">
        <f t="shared" si="16"/>
        <v>117</v>
      </c>
      <c r="L295" s="513" t="str">
        <f t="shared" si="17"/>
        <v/>
      </c>
      <c r="M295" s="513" t="str">
        <f t="shared" si="18"/>
        <v/>
      </c>
      <c r="N295" s="513" t="b">
        <f t="shared" si="19"/>
        <v>0</v>
      </c>
      <c r="O295" s="521" t="s">
        <v>1820</v>
      </c>
      <c r="P295" s="349"/>
      <c r="Q295" s="338"/>
      <c r="U295" s="515"/>
      <c r="V295" s="515"/>
    </row>
    <row r="296" spans="1:22" ht="37.5" customHeight="1" x14ac:dyDescent="0.25">
      <c r="A296" s="465">
        <v>13</v>
      </c>
      <c r="B296" s="517" t="str">
        <f>IFERROR(VLOOKUP(A296,'Outcome Indicators - Section C'!$A$10:$S$27,19,FALSE),"")</f>
        <v/>
      </c>
      <c r="C296" s="518" t="str">
        <f t="array" ref="C296">IFERROR(IF(INDEX('Disaggregation Records'!$E$59:$E$92,MATCH(RIGHT(L296,255),RIGHT('Disaggregation Records'!$D$59:$D$92,255),0))=0,"",INDEX('Disaggregation Records'!$E$59:$E$92,MATCH(RIGHT(L296,255),RIGHT('Disaggregation Records'!$D$59:$D$92,255),0))),"")</f>
        <v/>
      </c>
      <c r="D296" s="518" t="str">
        <f t="array" ref="D296">IFERROR(IF(INDEX('Disaggregation Records'!$F$59:$F$92,MATCH(RIGHT(L296,255),RIGHT('Disaggregation Records'!$D$59:$D$92,255),0))=0,"",INDEX('Disaggregation Records'!$F$59:$F$92,MATCH(RIGHT(L296,255),RIGHT('Disaggregation Records'!$D$59:$D$92,255),0))),"")</f>
        <v/>
      </c>
      <c r="E296" s="408" t="str">
        <f t="array" ref="E296">IFERROR(IF(INDEX('Disaggregation Data'!$K$159:$K$310,MATCH(RIGHT(M296,255),RIGHT('Disaggregation Data'!$J$159:$J$310,255),0))=0,"",INDEX('Disaggregation Data'!$K$159:$K$310,MATCH(RIGHT(M296,255),RIGHT('Disaggregation Data'!J$159:$J$310,255),0))),"")</f>
        <v/>
      </c>
      <c r="F296" s="408" t="str">
        <f t="array" ref="F296">IFERROR(IF(INDEX('Disaggregation Data'!$L$159:$L$310,MATCH(RIGHT(M296,255),RIGHT('Disaggregation Data'!$J$159:$J$310,255),0))=0,"",INDEX('Disaggregation Data'!$L$159:$L$310,MATCH(RIGHT(M296,255),RIGHT('Disaggregation Data'!J$159:$J$310,255),0))),"")</f>
        <v/>
      </c>
      <c r="G296" s="408" t="str">
        <f t="array" ref="G296">IFERROR(IF(INDEX('Disaggregation Data'!$M$159:$M$310,MATCH(RIGHT(M296,255),RIGHT('Disaggregation Data'!$J$159:$J$310,255),0))=0,"",INDEX('Disaggregation Data'!$M$159:$M$310,MATCH(RIGHT(M296,255),RIGHT('Disaggregation Data'!J$159:$J$310,255),0))),"")</f>
        <v/>
      </c>
      <c r="H296" s="406" t="str">
        <f t="array" ref="H296">IFERROR(IF(INDEX('Disaggregation Data'!$N$159:$N$310,MATCH(RIGHT(M296,255),RIGHT('Disaggregation Data'!$J$159:$J$310,255),0))=0,"",INDEX('Disaggregation Data'!$N$159:$N$310,MATCH(RIGHT(M296,255),RIGHT('Disaggregation Data'!J$159:$J$310,255),0))),"")</f>
        <v/>
      </c>
      <c r="I296" s="514" t="str">
        <f t="array" ref="I296">IFERROR(IF(INDEX('Disaggregation Records'!$G$59:$G$92,MATCH(RIGHT(L296,255),RIGHT('Disaggregation Records'!$D$59:$D$92,255),0))=0,"",INDEX('Disaggregation Records'!$G$59:$G$92,MATCH(RIGHT(L296,255),RIGHT('Disaggregation Records'!$D$59:$D$92,255),0))),"")</f>
        <v/>
      </c>
      <c r="J296" s="513" t="s">
        <v>770</v>
      </c>
      <c r="K296" s="513">
        <f t="shared" ref="K296:K317" si="20">IF(B296=B295,K295+1,0)</f>
        <v>118</v>
      </c>
      <c r="L296" s="513" t="str">
        <f t="shared" ref="L296:L317" si="21">IF(B296&lt;&gt;"",B296&amp;"-"&amp;K296,"")</f>
        <v/>
      </c>
      <c r="M296" s="513" t="str">
        <f t="shared" ref="M296:M317" si="22">IF(B296&lt;&gt;"",B296&amp;C296&amp;D296,"")</f>
        <v/>
      </c>
      <c r="N296" s="513" t="b">
        <f t="shared" ref="N296:N317" si="23">IFERROR(IF(B296&lt;&gt;"",TRUE,FALSE),"")</f>
        <v>0</v>
      </c>
      <c r="O296" s="521" t="s">
        <v>1821</v>
      </c>
      <c r="P296" s="349"/>
      <c r="Q296" s="338"/>
      <c r="U296" s="515"/>
      <c r="V296" s="515"/>
    </row>
    <row r="297" spans="1:22" ht="37.5" customHeight="1" x14ac:dyDescent="0.25">
      <c r="A297" s="465">
        <v>13</v>
      </c>
      <c r="B297" s="517" t="str">
        <f>IFERROR(VLOOKUP(A297,'Outcome Indicators - Section C'!$A$10:$S$27,19,FALSE),"")</f>
        <v/>
      </c>
      <c r="C297" s="518" t="str">
        <f t="array" ref="C297">IFERROR(IF(INDEX('Disaggregation Records'!$E$59:$E$92,MATCH(RIGHT(L297,255),RIGHT('Disaggregation Records'!$D$59:$D$92,255),0))=0,"",INDEX('Disaggregation Records'!$E$59:$E$92,MATCH(RIGHT(L297,255),RIGHT('Disaggregation Records'!$D$59:$D$92,255),0))),"")</f>
        <v/>
      </c>
      <c r="D297" s="518" t="str">
        <f t="array" ref="D297">IFERROR(IF(INDEX('Disaggregation Records'!$F$59:$F$92,MATCH(RIGHT(L297,255),RIGHT('Disaggregation Records'!$D$59:$D$92,255),0))=0,"",INDEX('Disaggregation Records'!$F$59:$F$92,MATCH(RIGHT(L297,255),RIGHT('Disaggregation Records'!$D$59:$D$92,255),0))),"")</f>
        <v/>
      </c>
      <c r="E297" s="408" t="str">
        <f t="array" ref="E297">IFERROR(IF(INDEX('Disaggregation Data'!$K$159:$K$310,MATCH(RIGHT(M297,255),RIGHT('Disaggregation Data'!$J$159:$J$310,255),0))=0,"",INDEX('Disaggregation Data'!$K$159:$K$310,MATCH(RIGHT(M297,255),RIGHT('Disaggregation Data'!J$159:$J$310,255),0))),"")</f>
        <v/>
      </c>
      <c r="F297" s="408" t="str">
        <f t="array" ref="F297">IFERROR(IF(INDEX('Disaggregation Data'!$L$159:$L$310,MATCH(RIGHT(M297,255),RIGHT('Disaggregation Data'!$J$159:$J$310,255),0))=0,"",INDEX('Disaggregation Data'!$L$159:$L$310,MATCH(RIGHT(M297,255),RIGHT('Disaggregation Data'!J$159:$J$310,255),0))),"")</f>
        <v/>
      </c>
      <c r="G297" s="408" t="str">
        <f t="array" ref="G297">IFERROR(IF(INDEX('Disaggregation Data'!$M$159:$M$310,MATCH(RIGHT(M297,255),RIGHT('Disaggregation Data'!$J$159:$J$310,255),0))=0,"",INDEX('Disaggregation Data'!$M$159:$M$310,MATCH(RIGHT(M297,255),RIGHT('Disaggregation Data'!J$159:$J$310,255),0))),"")</f>
        <v/>
      </c>
      <c r="H297" s="406" t="str">
        <f t="array" ref="H297">IFERROR(IF(INDEX('Disaggregation Data'!$N$159:$N$310,MATCH(RIGHT(M297,255),RIGHT('Disaggregation Data'!$J$159:$J$310,255),0))=0,"",INDEX('Disaggregation Data'!$N$159:$N$310,MATCH(RIGHT(M297,255),RIGHT('Disaggregation Data'!J$159:$J$310,255),0))),"")</f>
        <v/>
      </c>
      <c r="I297" s="514" t="str">
        <f t="array" ref="I297">IFERROR(IF(INDEX('Disaggregation Records'!$G$59:$G$92,MATCH(RIGHT(L297,255),RIGHT('Disaggregation Records'!$D$59:$D$92,255),0))=0,"",INDEX('Disaggregation Records'!$G$59:$G$92,MATCH(RIGHT(L297,255),RIGHT('Disaggregation Records'!$D$59:$D$92,255),0))),"")</f>
        <v/>
      </c>
      <c r="J297" s="513" t="s">
        <v>770</v>
      </c>
      <c r="K297" s="513">
        <f t="shared" si="20"/>
        <v>119</v>
      </c>
      <c r="L297" s="513" t="str">
        <f t="shared" si="21"/>
        <v/>
      </c>
      <c r="M297" s="513" t="str">
        <f t="shared" si="22"/>
        <v/>
      </c>
      <c r="N297" s="513" t="b">
        <f t="shared" si="23"/>
        <v>0</v>
      </c>
      <c r="O297" s="521" t="s">
        <v>1822</v>
      </c>
      <c r="P297" s="349"/>
      <c r="Q297" s="338"/>
      <c r="U297" s="515"/>
      <c r="V297" s="515"/>
    </row>
    <row r="298" spans="1:22" ht="37.5" customHeight="1" x14ac:dyDescent="0.25">
      <c r="A298" s="465">
        <v>14</v>
      </c>
      <c r="B298" s="517" t="str">
        <f>IFERROR(VLOOKUP(A298,'Outcome Indicators - Section C'!$A$10:$S$27,19,FALSE),"")</f>
        <v/>
      </c>
      <c r="C298" s="518" t="str">
        <f t="array" ref="C298">IFERROR(IF(INDEX('Disaggregation Records'!$E$59:$E$92,MATCH(RIGHT(L298,255),RIGHT('Disaggregation Records'!$D$59:$D$92,255),0))=0,"",INDEX('Disaggregation Records'!$E$59:$E$92,MATCH(RIGHT(L298,255),RIGHT('Disaggregation Records'!$D$59:$D$92,255),0))),"")</f>
        <v/>
      </c>
      <c r="D298" s="518" t="str">
        <f t="array" ref="D298">IFERROR(IF(INDEX('Disaggregation Records'!$F$59:$F$92,MATCH(RIGHT(L298,255),RIGHT('Disaggregation Records'!$D$59:$D$92,255),0))=0,"",INDEX('Disaggregation Records'!$F$59:$F$92,MATCH(RIGHT(L298,255),RIGHT('Disaggregation Records'!$D$59:$D$92,255),0))),"")</f>
        <v/>
      </c>
      <c r="E298" s="408" t="str">
        <f t="array" ref="E298">IFERROR(IF(INDEX('Disaggregation Data'!$K$159:$K$310,MATCH(RIGHT(M298,255),RIGHT('Disaggregation Data'!$J$159:$J$310,255),0))=0,"",INDEX('Disaggregation Data'!$K$159:$K$310,MATCH(RIGHT(M298,255),RIGHT('Disaggregation Data'!J$159:$J$310,255),0))),"")</f>
        <v/>
      </c>
      <c r="F298" s="408" t="str">
        <f t="array" ref="F298">IFERROR(IF(INDEX('Disaggregation Data'!$L$159:$L$310,MATCH(RIGHT(M298,255),RIGHT('Disaggregation Data'!$J$159:$J$310,255),0))=0,"",INDEX('Disaggregation Data'!$L$159:$L$310,MATCH(RIGHT(M298,255),RIGHT('Disaggregation Data'!J$159:$J$310,255),0))),"")</f>
        <v/>
      </c>
      <c r="G298" s="408" t="str">
        <f t="array" ref="G298">IFERROR(IF(INDEX('Disaggregation Data'!$M$159:$M$310,MATCH(RIGHT(M298,255),RIGHT('Disaggregation Data'!$J$159:$J$310,255),0))=0,"",INDEX('Disaggregation Data'!$M$159:$M$310,MATCH(RIGHT(M298,255),RIGHT('Disaggregation Data'!J$159:$J$310,255),0))),"")</f>
        <v/>
      </c>
      <c r="H298" s="406" t="str">
        <f t="array" ref="H298">IFERROR(IF(INDEX('Disaggregation Data'!$N$159:$N$310,MATCH(RIGHT(M298,255),RIGHT('Disaggregation Data'!$J$159:$J$310,255),0))=0,"",INDEX('Disaggregation Data'!$N$159:$N$310,MATCH(RIGHT(M298,255),RIGHT('Disaggregation Data'!J$159:$J$310,255),0))),"")</f>
        <v/>
      </c>
      <c r="I298" s="514" t="str">
        <f t="array" ref="I298">IFERROR(IF(INDEX('Disaggregation Records'!$G$59:$G$92,MATCH(RIGHT(L298,255),RIGHT('Disaggregation Records'!$D$59:$D$92,255),0))=0,"",INDEX('Disaggregation Records'!$G$59:$G$92,MATCH(RIGHT(L298,255),RIGHT('Disaggregation Records'!$D$59:$D$92,255),0))),"")</f>
        <v/>
      </c>
      <c r="J298" s="513" t="s">
        <v>771</v>
      </c>
      <c r="K298" s="513">
        <f t="shared" si="20"/>
        <v>120</v>
      </c>
      <c r="L298" s="513" t="str">
        <f t="shared" si="21"/>
        <v/>
      </c>
      <c r="M298" s="513" t="str">
        <f t="shared" si="22"/>
        <v/>
      </c>
      <c r="N298" s="513" t="b">
        <f t="shared" si="23"/>
        <v>0</v>
      </c>
      <c r="O298" s="521" t="s">
        <v>1823</v>
      </c>
      <c r="P298" s="349"/>
      <c r="Q298" s="338"/>
      <c r="U298" s="515"/>
      <c r="V298" s="515"/>
    </row>
    <row r="299" spans="1:22" ht="37.5" customHeight="1" x14ac:dyDescent="0.25">
      <c r="A299" s="465">
        <v>14</v>
      </c>
      <c r="B299" s="517" t="str">
        <f>IFERROR(VLOOKUP(A299,'Outcome Indicators - Section C'!$A$10:$S$27,19,FALSE),"")</f>
        <v/>
      </c>
      <c r="C299" s="518" t="str">
        <f t="array" ref="C299">IFERROR(IF(INDEX('Disaggregation Records'!$E$59:$E$92,MATCH(RIGHT(L299,255),RIGHT('Disaggregation Records'!$D$59:$D$92,255),0))=0,"",INDEX('Disaggregation Records'!$E$59:$E$92,MATCH(RIGHT(L299,255),RIGHT('Disaggregation Records'!$D$59:$D$92,255),0))),"")</f>
        <v/>
      </c>
      <c r="D299" s="518" t="str">
        <f t="array" ref="D299">IFERROR(IF(INDEX('Disaggregation Records'!$F$59:$F$92,MATCH(RIGHT(L299,255),RIGHT('Disaggregation Records'!$D$59:$D$92,255),0))=0,"",INDEX('Disaggregation Records'!$F$59:$F$92,MATCH(RIGHT(L299,255),RIGHT('Disaggregation Records'!$D$59:$D$92,255),0))),"")</f>
        <v/>
      </c>
      <c r="E299" s="408" t="str">
        <f t="array" ref="E299">IFERROR(IF(INDEX('Disaggregation Data'!$K$159:$K$310,MATCH(RIGHT(M299,255),RIGHT('Disaggregation Data'!$J$159:$J$310,255),0))=0,"",INDEX('Disaggregation Data'!$K$159:$K$310,MATCH(RIGHT(M299,255),RIGHT('Disaggregation Data'!J$159:$J$310,255),0))),"")</f>
        <v/>
      </c>
      <c r="F299" s="408" t="str">
        <f t="array" ref="F299">IFERROR(IF(INDEX('Disaggregation Data'!$L$159:$L$310,MATCH(RIGHT(M299,255),RIGHT('Disaggregation Data'!$J$159:$J$310,255),0))=0,"",INDEX('Disaggregation Data'!$L$159:$L$310,MATCH(RIGHT(M299,255),RIGHT('Disaggregation Data'!J$159:$J$310,255),0))),"")</f>
        <v/>
      </c>
      <c r="G299" s="408" t="str">
        <f t="array" ref="G299">IFERROR(IF(INDEX('Disaggregation Data'!$M$159:$M$310,MATCH(RIGHT(M299,255),RIGHT('Disaggregation Data'!$J$159:$J$310,255),0))=0,"",INDEX('Disaggregation Data'!$M$159:$M$310,MATCH(RIGHT(M299,255),RIGHT('Disaggregation Data'!J$159:$J$310,255),0))),"")</f>
        <v/>
      </c>
      <c r="H299" s="406" t="str">
        <f t="array" ref="H299">IFERROR(IF(INDEX('Disaggregation Data'!$N$159:$N$310,MATCH(RIGHT(M299,255),RIGHT('Disaggregation Data'!$J$159:$J$310,255),0))=0,"",INDEX('Disaggregation Data'!$N$159:$N$310,MATCH(RIGHT(M299,255),RIGHT('Disaggregation Data'!J$159:$J$310,255),0))),"")</f>
        <v/>
      </c>
      <c r="I299" s="514" t="str">
        <f t="array" ref="I299">IFERROR(IF(INDEX('Disaggregation Records'!$G$59:$G$92,MATCH(RIGHT(L299,255),RIGHT('Disaggregation Records'!$D$59:$D$92,255),0))=0,"",INDEX('Disaggregation Records'!$G$59:$G$92,MATCH(RIGHT(L299,255),RIGHT('Disaggregation Records'!$D$59:$D$92,255),0))),"")</f>
        <v/>
      </c>
      <c r="J299" s="513" t="s">
        <v>771</v>
      </c>
      <c r="K299" s="513">
        <f t="shared" si="20"/>
        <v>121</v>
      </c>
      <c r="L299" s="513" t="str">
        <f t="shared" si="21"/>
        <v/>
      </c>
      <c r="M299" s="513" t="str">
        <f t="shared" si="22"/>
        <v/>
      </c>
      <c r="N299" s="513" t="b">
        <f t="shared" si="23"/>
        <v>0</v>
      </c>
      <c r="O299" s="521" t="s">
        <v>1824</v>
      </c>
      <c r="P299" s="349"/>
      <c r="Q299" s="338"/>
      <c r="U299" s="515"/>
      <c r="V299" s="515"/>
    </row>
    <row r="300" spans="1:22" ht="37.5" customHeight="1" x14ac:dyDescent="0.25">
      <c r="A300" s="465">
        <v>14</v>
      </c>
      <c r="B300" s="517" t="str">
        <f>IFERROR(VLOOKUP(A300,'Outcome Indicators - Section C'!$A$10:$S$27,19,FALSE),"")</f>
        <v/>
      </c>
      <c r="C300" s="518" t="str">
        <f t="array" ref="C300">IFERROR(IF(INDEX('Disaggregation Records'!$E$59:$E$92,MATCH(RIGHT(L300,255),RIGHT('Disaggregation Records'!$D$59:$D$92,255),0))=0,"",INDEX('Disaggregation Records'!$E$59:$E$92,MATCH(RIGHT(L300,255),RIGHT('Disaggregation Records'!$D$59:$D$92,255),0))),"")</f>
        <v/>
      </c>
      <c r="D300" s="518" t="str">
        <f t="array" ref="D300">IFERROR(IF(INDEX('Disaggregation Records'!$F$59:$F$92,MATCH(RIGHT(L300,255),RIGHT('Disaggregation Records'!$D$59:$D$92,255),0))=0,"",INDEX('Disaggregation Records'!$F$59:$F$92,MATCH(RIGHT(L300,255),RIGHT('Disaggregation Records'!$D$59:$D$92,255),0))),"")</f>
        <v/>
      </c>
      <c r="E300" s="408" t="str">
        <f t="array" ref="E300">IFERROR(IF(INDEX('Disaggregation Data'!$K$159:$K$310,MATCH(RIGHT(M300,255),RIGHT('Disaggregation Data'!$J$159:$J$310,255),0))=0,"",INDEX('Disaggregation Data'!$K$159:$K$310,MATCH(RIGHT(M300,255),RIGHT('Disaggregation Data'!J$159:$J$310,255),0))),"")</f>
        <v/>
      </c>
      <c r="F300" s="408" t="str">
        <f t="array" ref="F300">IFERROR(IF(INDEX('Disaggregation Data'!$L$159:$L$310,MATCH(RIGHT(M300,255),RIGHT('Disaggregation Data'!$J$159:$J$310,255),0))=0,"",INDEX('Disaggregation Data'!$L$159:$L$310,MATCH(RIGHT(M300,255),RIGHT('Disaggregation Data'!J$159:$J$310,255),0))),"")</f>
        <v/>
      </c>
      <c r="G300" s="408" t="str">
        <f t="array" ref="G300">IFERROR(IF(INDEX('Disaggregation Data'!$M$159:$M$310,MATCH(RIGHT(M300,255),RIGHT('Disaggregation Data'!$J$159:$J$310,255),0))=0,"",INDEX('Disaggregation Data'!$M$159:$M$310,MATCH(RIGHT(M300,255),RIGHT('Disaggregation Data'!J$159:$J$310,255),0))),"")</f>
        <v/>
      </c>
      <c r="H300" s="406" t="str">
        <f t="array" ref="H300">IFERROR(IF(INDEX('Disaggregation Data'!$N$159:$N$310,MATCH(RIGHT(M300,255),RIGHT('Disaggregation Data'!$J$159:$J$310,255),0))=0,"",INDEX('Disaggregation Data'!$N$159:$N$310,MATCH(RIGHT(M300,255),RIGHT('Disaggregation Data'!J$159:$J$310,255),0))),"")</f>
        <v/>
      </c>
      <c r="I300" s="514" t="str">
        <f t="array" ref="I300">IFERROR(IF(INDEX('Disaggregation Records'!$G$59:$G$92,MATCH(RIGHT(L300,255),RIGHT('Disaggregation Records'!$D$59:$D$92,255),0))=0,"",INDEX('Disaggregation Records'!$G$59:$G$92,MATCH(RIGHT(L300,255),RIGHT('Disaggregation Records'!$D$59:$D$92,255),0))),"")</f>
        <v/>
      </c>
      <c r="J300" s="513" t="s">
        <v>771</v>
      </c>
      <c r="K300" s="513">
        <f t="shared" si="20"/>
        <v>122</v>
      </c>
      <c r="L300" s="513" t="str">
        <f t="shared" si="21"/>
        <v/>
      </c>
      <c r="M300" s="513" t="str">
        <f t="shared" si="22"/>
        <v/>
      </c>
      <c r="N300" s="513" t="b">
        <f t="shared" si="23"/>
        <v>0</v>
      </c>
      <c r="O300" s="521" t="s">
        <v>1825</v>
      </c>
      <c r="P300" s="349"/>
      <c r="Q300" s="338"/>
      <c r="U300" s="515"/>
      <c r="V300" s="515"/>
    </row>
    <row r="301" spans="1:22" ht="37.5" customHeight="1" x14ac:dyDescent="0.25">
      <c r="A301" s="465">
        <v>14</v>
      </c>
      <c r="B301" s="517" t="str">
        <f>IFERROR(VLOOKUP(A301,'Outcome Indicators - Section C'!$A$10:$S$27,19,FALSE),"")</f>
        <v/>
      </c>
      <c r="C301" s="518" t="str">
        <f t="array" ref="C301">IFERROR(IF(INDEX('Disaggregation Records'!$E$59:$E$92,MATCH(RIGHT(L301,255),RIGHT('Disaggregation Records'!$D$59:$D$92,255),0))=0,"",INDEX('Disaggregation Records'!$E$59:$E$92,MATCH(RIGHT(L301,255),RIGHT('Disaggregation Records'!$D$59:$D$92,255),0))),"")</f>
        <v/>
      </c>
      <c r="D301" s="518" t="str">
        <f t="array" ref="D301">IFERROR(IF(INDEX('Disaggregation Records'!$F$59:$F$92,MATCH(RIGHT(L301,255),RIGHT('Disaggregation Records'!$D$59:$D$92,255),0))=0,"",INDEX('Disaggregation Records'!$F$59:$F$92,MATCH(RIGHT(L301,255),RIGHT('Disaggregation Records'!$D$59:$D$92,255),0))),"")</f>
        <v/>
      </c>
      <c r="E301" s="408" t="str">
        <f t="array" ref="E301">IFERROR(IF(INDEX('Disaggregation Data'!$K$159:$K$310,MATCH(RIGHT(M301,255),RIGHT('Disaggregation Data'!$J$159:$J$310,255),0))=0,"",INDEX('Disaggregation Data'!$K$159:$K$310,MATCH(RIGHT(M301,255),RIGHT('Disaggregation Data'!J$159:$J$310,255),0))),"")</f>
        <v/>
      </c>
      <c r="F301" s="408" t="str">
        <f t="array" ref="F301">IFERROR(IF(INDEX('Disaggregation Data'!$L$159:$L$310,MATCH(RIGHT(M301,255),RIGHT('Disaggregation Data'!$J$159:$J$310,255),0))=0,"",INDEX('Disaggregation Data'!$L$159:$L$310,MATCH(RIGHT(M301,255),RIGHT('Disaggregation Data'!J$159:$J$310,255),0))),"")</f>
        <v/>
      </c>
      <c r="G301" s="408" t="str">
        <f t="array" ref="G301">IFERROR(IF(INDEX('Disaggregation Data'!$M$159:$M$310,MATCH(RIGHT(M301,255),RIGHT('Disaggregation Data'!$J$159:$J$310,255),0))=0,"",INDEX('Disaggregation Data'!$M$159:$M$310,MATCH(RIGHT(M301,255),RIGHT('Disaggregation Data'!J$159:$J$310,255),0))),"")</f>
        <v/>
      </c>
      <c r="H301" s="406" t="str">
        <f t="array" ref="H301">IFERROR(IF(INDEX('Disaggregation Data'!$N$159:$N$310,MATCH(RIGHT(M301,255),RIGHT('Disaggregation Data'!$J$159:$J$310,255),0))=0,"",INDEX('Disaggregation Data'!$N$159:$N$310,MATCH(RIGHT(M301,255),RIGHT('Disaggregation Data'!J$159:$J$310,255),0))),"")</f>
        <v/>
      </c>
      <c r="I301" s="514" t="str">
        <f t="array" ref="I301">IFERROR(IF(INDEX('Disaggregation Records'!$G$59:$G$92,MATCH(RIGHT(L301,255),RIGHT('Disaggregation Records'!$D$59:$D$92,255),0))=0,"",INDEX('Disaggregation Records'!$G$59:$G$92,MATCH(RIGHT(L301,255),RIGHT('Disaggregation Records'!$D$59:$D$92,255),0))),"")</f>
        <v/>
      </c>
      <c r="J301" s="513" t="s">
        <v>771</v>
      </c>
      <c r="K301" s="513">
        <f t="shared" si="20"/>
        <v>123</v>
      </c>
      <c r="L301" s="513" t="str">
        <f t="shared" si="21"/>
        <v/>
      </c>
      <c r="M301" s="513" t="str">
        <f t="shared" si="22"/>
        <v/>
      </c>
      <c r="N301" s="513" t="b">
        <f t="shared" si="23"/>
        <v>0</v>
      </c>
      <c r="O301" s="521" t="s">
        <v>1826</v>
      </c>
      <c r="P301" s="349"/>
      <c r="Q301" s="338"/>
      <c r="U301" s="515"/>
      <c r="V301" s="515"/>
    </row>
    <row r="302" spans="1:22" ht="37.5" customHeight="1" x14ac:dyDescent="0.25">
      <c r="A302" s="465">
        <v>14</v>
      </c>
      <c r="B302" s="517" t="str">
        <f>IFERROR(VLOOKUP(A302,'Outcome Indicators - Section C'!$A$10:$S$27,19,FALSE),"")</f>
        <v/>
      </c>
      <c r="C302" s="518" t="str">
        <f t="array" ref="C302">IFERROR(IF(INDEX('Disaggregation Records'!$E$59:$E$92,MATCH(RIGHT(L302,255),RIGHT('Disaggregation Records'!$D$59:$D$92,255),0))=0,"",INDEX('Disaggregation Records'!$E$59:$E$92,MATCH(RIGHT(L302,255),RIGHT('Disaggregation Records'!$D$59:$D$92,255),0))),"")</f>
        <v/>
      </c>
      <c r="D302" s="518" t="str">
        <f t="array" ref="D302">IFERROR(IF(INDEX('Disaggregation Records'!$F$59:$F$92,MATCH(RIGHT(L302,255),RIGHT('Disaggregation Records'!$D$59:$D$92,255),0))=0,"",INDEX('Disaggregation Records'!$F$59:$F$92,MATCH(RIGHT(L302,255),RIGHT('Disaggregation Records'!$D$59:$D$92,255),0))),"")</f>
        <v/>
      </c>
      <c r="E302" s="408" t="str">
        <f t="array" ref="E302">IFERROR(IF(INDEX('Disaggregation Data'!$K$159:$K$310,MATCH(RIGHT(M302,255),RIGHT('Disaggregation Data'!$J$159:$J$310,255),0))=0,"",INDEX('Disaggregation Data'!$K$159:$K$310,MATCH(RIGHT(M302,255),RIGHT('Disaggregation Data'!J$159:$J$310,255),0))),"")</f>
        <v/>
      </c>
      <c r="F302" s="408" t="str">
        <f t="array" ref="F302">IFERROR(IF(INDEX('Disaggregation Data'!$L$159:$L$310,MATCH(RIGHT(M302,255),RIGHT('Disaggregation Data'!$J$159:$J$310,255),0))=0,"",INDEX('Disaggregation Data'!$L$159:$L$310,MATCH(RIGHT(M302,255),RIGHT('Disaggregation Data'!J$159:$J$310,255),0))),"")</f>
        <v/>
      </c>
      <c r="G302" s="408" t="str">
        <f t="array" ref="G302">IFERROR(IF(INDEX('Disaggregation Data'!$M$159:$M$310,MATCH(RIGHT(M302,255),RIGHT('Disaggregation Data'!$J$159:$J$310,255),0))=0,"",INDEX('Disaggregation Data'!$M$159:$M$310,MATCH(RIGHT(M302,255),RIGHT('Disaggregation Data'!J$159:$J$310,255),0))),"")</f>
        <v/>
      </c>
      <c r="H302" s="406" t="str">
        <f t="array" ref="H302">IFERROR(IF(INDEX('Disaggregation Data'!$N$159:$N$310,MATCH(RIGHT(M302,255),RIGHT('Disaggregation Data'!$J$159:$J$310,255),0))=0,"",INDEX('Disaggregation Data'!$N$159:$N$310,MATCH(RIGHT(M302,255),RIGHT('Disaggregation Data'!J$159:$J$310,255),0))),"")</f>
        <v/>
      </c>
      <c r="I302" s="514" t="str">
        <f t="array" ref="I302">IFERROR(IF(INDEX('Disaggregation Records'!$G$59:$G$92,MATCH(RIGHT(L302,255),RIGHT('Disaggregation Records'!$D$59:$D$92,255),0))=0,"",INDEX('Disaggregation Records'!$G$59:$G$92,MATCH(RIGHT(L302,255),RIGHT('Disaggregation Records'!$D$59:$D$92,255),0))),"")</f>
        <v/>
      </c>
      <c r="J302" s="513" t="s">
        <v>771</v>
      </c>
      <c r="K302" s="513">
        <f t="shared" si="20"/>
        <v>124</v>
      </c>
      <c r="L302" s="513" t="str">
        <f t="shared" si="21"/>
        <v/>
      </c>
      <c r="M302" s="513" t="str">
        <f t="shared" si="22"/>
        <v/>
      </c>
      <c r="N302" s="513" t="b">
        <f t="shared" si="23"/>
        <v>0</v>
      </c>
      <c r="O302" s="521" t="s">
        <v>1827</v>
      </c>
      <c r="P302" s="349"/>
      <c r="Q302" s="338"/>
      <c r="U302" s="515"/>
      <c r="V302" s="515"/>
    </row>
    <row r="303" spans="1:22" ht="37.5" customHeight="1" x14ac:dyDescent="0.25">
      <c r="A303" s="465">
        <v>14</v>
      </c>
      <c r="B303" s="517" t="str">
        <f>IFERROR(VLOOKUP(A303,'Outcome Indicators - Section C'!$A$10:$S$27,19,FALSE),"")</f>
        <v/>
      </c>
      <c r="C303" s="518" t="str">
        <f t="array" ref="C303">IFERROR(IF(INDEX('Disaggregation Records'!$E$59:$E$92,MATCH(RIGHT(L303,255),RIGHT('Disaggregation Records'!$D$59:$D$92,255),0))=0,"",INDEX('Disaggregation Records'!$E$59:$E$92,MATCH(RIGHT(L303,255),RIGHT('Disaggregation Records'!$D$59:$D$92,255),0))),"")</f>
        <v/>
      </c>
      <c r="D303" s="518" t="str">
        <f t="array" ref="D303">IFERROR(IF(INDEX('Disaggregation Records'!$F$59:$F$92,MATCH(RIGHT(L303,255),RIGHT('Disaggregation Records'!$D$59:$D$92,255),0))=0,"",INDEX('Disaggregation Records'!$F$59:$F$92,MATCH(RIGHT(L303,255),RIGHT('Disaggregation Records'!$D$59:$D$92,255),0))),"")</f>
        <v/>
      </c>
      <c r="E303" s="408" t="str">
        <f t="array" ref="E303">IFERROR(IF(INDEX('Disaggregation Data'!$K$159:$K$310,MATCH(RIGHT(M303,255),RIGHT('Disaggregation Data'!$J$159:$J$310,255),0))=0,"",INDEX('Disaggregation Data'!$K$159:$K$310,MATCH(RIGHT(M303,255),RIGHT('Disaggregation Data'!J$159:$J$310,255),0))),"")</f>
        <v/>
      </c>
      <c r="F303" s="408" t="str">
        <f t="array" ref="F303">IFERROR(IF(INDEX('Disaggregation Data'!$L$159:$L$310,MATCH(RIGHT(M303,255),RIGHT('Disaggregation Data'!$J$159:$J$310,255),0))=0,"",INDEX('Disaggregation Data'!$L$159:$L$310,MATCH(RIGHT(M303,255),RIGHT('Disaggregation Data'!J$159:$J$310,255),0))),"")</f>
        <v/>
      </c>
      <c r="G303" s="408" t="str">
        <f t="array" ref="G303">IFERROR(IF(INDEX('Disaggregation Data'!$M$159:$M$310,MATCH(RIGHT(M303,255),RIGHT('Disaggregation Data'!$J$159:$J$310,255),0))=0,"",INDEX('Disaggregation Data'!$M$159:$M$310,MATCH(RIGHT(M303,255),RIGHT('Disaggregation Data'!J$159:$J$310,255),0))),"")</f>
        <v/>
      </c>
      <c r="H303" s="406" t="str">
        <f t="array" ref="H303">IFERROR(IF(INDEX('Disaggregation Data'!$N$159:$N$310,MATCH(RIGHT(M303,255),RIGHT('Disaggregation Data'!$J$159:$J$310,255),0))=0,"",INDEX('Disaggregation Data'!$N$159:$N$310,MATCH(RIGHT(M303,255),RIGHT('Disaggregation Data'!J$159:$J$310,255),0))),"")</f>
        <v/>
      </c>
      <c r="I303" s="514" t="str">
        <f t="array" ref="I303">IFERROR(IF(INDEX('Disaggregation Records'!$G$59:$G$92,MATCH(RIGHT(L303,255),RIGHT('Disaggregation Records'!$D$59:$D$92,255),0))=0,"",INDEX('Disaggregation Records'!$G$59:$G$92,MATCH(RIGHT(L303,255),RIGHT('Disaggregation Records'!$D$59:$D$92,255),0))),"")</f>
        <v/>
      </c>
      <c r="J303" s="513" t="s">
        <v>771</v>
      </c>
      <c r="K303" s="513">
        <f t="shared" si="20"/>
        <v>125</v>
      </c>
      <c r="L303" s="513" t="str">
        <f t="shared" si="21"/>
        <v/>
      </c>
      <c r="M303" s="513" t="str">
        <f t="shared" si="22"/>
        <v/>
      </c>
      <c r="N303" s="513" t="b">
        <f t="shared" si="23"/>
        <v>0</v>
      </c>
      <c r="O303" s="521" t="s">
        <v>1828</v>
      </c>
      <c r="P303" s="349"/>
      <c r="Q303" s="338"/>
      <c r="U303" s="515"/>
      <c r="V303" s="515"/>
    </row>
    <row r="304" spans="1:22" ht="37.5" customHeight="1" x14ac:dyDescent="0.25">
      <c r="A304" s="465">
        <v>14</v>
      </c>
      <c r="B304" s="517" t="str">
        <f>IFERROR(VLOOKUP(A304,'Outcome Indicators - Section C'!$A$10:$S$27,19,FALSE),"")</f>
        <v/>
      </c>
      <c r="C304" s="518" t="str">
        <f t="array" ref="C304">IFERROR(IF(INDEX('Disaggregation Records'!$E$59:$E$92,MATCH(RIGHT(L304,255),RIGHT('Disaggregation Records'!$D$59:$D$92,255),0))=0,"",INDEX('Disaggregation Records'!$E$59:$E$92,MATCH(RIGHT(L304,255),RIGHT('Disaggregation Records'!$D$59:$D$92,255),0))),"")</f>
        <v/>
      </c>
      <c r="D304" s="518" t="str">
        <f t="array" ref="D304">IFERROR(IF(INDEX('Disaggregation Records'!$F$59:$F$92,MATCH(RIGHT(L304,255),RIGHT('Disaggregation Records'!$D$59:$D$92,255),0))=0,"",INDEX('Disaggregation Records'!$F$59:$F$92,MATCH(RIGHT(L304,255),RIGHT('Disaggregation Records'!$D$59:$D$92,255),0))),"")</f>
        <v/>
      </c>
      <c r="E304" s="408" t="str">
        <f t="array" ref="E304">IFERROR(IF(INDEX('Disaggregation Data'!$K$159:$K$310,MATCH(RIGHT(M304,255),RIGHT('Disaggregation Data'!$J$159:$J$310,255),0))=0,"",INDEX('Disaggregation Data'!$K$159:$K$310,MATCH(RIGHT(M304,255),RIGHT('Disaggregation Data'!J$159:$J$310,255),0))),"")</f>
        <v/>
      </c>
      <c r="F304" s="408" t="str">
        <f t="array" ref="F304">IFERROR(IF(INDEX('Disaggregation Data'!$L$159:$L$310,MATCH(RIGHT(M304,255),RIGHT('Disaggregation Data'!$J$159:$J$310,255),0))=0,"",INDEX('Disaggregation Data'!$L$159:$L$310,MATCH(RIGHT(M304,255),RIGHT('Disaggregation Data'!J$159:$J$310,255),0))),"")</f>
        <v/>
      </c>
      <c r="G304" s="408" t="str">
        <f t="array" ref="G304">IFERROR(IF(INDEX('Disaggregation Data'!$M$159:$M$310,MATCH(RIGHT(M304,255),RIGHT('Disaggregation Data'!$J$159:$J$310,255),0))=0,"",INDEX('Disaggregation Data'!$M$159:$M$310,MATCH(RIGHT(M304,255),RIGHT('Disaggregation Data'!J$159:$J$310,255),0))),"")</f>
        <v/>
      </c>
      <c r="H304" s="406" t="str">
        <f t="array" ref="H304">IFERROR(IF(INDEX('Disaggregation Data'!$N$159:$N$310,MATCH(RIGHT(M304,255),RIGHT('Disaggregation Data'!$J$159:$J$310,255),0))=0,"",INDEX('Disaggregation Data'!$N$159:$N$310,MATCH(RIGHT(M304,255),RIGHT('Disaggregation Data'!J$159:$J$310,255),0))),"")</f>
        <v/>
      </c>
      <c r="I304" s="514" t="str">
        <f t="array" ref="I304">IFERROR(IF(INDEX('Disaggregation Records'!$G$59:$G$92,MATCH(RIGHT(L304,255),RIGHT('Disaggregation Records'!$D$59:$D$92,255),0))=0,"",INDEX('Disaggregation Records'!$G$59:$G$92,MATCH(RIGHT(L304,255),RIGHT('Disaggregation Records'!$D$59:$D$92,255),0))),"")</f>
        <v/>
      </c>
      <c r="J304" s="513" t="s">
        <v>771</v>
      </c>
      <c r="K304" s="513">
        <f t="shared" si="20"/>
        <v>126</v>
      </c>
      <c r="L304" s="513" t="str">
        <f t="shared" si="21"/>
        <v/>
      </c>
      <c r="M304" s="513" t="str">
        <f t="shared" si="22"/>
        <v/>
      </c>
      <c r="N304" s="513" t="b">
        <f t="shared" si="23"/>
        <v>0</v>
      </c>
      <c r="O304" s="521" t="s">
        <v>1829</v>
      </c>
      <c r="P304" s="349"/>
      <c r="Q304" s="338"/>
      <c r="U304" s="515"/>
      <c r="V304" s="515"/>
    </row>
    <row r="305" spans="1:22" ht="37.5" customHeight="1" x14ac:dyDescent="0.25">
      <c r="A305" s="465">
        <v>14</v>
      </c>
      <c r="B305" s="517" t="str">
        <f>IFERROR(VLOOKUP(A305,'Outcome Indicators - Section C'!$A$10:$S$27,19,FALSE),"")</f>
        <v/>
      </c>
      <c r="C305" s="518" t="str">
        <f t="array" ref="C305">IFERROR(IF(INDEX('Disaggregation Records'!$E$59:$E$92,MATCH(RIGHT(L305,255),RIGHT('Disaggregation Records'!$D$59:$D$92,255),0))=0,"",INDEX('Disaggregation Records'!$E$59:$E$92,MATCH(RIGHT(L305,255),RIGHT('Disaggregation Records'!$D$59:$D$92,255),0))),"")</f>
        <v/>
      </c>
      <c r="D305" s="518" t="str">
        <f t="array" ref="D305">IFERROR(IF(INDEX('Disaggregation Records'!$F$59:$F$92,MATCH(RIGHT(L305,255),RIGHT('Disaggregation Records'!$D$59:$D$92,255),0))=0,"",INDEX('Disaggregation Records'!$F$59:$F$92,MATCH(RIGHT(L305,255),RIGHT('Disaggregation Records'!$D$59:$D$92,255),0))),"")</f>
        <v/>
      </c>
      <c r="E305" s="408" t="str">
        <f t="array" ref="E305">IFERROR(IF(INDEX('Disaggregation Data'!$K$159:$K$310,MATCH(RIGHT(M305,255),RIGHT('Disaggregation Data'!$J$159:$J$310,255),0))=0,"",INDEX('Disaggregation Data'!$K$159:$K$310,MATCH(RIGHT(M305,255),RIGHT('Disaggregation Data'!J$159:$J$310,255),0))),"")</f>
        <v/>
      </c>
      <c r="F305" s="408" t="str">
        <f t="array" ref="F305">IFERROR(IF(INDEX('Disaggregation Data'!$L$159:$L$310,MATCH(RIGHT(M305,255),RIGHT('Disaggregation Data'!$J$159:$J$310,255),0))=0,"",INDEX('Disaggregation Data'!$L$159:$L$310,MATCH(RIGHT(M305,255),RIGHT('Disaggregation Data'!J$159:$J$310,255),0))),"")</f>
        <v/>
      </c>
      <c r="G305" s="408" t="str">
        <f t="array" ref="G305">IFERROR(IF(INDEX('Disaggregation Data'!$M$159:$M$310,MATCH(RIGHT(M305,255),RIGHT('Disaggregation Data'!$J$159:$J$310,255),0))=0,"",INDEX('Disaggregation Data'!$M$159:$M$310,MATCH(RIGHT(M305,255),RIGHT('Disaggregation Data'!J$159:$J$310,255),0))),"")</f>
        <v/>
      </c>
      <c r="H305" s="406" t="str">
        <f t="array" ref="H305">IFERROR(IF(INDEX('Disaggregation Data'!$N$159:$N$310,MATCH(RIGHT(M305,255),RIGHT('Disaggregation Data'!$J$159:$J$310,255),0))=0,"",INDEX('Disaggregation Data'!$N$159:$N$310,MATCH(RIGHT(M305,255),RIGHT('Disaggregation Data'!J$159:$J$310,255),0))),"")</f>
        <v/>
      </c>
      <c r="I305" s="514" t="str">
        <f t="array" ref="I305">IFERROR(IF(INDEX('Disaggregation Records'!$G$59:$G$92,MATCH(RIGHT(L305,255),RIGHT('Disaggregation Records'!$D$59:$D$92,255),0))=0,"",INDEX('Disaggregation Records'!$G$59:$G$92,MATCH(RIGHT(L305,255),RIGHT('Disaggregation Records'!$D$59:$D$92,255),0))),"")</f>
        <v/>
      </c>
      <c r="J305" s="513" t="s">
        <v>771</v>
      </c>
      <c r="K305" s="513">
        <f t="shared" si="20"/>
        <v>127</v>
      </c>
      <c r="L305" s="513" t="str">
        <f t="shared" si="21"/>
        <v/>
      </c>
      <c r="M305" s="513" t="str">
        <f t="shared" si="22"/>
        <v/>
      </c>
      <c r="N305" s="513" t="b">
        <f t="shared" si="23"/>
        <v>0</v>
      </c>
      <c r="O305" s="521" t="s">
        <v>1830</v>
      </c>
      <c r="P305" s="349"/>
      <c r="Q305" s="338"/>
      <c r="U305" s="515"/>
      <c r="V305" s="515"/>
    </row>
    <row r="306" spans="1:22" ht="37.5" customHeight="1" x14ac:dyDescent="0.25">
      <c r="A306" s="465">
        <v>14</v>
      </c>
      <c r="B306" s="517" t="str">
        <f>IFERROR(VLOOKUP(A306,'Outcome Indicators - Section C'!$A$10:$S$27,19,FALSE),"")</f>
        <v/>
      </c>
      <c r="C306" s="518" t="str">
        <f t="array" ref="C306">IFERROR(IF(INDEX('Disaggregation Records'!$E$59:$E$92,MATCH(RIGHT(L306,255),RIGHT('Disaggregation Records'!$D$59:$D$92,255),0))=0,"",INDEX('Disaggregation Records'!$E$59:$E$92,MATCH(RIGHT(L306,255),RIGHT('Disaggregation Records'!$D$59:$D$92,255),0))),"")</f>
        <v/>
      </c>
      <c r="D306" s="518" t="str">
        <f t="array" ref="D306">IFERROR(IF(INDEX('Disaggregation Records'!$F$59:$F$92,MATCH(RIGHT(L306,255),RIGHT('Disaggregation Records'!$D$59:$D$92,255),0))=0,"",INDEX('Disaggregation Records'!$F$59:$F$92,MATCH(RIGHT(L306,255),RIGHT('Disaggregation Records'!$D$59:$D$92,255),0))),"")</f>
        <v/>
      </c>
      <c r="E306" s="408" t="str">
        <f t="array" ref="E306">IFERROR(IF(INDEX('Disaggregation Data'!$K$159:$K$310,MATCH(RIGHT(M306,255),RIGHT('Disaggregation Data'!$J$159:$J$310,255),0))=0,"",INDEX('Disaggregation Data'!$K$159:$K$310,MATCH(RIGHT(M306,255),RIGHT('Disaggregation Data'!J$159:$J$310,255),0))),"")</f>
        <v/>
      </c>
      <c r="F306" s="408" t="str">
        <f t="array" ref="F306">IFERROR(IF(INDEX('Disaggregation Data'!$L$159:$L$310,MATCH(RIGHT(M306,255),RIGHT('Disaggregation Data'!$J$159:$J$310,255),0))=0,"",INDEX('Disaggregation Data'!$L$159:$L$310,MATCH(RIGHT(M306,255),RIGHT('Disaggregation Data'!J$159:$J$310,255),0))),"")</f>
        <v/>
      </c>
      <c r="G306" s="408" t="str">
        <f t="array" ref="G306">IFERROR(IF(INDEX('Disaggregation Data'!$M$159:$M$310,MATCH(RIGHT(M306,255),RIGHT('Disaggregation Data'!$J$159:$J$310,255),0))=0,"",INDEX('Disaggregation Data'!$M$159:$M$310,MATCH(RIGHT(M306,255),RIGHT('Disaggregation Data'!J$159:$J$310,255),0))),"")</f>
        <v/>
      </c>
      <c r="H306" s="406" t="str">
        <f t="array" ref="H306">IFERROR(IF(INDEX('Disaggregation Data'!$N$159:$N$310,MATCH(RIGHT(M306,255),RIGHT('Disaggregation Data'!$J$159:$J$310,255),0))=0,"",INDEX('Disaggregation Data'!$N$159:$N$310,MATCH(RIGHT(M306,255),RIGHT('Disaggregation Data'!J$159:$J$310,255),0))),"")</f>
        <v/>
      </c>
      <c r="I306" s="514" t="str">
        <f t="array" ref="I306">IFERROR(IF(INDEX('Disaggregation Records'!$G$59:$G$92,MATCH(RIGHT(L306,255),RIGHT('Disaggregation Records'!$D$59:$D$92,255),0))=0,"",INDEX('Disaggregation Records'!$G$59:$G$92,MATCH(RIGHT(L306,255),RIGHT('Disaggregation Records'!$D$59:$D$92,255),0))),"")</f>
        <v/>
      </c>
      <c r="J306" s="513" t="s">
        <v>771</v>
      </c>
      <c r="K306" s="513">
        <f t="shared" si="20"/>
        <v>128</v>
      </c>
      <c r="L306" s="513" t="str">
        <f t="shared" si="21"/>
        <v/>
      </c>
      <c r="M306" s="513" t="str">
        <f t="shared" si="22"/>
        <v/>
      </c>
      <c r="N306" s="513" t="b">
        <f t="shared" si="23"/>
        <v>0</v>
      </c>
      <c r="O306" s="521" t="s">
        <v>1831</v>
      </c>
      <c r="P306" s="349"/>
      <c r="Q306" s="338"/>
      <c r="U306" s="515"/>
      <c r="V306" s="515"/>
    </row>
    <row r="307" spans="1:22" ht="37.5" customHeight="1" x14ac:dyDescent="0.25">
      <c r="A307" s="465">
        <v>14</v>
      </c>
      <c r="B307" s="517" t="str">
        <f>IFERROR(VLOOKUP(A307,'Outcome Indicators - Section C'!$A$10:$S$27,19,FALSE),"")</f>
        <v/>
      </c>
      <c r="C307" s="518" t="str">
        <f t="array" ref="C307">IFERROR(IF(INDEX('Disaggregation Records'!$E$59:$E$92,MATCH(RIGHT(L307,255),RIGHT('Disaggregation Records'!$D$59:$D$92,255),0))=0,"",INDEX('Disaggregation Records'!$E$59:$E$92,MATCH(RIGHT(L307,255),RIGHT('Disaggregation Records'!$D$59:$D$92,255),0))),"")</f>
        <v/>
      </c>
      <c r="D307" s="518" t="str">
        <f t="array" ref="D307">IFERROR(IF(INDEX('Disaggregation Records'!$F$59:$F$92,MATCH(RIGHT(L307,255),RIGHT('Disaggregation Records'!$D$59:$D$92,255),0))=0,"",INDEX('Disaggregation Records'!$F$59:$F$92,MATCH(RIGHT(L307,255),RIGHT('Disaggregation Records'!$D$59:$D$92,255),0))),"")</f>
        <v/>
      </c>
      <c r="E307" s="408" t="str">
        <f t="array" ref="E307">IFERROR(IF(INDEX('Disaggregation Data'!$K$159:$K$310,MATCH(RIGHT(M307,255),RIGHT('Disaggregation Data'!$J$159:$J$310,255),0))=0,"",INDEX('Disaggregation Data'!$K$159:$K$310,MATCH(RIGHT(M307,255),RIGHT('Disaggregation Data'!J$159:$J$310,255),0))),"")</f>
        <v/>
      </c>
      <c r="F307" s="408" t="str">
        <f t="array" ref="F307">IFERROR(IF(INDEX('Disaggregation Data'!$L$159:$L$310,MATCH(RIGHT(M307,255),RIGHT('Disaggregation Data'!$J$159:$J$310,255),0))=0,"",INDEX('Disaggregation Data'!$L$159:$L$310,MATCH(RIGHT(M307,255),RIGHT('Disaggregation Data'!J$159:$J$310,255),0))),"")</f>
        <v/>
      </c>
      <c r="G307" s="408" t="str">
        <f t="array" ref="G307">IFERROR(IF(INDEX('Disaggregation Data'!$M$159:$M$310,MATCH(RIGHT(M307,255),RIGHT('Disaggregation Data'!$J$159:$J$310,255),0))=0,"",INDEX('Disaggregation Data'!$M$159:$M$310,MATCH(RIGHT(M307,255),RIGHT('Disaggregation Data'!J$159:$J$310,255),0))),"")</f>
        <v/>
      </c>
      <c r="H307" s="406" t="str">
        <f t="array" ref="H307">IFERROR(IF(INDEX('Disaggregation Data'!$N$159:$N$310,MATCH(RIGHT(M307,255),RIGHT('Disaggregation Data'!$J$159:$J$310,255),0))=0,"",INDEX('Disaggregation Data'!$N$159:$N$310,MATCH(RIGHT(M307,255),RIGHT('Disaggregation Data'!J$159:$J$310,255),0))),"")</f>
        <v/>
      </c>
      <c r="I307" s="514" t="str">
        <f t="array" ref="I307">IFERROR(IF(INDEX('Disaggregation Records'!$G$59:$G$92,MATCH(RIGHT(L307,255),RIGHT('Disaggregation Records'!$D$59:$D$92,255),0))=0,"",INDEX('Disaggregation Records'!$G$59:$G$92,MATCH(RIGHT(L307,255),RIGHT('Disaggregation Records'!$D$59:$D$92,255),0))),"")</f>
        <v/>
      </c>
      <c r="J307" s="513" t="s">
        <v>771</v>
      </c>
      <c r="K307" s="513">
        <f t="shared" si="20"/>
        <v>129</v>
      </c>
      <c r="L307" s="513" t="str">
        <f t="shared" si="21"/>
        <v/>
      </c>
      <c r="M307" s="513" t="str">
        <f t="shared" si="22"/>
        <v/>
      </c>
      <c r="N307" s="513" t="b">
        <f t="shared" si="23"/>
        <v>0</v>
      </c>
      <c r="O307" s="521" t="s">
        <v>1832</v>
      </c>
      <c r="P307" s="349"/>
      <c r="Q307" s="338"/>
      <c r="U307" s="515"/>
      <c r="V307" s="515"/>
    </row>
    <row r="308" spans="1:22" ht="37.5" customHeight="1" x14ac:dyDescent="0.25">
      <c r="A308" s="465">
        <v>15</v>
      </c>
      <c r="B308" s="517" t="str">
        <f>IFERROR(VLOOKUP(A308,'Outcome Indicators - Section C'!$A$10:$S$27,19,FALSE),"")</f>
        <v/>
      </c>
      <c r="C308" s="518" t="str">
        <f t="array" ref="C308">IFERROR(IF(INDEX('Disaggregation Records'!$E$59:$E$92,MATCH(RIGHT(L308,255),RIGHT('Disaggregation Records'!$D$59:$D$92,255),0))=0,"",INDEX('Disaggregation Records'!$E$59:$E$92,MATCH(RIGHT(L308,255),RIGHT('Disaggregation Records'!$D$59:$D$92,255),0))),"")</f>
        <v/>
      </c>
      <c r="D308" s="518" t="str">
        <f t="array" ref="D308">IFERROR(IF(INDEX('Disaggregation Records'!$F$59:$F$92,MATCH(RIGHT(L308,255),RIGHT('Disaggregation Records'!$D$59:$D$92,255),0))=0,"",INDEX('Disaggregation Records'!$F$59:$F$92,MATCH(RIGHT(L308,255),RIGHT('Disaggregation Records'!$D$59:$D$92,255),0))),"")</f>
        <v/>
      </c>
      <c r="E308" s="408" t="str">
        <f t="array" ref="E308">IFERROR(IF(INDEX('Disaggregation Data'!$K$159:$K$310,MATCH(RIGHT(M308,255),RIGHT('Disaggregation Data'!$J$159:$J$310,255),0))=0,"",INDEX('Disaggregation Data'!$K$159:$K$310,MATCH(RIGHT(M308,255),RIGHT('Disaggregation Data'!J$159:$J$310,255),0))),"")</f>
        <v/>
      </c>
      <c r="F308" s="408" t="str">
        <f t="array" ref="F308">IFERROR(IF(INDEX('Disaggregation Data'!$L$159:$L$310,MATCH(RIGHT(M308,255),RIGHT('Disaggregation Data'!$J$159:$J$310,255),0))=0,"",INDEX('Disaggregation Data'!$L$159:$L$310,MATCH(RIGHT(M308,255),RIGHT('Disaggregation Data'!J$159:$J$310,255),0))),"")</f>
        <v/>
      </c>
      <c r="G308" s="408" t="str">
        <f t="array" ref="G308">IFERROR(IF(INDEX('Disaggregation Data'!$M$159:$M$310,MATCH(RIGHT(M308,255),RIGHT('Disaggregation Data'!$J$159:$J$310,255),0))=0,"",INDEX('Disaggregation Data'!$M$159:$M$310,MATCH(RIGHT(M308,255),RIGHT('Disaggregation Data'!J$159:$J$310,255),0))),"")</f>
        <v/>
      </c>
      <c r="H308" s="406" t="str">
        <f t="array" ref="H308">IFERROR(IF(INDEX('Disaggregation Data'!$N$159:$N$310,MATCH(RIGHT(M308,255),RIGHT('Disaggregation Data'!$J$159:$J$310,255),0))=0,"",INDEX('Disaggregation Data'!$N$159:$N$310,MATCH(RIGHT(M308,255),RIGHT('Disaggregation Data'!J$159:$J$310,255),0))),"")</f>
        <v/>
      </c>
      <c r="I308" s="514" t="str">
        <f t="array" ref="I308">IFERROR(IF(INDEX('Disaggregation Records'!$G$59:$G$92,MATCH(RIGHT(L308,255),RIGHT('Disaggregation Records'!$D$59:$D$92,255),0))=0,"",INDEX('Disaggregation Records'!$G$59:$G$92,MATCH(RIGHT(L308,255),RIGHT('Disaggregation Records'!$D$59:$D$92,255),0))),"")</f>
        <v/>
      </c>
      <c r="J308" s="513" t="s">
        <v>772</v>
      </c>
      <c r="K308" s="513">
        <f t="shared" si="20"/>
        <v>130</v>
      </c>
      <c r="L308" s="513" t="str">
        <f t="shared" si="21"/>
        <v/>
      </c>
      <c r="M308" s="513" t="str">
        <f t="shared" si="22"/>
        <v/>
      </c>
      <c r="N308" s="513" t="b">
        <f t="shared" si="23"/>
        <v>0</v>
      </c>
      <c r="O308" s="521" t="s">
        <v>1833</v>
      </c>
      <c r="P308" s="349"/>
      <c r="Q308" s="338"/>
      <c r="U308" s="515"/>
      <c r="V308" s="515"/>
    </row>
    <row r="309" spans="1:22" ht="37.5" customHeight="1" x14ac:dyDescent="0.25">
      <c r="A309" s="465">
        <v>15</v>
      </c>
      <c r="B309" s="517" t="str">
        <f>IFERROR(VLOOKUP(A309,'Outcome Indicators - Section C'!$A$10:$S$27,19,FALSE),"")</f>
        <v/>
      </c>
      <c r="C309" s="518" t="str">
        <f t="array" ref="C309">IFERROR(IF(INDEX('Disaggregation Records'!$E$59:$E$92,MATCH(RIGHT(L309,255),RIGHT('Disaggregation Records'!$D$59:$D$92,255),0))=0,"",INDEX('Disaggregation Records'!$E$59:$E$92,MATCH(RIGHT(L309,255),RIGHT('Disaggregation Records'!$D$59:$D$92,255),0))),"")</f>
        <v/>
      </c>
      <c r="D309" s="518" t="str">
        <f t="array" ref="D309">IFERROR(IF(INDEX('Disaggregation Records'!$F$59:$F$92,MATCH(RIGHT(L309,255),RIGHT('Disaggregation Records'!$D$59:$D$92,255),0))=0,"",INDEX('Disaggregation Records'!$F$59:$F$92,MATCH(RIGHT(L309,255),RIGHT('Disaggregation Records'!$D$59:$D$92,255),0))),"")</f>
        <v/>
      </c>
      <c r="E309" s="408" t="str">
        <f t="array" ref="E309">IFERROR(IF(INDEX('Disaggregation Data'!$K$159:$K$310,MATCH(RIGHT(M309,255),RIGHT('Disaggregation Data'!$J$159:$J$310,255),0))=0,"",INDEX('Disaggregation Data'!$K$159:$K$310,MATCH(RIGHT(M309,255),RIGHT('Disaggregation Data'!J$159:$J$310,255),0))),"")</f>
        <v/>
      </c>
      <c r="F309" s="408" t="str">
        <f t="array" ref="F309">IFERROR(IF(INDEX('Disaggregation Data'!$L$159:$L$310,MATCH(RIGHT(M309,255),RIGHT('Disaggregation Data'!$J$159:$J$310,255),0))=0,"",INDEX('Disaggregation Data'!$L$159:$L$310,MATCH(RIGHT(M309,255),RIGHT('Disaggregation Data'!J$159:$J$310,255),0))),"")</f>
        <v/>
      </c>
      <c r="G309" s="408" t="str">
        <f t="array" ref="G309">IFERROR(IF(INDEX('Disaggregation Data'!$M$159:$M$310,MATCH(RIGHT(M309,255),RIGHT('Disaggregation Data'!$J$159:$J$310,255),0))=0,"",INDEX('Disaggregation Data'!$M$159:$M$310,MATCH(RIGHT(M309,255),RIGHT('Disaggregation Data'!J$159:$J$310,255),0))),"")</f>
        <v/>
      </c>
      <c r="H309" s="406" t="str">
        <f t="array" ref="H309">IFERROR(IF(INDEX('Disaggregation Data'!$N$159:$N$310,MATCH(RIGHT(M309,255),RIGHT('Disaggregation Data'!$J$159:$J$310,255),0))=0,"",INDEX('Disaggregation Data'!$N$159:$N$310,MATCH(RIGHT(M309,255),RIGHT('Disaggregation Data'!J$159:$J$310,255),0))),"")</f>
        <v/>
      </c>
      <c r="I309" s="514" t="str">
        <f t="array" ref="I309">IFERROR(IF(INDEX('Disaggregation Records'!$G$59:$G$92,MATCH(RIGHT(L309,255),RIGHT('Disaggregation Records'!$D$59:$D$92,255),0))=0,"",INDEX('Disaggregation Records'!$G$59:$G$92,MATCH(RIGHT(L309,255),RIGHT('Disaggregation Records'!$D$59:$D$92,255),0))),"")</f>
        <v/>
      </c>
      <c r="J309" s="513" t="s">
        <v>772</v>
      </c>
      <c r="K309" s="513">
        <f t="shared" si="20"/>
        <v>131</v>
      </c>
      <c r="L309" s="513" t="str">
        <f t="shared" si="21"/>
        <v/>
      </c>
      <c r="M309" s="513" t="str">
        <f t="shared" si="22"/>
        <v/>
      </c>
      <c r="N309" s="513" t="b">
        <f t="shared" si="23"/>
        <v>0</v>
      </c>
      <c r="O309" s="521" t="s">
        <v>1834</v>
      </c>
      <c r="P309" s="349"/>
      <c r="Q309" s="338"/>
      <c r="U309" s="515"/>
      <c r="V309" s="515"/>
    </row>
    <row r="310" spans="1:22" ht="37.5" customHeight="1" x14ac:dyDescent="0.25">
      <c r="A310" s="465">
        <v>15</v>
      </c>
      <c r="B310" s="517" t="str">
        <f>IFERROR(VLOOKUP(A310,'Outcome Indicators - Section C'!$A$10:$S$27,19,FALSE),"")</f>
        <v/>
      </c>
      <c r="C310" s="518" t="str">
        <f t="array" ref="C310">IFERROR(IF(INDEX('Disaggregation Records'!$E$59:$E$92,MATCH(RIGHT(L310,255),RIGHT('Disaggregation Records'!$D$59:$D$92,255),0))=0,"",INDEX('Disaggregation Records'!$E$59:$E$92,MATCH(RIGHT(L310,255),RIGHT('Disaggregation Records'!$D$59:$D$92,255),0))),"")</f>
        <v/>
      </c>
      <c r="D310" s="518" t="str">
        <f t="array" ref="D310">IFERROR(IF(INDEX('Disaggregation Records'!$F$59:$F$92,MATCH(RIGHT(L310,255),RIGHT('Disaggregation Records'!$D$59:$D$92,255),0))=0,"",INDEX('Disaggregation Records'!$F$59:$F$92,MATCH(RIGHT(L310,255),RIGHT('Disaggregation Records'!$D$59:$D$92,255),0))),"")</f>
        <v/>
      </c>
      <c r="E310" s="408" t="str">
        <f t="array" ref="E310">IFERROR(IF(INDEX('Disaggregation Data'!$K$159:$K$310,MATCH(RIGHT(M310,255),RIGHT('Disaggregation Data'!$J$159:$J$310,255),0))=0,"",INDEX('Disaggregation Data'!$K$159:$K$310,MATCH(RIGHT(M310,255),RIGHT('Disaggregation Data'!J$159:$J$310,255),0))),"")</f>
        <v/>
      </c>
      <c r="F310" s="408" t="str">
        <f t="array" ref="F310">IFERROR(IF(INDEX('Disaggregation Data'!$L$159:$L$310,MATCH(RIGHT(M310,255),RIGHT('Disaggregation Data'!$J$159:$J$310,255),0))=0,"",INDEX('Disaggregation Data'!$L$159:$L$310,MATCH(RIGHT(M310,255),RIGHT('Disaggregation Data'!J$159:$J$310,255),0))),"")</f>
        <v/>
      </c>
      <c r="G310" s="408" t="str">
        <f t="array" ref="G310">IFERROR(IF(INDEX('Disaggregation Data'!$M$159:$M$310,MATCH(RIGHT(M310,255),RIGHT('Disaggregation Data'!$J$159:$J$310,255),0))=0,"",INDEX('Disaggregation Data'!$M$159:$M$310,MATCH(RIGHT(M310,255),RIGHT('Disaggregation Data'!J$159:$J$310,255),0))),"")</f>
        <v/>
      </c>
      <c r="H310" s="406" t="str">
        <f t="array" ref="H310">IFERROR(IF(INDEX('Disaggregation Data'!$N$159:$N$310,MATCH(RIGHT(M310,255),RIGHT('Disaggregation Data'!$J$159:$J$310,255),0))=0,"",INDEX('Disaggregation Data'!$N$159:$N$310,MATCH(RIGHT(M310,255),RIGHT('Disaggregation Data'!J$159:$J$310,255),0))),"")</f>
        <v/>
      </c>
      <c r="I310" s="514" t="str">
        <f t="array" ref="I310">IFERROR(IF(INDEX('Disaggregation Records'!$G$59:$G$92,MATCH(RIGHT(L310,255),RIGHT('Disaggregation Records'!$D$59:$D$92,255),0))=0,"",INDEX('Disaggregation Records'!$G$59:$G$92,MATCH(RIGHT(L310,255),RIGHT('Disaggregation Records'!$D$59:$D$92,255),0))),"")</f>
        <v/>
      </c>
      <c r="J310" s="513" t="s">
        <v>772</v>
      </c>
      <c r="K310" s="513">
        <f t="shared" si="20"/>
        <v>132</v>
      </c>
      <c r="L310" s="513" t="str">
        <f t="shared" si="21"/>
        <v/>
      </c>
      <c r="M310" s="513" t="str">
        <f t="shared" si="22"/>
        <v/>
      </c>
      <c r="N310" s="513" t="b">
        <f t="shared" si="23"/>
        <v>0</v>
      </c>
      <c r="O310" s="521" t="s">
        <v>1835</v>
      </c>
      <c r="P310" s="349"/>
      <c r="Q310" s="338"/>
      <c r="U310" s="515"/>
      <c r="V310" s="515"/>
    </row>
    <row r="311" spans="1:22" ht="37.5" customHeight="1" x14ac:dyDescent="0.25">
      <c r="A311" s="465">
        <v>15</v>
      </c>
      <c r="B311" s="517" t="str">
        <f>IFERROR(VLOOKUP(A311,'Outcome Indicators - Section C'!$A$10:$S$27,19,FALSE),"")</f>
        <v/>
      </c>
      <c r="C311" s="518" t="str">
        <f t="array" ref="C311">IFERROR(IF(INDEX('Disaggregation Records'!$E$59:$E$92,MATCH(RIGHT(L311,255),RIGHT('Disaggregation Records'!$D$59:$D$92,255),0))=0,"",INDEX('Disaggregation Records'!$E$59:$E$92,MATCH(RIGHT(L311,255),RIGHT('Disaggregation Records'!$D$59:$D$92,255),0))),"")</f>
        <v/>
      </c>
      <c r="D311" s="518" t="str">
        <f t="array" ref="D311">IFERROR(IF(INDEX('Disaggregation Records'!$F$59:$F$92,MATCH(RIGHT(L311,255),RIGHT('Disaggregation Records'!$D$59:$D$92,255),0))=0,"",INDEX('Disaggregation Records'!$F$59:$F$92,MATCH(RIGHT(L311,255),RIGHT('Disaggregation Records'!$D$59:$D$92,255),0))),"")</f>
        <v/>
      </c>
      <c r="E311" s="408" t="str">
        <f t="array" ref="E311">IFERROR(IF(INDEX('Disaggregation Data'!$K$159:$K$310,MATCH(RIGHT(M311,255),RIGHT('Disaggregation Data'!$J$159:$J$310,255),0))=0,"",INDEX('Disaggregation Data'!$K$159:$K$310,MATCH(RIGHT(M311,255),RIGHT('Disaggregation Data'!J$159:$J$310,255),0))),"")</f>
        <v/>
      </c>
      <c r="F311" s="408" t="str">
        <f t="array" ref="F311">IFERROR(IF(INDEX('Disaggregation Data'!$L$159:$L$310,MATCH(RIGHT(M311,255),RIGHT('Disaggregation Data'!$J$159:$J$310,255),0))=0,"",INDEX('Disaggregation Data'!$L$159:$L$310,MATCH(RIGHT(M311,255),RIGHT('Disaggregation Data'!J$159:$J$310,255),0))),"")</f>
        <v/>
      </c>
      <c r="G311" s="408" t="str">
        <f t="array" ref="G311">IFERROR(IF(INDEX('Disaggregation Data'!$M$159:$M$310,MATCH(RIGHT(M311,255),RIGHT('Disaggregation Data'!$J$159:$J$310,255),0))=0,"",INDEX('Disaggregation Data'!$M$159:$M$310,MATCH(RIGHT(M311,255),RIGHT('Disaggregation Data'!J$159:$J$310,255),0))),"")</f>
        <v/>
      </c>
      <c r="H311" s="406" t="str">
        <f t="array" ref="H311">IFERROR(IF(INDEX('Disaggregation Data'!$N$159:$N$310,MATCH(RIGHT(M311,255),RIGHT('Disaggregation Data'!$J$159:$J$310,255),0))=0,"",INDEX('Disaggregation Data'!$N$159:$N$310,MATCH(RIGHT(M311,255),RIGHT('Disaggregation Data'!J$159:$J$310,255),0))),"")</f>
        <v/>
      </c>
      <c r="I311" s="514" t="str">
        <f t="array" ref="I311">IFERROR(IF(INDEX('Disaggregation Records'!$G$59:$G$92,MATCH(RIGHT(L311,255),RIGHT('Disaggregation Records'!$D$59:$D$92,255),0))=0,"",INDEX('Disaggregation Records'!$G$59:$G$92,MATCH(RIGHT(L311,255),RIGHT('Disaggregation Records'!$D$59:$D$92,255),0))),"")</f>
        <v/>
      </c>
      <c r="J311" s="513" t="s">
        <v>772</v>
      </c>
      <c r="K311" s="513">
        <f t="shared" si="20"/>
        <v>133</v>
      </c>
      <c r="L311" s="513" t="str">
        <f t="shared" si="21"/>
        <v/>
      </c>
      <c r="M311" s="513" t="str">
        <f t="shared" si="22"/>
        <v/>
      </c>
      <c r="N311" s="513" t="b">
        <f t="shared" si="23"/>
        <v>0</v>
      </c>
      <c r="O311" s="521" t="s">
        <v>1836</v>
      </c>
      <c r="P311" s="349"/>
      <c r="Q311" s="338"/>
      <c r="U311" s="515"/>
      <c r="V311" s="515"/>
    </row>
    <row r="312" spans="1:22" ht="37.5" customHeight="1" x14ac:dyDescent="0.25">
      <c r="A312" s="465">
        <v>15</v>
      </c>
      <c r="B312" s="517" t="str">
        <f>IFERROR(VLOOKUP(A312,'Outcome Indicators - Section C'!$A$10:$S$27,19,FALSE),"")</f>
        <v/>
      </c>
      <c r="C312" s="518" t="str">
        <f t="array" ref="C312">IFERROR(IF(INDEX('Disaggregation Records'!$E$59:$E$92,MATCH(RIGHT(L312,255),RIGHT('Disaggregation Records'!$D$59:$D$92,255),0))=0,"",INDEX('Disaggregation Records'!$E$59:$E$92,MATCH(RIGHT(L312,255),RIGHT('Disaggregation Records'!$D$59:$D$92,255),0))),"")</f>
        <v/>
      </c>
      <c r="D312" s="518" t="str">
        <f t="array" ref="D312">IFERROR(IF(INDEX('Disaggregation Records'!$F$59:$F$92,MATCH(RIGHT(L312,255),RIGHT('Disaggregation Records'!$D$59:$D$92,255),0))=0,"",INDEX('Disaggregation Records'!$F$59:$F$92,MATCH(RIGHT(L312,255),RIGHT('Disaggregation Records'!$D$59:$D$92,255),0))),"")</f>
        <v/>
      </c>
      <c r="E312" s="408" t="str">
        <f t="array" ref="E312">IFERROR(IF(INDEX('Disaggregation Data'!$K$159:$K$310,MATCH(RIGHT(M312,255),RIGHT('Disaggregation Data'!$J$159:$J$310,255),0))=0,"",INDEX('Disaggregation Data'!$K$159:$K$310,MATCH(RIGHT(M312,255),RIGHT('Disaggregation Data'!J$159:$J$310,255),0))),"")</f>
        <v/>
      </c>
      <c r="F312" s="408" t="str">
        <f t="array" ref="F312">IFERROR(IF(INDEX('Disaggregation Data'!$L$159:$L$310,MATCH(RIGHT(M312,255),RIGHT('Disaggregation Data'!$J$159:$J$310,255),0))=0,"",INDEX('Disaggregation Data'!$L$159:$L$310,MATCH(RIGHT(M312,255),RIGHT('Disaggregation Data'!J$159:$J$310,255),0))),"")</f>
        <v/>
      </c>
      <c r="G312" s="408" t="str">
        <f t="array" ref="G312">IFERROR(IF(INDEX('Disaggregation Data'!$M$159:$M$310,MATCH(RIGHT(M312,255),RIGHT('Disaggregation Data'!$J$159:$J$310,255),0))=0,"",INDEX('Disaggregation Data'!$M$159:$M$310,MATCH(RIGHT(M312,255),RIGHT('Disaggregation Data'!J$159:$J$310,255),0))),"")</f>
        <v/>
      </c>
      <c r="H312" s="406" t="str">
        <f t="array" ref="H312">IFERROR(IF(INDEX('Disaggregation Data'!$N$159:$N$310,MATCH(RIGHT(M312,255),RIGHT('Disaggregation Data'!$J$159:$J$310,255),0))=0,"",INDEX('Disaggregation Data'!$N$159:$N$310,MATCH(RIGHT(M312,255),RIGHT('Disaggregation Data'!J$159:$J$310,255),0))),"")</f>
        <v/>
      </c>
      <c r="I312" s="514" t="str">
        <f t="array" ref="I312">IFERROR(IF(INDEX('Disaggregation Records'!$G$59:$G$92,MATCH(RIGHT(L312,255),RIGHT('Disaggregation Records'!$D$59:$D$92,255),0))=0,"",INDEX('Disaggregation Records'!$G$59:$G$92,MATCH(RIGHT(L312,255),RIGHT('Disaggregation Records'!$D$59:$D$92,255),0))),"")</f>
        <v/>
      </c>
      <c r="J312" s="513" t="s">
        <v>772</v>
      </c>
      <c r="K312" s="513">
        <f t="shared" si="20"/>
        <v>134</v>
      </c>
      <c r="L312" s="513" t="str">
        <f t="shared" si="21"/>
        <v/>
      </c>
      <c r="M312" s="513" t="str">
        <f t="shared" si="22"/>
        <v/>
      </c>
      <c r="N312" s="513" t="b">
        <f t="shared" si="23"/>
        <v>0</v>
      </c>
      <c r="O312" s="521" t="s">
        <v>1837</v>
      </c>
      <c r="P312" s="349"/>
      <c r="Q312" s="338"/>
      <c r="U312" s="515"/>
      <c r="V312" s="515"/>
    </row>
    <row r="313" spans="1:22" ht="37.5" customHeight="1" x14ac:dyDescent="0.25">
      <c r="A313" s="465">
        <v>15</v>
      </c>
      <c r="B313" s="517" t="str">
        <f>IFERROR(VLOOKUP(A313,'Outcome Indicators - Section C'!$A$10:$S$27,19,FALSE),"")</f>
        <v/>
      </c>
      <c r="C313" s="518" t="str">
        <f t="array" ref="C313">IFERROR(IF(INDEX('Disaggregation Records'!$E$59:$E$92,MATCH(RIGHT(L313,255),RIGHT('Disaggregation Records'!$D$59:$D$92,255),0))=0,"",INDEX('Disaggregation Records'!$E$59:$E$92,MATCH(RIGHT(L313,255),RIGHT('Disaggregation Records'!$D$59:$D$92,255),0))),"")</f>
        <v/>
      </c>
      <c r="D313" s="518" t="str">
        <f t="array" ref="D313">IFERROR(IF(INDEX('Disaggregation Records'!$F$59:$F$92,MATCH(RIGHT(L313,255),RIGHT('Disaggregation Records'!$D$59:$D$92,255),0))=0,"",INDEX('Disaggregation Records'!$F$59:$F$92,MATCH(RIGHT(L313,255),RIGHT('Disaggregation Records'!$D$59:$D$92,255),0))),"")</f>
        <v/>
      </c>
      <c r="E313" s="408" t="str">
        <f t="array" ref="E313">IFERROR(IF(INDEX('Disaggregation Data'!$K$159:$K$310,MATCH(RIGHT(M313,255),RIGHT('Disaggregation Data'!$J$159:$J$310,255),0))=0,"",INDEX('Disaggregation Data'!$K$159:$K$310,MATCH(RIGHT(M313,255),RIGHT('Disaggregation Data'!J$159:$J$310,255),0))),"")</f>
        <v/>
      </c>
      <c r="F313" s="408" t="str">
        <f t="array" ref="F313">IFERROR(IF(INDEX('Disaggregation Data'!$L$159:$L$310,MATCH(RIGHT(M313,255),RIGHT('Disaggregation Data'!$J$159:$J$310,255),0))=0,"",INDEX('Disaggregation Data'!$L$159:$L$310,MATCH(RIGHT(M313,255),RIGHT('Disaggregation Data'!J$159:$J$310,255),0))),"")</f>
        <v/>
      </c>
      <c r="G313" s="408" t="str">
        <f t="array" ref="G313">IFERROR(IF(INDEX('Disaggregation Data'!$M$159:$M$310,MATCH(RIGHT(M313,255),RIGHT('Disaggregation Data'!$J$159:$J$310,255),0))=0,"",INDEX('Disaggregation Data'!$M$159:$M$310,MATCH(RIGHT(M313,255),RIGHT('Disaggregation Data'!J$159:$J$310,255),0))),"")</f>
        <v/>
      </c>
      <c r="H313" s="406" t="str">
        <f t="array" ref="H313">IFERROR(IF(INDEX('Disaggregation Data'!$N$159:$N$310,MATCH(RIGHT(M313,255),RIGHT('Disaggregation Data'!$J$159:$J$310,255),0))=0,"",INDEX('Disaggregation Data'!$N$159:$N$310,MATCH(RIGHT(M313,255),RIGHT('Disaggregation Data'!J$159:$J$310,255),0))),"")</f>
        <v/>
      </c>
      <c r="I313" s="514" t="str">
        <f t="array" ref="I313">IFERROR(IF(INDEX('Disaggregation Records'!$G$59:$G$92,MATCH(RIGHT(L313,255),RIGHT('Disaggregation Records'!$D$59:$D$92,255),0))=0,"",INDEX('Disaggregation Records'!$G$59:$G$92,MATCH(RIGHT(L313,255),RIGHT('Disaggregation Records'!$D$59:$D$92,255),0))),"")</f>
        <v/>
      </c>
      <c r="J313" s="513" t="s">
        <v>772</v>
      </c>
      <c r="K313" s="513">
        <f t="shared" si="20"/>
        <v>135</v>
      </c>
      <c r="L313" s="513" t="str">
        <f t="shared" si="21"/>
        <v/>
      </c>
      <c r="M313" s="513" t="str">
        <f t="shared" si="22"/>
        <v/>
      </c>
      <c r="N313" s="513" t="b">
        <f t="shared" si="23"/>
        <v>0</v>
      </c>
      <c r="O313" s="521" t="s">
        <v>1838</v>
      </c>
      <c r="P313" s="349"/>
      <c r="Q313" s="338"/>
      <c r="U313" s="515"/>
      <c r="V313" s="515"/>
    </row>
    <row r="314" spans="1:22" ht="37.5" customHeight="1" x14ac:dyDescent="0.25">
      <c r="A314" s="465">
        <v>15</v>
      </c>
      <c r="B314" s="517" t="str">
        <f>IFERROR(VLOOKUP(A314,'Outcome Indicators - Section C'!$A$10:$S$27,19,FALSE),"")</f>
        <v/>
      </c>
      <c r="C314" s="518" t="str">
        <f t="array" ref="C314">IFERROR(IF(INDEX('Disaggregation Records'!$E$59:$E$92,MATCH(RIGHT(L314,255),RIGHT('Disaggregation Records'!$D$59:$D$92,255),0))=0,"",INDEX('Disaggregation Records'!$E$59:$E$92,MATCH(RIGHT(L314,255),RIGHT('Disaggregation Records'!$D$59:$D$92,255),0))),"")</f>
        <v/>
      </c>
      <c r="D314" s="518" t="str">
        <f t="array" ref="D314">IFERROR(IF(INDEX('Disaggregation Records'!$F$59:$F$92,MATCH(RIGHT(L314,255),RIGHT('Disaggregation Records'!$D$59:$D$92,255),0))=0,"",INDEX('Disaggregation Records'!$F$59:$F$92,MATCH(RIGHT(L314,255),RIGHT('Disaggregation Records'!$D$59:$D$92,255),0))),"")</f>
        <v/>
      </c>
      <c r="E314" s="408" t="str">
        <f t="array" ref="E314">IFERROR(IF(INDEX('Disaggregation Data'!$K$159:$K$310,MATCH(RIGHT(M314,255),RIGHT('Disaggregation Data'!$J$159:$J$310,255),0))=0,"",INDEX('Disaggregation Data'!$K$159:$K$310,MATCH(RIGHT(M314,255),RIGHT('Disaggregation Data'!J$159:$J$310,255),0))),"")</f>
        <v/>
      </c>
      <c r="F314" s="408" t="str">
        <f t="array" ref="F314">IFERROR(IF(INDEX('Disaggregation Data'!$L$159:$L$310,MATCH(RIGHT(M314,255),RIGHT('Disaggregation Data'!$J$159:$J$310,255),0))=0,"",INDEX('Disaggregation Data'!$L$159:$L$310,MATCH(RIGHT(M314,255),RIGHT('Disaggregation Data'!J$159:$J$310,255),0))),"")</f>
        <v/>
      </c>
      <c r="G314" s="408" t="str">
        <f t="array" ref="G314">IFERROR(IF(INDEX('Disaggregation Data'!$M$159:$M$310,MATCH(RIGHT(M314,255),RIGHT('Disaggregation Data'!$J$159:$J$310,255),0))=0,"",INDEX('Disaggregation Data'!$M$159:$M$310,MATCH(RIGHT(M314,255),RIGHT('Disaggregation Data'!J$159:$J$310,255),0))),"")</f>
        <v/>
      </c>
      <c r="H314" s="406" t="str">
        <f t="array" ref="H314">IFERROR(IF(INDEX('Disaggregation Data'!$N$159:$N$310,MATCH(RIGHT(M314,255),RIGHT('Disaggregation Data'!$J$159:$J$310,255),0))=0,"",INDEX('Disaggregation Data'!$N$159:$N$310,MATCH(RIGHT(M314,255),RIGHT('Disaggregation Data'!J$159:$J$310,255),0))),"")</f>
        <v/>
      </c>
      <c r="I314" s="514" t="str">
        <f t="array" ref="I314">IFERROR(IF(INDEX('Disaggregation Records'!$G$59:$G$92,MATCH(RIGHT(L314,255),RIGHT('Disaggregation Records'!$D$59:$D$92,255),0))=0,"",INDEX('Disaggregation Records'!$G$59:$G$92,MATCH(RIGHT(L314,255),RIGHT('Disaggregation Records'!$D$59:$D$92,255),0))),"")</f>
        <v/>
      </c>
      <c r="J314" s="513" t="s">
        <v>772</v>
      </c>
      <c r="K314" s="513">
        <f t="shared" si="20"/>
        <v>136</v>
      </c>
      <c r="L314" s="513" t="str">
        <f t="shared" si="21"/>
        <v/>
      </c>
      <c r="M314" s="513" t="str">
        <f t="shared" si="22"/>
        <v/>
      </c>
      <c r="N314" s="513" t="b">
        <f t="shared" si="23"/>
        <v>0</v>
      </c>
      <c r="O314" s="521" t="s">
        <v>1839</v>
      </c>
      <c r="P314" s="349"/>
      <c r="Q314" s="338"/>
      <c r="U314" s="515"/>
      <c r="V314" s="515"/>
    </row>
    <row r="315" spans="1:22" ht="37.5" customHeight="1" x14ac:dyDescent="0.25">
      <c r="A315" s="465">
        <v>15</v>
      </c>
      <c r="B315" s="517" t="str">
        <f>IFERROR(VLOOKUP(A315,'Outcome Indicators - Section C'!$A$10:$S$27,19,FALSE),"")</f>
        <v/>
      </c>
      <c r="C315" s="518" t="str">
        <f t="array" ref="C315">IFERROR(IF(INDEX('Disaggregation Records'!$E$59:$E$92,MATCH(RIGHT(L315,255),RIGHT('Disaggregation Records'!$D$59:$D$92,255),0))=0,"",INDEX('Disaggregation Records'!$E$59:$E$92,MATCH(RIGHT(L315,255),RIGHT('Disaggregation Records'!$D$59:$D$92,255),0))),"")</f>
        <v/>
      </c>
      <c r="D315" s="518" t="str">
        <f t="array" ref="D315">IFERROR(IF(INDEX('Disaggregation Records'!$F$59:$F$92,MATCH(RIGHT(L315,255),RIGHT('Disaggregation Records'!$D$59:$D$92,255),0))=0,"",INDEX('Disaggregation Records'!$F$59:$F$92,MATCH(RIGHT(L315,255),RIGHT('Disaggregation Records'!$D$59:$D$92,255),0))),"")</f>
        <v/>
      </c>
      <c r="E315" s="408" t="str">
        <f t="array" ref="E315">IFERROR(IF(INDEX('Disaggregation Data'!$K$159:$K$310,MATCH(RIGHT(M315,255),RIGHT('Disaggregation Data'!$J$159:$J$310,255),0))=0,"",INDEX('Disaggregation Data'!$K$159:$K$310,MATCH(RIGHT(M315,255),RIGHT('Disaggregation Data'!J$159:$J$310,255),0))),"")</f>
        <v/>
      </c>
      <c r="F315" s="408" t="str">
        <f t="array" ref="F315">IFERROR(IF(INDEX('Disaggregation Data'!$L$159:$L$310,MATCH(RIGHT(M315,255),RIGHT('Disaggregation Data'!$J$159:$J$310,255),0))=0,"",INDEX('Disaggregation Data'!$L$159:$L$310,MATCH(RIGHT(M315,255),RIGHT('Disaggregation Data'!J$159:$J$310,255),0))),"")</f>
        <v/>
      </c>
      <c r="G315" s="408" t="str">
        <f t="array" ref="G315">IFERROR(IF(INDEX('Disaggregation Data'!$M$159:$M$310,MATCH(RIGHT(M315,255),RIGHT('Disaggregation Data'!$J$159:$J$310,255),0))=0,"",INDEX('Disaggregation Data'!$M$159:$M$310,MATCH(RIGHT(M315,255),RIGHT('Disaggregation Data'!J$159:$J$310,255),0))),"")</f>
        <v/>
      </c>
      <c r="H315" s="406" t="str">
        <f t="array" ref="H315">IFERROR(IF(INDEX('Disaggregation Data'!$N$159:$N$310,MATCH(RIGHT(M315,255),RIGHT('Disaggregation Data'!$J$159:$J$310,255),0))=0,"",INDEX('Disaggregation Data'!$N$159:$N$310,MATCH(RIGHT(M315,255),RIGHT('Disaggregation Data'!J$159:$J$310,255),0))),"")</f>
        <v/>
      </c>
      <c r="I315" s="514" t="str">
        <f t="array" ref="I315">IFERROR(IF(INDEX('Disaggregation Records'!$G$59:$G$92,MATCH(RIGHT(L315,255),RIGHT('Disaggregation Records'!$D$59:$D$92,255),0))=0,"",INDEX('Disaggregation Records'!$G$59:$G$92,MATCH(RIGHT(L315,255),RIGHT('Disaggregation Records'!$D$59:$D$92,255),0))),"")</f>
        <v/>
      </c>
      <c r="J315" s="513" t="s">
        <v>772</v>
      </c>
      <c r="K315" s="513">
        <f t="shared" si="20"/>
        <v>137</v>
      </c>
      <c r="L315" s="513" t="str">
        <f t="shared" si="21"/>
        <v/>
      </c>
      <c r="M315" s="513" t="str">
        <f t="shared" si="22"/>
        <v/>
      </c>
      <c r="N315" s="513" t="b">
        <f t="shared" si="23"/>
        <v>0</v>
      </c>
      <c r="O315" s="521" t="s">
        <v>1840</v>
      </c>
      <c r="P315" s="349"/>
      <c r="Q315" s="338"/>
      <c r="U315" s="515"/>
      <c r="V315" s="515"/>
    </row>
    <row r="316" spans="1:22" ht="37.5" customHeight="1" x14ac:dyDescent="0.25">
      <c r="A316" s="465">
        <v>15</v>
      </c>
      <c r="B316" s="517" t="str">
        <f>IFERROR(VLOOKUP(A316,'Outcome Indicators - Section C'!$A$10:$S$27,19,FALSE),"")</f>
        <v/>
      </c>
      <c r="C316" s="518" t="str">
        <f t="array" ref="C316">IFERROR(IF(INDEX('Disaggregation Records'!$E$59:$E$92,MATCH(RIGHT(L316,255),RIGHT('Disaggregation Records'!$D$59:$D$92,255),0))=0,"",INDEX('Disaggregation Records'!$E$59:$E$92,MATCH(RIGHT(L316,255),RIGHT('Disaggregation Records'!$D$59:$D$92,255),0))),"")</f>
        <v/>
      </c>
      <c r="D316" s="518" t="str">
        <f t="array" ref="D316">IFERROR(IF(INDEX('Disaggregation Records'!$F$59:$F$92,MATCH(RIGHT(L316,255),RIGHT('Disaggregation Records'!$D$59:$D$92,255),0))=0,"",INDEX('Disaggregation Records'!$F$59:$F$92,MATCH(RIGHT(L316,255),RIGHT('Disaggregation Records'!$D$59:$D$92,255),0))),"")</f>
        <v/>
      </c>
      <c r="E316" s="408" t="str">
        <f t="array" ref="E316">IFERROR(IF(INDEX('Disaggregation Data'!$K$159:$K$310,MATCH(RIGHT(M316,255),RIGHT('Disaggregation Data'!$J$159:$J$310,255),0))=0,"",INDEX('Disaggregation Data'!$K$159:$K$310,MATCH(RIGHT(M316,255),RIGHT('Disaggregation Data'!J$159:$J$310,255),0))),"")</f>
        <v/>
      </c>
      <c r="F316" s="408" t="str">
        <f t="array" ref="F316">IFERROR(IF(INDEX('Disaggregation Data'!$L$159:$L$310,MATCH(RIGHT(M316,255),RIGHT('Disaggregation Data'!$J$159:$J$310,255),0))=0,"",INDEX('Disaggregation Data'!$L$159:$L$310,MATCH(RIGHT(M316,255),RIGHT('Disaggregation Data'!J$159:$J$310,255),0))),"")</f>
        <v/>
      </c>
      <c r="G316" s="408" t="str">
        <f t="array" ref="G316">IFERROR(IF(INDEX('Disaggregation Data'!$M$159:$M$310,MATCH(RIGHT(M316,255),RIGHT('Disaggregation Data'!$J$159:$J$310,255),0))=0,"",INDEX('Disaggregation Data'!$M$159:$M$310,MATCH(RIGHT(M316,255),RIGHT('Disaggregation Data'!J$159:$J$310,255),0))),"")</f>
        <v/>
      </c>
      <c r="H316" s="406" t="str">
        <f t="array" ref="H316">IFERROR(IF(INDEX('Disaggregation Data'!$N$159:$N$310,MATCH(RIGHT(M316,255),RIGHT('Disaggregation Data'!$J$159:$J$310,255),0))=0,"",INDEX('Disaggregation Data'!$N$159:$N$310,MATCH(RIGHT(M316,255),RIGHT('Disaggregation Data'!J$159:$J$310,255),0))),"")</f>
        <v/>
      </c>
      <c r="I316" s="514" t="str">
        <f t="array" ref="I316">IFERROR(IF(INDEX('Disaggregation Records'!$G$59:$G$92,MATCH(RIGHT(L316,255),RIGHT('Disaggregation Records'!$D$59:$D$92,255),0))=0,"",INDEX('Disaggregation Records'!$G$59:$G$92,MATCH(RIGHT(L316,255),RIGHT('Disaggregation Records'!$D$59:$D$92,255),0))),"")</f>
        <v/>
      </c>
      <c r="J316" s="513" t="s">
        <v>772</v>
      </c>
      <c r="K316" s="513">
        <f t="shared" si="20"/>
        <v>138</v>
      </c>
      <c r="L316" s="513" t="str">
        <f t="shared" si="21"/>
        <v/>
      </c>
      <c r="M316" s="513" t="str">
        <f t="shared" si="22"/>
        <v/>
      </c>
      <c r="N316" s="513" t="b">
        <f t="shared" si="23"/>
        <v>0</v>
      </c>
      <c r="O316" s="521" t="s">
        <v>1841</v>
      </c>
      <c r="P316" s="349"/>
      <c r="Q316" s="338"/>
      <c r="U316" s="515"/>
      <c r="V316" s="515"/>
    </row>
    <row r="317" spans="1:22" ht="37.5" customHeight="1" x14ac:dyDescent="0.25">
      <c r="A317" s="465">
        <v>15</v>
      </c>
      <c r="B317" s="517" t="str">
        <f>IFERROR(VLOOKUP(A317,'Outcome Indicators - Section C'!$A$10:$S$27,19,FALSE),"")</f>
        <v/>
      </c>
      <c r="C317" s="518" t="str">
        <f t="array" ref="C317">IFERROR(IF(INDEX('Disaggregation Records'!$E$59:$E$92,MATCH(RIGHT(L317,255),RIGHT('Disaggregation Records'!$D$59:$D$92,255),0))=0,"",INDEX('Disaggregation Records'!$E$59:$E$92,MATCH(RIGHT(L317,255),RIGHT('Disaggregation Records'!$D$59:$D$92,255),0))),"")</f>
        <v/>
      </c>
      <c r="D317" s="518" t="str">
        <f t="array" ref="D317">IFERROR(IF(INDEX('Disaggregation Records'!$F$59:$F$92,MATCH(RIGHT(L317,255),RIGHT('Disaggregation Records'!$D$59:$D$92,255),0))=0,"",INDEX('Disaggregation Records'!$F$59:$F$92,MATCH(RIGHT(L317,255),RIGHT('Disaggregation Records'!$D$59:$D$92,255),0))),"")</f>
        <v/>
      </c>
      <c r="E317" s="408" t="str">
        <f t="array" ref="E317">IFERROR(IF(INDEX('Disaggregation Data'!$K$159:$K$310,MATCH(RIGHT(M317,255),RIGHT('Disaggregation Data'!$J$159:$J$310,255),0))=0,"",INDEX('Disaggregation Data'!$K$159:$K$310,MATCH(RIGHT(M317,255),RIGHT('Disaggregation Data'!J$159:$J$310,255),0))),"")</f>
        <v/>
      </c>
      <c r="F317" s="408" t="str">
        <f t="array" ref="F317">IFERROR(IF(INDEX('Disaggregation Data'!$L$159:$L$310,MATCH(RIGHT(M317,255),RIGHT('Disaggregation Data'!$J$159:$J$310,255),0))=0,"",INDEX('Disaggregation Data'!$L$159:$L$310,MATCH(RIGHT(M317,255),RIGHT('Disaggregation Data'!J$159:$J$310,255),0))),"")</f>
        <v/>
      </c>
      <c r="G317" s="408" t="str">
        <f t="array" ref="G317">IFERROR(IF(INDEX('Disaggregation Data'!$M$159:$M$310,MATCH(RIGHT(M317,255),RIGHT('Disaggregation Data'!$J$159:$J$310,255),0))=0,"",INDEX('Disaggregation Data'!$M$159:$M$310,MATCH(RIGHT(M317,255),RIGHT('Disaggregation Data'!J$159:$J$310,255),0))),"")</f>
        <v/>
      </c>
      <c r="H317" s="406" t="str">
        <f t="array" ref="H317">IFERROR(IF(INDEX('Disaggregation Data'!$N$159:$N$310,MATCH(RIGHT(M317,255),RIGHT('Disaggregation Data'!$J$159:$J$310,255),0))=0,"",INDEX('Disaggregation Data'!$N$159:$N$310,MATCH(RIGHT(M317,255),RIGHT('Disaggregation Data'!J$159:$J$310,255),0))),"")</f>
        <v/>
      </c>
      <c r="I317" s="514" t="str">
        <f t="array" ref="I317">IFERROR(IF(INDEX('Disaggregation Records'!$G$59:$G$92,MATCH(RIGHT(L317,255),RIGHT('Disaggregation Records'!$D$59:$D$92,255),0))=0,"",INDEX('Disaggregation Records'!$G$59:$G$92,MATCH(RIGHT(L317,255),RIGHT('Disaggregation Records'!$D$59:$D$92,255),0))),"")</f>
        <v/>
      </c>
      <c r="J317" s="513" t="s">
        <v>772</v>
      </c>
      <c r="K317" s="513">
        <f t="shared" si="20"/>
        <v>139</v>
      </c>
      <c r="L317" s="513" t="str">
        <f t="shared" si="21"/>
        <v/>
      </c>
      <c r="M317" s="513" t="str">
        <f t="shared" si="22"/>
        <v/>
      </c>
      <c r="N317" s="513" t="b">
        <f t="shared" si="23"/>
        <v>0</v>
      </c>
      <c r="O317" s="521" t="s">
        <v>1842</v>
      </c>
      <c r="P317" s="349"/>
      <c r="Q317" s="338"/>
      <c r="U317" s="515"/>
      <c r="V317" s="515"/>
    </row>
    <row r="318" spans="1:22" ht="0.75" customHeight="1" thickBot="1" x14ac:dyDescent="0.3">
      <c r="A318" s="341"/>
      <c r="B318" s="342"/>
      <c r="C318" s="342"/>
      <c r="D318" s="342"/>
      <c r="E318" s="342"/>
      <c r="F318" s="342"/>
      <c r="G318" s="342"/>
      <c r="H318" s="342"/>
      <c r="I318" s="342"/>
      <c r="J318" s="342"/>
      <c r="K318" s="342"/>
      <c r="L318" s="342"/>
      <c r="M318" s="342"/>
      <c r="N318" s="342"/>
      <c r="O318" s="342"/>
      <c r="P318" s="344"/>
      <c r="Q318" s="345"/>
    </row>
    <row r="319" spans="1:22" ht="30" hidden="1" customHeight="1" x14ac:dyDescent="0.25">
      <c r="P319" s="124"/>
      <c r="Q319" s="124"/>
    </row>
    <row r="320" spans="1:22" ht="30" hidden="1" customHeight="1" x14ac:dyDescent="0.25">
      <c r="P320" s="124"/>
      <c r="Q320" s="124"/>
    </row>
    <row r="321" spans="1:33" ht="30" hidden="1" customHeight="1" x14ac:dyDescent="0.25">
      <c r="P321" s="124"/>
      <c r="Q321" s="124"/>
    </row>
    <row r="322" spans="1:33" hidden="1" x14ac:dyDescent="0.25">
      <c r="P322" s="124"/>
      <c r="Q322" s="124"/>
    </row>
    <row r="323" spans="1:33" ht="36" customHeight="1" thickBot="1" x14ac:dyDescent="0.3">
      <c r="P323" s="124"/>
      <c r="Q323" s="124"/>
    </row>
    <row r="324" spans="1:33" ht="33" customHeight="1" thickBot="1" x14ac:dyDescent="0.3">
      <c r="A324" s="602" t="s">
        <v>30</v>
      </c>
      <c r="B324" s="603"/>
      <c r="C324" s="603"/>
      <c r="D324" s="603"/>
      <c r="E324" s="603"/>
      <c r="F324" s="603"/>
      <c r="G324" s="603"/>
      <c r="H324" s="603"/>
      <c r="I324" s="603"/>
      <c r="J324" s="603"/>
      <c r="K324" s="603"/>
      <c r="L324" s="603"/>
      <c r="M324" s="603"/>
      <c r="N324" s="603"/>
      <c r="O324" s="603"/>
      <c r="P324" s="603"/>
      <c r="Q324" s="603"/>
      <c r="R324" s="603"/>
      <c r="S324" s="603"/>
      <c r="T324" s="603"/>
      <c r="U324" s="603"/>
      <c r="V324" s="329"/>
      <c r="W324" s="350"/>
      <c r="X324" s="350"/>
      <c r="Y324" s="350"/>
      <c r="Z324" s="350"/>
      <c r="AA324" s="350"/>
      <c r="AB324" s="350"/>
      <c r="AC324" s="350"/>
      <c r="AD324" s="350"/>
      <c r="AE324" s="13"/>
      <c r="AF324" s="351"/>
      <c r="AG324" s="351"/>
    </row>
    <row r="325" spans="1:33" ht="51" customHeight="1" x14ac:dyDescent="0.25">
      <c r="A325" s="414" t="s">
        <v>26</v>
      </c>
      <c r="B325" s="414" t="s">
        <v>126</v>
      </c>
      <c r="C325" s="414" t="s">
        <v>42</v>
      </c>
      <c r="D325" s="414" t="s">
        <v>31</v>
      </c>
      <c r="E325" s="414" t="s">
        <v>2</v>
      </c>
      <c r="F325" s="414" t="s">
        <v>3</v>
      </c>
      <c r="G325" s="414" t="s">
        <v>4</v>
      </c>
      <c r="H325" s="414" t="s">
        <v>33</v>
      </c>
      <c r="I325" s="414"/>
      <c r="J325" s="414" t="s">
        <v>155</v>
      </c>
      <c r="K325" s="414" t="s">
        <v>138</v>
      </c>
      <c r="L325" s="414" t="s">
        <v>139</v>
      </c>
      <c r="M325" s="414" t="s">
        <v>136</v>
      </c>
      <c r="N325" s="414" t="s">
        <v>137</v>
      </c>
      <c r="O325" s="414" t="s">
        <v>156</v>
      </c>
      <c r="P325" s="414"/>
      <c r="Q325" s="414"/>
      <c r="R325" s="414"/>
      <c r="S325" s="414"/>
      <c r="T325" s="414"/>
      <c r="U325" s="414" t="s">
        <v>18</v>
      </c>
      <c r="V325" s="414" t="s">
        <v>9</v>
      </c>
      <c r="W325" s="508"/>
      <c r="X325" s="508" t="s">
        <v>217</v>
      </c>
      <c r="Y325" s="508">
        <v>0</v>
      </c>
      <c r="Z325" s="508" t="s">
        <v>157</v>
      </c>
      <c r="AA325" s="508" t="s">
        <v>60</v>
      </c>
      <c r="AB325" s="508" t="s">
        <v>62</v>
      </c>
      <c r="AC325" s="508" t="s">
        <v>237</v>
      </c>
      <c r="AD325" s="508" t="s">
        <v>62</v>
      </c>
      <c r="AE325" s="184"/>
      <c r="AF325" s="114" t="s">
        <v>301</v>
      </c>
      <c r="AG325" s="114" t="s">
        <v>302</v>
      </c>
    </row>
    <row r="326" spans="1:33" ht="37.5" hidden="1" customHeight="1" x14ac:dyDescent="0.25">
      <c r="A326" s="465" t="s">
        <v>83</v>
      </c>
      <c r="B326" s="517" t="str">
        <f>IFERROR(VLOOKUP(A326,'Coverage Indicators - Section D'!$A$10:$Y$42,25,FALSE),"")</f>
        <v/>
      </c>
      <c r="C326" s="518" t="str">
        <f t="array" ref="C326">IFERROR(IF(INDEX('Disaggregation Records'!$E$95:$E$183,MATCH(RIGHT(Z326,255),RIGHT('Disaggregation Records'!$D$95:$D$183,255),0))=0,"",INDEX('Disaggregation Records'!$E$95:$E$183,MATCH(RIGHT(Z326,255),RIGHT('Disaggregation Records'!$D$95:$D$183,255),0))),"")</f>
        <v/>
      </c>
      <c r="D326" s="518" t="str">
        <f t="array" ref="D326">IFERROR(IF(INDEX('Disaggregation Records'!$F$95:$F$183,MATCH(RIGHT(Z326,255),RIGHT('Disaggregation Records'!$D$95:$D$183,255),0))=0,"",INDEX('Disaggregation Records'!$F$95:$F$183,MATCH(RIGHT(Z326,255),RIGHT('Disaggregation Records'!$D$95:$D$183,255),0))),"")</f>
        <v/>
      </c>
      <c r="E326" s="524" t="str">
        <f t="array" ref="E326">IFERROR(IF(INDEX('Disaggregation Data'!$K$315:$K$616,MATCH(RIGHT(X326,255),RIGHT('Disaggregation Data'!$J$315:$J$616,255),0))=0,"",INDEX('Disaggregation Data'!$K$315:$K$616,MATCH(RIGHT(X326,255),RIGHT('Disaggregation Data'!J$315:$J$616,255),0))),"")</f>
        <v/>
      </c>
      <c r="F326" s="525" t="str">
        <f t="array" ref="F326">IFERROR(IF(INDEX('Disaggregation Data'!$L$315:$L$616,MATCH(RIGHT(X326,255),RIGHT('Disaggregation Data'!$J$315:$J$616,255),0))=0,"",INDEX('Disaggregation Data'!$L$315:$L$616,MATCH(RIGHT(X326,255),RIGHT('Disaggregation Data'!J$315:$J$616,255),0))),"")</f>
        <v/>
      </c>
      <c r="G326" s="526" t="str">
        <f t="array" ref="G326">IFERROR(IF(INDEX('Disaggregation Data'!$M$315:$M$616,MATCH(RIGHT(X326,255),RIGHT('Disaggregation Data'!$J$315:$J$616,255),0))=0,(E326/F326)*100,INDEX('Disaggregation Data'!$M$315:$M$616,MATCH(RIGHT(X326,255),RIGHT('Disaggregation Data'!J$315:$J$616,255),0))),"")</f>
        <v/>
      </c>
      <c r="H326" s="425" t="str">
        <f t="array" ref="H326">IFERROR(IF(INDEX('Disaggregation Data'!$N$315:$N$616,MATCH(RIGHT(X326,255),RIGHT('Disaggregation Data'!$J$315:$J$616,255),0))=0,"",INDEX('Disaggregation Data'!$N$315:$N$616,MATCH(RIGHT(X326,255),RIGHT('Disaggregation Data'!J$315:$J$616,255),0))),"")</f>
        <v/>
      </c>
      <c r="I326" s="527"/>
      <c r="J326" s="527"/>
      <c r="K326" s="527"/>
      <c r="L326" s="527"/>
      <c r="M326" s="527"/>
      <c r="N326" s="527"/>
      <c r="O326" s="527"/>
      <c r="P326" s="527"/>
      <c r="Q326" s="527"/>
      <c r="R326" s="527"/>
      <c r="S326" s="527"/>
      <c r="T326" s="527"/>
      <c r="U326" s="425" t="str">
        <f t="array" ref="U326">IFERROR(IF(INDEX('Disaggregation Data'!$O$315:$O$616,MATCH(RIGHT(X326,255),RIGHT('Disaggregation Data'!$J$315:$J$616,255),0))=0,"",INDEX('Disaggregation Data'!$O$315:$O$616,MATCH(RIGHT(X326,255),RIGHT('Disaggregation Data'!J$315:$J$616,255),0))),"")</f>
        <v/>
      </c>
      <c r="V326" s="459" t="str">
        <f t="array" ref="V326">IFERROR(IF(INDEX('Disaggregation Data'!$P$315:$P$616,MATCH(RIGHT(X326,255),RIGHT('Disaggregation Data'!$J$315:$J$616,255),0))=0,"",INDEX('Disaggregation Data'!$P$315:$P$616,MATCH(RIGHT(X326,255),RIGHT('Disaggregation Data'!J$315:$J$616,255),0))),"")</f>
        <v/>
      </c>
      <c r="W326" s="521"/>
      <c r="X326" s="521" t="str">
        <f>IF(B326&lt;&gt;"",B326&amp;C326&amp;D326,"")</f>
        <v/>
      </c>
      <c r="Y326" s="521">
        <f>IF(B326=B325,Y325+1,0)</f>
        <v>0</v>
      </c>
      <c r="Z326" s="521" t="str">
        <f>IF(B326&lt;&gt;"",B326&amp;"-"&amp;Y326,"")</f>
        <v/>
      </c>
      <c r="AA326" s="521" t="b">
        <f>IFERROR(IF(B326&lt;&gt;"",TRUE,FALSE),"")</f>
        <v>0</v>
      </c>
      <c r="AB326" s="521" t="s">
        <v>61</v>
      </c>
      <c r="AC326" s="521" t="str">
        <f t="array" ref="AC326">IFERROR(IF(INDEX('Disaggregation Records'!$G$95:$G$183,MATCH(RIGHT(Z326,255),RIGHT('Disaggregation Records'!$D$95:$D$183,255),0))=0,"",INDEX('Disaggregation Records'!$G$95:$G$183,MATCH(RIGHT(Z326,255),RIGHT('Disaggregation Records'!$D$95:$D$183,255),0))),"")</f>
        <v/>
      </c>
      <c r="AD326" s="521" t="s">
        <v>61</v>
      </c>
      <c r="AE326" s="184"/>
      <c r="AF326" s="352"/>
      <c r="AG326" s="352"/>
    </row>
    <row r="327" spans="1:33" ht="37.5" customHeight="1" x14ac:dyDescent="0.25">
      <c r="A327" s="465">
        <v>1</v>
      </c>
      <c r="B327" s="517" t="str">
        <f>IFERROR(VLOOKUP(A327,'Coverage Indicators - Section D'!$A$10:$Y$42,25,FALSE),"")</f>
        <v>TCP-1(M): Number of notified cases of all forms of TB-(i.e. bacteriologically confirmed + clinically diagnosed), includes new and relapse cases</v>
      </c>
      <c r="C327" s="518" t="str">
        <f t="array" ref="C327">IFERROR(IF(INDEX('Disaggregation Records'!$E$95:$E$183,MATCH(RIGHT(Z327,255),RIGHT('Disaggregation Records'!$D$95:$D$183,255),0))=0,"",INDEX('Disaggregation Records'!$E$95:$E$183,MATCH(RIGHT(Z327,255),RIGHT('Disaggregation Records'!$D$95:$D$183,255),0))),"")</f>
        <v>Age</v>
      </c>
      <c r="D327" s="518" t="str">
        <f t="array" ref="D327">IFERROR(IF(INDEX('Disaggregation Records'!$F$95:$F$183,MATCH(RIGHT(Z327,255),RIGHT('Disaggregation Records'!$D$95:$D$183,255),0))=0,"",INDEX('Disaggregation Records'!$F$95:$F$183,MATCH(RIGHT(Z327,255),RIGHT('Disaggregation Records'!$D$95:$D$183,255),0))),"")</f>
        <v>15+</v>
      </c>
      <c r="E327" s="524">
        <v>1061</v>
      </c>
      <c r="F327" s="525" t="str">
        <f t="array" ref="F327">IFERROR(IF(INDEX('Disaggregation Data'!$L$315:$L$616,MATCH(RIGHT(X327,255),RIGHT('Disaggregation Data'!$J$315:$J$616,255),0))=0,"",INDEX('Disaggregation Data'!$L$315:$L$616,MATCH(RIGHT(X327,255),RIGHT('Disaggregation Data'!J$315:$J$616,255),0))),"")</f>
        <v/>
      </c>
      <c r="G327" s="526" t="str">
        <f t="array" ref="G327">IFERROR(IF(INDEX('Disaggregation Data'!$M$315:$M$616,MATCH(RIGHT(X327,255),RIGHT('Disaggregation Data'!$J$315:$J$616,255),0))=0,(E327/F327)*100,INDEX('Disaggregation Data'!$M$315:$M$616,MATCH(RIGHT(X327,255),RIGHT('Disaggregation Data'!J$315:$J$616,255),0))),"")</f>
        <v/>
      </c>
      <c r="H327" s="425" t="s">
        <v>371</v>
      </c>
      <c r="I327" s="527"/>
      <c r="J327" s="527"/>
      <c r="K327" s="527"/>
      <c r="L327" s="527"/>
      <c r="M327" s="527"/>
      <c r="N327" s="527"/>
      <c r="O327" s="527"/>
      <c r="P327" s="527"/>
      <c r="Q327" s="527"/>
      <c r="R327" s="527"/>
      <c r="S327" s="527"/>
      <c r="T327" s="527"/>
      <c r="U327" s="425" t="str">
        <f t="array" ref="U327">IFERROR(IF(INDEX('Disaggregation Data'!$O$315:$O$616,MATCH(RIGHT(X327,255),RIGHT('Disaggregation Data'!$J$315:$J$616,255),0))=0,"",INDEX('Disaggregation Data'!$O$315:$O$616,MATCH(RIGHT(X327,255),RIGHT('Disaggregation Data'!J$315:$J$616,255),0))),"")</f>
        <v/>
      </c>
      <c r="V327" s="459" t="str">
        <f t="array" ref="V327">IFERROR(IF(INDEX('Disaggregation Data'!$P$315:$P$616,MATCH(RIGHT(X327,255),RIGHT('Disaggregation Data'!$J$315:$J$616,255),0))=0,"",INDEX('Disaggregation Data'!$P$315:$P$616,MATCH(RIGHT(X327,255),RIGHT('Disaggregation Data'!J$315:$J$616,255),0))),"")</f>
        <v/>
      </c>
      <c r="W327" s="521"/>
      <c r="X327" s="521" t="str">
        <f t="shared" ref="X327:X390" si="24">IF(B327&lt;&gt;"",B327&amp;C327&amp;D327,"")</f>
        <v>TCP-1(M): Number of notified cases of all forms of TB-(i.e. bacteriologically confirmed + clinically diagnosed), includes new and relapse casesAge15+</v>
      </c>
      <c r="Y327" s="521">
        <f t="shared" ref="Y327:Y390" si="25">IF(B327=B326,Y326+1,0)</f>
        <v>0</v>
      </c>
      <c r="Z327" s="521" t="str">
        <f t="shared" ref="Z327:Z390" si="26">IF(B327&lt;&gt;"",B327&amp;"-"&amp;Y327,"")</f>
        <v>TCP-1(M): Number of notified cases of all forms of TB-(i.e. bacteriologically confirmed + clinically diagnosed), includes new and relapse cases-0</v>
      </c>
      <c r="AA327" s="521" t="b">
        <f t="shared" ref="AA327:AA390" si="27">IFERROR(IF(B327&lt;&gt;"",TRUE,FALSE),"")</f>
        <v>1</v>
      </c>
      <c r="AB327" s="521" t="s">
        <v>1843</v>
      </c>
      <c r="AC327" s="521" t="str">
        <f t="array" ref="AC327">IFERROR(IF(INDEX('Disaggregation Records'!$G$95:$G$183,MATCH(RIGHT(Z327,255),RIGHT('Disaggregation Records'!$D$95:$D$183,255),0))=0,"",INDEX('Disaggregation Records'!$G$95:$G$183,MATCH(RIGHT(Z327,255),RIGHT('Disaggregation Records'!$D$95:$D$183,255),0))),"")</f>
        <v>a1L36000000zoO8EAI</v>
      </c>
      <c r="AD327" s="521" t="s">
        <v>773</v>
      </c>
      <c r="AE327" s="184"/>
      <c r="AF327" s="523"/>
      <c r="AG327" s="523"/>
    </row>
    <row r="328" spans="1:33" ht="37.5" customHeight="1" x14ac:dyDescent="0.25">
      <c r="A328" s="465">
        <v>1</v>
      </c>
      <c r="B328" s="517" t="str">
        <f>IFERROR(VLOOKUP(A328,'Coverage Indicators - Section D'!$A$10:$Y$42,25,FALSE),"")</f>
        <v>TCP-1(M): Number of notified cases of all forms of TB-(i.e. bacteriologically confirmed + clinically diagnosed), includes new and relapse cases</v>
      </c>
      <c r="C328" s="518" t="str">
        <f t="array" ref="C328">IFERROR(IF(INDEX('Disaggregation Records'!$E$95:$E$183,MATCH(RIGHT(Z328,255),RIGHT('Disaggregation Records'!$D$95:$D$183,255),0))=0,"",INDEX('Disaggregation Records'!$E$95:$E$183,MATCH(RIGHT(Z328,255),RIGHT('Disaggregation Records'!$D$95:$D$183,255),0))),"")</f>
        <v>Age</v>
      </c>
      <c r="D328" s="518" t="str">
        <f t="array" ref="D328">IFERROR(IF(INDEX('Disaggregation Records'!$F$95:$F$183,MATCH(RIGHT(Z328,255),RIGHT('Disaggregation Records'!$D$95:$D$183,255),0))=0,"",INDEX('Disaggregation Records'!$F$95:$F$183,MATCH(RIGHT(Z328,255),RIGHT('Disaggregation Records'!$D$95:$D$183,255),0))),"")</f>
        <v>U15</v>
      </c>
      <c r="E328" s="524">
        <v>6251</v>
      </c>
      <c r="F328" s="525" t="str">
        <f t="array" ref="F328">IFERROR(IF(INDEX('Disaggregation Data'!$L$315:$L$616,MATCH(RIGHT(X328,255),RIGHT('Disaggregation Data'!$J$315:$J$616,255),0))=0,"",INDEX('Disaggregation Data'!$L$315:$L$616,MATCH(RIGHT(X328,255),RIGHT('Disaggregation Data'!J$315:$J$616,255),0))),"")</f>
        <v/>
      </c>
      <c r="G328" s="526" t="str">
        <f t="array" ref="G328">IFERROR(IF(INDEX('Disaggregation Data'!$M$315:$M$616,MATCH(RIGHT(X328,255),RIGHT('Disaggregation Data'!$J$315:$J$616,255),0))=0,(E328/F328)*100,INDEX('Disaggregation Data'!$M$315:$M$616,MATCH(RIGHT(X328,255),RIGHT('Disaggregation Data'!J$315:$J$616,255),0))),"")</f>
        <v/>
      </c>
      <c r="H328" s="425" t="s">
        <v>371</v>
      </c>
      <c r="I328" s="527"/>
      <c r="J328" s="527"/>
      <c r="K328" s="527"/>
      <c r="L328" s="527"/>
      <c r="M328" s="527"/>
      <c r="N328" s="527"/>
      <c r="O328" s="527"/>
      <c r="P328" s="527"/>
      <c r="Q328" s="527"/>
      <c r="R328" s="527"/>
      <c r="S328" s="527"/>
      <c r="T328" s="527"/>
      <c r="U328" s="425" t="str">
        <f t="array" ref="U328">IFERROR(IF(INDEX('Disaggregation Data'!$O$315:$O$616,MATCH(RIGHT(X328,255),RIGHT('Disaggregation Data'!$J$315:$J$616,255),0))=0,"",INDEX('Disaggregation Data'!$O$315:$O$616,MATCH(RIGHT(X328,255),RIGHT('Disaggregation Data'!J$315:$J$616,255),0))),"")</f>
        <v/>
      </c>
      <c r="V328" s="459" t="str">
        <f t="array" ref="V328">IFERROR(IF(INDEX('Disaggregation Data'!$P$315:$P$616,MATCH(RIGHT(X328,255),RIGHT('Disaggregation Data'!$J$315:$J$616,255),0))=0,"",INDEX('Disaggregation Data'!$P$315:$P$616,MATCH(RIGHT(X328,255),RIGHT('Disaggregation Data'!J$315:$J$616,255),0))),"")</f>
        <v/>
      </c>
      <c r="W328" s="521"/>
      <c r="X328" s="521" t="str">
        <f t="shared" si="24"/>
        <v>TCP-1(M): Number of notified cases of all forms of TB-(i.e. bacteriologically confirmed + clinically diagnosed), includes new and relapse casesAgeU15</v>
      </c>
      <c r="Y328" s="521">
        <f t="shared" si="25"/>
        <v>1</v>
      </c>
      <c r="Z328" s="521" t="str">
        <f t="shared" si="26"/>
        <v>TCP-1(M): Number of notified cases of all forms of TB-(i.e. bacteriologically confirmed + clinically diagnosed), includes new and relapse cases-1</v>
      </c>
      <c r="AA328" s="521" t="b">
        <f t="shared" si="27"/>
        <v>1</v>
      </c>
      <c r="AB328" s="521" t="s">
        <v>1844</v>
      </c>
      <c r="AC328" s="521" t="str">
        <f t="array" ref="AC328">IFERROR(IF(INDEX('Disaggregation Records'!$G$95:$G$183,MATCH(RIGHT(Z328,255),RIGHT('Disaggregation Records'!$D$95:$D$183,255),0))=0,"",INDEX('Disaggregation Records'!$G$95:$G$183,MATCH(RIGHT(Z328,255),RIGHT('Disaggregation Records'!$D$95:$D$183,255),0))),"")</f>
        <v>a1L36000000zoN2EAI</v>
      </c>
      <c r="AD328" s="521" t="s">
        <v>773</v>
      </c>
      <c r="AE328" s="184"/>
      <c r="AF328" s="523"/>
      <c r="AG328" s="523"/>
    </row>
    <row r="329" spans="1:33" ht="37.5" customHeight="1" x14ac:dyDescent="0.25">
      <c r="A329" s="465">
        <v>1</v>
      </c>
      <c r="B329" s="517" t="str">
        <f>IFERROR(VLOOKUP(A329,'Coverage Indicators - Section D'!$A$10:$Y$42,25,FALSE),"")</f>
        <v>TCP-1(M): Number of notified cases of all forms of TB-(i.e. bacteriologically confirmed + clinically diagnosed), includes new and relapse cases</v>
      </c>
      <c r="C329" s="518" t="str">
        <f t="array" ref="C329">IFERROR(IF(INDEX('Disaggregation Records'!$E$95:$E$183,MATCH(RIGHT(Z329,255),RIGHT('Disaggregation Records'!$D$95:$D$183,255),0))=0,"",INDEX('Disaggregation Records'!$E$95:$E$183,MATCH(RIGHT(Z329,255),RIGHT('Disaggregation Records'!$D$95:$D$183,255),0))),"")</f>
        <v>Gender</v>
      </c>
      <c r="D329" s="518" t="str">
        <f t="array" ref="D329">IFERROR(IF(INDEX('Disaggregation Records'!$F$95:$F$183,MATCH(RIGHT(Z329,255),RIGHT('Disaggregation Records'!$D$95:$D$183,255),0))=0,"",INDEX('Disaggregation Records'!$F$95:$F$183,MATCH(RIGHT(Z329,255),RIGHT('Disaggregation Records'!$D$95:$D$183,255),0))),"")</f>
        <v>Female</v>
      </c>
      <c r="E329" s="524">
        <v>285</v>
      </c>
      <c r="F329" s="525" t="str">
        <f t="array" ref="F329">IFERROR(IF(INDEX('Disaggregation Data'!$L$315:$L$616,MATCH(RIGHT(X329,255),RIGHT('Disaggregation Data'!$J$315:$J$616,255),0))=0,"",INDEX('Disaggregation Data'!$L$315:$L$616,MATCH(RIGHT(X329,255),RIGHT('Disaggregation Data'!J$315:$J$616,255),0))),"")</f>
        <v/>
      </c>
      <c r="G329" s="526" t="str">
        <f t="array" ref="G329">IFERROR(IF(INDEX('Disaggregation Data'!$M$315:$M$616,MATCH(RIGHT(X329,255),RIGHT('Disaggregation Data'!$J$315:$J$616,255),0))=0,(E329/F329)*100,INDEX('Disaggregation Data'!$M$315:$M$616,MATCH(RIGHT(X329,255),RIGHT('Disaggregation Data'!J$315:$J$616,255),0))),"")</f>
        <v/>
      </c>
      <c r="H329" s="425" t="s">
        <v>371</v>
      </c>
      <c r="I329" s="527"/>
      <c r="J329" s="527"/>
      <c r="K329" s="527"/>
      <c r="L329" s="527"/>
      <c r="M329" s="527"/>
      <c r="N329" s="527"/>
      <c r="O329" s="527"/>
      <c r="P329" s="527"/>
      <c r="Q329" s="527"/>
      <c r="R329" s="527"/>
      <c r="S329" s="527"/>
      <c r="T329" s="527"/>
      <c r="U329" s="425" t="str">
        <f t="array" ref="U329">IFERROR(IF(INDEX('Disaggregation Data'!$O$315:$O$616,MATCH(RIGHT(X329,255),RIGHT('Disaggregation Data'!$J$315:$J$616,255),0))=0,"",INDEX('Disaggregation Data'!$O$315:$O$616,MATCH(RIGHT(X329,255),RIGHT('Disaggregation Data'!J$315:$J$616,255),0))),"")</f>
        <v/>
      </c>
      <c r="V329" s="459" t="str">
        <f t="array" ref="V329">IFERROR(IF(INDEX('Disaggregation Data'!$P$315:$P$616,MATCH(RIGHT(X329,255),RIGHT('Disaggregation Data'!$J$315:$J$616,255),0))=0,"",INDEX('Disaggregation Data'!$P$315:$P$616,MATCH(RIGHT(X329,255),RIGHT('Disaggregation Data'!J$315:$J$616,255),0))),"")</f>
        <v/>
      </c>
      <c r="W329" s="521"/>
      <c r="X329" s="521" t="str">
        <f t="shared" si="24"/>
        <v>TCP-1(M): Number of notified cases of all forms of TB-(i.e. bacteriologically confirmed + clinically diagnosed), includes new and relapse casesGenderFemale</v>
      </c>
      <c r="Y329" s="521">
        <f t="shared" si="25"/>
        <v>2</v>
      </c>
      <c r="Z329" s="521" t="str">
        <f t="shared" si="26"/>
        <v>TCP-1(M): Number of notified cases of all forms of TB-(i.e. bacteriologically confirmed + clinically diagnosed), includes new and relapse cases-2</v>
      </c>
      <c r="AA329" s="521" t="b">
        <f t="shared" si="27"/>
        <v>1</v>
      </c>
      <c r="AB329" s="521" t="s">
        <v>1845</v>
      </c>
      <c r="AC329" s="521" t="str">
        <f t="array" ref="AC329">IFERROR(IF(INDEX('Disaggregation Records'!$G$95:$G$183,MATCH(RIGHT(Z329,255),RIGHT('Disaggregation Records'!$D$95:$D$183,255),0))=0,"",INDEX('Disaggregation Records'!$G$95:$G$183,MATCH(RIGHT(Z329,255),RIGHT('Disaggregation Records'!$D$95:$D$183,255),0))),"")</f>
        <v>a1L36000000zoMyEAI</v>
      </c>
      <c r="AD329" s="521" t="s">
        <v>773</v>
      </c>
      <c r="AE329" s="184"/>
      <c r="AF329" s="523"/>
      <c r="AG329" s="523"/>
    </row>
    <row r="330" spans="1:33" ht="37.5" customHeight="1" x14ac:dyDescent="0.25">
      <c r="A330" s="465">
        <v>1</v>
      </c>
      <c r="B330" s="517" t="str">
        <f>IFERROR(VLOOKUP(A330,'Coverage Indicators - Section D'!$A$10:$Y$42,25,FALSE),"")</f>
        <v>TCP-1(M): Number of notified cases of all forms of TB-(i.e. bacteriologically confirmed + clinically diagnosed), includes new and relapse cases</v>
      </c>
      <c r="C330" s="518" t="str">
        <f t="array" ref="C330">IFERROR(IF(INDEX('Disaggregation Records'!$E$95:$E$183,MATCH(RIGHT(Z330,255),RIGHT('Disaggregation Records'!$D$95:$D$183,255),0))=0,"",INDEX('Disaggregation Records'!$E$95:$E$183,MATCH(RIGHT(Z330,255),RIGHT('Disaggregation Records'!$D$95:$D$183,255),0))),"")</f>
        <v>Gender</v>
      </c>
      <c r="D330" s="518" t="str">
        <f t="array" ref="D330">IFERROR(IF(INDEX('Disaggregation Records'!$F$95:$F$183,MATCH(RIGHT(Z330,255),RIGHT('Disaggregation Records'!$D$95:$D$183,255),0))=0,"",INDEX('Disaggregation Records'!$F$95:$F$183,MATCH(RIGHT(Z330,255),RIGHT('Disaggregation Records'!$D$95:$D$183,255),0))),"")</f>
        <v>Male</v>
      </c>
      <c r="E330" s="524">
        <v>2740</v>
      </c>
      <c r="F330" s="525" t="str">
        <f t="array" ref="F330">IFERROR(IF(INDEX('Disaggregation Data'!$L$315:$L$616,MATCH(RIGHT(X330,255),RIGHT('Disaggregation Data'!$J$315:$J$616,255),0))=0,"",INDEX('Disaggregation Data'!$L$315:$L$616,MATCH(RIGHT(X330,255),RIGHT('Disaggregation Data'!J$315:$J$616,255),0))),"")</f>
        <v/>
      </c>
      <c r="G330" s="526" t="str">
        <f t="array" ref="G330">IFERROR(IF(INDEX('Disaggregation Data'!$M$315:$M$616,MATCH(RIGHT(X330,255),RIGHT('Disaggregation Data'!$J$315:$J$616,255),0))=0,(E330/F330)*100,INDEX('Disaggregation Data'!$M$315:$M$616,MATCH(RIGHT(X330,255),RIGHT('Disaggregation Data'!J$315:$J$616,255),0))),"")</f>
        <v/>
      </c>
      <c r="H330" s="425" t="s">
        <v>371</v>
      </c>
      <c r="I330" s="527"/>
      <c r="J330" s="527"/>
      <c r="K330" s="527"/>
      <c r="L330" s="527"/>
      <c r="M330" s="527"/>
      <c r="N330" s="527"/>
      <c r="O330" s="527"/>
      <c r="P330" s="527"/>
      <c r="Q330" s="527"/>
      <c r="R330" s="527"/>
      <c r="S330" s="527"/>
      <c r="T330" s="527"/>
      <c r="U330" s="425" t="str">
        <f t="array" ref="U330">IFERROR(IF(INDEX('Disaggregation Data'!$O$315:$O$616,MATCH(RIGHT(X330,255),RIGHT('Disaggregation Data'!$J$315:$J$616,255),0))=0,"",INDEX('Disaggregation Data'!$O$315:$O$616,MATCH(RIGHT(X330,255),RIGHT('Disaggregation Data'!J$315:$J$616,255),0))),"")</f>
        <v/>
      </c>
      <c r="V330" s="459" t="str">
        <f t="array" ref="V330">IFERROR(IF(INDEX('Disaggregation Data'!$P$315:$P$616,MATCH(RIGHT(X330,255),RIGHT('Disaggregation Data'!$J$315:$J$616,255),0))=0,"",INDEX('Disaggregation Data'!$P$315:$P$616,MATCH(RIGHT(X330,255),RIGHT('Disaggregation Data'!J$315:$J$616,255),0))),"")</f>
        <v/>
      </c>
      <c r="W330" s="521"/>
      <c r="X330" s="521" t="str">
        <f t="shared" si="24"/>
        <v>TCP-1(M): Number of notified cases of all forms of TB-(i.e. bacteriologically confirmed + clinically diagnosed), includes new and relapse casesGenderMale</v>
      </c>
      <c r="Y330" s="521">
        <f t="shared" si="25"/>
        <v>3</v>
      </c>
      <c r="Z330" s="521" t="str">
        <f t="shared" si="26"/>
        <v>TCP-1(M): Number of notified cases of all forms of TB-(i.e. bacteriologically confirmed + clinically diagnosed), includes new and relapse cases-3</v>
      </c>
      <c r="AA330" s="521" t="b">
        <f t="shared" si="27"/>
        <v>1</v>
      </c>
      <c r="AB330" s="521" t="s">
        <v>1846</v>
      </c>
      <c r="AC330" s="521" t="str">
        <f t="array" ref="AC330">IFERROR(IF(INDEX('Disaggregation Records'!$G$95:$G$183,MATCH(RIGHT(Z330,255),RIGHT('Disaggregation Records'!$D$95:$D$183,255),0))=0,"",INDEX('Disaggregation Records'!$G$95:$G$183,MATCH(RIGHT(Z330,255),RIGHT('Disaggregation Records'!$D$95:$D$183,255),0))),"")</f>
        <v>a1L36000000zoMxEAI</v>
      </c>
      <c r="AD330" s="521" t="s">
        <v>773</v>
      </c>
      <c r="AE330" s="184"/>
      <c r="AF330" s="523"/>
      <c r="AG330" s="523"/>
    </row>
    <row r="331" spans="1:33" ht="37.5" customHeight="1" x14ac:dyDescent="0.25">
      <c r="A331" s="465">
        <v>1</v>
      </c>
      <c r="B331" s="517" t="str">
        <f>IFERROR(VLOOKUP(A331,'Coverage Indicators - Section D'!$A$10:$Y$42,25,FALSE),"")</f>
        <v>TCP-1(M): Number of notified cases of all forms of TB-(i.e. bacteriologically confirmed + clinically diagnosed), includes new and relapse cases</v>
      </c>
      <c r="C331" s="518" t="str">
        <f t="array" ref="C331">IFERROR(IF(INDEX('Disaggregation Records'!$E$95:$E$183,MATCH(RIGHT(Z331,255),RIGHT('Disaggregation Records'!$D$95:$D$183,255),0))=0,"",INDEX('Disaggregation Records'!$E$95:$E$183,MATCH(RIGHT(Z331,255),RIGHT('Disaggregation Records'!$D$95:$D$183,255),0))),"")</f>
        <v>HIV test status</v>
      </c>
      <c r="D331" s="518" t="str">
        <f t="array" ref="D331">IFERROR(IF(INDEX('Disaggregation Records'!$F$95:$F$183,MATCH(RIGHT(Z331,255),RIGHT('Disaggregation Records'!$D$95:$D$183,255),0))=0,"",INDEX('Disaggregation Records'!$F$95:$F$183,MATCH(RIGHT(Z331,255),RIGHT('Disaggregation Records'!$D$95:$D$183,255),0))),"")</f>
        <v>Not documented</v>
      </c>
      <c r="E331" s="524">
        <v>4857</v>
      </c>
      <c r="F331" s="525" t="str">
        <f t="array" ref="F331">IFERROR(IF(INDEX('Disaggregation Data'!$L$315:$L$616,MATCH(RIGHT(X331,255),RIGHT('Disaggregation Data'!$J$315:$J$616,255),0))=0,"",INDEX('Disaggregation Data'!$L$315:$L$616,MATCH(RIGHT(X331,255),RIGHT('Disaggregation Data'!J$315:$J$616,255),0))),"")</f>
        <v/>
      </c>
      <c r="G331" s="526" t="str">
        <f t="array" ref="G331">IFERROR(IF(INDEX('Disaggregation Data'!$M$315:$M$616,MATCH(RIGHT(X331,255),RIGHT('Disaggregation Data'!$J$315:$J$616,255),0))=0,(E331/F331)*100,INDEX('Disaggregation Data'!$M$315:$M$616,MATCH(RIGHT(X331,255),RIGHT('Disaggregation Data'!J$315:$J$616,255),0))),"")</f>
        <v/>
      </c>
      <c r="H331" s="425" t="s">
        <v>371</v>
      </c>
      <c r="I331" s="527"/>
      <c r="J331" s="527"/>
      <c r="K331" s="527"/>
      <c r="L331" s="527"/>
      <c r="M331" s="527"/>
      <c r="N331" s="527"/>
      <c r="O331" s="527"/>
      <c r="P331" s="527"/>
      <c r="Q331" s="527"/>
      <c r="R331" s="527"/>
      <c r="S331" s="527"/>
      <c r="T331" s="527"/>
      <c r="U331" s="425" t="str">
        <f t="array" ref="U331">IFERROR(IF(INDEX('Disaggregation Data'!$O$315:$O$616,MATCH(RIGHT(X331,255),RIGHT('Disaggregation Data'!$J$315:$J$616,255),0))=0,"",INDEX('Disaggregation Data'!$O$315:$O$616,MATCH(RIGHT(X331,255),RIGHT('Disaggregation Data'!J$315:$J$616,255),0))),"")</f>
        <v/>
      </c>
      <c r="V331" s="459" t="str">
        <f t="array" ref="V331">IFERROR(IF(INDEX('Disaggregation Data'!$P$315:$P$616,MATCH(RIGHT(X331,255),RIGHT('Disaggregation Data'!$J$315:$J$616,255),0))=0,"",INDEX('Disaggregation Data'!$P$315:$P$616,MATCH(RIGHT(X331,255),RIGHT('Disaggregation Data'!J$315:$J$616,255),0))),"")</f>
        <v/>
      </c>
      <c r="W331" s="521"/>
      <c r="X331" s="521" t="str">
        <f t="shared" si="24"/>
        <v>TCP-1(M): Number of notified cases of all forms of TB-(i.e. bacteriologically confirmed + clinically diagnosed), includes new and relapse casesHIV test statusNot documented</v>
      </c>
      <c r="Y331" s="521">
        <f t="shared" si="25"/>
        <v>4</v>
      </c>
      <c r="Z331" s="521" t="str">
        <f t="shared" si="26"/>
        <v>TCP-1(M): Number of notified cases of all forms of TB-(i.e. bacteriologically confirmed + clinically diagnosed), includes new and relapse cases-4</v>
      </c>
      <c r="AA331" s="521" t="b">
        <f t="shared" si="27"/>
        <v>1</v>
      </c>
      <c r="AB331" s="521" t="s">
        <v>1847</v>
      </c>
      <c r="AC331" s="521" t="str">
        <f t="array" ref="AC331">IFERROR(IF(INDEX('Disaggregation Records'!$G$95:$G$183,MATCH(RIGHT(Z331,255),RIGHT('Disaggregation Records'!$D$95:$D$183,255),0))=0,"",INDEX('Disaggregation Records'!$G$95:$G$183,MATCH(RIGHT(Z331,255),RIGHT('Disaggregation Records'!$D$95:$D$183,255),0))),"")</f>
        <v>a1L36000000zoN1EAI</v>
      </c>
      <c r="AD331" s="521" t="s">
        <v>773</v>
      </c>
      <c r="AE331" s="184"/>
      <c r="AF331" s="523"/>
      <c r="AG331" s="523"/>
    </row>
    <row r="332" spans="1:33" ht="37.5" customHeight="1" x14ac:dyDescent="0.25">
      <c r="A332" s="465">
        <v>1</v>
      </c>
      <c r="B332" s="517" t="str">
        <f>IFERROR(VLOOKUP(A332,'Coverage Indicators - Section D'!$A$10:$Y$42,25,FALSE),"")</f>
        <v>TCP-1(M): Number of notified cases of all forms of TB-(i.e. bacteriologically confirmed + clinically diagnosed), includes new and relapse cases</v>
      </c>
      <c r="C332" s="518" t="str">
        <f t="array" ref="C332">IFERROR(IF(INDEX('Disaggregation Records'!$E$95:$E$183,MATCH(RIGHT(Z332,255),RIGHT('Disaggregation Records'!$D$95:$D$183,255),0))=0,"",INDEX('Disaggregation Records'!$E$95:$E$183,MATCH(RIGHT(Z332,255),RIGHT('Disaggregation Records'!$D$95:$D$183,255),0))),"")</f>
        <v>HIV test status</v>
      </c>
      <c r="D332" s="518" t="str">
        <f t="array" ref="D332">IFERROR(IF(INDEX('Disaggregation Records'!$F$95:$F$183,MATCH(RIGHT(Z332,255),RIGHT('Disaggregation Records'!$D$95:$D$183,255),0))=0,"",INDEX('Disaggregation Records'!$F$95:$F$183,MATCH(RIGHT(Z332,255),RIGHT('Disaggregation Records'!$D$95:$D$183,255),0))),"")</f>
        <v>Negative</v>
      </c>
      <c r="E332" s="524">
        <v>7305</v>
      </c>
      <c r="F332" s="525" t="str">
        <f t="array" ref="F332">IFERROR(IF(INDEX('Disaggregation Data'!$L$315:$L$616,MATCH(RIGHT(X332,255),RIGHT('Disaggregation Data'!$J$315:$J$616,255),0))=0,"",INDEX('Disaggregation Data'!$L$315:$L$616,MATCH(RIGHT(X332,255),RIGHT('Disaggregation Data'!J$315:$J$616,255),0))),"")</f>
        <v/>
      </c>
      <c r="G332" s="526" t="str">
        <f t="array" ref="G332">IFERROR(IF(INDEX('Disaggregation Data'!$M$315:$M$616,MATCH(RIGHT(X332,255),RIGHT('Disaggregation Data'!$J$315:$J$616,255),0))=0,(E332/F332)*100,INDEX('Disaggregation Data'!$M$315:$M$616,MATCH(RIGHT(X332,255),RIGHT('Disaggregation Data'!J$315:$J$616,255),0))),"")</f>
        <v/>
      </c>
      <c r="H332" s="425" t="s">
        <v>371</v>
      </c>
      <c r="I332" s="527"/>
      <c r="J332" s="527"/>
      <c r="K332" s="527"/>
      <c r="L332" s="527"/>
      <c r="M332" s="527"/>
      <c r="N332" s="527"/>
      <c r="O332" s="527"/>
      <c r="P332" s="527"/>
      <c r="Q332" s="527"/>
      <c r="R332" s="527"/>
      <c r="S332" s="527"/>
      <c r="T332" s="527"/>
      <c r="U332" s="425" t="str">
        <f t="array" ref="U332">IFERROR(IF(INDEX('Disaggregation Data'!$O$315:$O$616,MATCH(RIGHT(X332,255),RIGHT('Disaggregation Data'!$J$315:$J$616,255),0))=0,"",INDEX('Disaggregation Data'!$O$315:$O$616,MATCH(RIGHT(X332,255),RIGHT('Disaggregation Data'!J$315:$J$616,255),0))),"")</f>
        <v/>
      </c>
      <c r="V332" s="459" t="str">
        <f t="array" ref="V332">IFERROR(IF(INDEX('Disaggregation Data'!$P$315:$P$616,MATCH(RIGHT(X332,255),RIGHT('Disaggregation Data'!$J$315:$J$616,255),0))=0,"",INDEX('Disaggregation Data'!$P$315:$P$616,MATCH(RIGHT(X332,255),RIGHT('Disaggregation Data'!J$315:$J$616,255),0))),"")</f>
        <v/>
      </c>
      <c r="W332" s="521"/>
      <c r="X332" s="521" t="str">
        <f t="shared" si="24"/>
        <v>TCP-1(M): Number of notified cases of all forms of TB-(i.e. bacteriologically confirmed + clinically diagnosed), includes new and relapse casesHIV test statusNegative</v>
      </c>
      <c r="Y332" s="521">
        <f t="shared" si="25"/>
        <v>5</v>
      </c>
      <c r="Z332" s="521" t="str">
        <f t="shared" si="26"/>
        <v>TCP-1(M): Number of notified cases of all forms of TB-(i.e. bacteriologically confirmed + clinically diagnosed), includes new and relapse cases-5</v>
      </c>
      <c r="AA332" s="521" t="b">
        <f t="shared" si="27"/>
        <v>1</v>
      </c>
      <c r="AB332" s="521" t="s">
        <v>1848</v>
      </c>
      <c r="AC332" s="521" t="str">
        <f t="array" ref="AC332">IFERROR(IF(INDEX('Disaggregation Records'!$G$95:$G$183,MATCH(RIGHT(Z332,255),RIGHT('Disaggregation Records'!$D$95:$D$183,255),0))=0,"",INDEX('Disaggregation Records'!$G$95:$G$183,MATCH(RIGHT(Z332,255),RIGHT('Disaggregation Records'!$D$95:$D$183,255),0))),"")</f>
        <v>a1L36000000zoN0EAI</v>
      </c>
      <c r="AD332" s="521" t="s">
        <v>773</v>
      </c>
      <c r="AE332" s="184"/>
      <c r="AF332" s="523"/>
      <c r="AG332" s="523"/>
    </row>
    <row r="333" spans="1:33" ht="37.5" customHeight="1" x14ac:dyDescent="0.25">
      <c r="A333" s="465">
        <v>1</v>
      </c>
      <c r="B333" s="517" t="str">
        <f>IFERROR(VLOOKUP(A333,'Coverage Indicators - Section D'!$A$10:$Y$42,25,FALSE),"")</f>
        <v>TCP-1(M): Number of notified cases of all forms of TB-(i.e. bacteriologically confirmed + clinically diagnosed), includes new and relapse cases</v>
      </c>
      <c r="C333" s="518" t="str">
        <f t="array" ref="C333">IFERROR(IF(INDEX('Disaggregation Records'!$E$95:$E$183,MATCH(RIGHT(Z333,255),RIGHT('Disaggregation Records'!$D$95:$D$183,255),0))=0,"",INDEX('Disaggregation Records'!$E$95:$E$183,MATCH(RIGHT(Z333,255),RIGHT('Disaggregation Records'!$D$95:$D$183,255),0))),"")</f>
        <v>HIV test status</v>
      </c>
      <c r="D333" s="518" t="str">
        <f t="array" ref="D333">IFERROR(IF(INDEX('Disaggregation Records'!$F$95:$F$183,MATCH(RIGHT(Z333,255),RIGHT('Disaggregation Records'!$D$95:$D$183,255),0))=0,"",INDEX('Disaggregation Records'!$F$95:$F$183,MATCH(RIGHT(Z333,255),RIGHT('Disaggregation Records'!$D$95:$D$183,255),0))),"")</f>
        <v>Positive</v>
      </c>
      <c r="E333" s="524">
        <v>292</v>
      </c>
      <c r="F333" s="525" t="str">
        <f t="array" ref="F333">IFERROR(IF(INDEX('Disaggregation Data'!$L$315:$L$616,MATCH(RIGHT(X333,255),RIGHT('Disaggregation Data'!$J$315:$J$616,255),0))=0,"",INDEX('Disaggregation Data'!$L$315:$L$616,MATCH(RIGHT(X333,255),RIGHT('Disaggregation Data'!J$315:$J$616,255),0))),"")</f>
        <v/>
      </c>
      <c r="G333" s="526" t="str">
        <f t="array" ref="G333">IFERROR(IF(INDEX('Disaggregation Data'!$M$315:$M$616,MATCH(RIGHT(X333,255),RIGHT('Disaggregation Data'!$J$315:$J$616,255),0))=0,(E333/F333)*100,INDEX('Disaggregation Data'!$M$315:$M$616,MATCH(RIGHT(X333,255),RIGHT('Disaggregation Data'!J$315:$J$616,255),0))),"")</f>
        <v/>
      </c>
      <c r="H333" s="425" t="s">
        <v>371</v>
      </c>
      <c r="I333" s="527"/>
      <c r="J333" s="527"/>
      <c r="K333" s="527"/>
      <c r="L333" s="527"/>
      <c r="M333" s="527"/>
      <c r="N333" s="527"/>
      <c r="O333" s="527"/>
      <c r="P333" s="527"/>
      <c r="Q333" s="527"/>
      <c r="R333" s="527"/>
      <c r="S333" s="527"/>
      <c r="T333" s="527"/>
      <c r="U333" s="425" t="str">
        <f t="array" ref="U333">IFERROR(IF(INDEX('Disaggregation Data'!$O$315:$O$616,MATCH(RIGHT(X333,255),RIGHT('Disaggregation Data'!$J$315:$J$616,255),0))=0,"",INDEX('Disaggregation Data'!$O$315:$O$616,MATCH(RIGHT(X333,255),RIGHT('Disaggregation Data'!J$315:$J$616,255),0))),"")</f>
        <v/>
      </c>
      <c r="V333" s="459" t="str">
        <f t="array" ref="V333">IFERROR(IF(INDEX('Disaggregation Data'!$P$315:$P$616,MATCH(RIGHT(X333,255),RIGHT('Disaggregation Data'!$J$315:$J$616,255),0))=0,"",INDEX('Disaggregation Data'!$P$315:$P$616,MATCH(RIGHT(X333,255),RIGHT('Disaggregation Data'!J$315:$J$616,255),0))),"")</f>
        <v/>
      </c>
      <c r="W333" s="521"/>
      <c r="X333" s="521" t="str">
        <f t="shared" si="24"/>
        <v>TCP-1(M): Number of notified cases of all forms of TB-(i.e. bacteriologically confirmed + clinically diagnosed), includes new and relapse casesHIV test statusPositive</v>
      </c>
      <c r="Y333" s="521">
        <f t="shared" si="25"/>
        <v>6</v>
      </c>
      <c r="Z333" s="521" t="str">
        <f t="shared" si="26"/>
        <v>TCP-1(M): Number of notified cases of all forms of TB-(i.e. bacteriologically confirmed + clinically diagnosed), includes new and relapse cases-6</v>
      </c>
      <c r="AA333" s="521" t="b">
        <f t="shared" si="27"/>
        <v>1</v>
      </c>
      <c r="AB333" s="521" t="s">
        <v>1849</v>
      </c>
      <c r="AC333" s="521" t="str">
        <f t="array" ref="AC333">IFERROR(IF(INDEX('Disaggregation Records'!$G$95:$G$183,MATCH(RIGHT(Z333,255),RIGHT('Disaggregation Records'!$D$95:$D$183,255),0))=0,"",INDEX('Disaggregation Records'!$G$95:$G$183,MATCH(RIGHT(Z333,255),RIGHT('Disaggregation Records'!$D$95:$D$183,255),0))),"")</f>
        <v>a1L36000000zoMzEAI</v>
      </c>
      <c r="AD333" s="521" t="s">
        <v>773</v>
      </c>
      <c r="AE333" s="184"/>
      <c r="AF333" s="523"/>
      <c r="AG333" s="523"/>
    </row>
    <row r="334" spans="1:33" ht="37.5" customHeight="1" x14ac:dyDescent="0.25">
      <c r="A334" s="465">
        <v>1</v>
      </c>
      <c r="B334" s="517" t="str">
        <f>IFERROR(VLOOKUP(A334,'Coverage Indicators - Section D'!$A$10:$Y$42,25,FALSE),"")</f>
        <v>TCP-1(M): Number of notified cases of all forms of TB-(i.e. bacteriologically confirmed + clinically diagnosed), includes new and relapse cases</v>
      </c>
      <c r="C334" s="518" t="str">
        <f t="array" ref="C334">IFERROR(IF(INDEX('Disaggregation Records'!$E$95:$E$183,MATCH(RIGHT(Z334,255),RIGHT('Disaggregation Records'!$D$95:$D$183,255),0))=0,"",INDEX('Disaggregation Records'!$E$95:$E$183,MATCH(RIGHT(Z334,255),RIGHT('Disaggregation Records'!$D$95:$D$183,255),0))),"")</f>
        <v>TB case definition</v>
      </c>
      <c r="D334" s="518" t="str">
        <f t="array" ref="D334">IFERROR(IF(INDEX('Disaggregation Records'!$F$95:$F$183,MATCH(RIGHT(Z334,255),RIGHT('Disaggregation Records'!$D$95:$D$183,255),0))=0,"",INDEX('Disaggregation Records'!$F$95:$F$183,MATCH(RIGHT(Z334,255),RIGHT('Disaggregation Records'!$D$95:$D$183,255),0))),"")</f>
        <v>Bacteriologically confirmed</v>
      </c>
      <c r="E334" s="524">
        <v>5823</v>
      </c>
      <c r="F334" s="525" t="str">
        <f t="array" ref="F334">IFERROR(IF(INDEX('Disaggregation Data'!$L$315:$L$616,MATCH(RIGHT(X334,255),RIGHT('Disaggregation Data'!$J$315:$J$616,255),0))=0,"",INDEX('Disaggregation Data'!$L$315:$L$616,MATCH(RIGHT(X334,255),RIGHT('Disaggregation Data'!J$315:$J$616,255),0))),"")</f>
        <v/>
      </c>
      <c r="G334" s="526" t="str">
        <f t="array" ref="G334">IFERROR(IF(INDEX('Disaggregation Data'!$M$315:$M$616,MATCH(RIGHT(X334,255),RIGHT('Disaggregation Data'!$J$315:$J$616,255),0))=0,(E334/F334)*100,INDEX('Disaggregation Data'!$M$315:$M$616,MATCH(RIGHT(X334,255),RIGHT('Disaggregation Data'!J$315:$J$616,255),0))),"")</f>
        <v/>
      </c>
      <c r="H334" s="425" t="s">
        <v>371</v>
      </c>
      <c r="I334" s="527"/>
      <c r="J334" s="527"/>
      <c r="K334" s="527"/>
      <c r="L334" s="527"/>
      <c r="M334" s="527"/>
      <c r="N334" s="527"/>
      <c r="O334" s="527"/>
      <c r="P334" s="527"/>
      <c r="Q334" s="527"/>
      <c r="R334" s="527"/>
      <c r="S334" s="527"/>
      <c r="T334" s="527"/>
      <c r="U334" s="425" t="str">
        <f t="array" ref="U334">IFERROR(IF(INDEX('Disaggregation Data'!$O$315:$O$616,MATCH(RIGHT(X334,255),RIGHT('Disaggregation Data'!$J$315:$J$616,255),0))=0,"",INDEX('Disaggregation Data'!$O$315:$O$616,MATCH(RIGHT(X334,255),RIGHT('Disaggregation Data'!J$315:$J$616,255),0))),"")</f>
        <v/>
      </c>
      <c r="V334" s="459" t="str">
        <f t="array" ref="V334">IFERROR(IF(INDEX('Disaggregation Data'!$P$315:$P$616,MATCH(RIGHT(X334,255),RIGHT('Disaggregation Data'!$J$315:$J$616,255),0))=0,"",INDEX('Disaggregation Data'!$P$315:$P$616,MATCH(RIGHT(X334,255),RIGHT('Disaggregation Data'!J$315:$J$616,255),0))),"")</f>
        <v/>
      </c>
      <c r="W334" s="521"/>
      <c r="X334" s="521" t="str">
        <f t="shared" si="24"/>
        <v>TCP-1(M): Number of notified cases of all forms of TB-(i.e. bacteriologically confirmed + clinically diagnosed), includes new and relapse casesTB case definitionBacteriologically confirmed</v>
      </c>
      <c r="Y334" s="521">
        <f t="shared" si="25"/>
        <v>7</v>
      </c>
      <c r="Z334" s="521" t="str">
        <f t="shared" si="26"/>
        <v>TCP-1(M): Number of notified cases of all forms of TB-(i.e. bacteriologically confirmed + clinically diagnosed), includes new and relapse cases-7</v>
      </c>
      <c r="AA334" s="521" t="b">
        <f t="shared" si="27"/>
        <v>1</v>
      </c>
      <c r="AB334" s="521" t="s">
        <v>1850</v>
      </c>
      <c r="AC334" s="521" t="str">
        <f t="array" ref="AC334">IFERROR(IF(INDEX('Disaggregation Records'!$G$95:$G$183,MATCH(RIGHT(Z334,255),RIGHT('Disaggregation Records'!$D$95:$D$183,255),0))=0,"",INDEX('Disaggregation Records'!$G$95:$G$183,MATCH(RIGHT(Z334,255),RIGHT('Disaggregation Records'!$D$95:$D$183,255),0))),"")</f>
        <v>a1L36000002NzjwEAC</v>
      </c>
      <c r="AD334" s="521" t="s">
        <v>773</v>
      </c>
      <c r="AE334" s="184"/>
      <c r="AF334" s="523" t="s">
        <v>4040</v>
      </c>
      <c r="AG334" s="523" t="s">
        <v>4041</v>
      </c>
    </row>
    <row r="335" spans="1:33" ht="37.5" customHeight="1" x14ac:dyDescent="0.25">
      <c r="A335" s="465">
        <v>1</v>
      </c>
      <c r="B335" s="517" t="str">
        <f>IFERROR(VLOOKUP(A335,'Coverage Indicators - Section D'!$A$10:$Y$42,25,FALSE),"")</f>
        <v>TCP-1(M): Number of notified cases of all forms of TB-(i.e. bacteriologically confirmed + clinically diagnosed), includes new and relapse cases</v>
      </c>
      <c r="C335" s="518" t="str">
        <f t="array" ref="C335">IFERROR(IF(INDEX('Disaggregation Records'!$E$95:$E$183,MATCH(RIGHT(Z335,255),RIGHT('Disaggregation Records'!$D$95:$D$183,255),0))=0,"",INDEX('Disaggregation Records'!$E$95:$E$183,MATCH(RIGHT(Z335,255),RIGHT('Disaggregation Records'!$D$95:$D$183,255),0))),"")</f>
        <v/>
      </c>
      <c r="D335" s="518" t="str">
        <f t="array" ref="D335">IFERROR(IF(INDEX('Disaggregation Records'!$F$95:$F$183,MATCH(RIGHT(Z335,255),RIGHT('Disaggregation Records'!$D$95:$D$183,255),0))=0,"",INDEX('Disaggregation Records'!$F$95:$F$183,MATCH(RIGHT(Z335,255),RIGHT('Disaggregation Records'!$D$95:$D$183,255),0))),"")</f>
        <v/>
      </c>
      <c r="E335" s="524" t="str">
        <f t="array" ref="E335">IFERROR(IF(INDEX('Disaggregation Data'!$K$315:$K$616,MATCH(RIGHT(X335,255),RIGHT('Disaggregation Data'!$J$315:$J$616,255),0))=0,"",INDEX('Disaggregation Data'!$K$315:$K$616,MATCH(RIGHT(X335,255),RIGHT('Disaggregation Data'!J$315:$J$616,255),0))),"")</f>
        <v/>
      </c>
      <c r="F335" s="525" t="str">
        <f t="array" ref="F335">IFERROR(IF(INDEX('Disaggregation Data'!$L$315:$L$616,MATCH(RIGHT(X335,255),RIGHT('Disaggregation Data'!$J$315:$J$616,255),0))=0,"",INDEX('Disaggregation Data'!$L$315:$L$616,MATCH(RIGHT(X335,255),RIGHT('Disaggregation Data'!J$315:$J$616,255),0))),"")</f>
        <v/>
      </c>
      <c r="G335" s="526" t="str">
        <f t="array" ref="G335">IFERROR(IF(INDEX('Disaggregation Data'!$M$315:$M$616,MATCH(RIGHT(X335,255),RIGHT('Disaggregation Data'!$J$315:$J$616,255),0))=0,(E335/F335)*100,INDEX('Disaggregation Data'!$M$315:$M$616,MATCH(RIGHT(X335,255),RIGHT('Disaggregation Data'!J$315:$J$616,255),0))),"")</f>
        <v/>
      </c>
      <c r="H335" s="425" t="str">
        <f t="array" ref="H335">IFERROR(IF(INDEX('Disaggregation Data'!$N$315:$N$616,MATCH(RIGHT(X335,255),RIGHT('Disaggregation Data'!$J$315:$J$616,255),0))=0,"",INDEX('Disaggregation Data'!$N$315:$N$616,MATCH(RIGHT(X335,255),RIGHT('Disaggregation Data'!J$315:$J$616,255),0))),"")</f>
        <v/>
      </c>
      <c r="I335" s="527"/>
      <c r="J335" s="527"/>
      <c r="K335" s="527"/>
      <c r="L335" s="527"/>
      <c r="M335" s="527"/>
      <c r="N335" s="527"/>
      <c r="O335" s="527"/>
      <c r="P335" s="527"/>
      <c r="Q335" s="527"/>
      <c r="R335" s="527"/>
      <c r="S335" s="527"/>
      <c r="T335" s="527"/>
      <c r="U335" s="425" t="str">
        <f t="array" ref="U335">IFERROR(IF(INDEX('Disaggregation Data'!$O$315:$O$616,MATCH(RIGHT(X335,255),RIGHT('Disaggregation Data'!$J$315:$J$616,255),0))=0,"",INDEX('Disaggregation Data'!$O$315:$O$616,MATCH(RIGHT(X335,255),RIGHT('Disaggregation Data'!J$315:$J$616,255),0))),"")</f>
        <v/>
      </c>
      <c r="V335" s="459" t="str">
        <f t="array" ref="V335">IFERROR(IF(INDEX('Disaggregation Data'!$P$315:$P$616,MATCH(RIGHT(X335,255),RIGHT('Disaggregation Data'!$J$315:$J$616,255),0))=0,"",INDEX('Disaggregation Data'!$P$315:$P$616,MATCH(RIGHT(X335,255),RIGHT('Disaggregation Data'!J$315:$J$616,255),0))),"")</f>
        <v/>
      </c>
      <c r="W335" s="521"/>
      <c r="X335" s="521" t="str">
        <f t="shared" si="24"/>
        <v>TCP-1(M): Number of notified cases of all forms of TB-(i.e. bacteriologically confirmed + clinically diagnosed), includes new and relapse cases</v>
      </c>
      <c r="Y335" s="521">
        <f t="shared" si="25"/>
        <v>8</v>
      </c>
      <c r="Z335" s="521" t="str">
        <f t="shared" si="26"/>
        <v>TCP-1(M): Number of notified cases of all forms of TB-(i.e. bacteriologically confirmed + clinically diagnosed), includes new and relapse cases-8</v>
      </c>
      <c r="AA335" s="521" t="b">
        <f t="shared" si="27"/>
        <v>1</v>
      </c>
      <c r="AB335" s="521" t="s">
        <v>1851</v>
      </c>
      <c r="AC335" s="521" t="str">
        <f t="array" ref="AC335">IFERROR(IF(INDEX('Disaggregation Records'!$G$95:$G$183,MATCH(RIGHT(Z335,255),RIGHT('Disaggregation Records'!$D$95:$D$183,255),0))=0,"",INDEX('Disaggregation Records'!$G$95:$G$183,MATCH(RIGHT(Z335,255),RIGHT('Disaggregation Records'!$D$95:$D$183,255),0))),"")</f>
        <v/>
      </c>
      <c r="AD335" s="521" t="s">
        <v>773</v>
      </c>
      <c r="AE335" s="184"/>
      <c r="AF335" s="523"/>
      <c r="AG335" s="523"/>
    </row>
    <row r="336" spans="1:33" ht="37.5" customHeight="1" x14ac:dyDescent="0.25">
      <c r="A336" s="465">
        <v>1</v>
      </c>
      <c r="B336" s="517" t="str">
        <f>IFERROR(VLOOKUP(A336,'Coverage Indicators - Section D'!$A$10:$Y$42,25,FALSE),"")</f>
        <v>TCP-1(M): Number of notified cases of all forms of TB-(i.e. bacteriologically confirmed + clinically diagnosed), includes new and relapse cases</v>
      </c>
      <c r="C336" s="518" t="str">
        <f t="array" ref="C336">IFERROR(IF(INDEX('Disaggregation Records'!$E$95:$E$183,MATCH(RIGHT(Z336,255),RIGHT('Disaggregation Records'!$D$95:$D$183,255),0))=0,"",INDEX('Disaggregation Records'!$E$95:$E$183,MATCH(RIGHT(Z336,255),RIGHT('Disaggregation Records'!$D$95:$D$183,255),0))),"")</f>
        <v/>
      </c>
      <c r="D336" s="518" t="str">
        <f t="array" ref="D336">IFERROR(IF(INDEX('Disaggregation Records'!$F$95:$F$183,MATCH(RIGHT(Z336,255),RIGHT('Disaggregation Records'!$D$95:$D$183,255),0))=0,"",INDEX('Disaggregation Records'!$F$95:$F$183,MATCH(RIGHT(Z336,255),RIGHT('Disaggregation Records'!$D$95:$D$183,255),0))),"")</f>
        <v/>
      </c>
      <c r="E336" s="524" t="str">
        <f t="array" ref="E336">IFERROR(IF(INDEX('Disaggregation Data'!$K$315:$K$616,MATCH(RIGHT(X336,255),RIGHT('Disaggregation Data'!$J$315:$J$616,255),0))=0,"",INDEX('Disaggregation Data'!$K$315:$K$616,MATCH(RIGHT(X336,255),RIGHT('Disaggregation Data'!J$315:$J$616,255),0))),"")</f>
        <v/>
      </c>
      <c r="F336" s="525" t="str">
        <f t="array" ref="F336">IFERROR(IF(INDEX('Disaggregation Data'!$L$315:$L$616,MATCH(RIGHT(X336,255),RIGHT('Disaggregation Data'!$J$315:$J$616,255),0))=0,"",INDEX('Disaggregation Data'!$L$315:$L$616,MATCH(RIGHT(X336,255),RIGHT('Disaggregation Data'!J$315:$J$616,255),0))),"")</f>
        <v/>
      </c>
      <c r="G336" s="526" t="str">
        <f t="array" ref="G336">IFERROR(IF(INDEX('Disaggregation Data'!$M$315:$M$616,MATCH(RIGHT(X336,255),RIGHT('Disaggregation Data'!$J$315:$J$616,255),0))=0,(E336/F336)*100,INDEX('Disaggregation Data'!$M$315:$M$616,MATCH(RIGHT(X336,255),RIGHT('Disaggregation Data'!J$315:$J$616,255),0))),"")</f>
        <v/>
      </c>
      <c r="H336" s="425" t="str">
        <f t="array" ref="H336">IFERROR(IF(INDEX('Disaggregation Data'!$N$315:$N$616,MATCH(RIGHT(X336,255),RIGHT('Disaggregation Data'!$J$315:$J$616,255),0))=0,"",INDEX('Disaggregation Data'!$N$315:$N$616,MATCH(RIGHT(X336,255),RIGHT('Disaggregation Data'!J$315:$J$616,255),0))),"")</f>
        <v/>
      </c>
      <c r="I336" s="527"/>
      <c r="J336" s="527"/>
      <c r="K336" s="527"/>
      <c r="L336" s="527"/>
      <c r="M336" s="527"/>
      <c r="N336" s="527"/>
      <c r="O336" s="527"/>
      <c r="P336" s="527"/>
      <c r="Q336" s="527"/>
      <c r="R336" s="527"/>
      <c r="S336" s="527"/>
      <c r="T336" s="527"/>
      <c r="U336" s="425" t="str">
        <f t="array" ref="U336">IFERROR(IF(INDEX('Disaggregation Data'!$O$315:$O$616,MATCH(RIGHT(X336,255),RIGHT('Disaggregation Data'!$J$315:$J$616,255),0))=0,"",INDEX('Disaggregation Data'!$O$315:$O$616,MATCH(RIGHT(X336,255),RIGHT('Disaggregation Data'!J$315:$J$616,255),0))),"")</f>
        <v/>
      </c>
      <c r="V336" s="459" t="str">
        <f t="array" ref="V336">IFERROR(IF(INDEX('Disaggregation Data'!$P$315:$P$616,MATCH(RIGHT(X336,255),RIGHT('Disaggregation Data'!$J$315:$J$616,255),0))=0,"",INDEX('Disaggregation Data'!$P$315:$P$616,MATCH(RIGHT(X336,255),RIGHT('Disaggregation Data'!J$315:$J$616,255),0))),"")</f>
        <v/>
      </c>
      <c r="W336" s="521"/>
      <c r="X336" s="521" t="str">
        <f t="shared" si="24"/>
        <v>TCP-1(M): Number of notified cases of all forms of TB-(i.e. bacteriologically confirmed + clinically diagnosed), includes new and relapse cases</v>
      </c>
      <c r="Y336" s="521">
        <f t="shared" si="25"/>
        <v>9</v>
      </c>
      <c r="Z336" s="521" t="str">
        <f t="shared" si="26"/>
        <v>TCP-1(M): Number of notified cases of all forms of TB-(i.e. bacteriologically confirmed + clinically diagnosed), includes new and relapse cases-9</v>
      </c>
      <c r="AA336" s="521" t="b">
        <f t="shared" si="27"/>
        <v>1</v>
      </c>
      <c r="AB336" s="521" t="s">
        <v>1852</v>
      </c>
      <c r="AC336" s="521" t="str">
        <f t="array" ref="AC336">IFERROR(IF(INDEX('Disaggregation Records'!$G$95:$G$183,MATCH(RIGHT(Z336,255),RIGHT('Disaggregation Records'!$D$95:$D$183,255),0))=0,"",INDEX('Disaggregation Records'!$G$95:$G$183,MATCH(RIGHT(Z336,255),RIGHT('Disaggregation Records'!$D$95:$D$183,255),0))),"")</f>
        <v/>
      </c>
      <c r="AD336" s="521" t="s">
        <v>773</v>
      </c>
      <c r="AE336" s="184"/>
      <c r="AF336" s="523"/>
      <c r="AG336" s="523"/>
    </row>
    <row r="337" spans="1:33" ht="37.5" customHeight="1" x14ac:dyDescent="0.25">
      <c r="A337" s="465">
        <v>2</v>
      </c>
      <c r="B337" s="517" t="str">
        <f>IFERROR(VLOOKUP(A337,'Coverage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37" s="518" t="str">
        <f t="array" ref="C337">IFERROR(IF(INDEX('Disaggregation Records'!$E$95:$E$183,MATCH(RIGHT(Z337,255),RIGHT('Disaggregation Records'!$D$95:$D$183,255),0))=0,"",INDEX('Disaggregation Records'!$E$95:$E$183,MATCH(RIGHT(Z337,255),RIGHT('Disaggregation Records'!$D$95:$D$183,255),0))),"")</f>
        <v>Age</v>
      </c>
      <c r="D337" s="518" t="str">
        <f t="array" ref="D337">IFERROR(IF(INDEX('Disaggregation Records'!$F$95:$F$183,MATCH(RIGHT(Z337,255),RIGHT('Disaggregation Records'!$D$95:$D$183,255),0))=0,"",INDEX('Disaggregation Records'!$F$95:$F$183,MATCH(RIGHT(Z337,255),RIGHT('Disaggregation Records'!$D$95:$D$183,255),0))),"")</f>
        <v>15+</v>
      </c>
      <c r="E337" s="524" t="str">
        <f t="array" ref="E337">IFERROR(IF(INDEX('Disaggregation Data'!$K$315:$K$616,MATCH(RIGHT(X337,255),RIGHT('Disaggregation Data'!$J$315:$J$616,255),0))=0,"",INDEX('Disaggregation Data'!$K$315:$K$616,MATCH(RIGHT(X337,255),RIGHT('Disaggregation Data'!J$315:$J$616,255),0))),"")</f>
        <v/>
      </c>
      <c r="F337" s="525" t="str">
        <f t="array" ref="F337">IFERROR(IF(INDEX('Disaggregation Data'!$L$315:$L$616,MATCH(RIGHT(X337,255),RIGHT('Disaggregation Data'!$J$315:$J$616,255),0))=0,"",INDEX('Disaggregation Data'!$L$315:$L$616,MATCH(RIGHT(X337,255),RIGHT('Disaggregation Data'!J$315:$J$616,255),0))),"")</f>
        <v/>
      </c>
      <c r="G337" s="526" t="str">
        <f t="array" ref="G337">IFERROR(IF(INDEX('Disaggregation Data'!$M$315:$M$616,MATCH(RIGHT(X337,255),RIGHT('Disaggregation Data'!$J$315:$J$616,255),0))=0,(E337/F337)*100,INDEX('Disaggregation Data'!$M$315:$M$616,MATCH(RIGHT(X337,255),RIGHT('Disaggregation Data'!J$315:$J$616,255),0))),"")</f>
        <v/>
      </c>
      <c r="H337" s="425"/>
      <c r="I337" s="527"/>
      <c r="J337" s="527"/>
      <c r="K337" s="527"/>
      <c r="L337" s="527"/>
      <c r="M337" s="527"/>
      <c r="N337" s="527"/>
      <c r="O337" s="527"/>
      <c r="P337" s="527"/>
      <c r="Q337" s="527"/>
      <c r="R337" s="527"/>
      <c r="S337" s="527"/>
      <c r="T337" s="527"/>
      <c r="U337" s="425" t="str">
        <f t="array" ref="U337">IFERROR(IF(INDEX('Disaggregation Data'!$O$315:$O$616,MATCH(RIGHT(X337,255),RIGHT('Disaggregation Data'!$J$315:$J$616,255),0))=0,"",INDEX('Disaggregation Data'!$O$315:$O$616,MATCH(RIGHT(X337,255),RIGHT('Disaggregation Data'!J$315:$J$616,255),0))),"")</f>
        <v/>
      </c>
      <c r="V337" s="459" t="str">
        <f t="array" ref="V337">IFERROR(IF(INDEX('Disaggregation Data'!$P$315:$P$616,MATCH(RIGHT(X337,255),RIGHT('Disaggregation Data'!$J$315:$J$616,255),0))=0,"",INDEX('Disaggregation Data'!$P$315:$P$616,MATCH(RIGHT(X337,255),RIGHT('Disaggregation Data'!J$315:$J$616,255),0))),"")</f>
        <v/>
      </c>
      <c r="W337" s="521"/>
      <c r="X337"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casesAge15+</v>
      </c>
      <c r="Y337" s="521">
        <f t="shared" si="25"/>
        <v>0</v>
      </c>
      <c r="Z337"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cases-0</v>
      </c>
      <c r="AA337" s="521" t="b">
        <f t="shared" si="27"/>
        <v>1</v>
      </c>
      <c r="AB337" s="521" t="s">
        <v>1853</v>
      </c>
      <c r="AC337" s="521" t="str">
        <f t="array" ref="AC337">IFERROR(IF(INDEX('Disaggregation Records'!$G$95:$G$183,MATCH(RIGHT(Z337,255),RIGHT('Disaggregation Records'!$D$95:$D$183,255),0))=0,"",INDEX('Disaggregation Records'!$G$95:$G$183,MATCH(RIGHT(Z337,255),RIGHT('Disaggregation Records'!$D$95:$D$183,255),0))),"")</f>
        <v>a1L36000000zoN9EAI</v>
      </c>
      <c r="AD337" s="521" t="s">
        <v>774</v>
      </c>
      <c r="AE337" s="184"/>
      <c r="AF337" s="523" t="s">
        <v>4042</v>
      </c>
      <c r="AG337" s="523" t="s">
        <v>4043</v>
      </c>
    </row>
    <row r="338" spans="1:33" ht="37.5" customHeight="1" x14ac:dyDescent="0.25">
      <c r="A338" s="465">
        <v>2</v>
      </c>
      <c r="B338" s="517" t="str">
        <f>IFERROR(VLOOKUP(A338,'Coverage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38" s="518" t="str">
        <f t="array" ref="C338">IFERROR(IF(INDEX('Disaggregation Records'!$E$95:$E$183,MATCH(RIGHT(Z338,255),RIGHT('Disaggregation Records'!$D$95:$D$183,255),0))=0,"",INDEX('Disaggregation Records'!$E$95:$E$183,MATCH(RIGHT(Z338,255),RIGHT('Disaggregation Records'!$D$95:$D$183,255),0))),"")</f>
        <v>Age</v>
      </c>
      <c r="D338" s="518" t="str">
        <f t="array" ref="D338">IFERROR(IF(INDEX('Disaggregation Records'!$F$95:$F$183,MATCH(RIGHT(Z338,255),RIGHT('Disaggregation Records'!$D$95:$D$183,255),0))=0,"",INDEX('Disaggregation Records'!$F$95:$F$183,MATCH(RIGHT(Z338,255),RIGHT('Disaggregation Records'!$D$95:$D$183,255),0))),"")</f>
        <v>U15</v>
      </c>
      <c r="E338" s="524" t="str">
        <f t="array" ref="E338">IFERROR(IF(INDEX('Disaggregation Data'!$K$315:$K$616,MATCH(RIGHT(X338,255),RIGHT('Disaggregation Data'!$J$315:$J$616,255),0))=0,"",INDEX('Disaggregation Data'!$K$315:$K$616,MATCH(RIGHT(X338,255),RIGHT('Disaggregation Data'!J$315:$J$616,255),0))),"")</f>
        <v/>
      </c>
      <c r="F338" s="525" t="str">
        <f t="array" ref="F338">IFERROR(IF(INDEX('Disaggregation Data'!$L$315:$L$616,MATCH(RIGHT(X338,255),RIGHT('Disaggregation Data'!$J$315:$J$616,255),0))=0,"",INDEX('Disaggregation Data'!$L$315:$L$616,MATCH(RIGHT(X338,255),RIGHT('Disaggregation Data'!J$315:$J$616,255),0))),"")</f>
        <v/>
      </c>
      <c r="G338" s="526" t="str">
        <f t="array" ref="G338">IFERROR(IF(INDEX('Disaggregation Data'!$M$315:$M$616,MATCH(RIGHT(X338,255),RIGHT('Disaggregation Data'!$J$315:$J$616,255),0))=0,(E338/F338)*100,INDEX('Disaggregation Data'!$M$315:$M$616,MATCH(RIGHT(X338,255),RIGHT('Disaggregation Data'!J$315:$J$616,255),0))),"")</f>
        <v/>
      </c>
      <c r="H338" s="425" t="str">
        <f t="array" ref="H338">IFERROR(IF(INDEX('Disaggregation Data'!$N$315:$N$616,MATCH(RIGHT(X338,255),RIGHT('Disaggregation Data'!$J$315:$J$616,255),0))=0,"",INDEX('Disaggregation Data'!$N$315:$N$616,MATCH(RIGHT(X338,255),RIGHT('Disaggregation Data'!J$315:$J$616,255),0))),"")</f>
        <v/>
      </c>
      <c r="I338" s="527"/>
      <c r="J338" s="527"/>
      <c r="K338" s="527"/>
      <c r="L338" s="527"/>
      <c r="M338" s="527"/>
      <c r="N338" s="527"/>
      <c r="O338" s="527"/>
      <c r="P338" s="527"/>
      <c r="Q338" s="527"/>
      <c r="R338" s="527"/>
      <c r="S338" s="527"/>
      <c r="T338" s="527"/>
      <c r="U338" s="425" t="str">
        <f t="array" ref="U338">IFERROR(IF(INDEX('Disaggregation Data'!$O$315:$O$616,MATCH(RIGHT(X338,255),RIGHT('Disaggregation Data'!$J$315:$J$616,255),0))=0,"",INDEX('Disaggregation Data'!$O$315:$O$616,MATCH(RIGHT(X338,255),RIGHT('Disaggregation Data'!J$315:$J$616,255),0))),"")</f>
        <v/>
      </c>
      <c r="V338" s="459" t="str">
        <f t="array" ref="V338">IFERROR(IF(INDEX('Disaggregation Data'!$P$315:$P$616,MATCH(RIGHT(X338,255),RIGHT('Disaggregation Data'!$J$315:$J$616,255),0))=0,"",INDEX('Disaggregation Data'!$P$315:$P$616,MATCH(RIGHT(X338,255),RIGHT('Disaggregation Data'!J$315:$J$616,255),0))),"")</f>
        <v/>
      </c>
      <c r="W338" s="521"/>
      <c r="X338"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casesAgeU15</v>
      </c>
      <c r="Y338" s="521">
        <f t="shared" si="25"/>
        <v>1</v>
      </c>
      <c r="Z338"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cases-1</v>
      </c>
      <c r="AA338" s="521" t="b">
        <f t="shared" si="27"/>
        <v>1</v>
      </c>
      <c r="AB338" s="521" t="s">
        <v>1854</v>
      </c>
      <c r="AC338" s="521" t="str">
        <f t="array" ref="AC338">IFERROR(IF(INDEX('Disaggregation Records'!$G$95:$G$183,MATCH(RIGHT(Z338,255),RIGHT('Disaggregation Records'!$D$95:$D$183,255),0))=0,"",INDEX('Disaggregation Records'!$G$95:$G$183,MATCH(RIGHT(Z338,255),RIGHT('Disaggregation Records'!$D$95:$D$183,255),0))),"")</f>
        <v>a1L36000000zoN8EAI</v>
      </c>
      <c r="AD338" s="521" t="s">
        <v>774</v>
      </c>
      <c r="AE338" s="184"/>
      <c r="AF338" s="523" t="s">
        <v>4042</v>
      </c>
      <c r="AG338" s="523" t="s">
        <v>4043</v>
      </c>
    </row>
    <row r="339" spans="1:33" ht="37.5" customHeight="1" x14ac:dyDescent="0.25">
      <c r="A339" s="465">
        <v>2</v>
      </c>
      <c r="B339" s="517" t="str">
        <f>IFERROR(VLOOKUP(A339,'Coverage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39" s="518" t="str">
        <f t="array" ref="C339">IFERROR(IF(INDEX('Disaggregation Records'!$E$95:$E$183,MATCH(RIGHT(Z339,255),RIGHT('Disaggregation Records'!$D$95:$D$183,255),0))=0,"",INDEX('Disaggregation Records'!$E$95:$E$183,MATCH(RIGHT(Z339,255),RIGHT('Disaggregation Records'!$D$95:$D$183,255),0))),"")</f>
        <v>Gender</v>
      </c>
      <c r="D339" s="518" t="str">
        <f t="array" ref="D339">IFERROR(IF(INDEX('Disaggregation Records'!$F$95:$F$183,MATCH(RIGHT(Z339,255),RIGHT('Disaggregation Records'!$D$95:$D$183,255),0))=0,"",INDEX('Disaggregation Records'!$F$95:$F$183,MATCH(RIGHT(Z339,255),RIGHT('Disaggregation Records'!$D$95:$D$183,255),0))),"")</f>
        <v>Female</v>
      </c>
      <c r="E339" s="524" t="str">
        <f t="array" ref="E339">IFERROR(IF(INDEX('Disaggregation Data'!$K$315:$K$616,MATCH(RIGHT(X339,255),RIGHT('Disaggregation Data'!$J$315:$J$616,255),0))=0,"",INDEX('Disaggregation Data'!$K$315:$K$616,MATCH(RIGHT(X339,255),RIGHT('Disaggregation Data'!J$315:$J$616,255),0))),"")</f>
        <v/>
      </c>
      <c r="F339" s="525" t="str">
        <f t="array" ref="F339">IFERROR(IF(INDEX('Disaggregation Data'!$L$315:$L$616,MATCH(RIGHT(X339,255),RIGHT('Disaggregation Data'!$J$315:$J$616,255),0))=0,"",INDEX('Disaggregation Data'!$L$315:$L$616,MATCH(RIGHT(X339,255),RIGHT('Disaggregation Data'!J$315:$J$616,255),0))),"")</f>
        <v/>
      </c>
      <c r="G339" s="526" t="str">
        <f t="array" ref="G339">IFERROR(IF(INDEX('Disaggregation Data'!$M$315:$M$616,MATCH(RIGHT(X339,255),RIGHT('Disaggregation Data'!$J$315:$J$616,255),0))=0,(E339/F339)*100,INDEX('Disaggregation Data'!$M$315:$M$616,MATCH(RIGHT(X339,255),RIGHT('Disaggregation Data'!J$315:$J$616,255),0))),"")</f>
        <v/>
      </c>
      <c r="H339" s="425" t="str">
        <f t="array" ref="H339">IFERROR(IF(INDEX('Disaggregation Data'!$N$315:$N$616,MATCH(RIGHT(X339,255),RIGHT('Disaggregation Data'!$J$315:$J$616,255),0))=0,"",INDEX('Disaggregation Data'!$N$315:$N$616,MATCH(RIGHT(X339,255),RIGHT('Disaggregation Data'!J$315:$J$616,255),0))),"")</f>
        <v/>
      </c>
      <c r="I339" s="527"/>
      <c r="J339" s="527"/>
      <c r="K339" s="527"/>
      <c r="L339" s="527"/>
      <c r="M339" s="527"/>
      <c r="N339" s="527"/>
      <c r="O339" s="527"/>
      <c r="P339" s="527"/>
      <c r="Q339" s="527"/>
      <c r="R339" s="527"/>
      <c r="S339" s="527"/>
      <c r="T339" s="527"/>
      <c r="U339" s="425" t="str">
        <f t="array" ref="U339">IFERROR(IF(INDEX('Disaggregation Data'!$O$315:$O$616,MATCH(RIGHT(X339,255),RIGHT('Disaggregation Data'!$J$315:$J$616,255),0))=0,"",INDEX('Disaggregation Data'!$O$315:$O$616,MATCH(RIGHT(X339,255),RIGHT('Disaggregation Data'!J$315:$J$616,255),0))),"")</f>
        <v/>
      </c>
      <c r="V339" s="459" t="str">
        <f t="array" ref="V339">IFERROR(IF(INDEX('Disaggregation Data'!$P$315:$P$616,MATCH(RIGHT(X339,255),RIGHT('Disaggregation Data'!$J$315:$J$616,255),0))=0,"",INDEX('Disaggregation Data'!$P$315:$P$616,MATCH(RIGHT(X339,255),RIGHT('Disaggregation Data'!J$315:$J$616,255),0))),"")</f>
        <v/>
      </c>
      <c r="W339" s="521"/>
      <c r="X339"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casesGenderFemale</v>
      </c>
      <c r="Y339" s="521">
        <f t="shared" si="25"/>
        <v>2</v>
      </c>
      <c r="Z339"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cases-2</v>
      </c>
      <c r="AA339" s="521" t="b">
        <f t="shared" si="27"/>
        <v>1</v>
      </c>
      <c r="AB339" s="521" t="s">
        <v>1855</v>
      </c>
      <c r="AC339" s="521" t="str">
        <f t="array" ref="AC339">IFERROR(IF(INDEX('Disaggregation Records'!$G$95:$G$183,MATCH(RIGHT(Z339,255),RIGHT('Disaggregation Records'!$D$95:$D$183,255),0))=0,"",INDEX('Disaggregation Records'!$G$95:$G$183,MATCH(RIGHT(Z339,255),RIGHT('Disaggregation Records'!$D$95:$D$183,255),0))),"")</f>
        <v>a1L36000000zoN4EAI</v>
      </c>
      <c r="AD339" s="521" t="s">
        <v>774</v>
      </c>
      <c r="AE339" s="184"/>
      <c r="AF339" s="523" t="s">
        <v>4042</v>
      </c>
      <c r="AG339" s="523" t="s">
        <v>4043</v>
      </c>
    </row>
    <row r="340" spans="1:33" ht="37.5" customHeight="1" x14ac:dyDescent="0.25">
      <c r="A340" s="465">
        <v>2</v>
      </c>
      <c r="B340" s="517" t="str">
        <f>IFERROR(VLOOKUP(A340,'Coverage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0" s="518" t="str">
        <f t="array" ref="C340">IFERROR(IF(INDEX('Disaggregation Records'!$E$95:$E$183,MATCH(RIGHT(Z340,255),RIGHT('Disaggregation Records'!$D$95:$D$183,255),0))=0,"",INDEX('Disaggregation Records'!$E$95:$E$183,MATCH(RIGHT(Z340,255),RIGHT('Disaggregation Records'!$D$95:$D$183,255),0))),"")</f>
        <v>Gender</v>
      </c>
      <c r="D340" s="518" t="str">
        <f t="array" ref="D340">IFERROR(IF(INDEX('Disaggregation Records'!$F$95:$F$183,MATCH(RIGHT(Z340,255),RIGHT('Disaggregation Records'!$D$95:$D$183,255),0))=0,"",INDEX('Disaggregation Records'!$F$95:$F$183,MATCH(RIGHT(Z340,255),RIGHT('Disaggregation Records'!$D$95:$D$183,255),0))),"")</f>
        <v>Male</v>
      </c>
      <c r="E340" s="524" t="str">
        <f t="array" ref="E340">IFERROR(IF(INDEX('Disaggregation Data'!$K$315:$K$616,MATCH(RIGHT(X340,255),RIGHT('Disaggregation Data'!$J$315:$J$616,255),0))=0,"",INDEX('Disaggregation Data'!$K$315:$K$616,MATCH(RIGHT(X340,255),RIGHT('Disaggregation Data'!J$315:$J$616,255),0))),"")</f>
        <v/>
      </c>
      <c r="F340" s="525" t="str">
        <f t="array" ref="F340">IFERROR(IF(INDEX('Disaggregation Data'!$L$315:$L$616,MATCH(RIGHT(X340,255),RIGHT('Disaggregation Data'!$J$315:$J$616,255),0))=0,"",INDEX('Disaggregation Data'!$L$315:$L$616,MATCH(RIGHT(X340,255),RIGHT('Disaggregation Data'!J$315:$J$616,255),0))),"")</f>
        <v/>
      </c>
      <c r="G340" s="526" t="str">
        <f t="array" ref="G340">IFERROR(IF(INDEX('Disaggregation Data'!$M$315:$M$616,MATCH(RIGHT(X340,255),RIGHT('Disaggregation Data'!$J$315:$J$616,255),0))=0,(E340/F340)*100,INDEX('Disaggregation Data'!$M$315:$M$616,MATCH(RIGHT(X340,255),RIGHT('Disaggregation Data'!J$315:$J$616,255),0))),"")</f>
        <v/>
      </c>
      <c r="H340" s="425" t="str">
        <f t="array" ref="H340">IFERROR(IF(INDEX('Disaggregation Data'!$N$315:$N$616,MATCH(RIGHT(X340,255),RIGHT('Disaggregation Data'!$J$315:$J$616,255),0))=0,"",INDEX('Disaggregation Data'!$N$315:$N$616,MATCH(RIGHT(X340,255),RIGHT('Disaggregation Data'!J$315:$J$616,255),0))),"")</f>
        <v/>
      </c>
      <c r="I340" s="527"/>
      <c r="J340" s="527"/>
      <c r="K340" s="527"/>
      <c r="L340" s="527"/>
      <c r="M340" s="527"/>
      <c r="N340" s="527"/>
      <c r="O340" s="527"/>
      <c r="P340" s="527"/>
      <c r="Q340" s="527"/>
      <c r="R340" s="527"/>
      <c r="S340" s="527"/>
      <c r="T340" s="527"/>
      <c r="U340" s="425" t="str">
        <f t="array" ref="U340">IFERROR(IF(INDEX('Disaggregation Data'!$O$315:$O$616,MATCH(RIGHT(X340,255),RIGHT('Disaggregation Data'!$J$315:$J$616,255),0))=0,"",INDEX('Disaggregation Data'!$O$315:$O$616,MATCH(RIGHT(X340,255),RIGHT('Disaggregation Data'!J$315:$J$616,255),0))),"")</f>
        <v/>
      </c>
      <c r="V340" s="459" t="str">
        <f t="array" ref="V340">IFERROR(IF(INDEX('Disaggregation Data'!$P$315:$P$616,MATCH(RIGHT(X340,255),RIGHT('Disaggregation Data'!$J$315:$J$616,255),0))=0,"",INDEX('Disaggregation Data'!$P$315:$P$616,MATCH(RIGHT(X340,255),RIGHT('Disaggregation Data'!J$315:$J$616,255),0))),"")</f>
        <v/>
      </c>
      <c r="W340" s="521"/>
      <c r="X340"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casesGenderMale</v>
      </c>
      <c r="Y340" s="521">
        <f t="shared" si="25"/>
        <v>3</v>
      </c>
      <c r="Z340"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cases-3</v>
      </c>
      <c r="AA340" s="521" t="b">
        <f t="shared" si="27"/>
        <v>1</v>
      </c>
      <c r="AB340" s="521" t="s">
        <v>1856</v>
      </c>
      <c r="AC340" s="521" t="str">
        <f t="array" ref="AC340">IFERROR(IF(INDEX('Disaggregation Records'!$G$95:$G$183,MATCH(RIGHT(Z340,255),RIGHT('Disaggregation Records'!$D$95:$D$183,255),0))=0,"",INDEX('Disaggregation Records'!$G$95:$G$183,MATCH(RIGHT(Z340,255),RIGHT('Disaggregation Records'!$D$95:$D$183,255),0))),"")</f>
        <v>a1L36000000zoN3EAI</v>
      </c>
      <c r="AD340" s="521" t="s">
        <v>774</v>
      </c>
      <c r="AE340" s="184"/>
      <c r="AF340" s="523" t="s">
        <v>4042</v>
      </c>
      <c r="AG340" s="523" t="s">
        <v>4043</v>
      </c>
    </row>
    <row r="341" spans="1:33" ht="37.5" customHeight="1" x14ac:dyDescent="0.25">
      <c r="A341" s="465">
        <v>2</v>
      </c>
      <c r="B341" s="517" t="str">
        <f>IFERROR(VLOOKUP(A341,'Coverage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1" s="518" t="str">
        <f t="array" ref="C341">IFERROR(IF(INDEX('Disaggregation Records'!$E$95:$E$183,MATCH(RIGHT(Z341,255),RIGHT('Disaggregation Records'!$D$95:$D$183,255),0))=0,"",INDEX('Disaggregation Records'!$E$95:$E$183,MATCH(RIGHT(Z341,255),RIGHT('Disaggregation Records'!$D$95:$D$183,255),0))),"")</f>
        <v>HIV test status</v>
      </c>
      <c r="D341" s="518" t="str">
        <f t="array" ref="D341">IFERROR(IF(INDEX('Disaggregation Records'!$F$95:$F$183,MATCH(RIGHT(Z341,255),RIGHT('Disaggregation Records'!$D$95:$D$183,255),0))=0,"",INDEX('Disaggregation Records'!$F$95:$F$183,MATCH(RIGHT(Z341,255),RIGHT('Disaggregation Records'!$D$95:$D$183,255),0))),"")</f>
        <v>Not documented</v>
      </c>
      <c r="E341" s="524" t="str">
        <f t="array" ref="E341">IFERROR(IF(INDEX('Disaggregation Data'!$K$315:$K$616,MATCH(RIGHT(X341,255),RIGHT('Disaggregation Data'!$J$315:$J$616,255),0))=0,"",INDEX('Disaggregation Data'!$K$315:$K$616,MATCH(RIGHT(X341,255),RIGHT('Disaggregation Data'!J$315:$J$616,255),0))),"")</f>
        <v/>
      </c>
      <c r="F341" s="525" t="str">
        <f t="array" ref="F341">IFERROR(IF(INDEX('Disaggregation Data'!$L$315:$L$616,MATCH(RIGHT(X341,255),RIGHT('Disaggregation Data'!$J$315:$J$616,255),0))=0,"",INDEX('Disaggregation Data'!$L$315:$L$616,MATCH(RIGHT(X341,255),RIGHT('Disaggregation Data'!J$315:$J$616,255),0))),"")</f>
        <v/>
      </c>
      <c r="G341" s="526" t="str">
        <f t="array" ref="G341">IFERROR(IF(INDEX('Disaggregation Data'!$M$315:$M$616,MATCH(RIGHT(X341,255),RIGHT('Disaggregation Data'!$J$315:$J$616,255),0))=0,(E341/F341)*100,INDEX('Disaggregation Data'!$M$315:$M$616,MATCH(RIGHT(X341,255),RIGHT('Disaggregation Data'!J$315:$J$616,255),0))),"")</f>
        <v/>
      </c>
      <c r="H341" s="425" t="str">
        <f t="array" ref="H341">IFERROR(IF(INDEX('Disaggregation Data'!$N$315:$N$616,MATCH(RIGHT(X341,255),RIGHT('Disaggregation Data'!$J$315:$J$616,255),0))=0,"",INDEX('Disaggregation Data'!$N$315:$N$616,MATCH(RIGHT(X341,255),RIGHT('Disaggregation Data'!J$315:$J$616,255),0))),"")</f>
        <v/>
      </c>
      <c r="I341" s="527"/>
      <c r="J341" s="527"/>
      <c r="K341" s="527"/>
      <c r="L341" s="527"/>
      <c r="M341" s="527"/>
      <c r="N341" s="527"/>
      <c r="O341" s="527"/>
      <c r="P341" s="527"/>
      <c r="Q341" s="527"/>
      <c r="R341" s="527"/>
      <c r="S341" s="527"/>
      <c r="T341" s="527"/>
      <c r="U341" s="425" t="str">
        <f t="array" ref="U341">IFERROR(IF(INDEX('Disaggregation Data'!$O$315:$O$616,MATCH(RIGHT(X341,255),RIGHT('Disaggregation Data'!$J$315:$J$616,255),0))=0,"",INDEX('Disaggregation Data'!$O$315:$O$616,MATCH(RIGHT(X341,255),RIGHT('Disaggregation Data'!J$315:$J$616,255),0))),"")</f>
        <v/>
      </c>
      <c r="V341" s="459" t="str">
        <f t="array" ref="V341">IFERROR(IF(INDEX('Disaggregation Data'!$P$315:$P$616,MATCH(RIGHT(X341,255),RIGHT('Disaggregation Data'!$J$315:$J$616,255),0))=0,"",INDEX('Disaggregation Data'!$P$315:$P$616,MATCH(RIGHT(X341,255),RIGHT('Disaggregation Data'!J$315:$J$616,255),0))),"")</f>
        <v/>
      </c>
      <c r="W341" s="521"/>
      <c r="X341"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statusNot documented</v>
      </c>
      <c r="Y341" s="521">
        <f t="shared" si="25"/>
        <v>4</v>
      </c>
      <c r="Z341"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cases-4</v>
      </c>
      <c r="AA341" s="521" t="b">
        <f t="shared" si="27"/>
        <v>1</v>
      </c>
      <c r="AB341" s="521" t="s">
        <v>1857</v>
      </c>
      <c r="AC341" s="521" t="str">
        <f t="array" ref="AC341">IFERROR(IF(INDEX('Disaggregation Records'!$G$95:$G$183,MATCH(RIGHT(Z341,255),RIGHT('Disaggregation Records'!$D$95:$D$183,255),0))=0,"",INDEX('Disaggregation Records'!$G$95:$G$183,MATCH(RIGHT(Z341,255),RIGHT('Disaggregation Records'!$D$95:$D$183,255),0))),"")</f>
        <v>a1L36000000zoN7EAI</v>
      </c>
      <c r="AD341" s="521" t="s">
        <v>774</v>
      </c>
      <c r="AE341" s="184"/>
      <c r="AF341" s="523" t="s">
        <v>4042</v>
      </c>
      <c r="AG341" s="523" t="s">
        <v>4043</v>
      </c>
    </row>
    <row r="342" spans="1:33" ht="37.5" customHeight="1" x14ac:dyDescent="0.25">
      <c r="A342" s="465">
        <v>2</v>
      </c>
      <c r="B342" s="517" t="str">
        <f>IFERROR(VLOOKUP(A342,'Coverage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2" s="518" t="str">
        <f t="array" ref="C342">IFERROR(IF(INDEX('Disaggregation Records'!$E$95:$E$183,MATCH(RIGHT(Z342,255),RIGHT('Disaggregation Records'!$D$95:$D$183,255),0))=0,"",INDEX('Disaggregation Records'!$E$95:$E$183,MATCH(RIGHT(Z342,255),RIGHT('Disaggregation Records'!$D$95:$D$183,255),0))),"")</f>
        <v>HIV test status</v>
      </c>
      <c r="D342" s="518" t="str">
        <f t="array" ref="D342">IFERROR(IF(INDEX('Disaggregation Records'!$F$95:$F$183,MATCH(RIGHT(Z342,255),RIGHT('Disaggregation Records'!$D$95:$D$183,255),0))=0,"",INDEX('Disaggregation Records'!$F$95:$F$183,MATCH(RIGHT(Z342,255),RIGHT('Disaggregation Records'!$D$95:$D$183,255),0))),"")</f>
        <v>Negative</v>
      </c>
      <c r="E342" s="524" t="str">
        <f t="array" ref="E342">IFERROR(IF(INDEX('Disaggregation Data'!$K$315:$K$616,MATCH(RIGHT(X342,255),RIGHT('Disaggregation Data'!$J$315:$J$616,255),0))=0,"",INDEX('Disaggregation Data'!$K$315:$K$616,MATCH(RIGHT(X342,255),RIGHT('Disaggregation Data'!J$315:$J$616,255),0))),"")</f>
        <v/>
      </c>
      <c r="F342" s="525" t="str">
        <f t="array" ref="F342">IFERROR(IF(INDEX('Disaggregation Data'!$L$315:$L$616,MATCH(RIGHT(X342,255),RIGHT('Disaggregation Data'!$J$315:$J$616,255),0))=0,"",INDEX('Disaggregation Data'!$L$315:$L$616,MATCH(RIGHT(X342,255),RIGHT('Disaggregation Data'!J$315:$J$616,255),0))),"")</f>
        <v/>
      </c>
      <c r="G342" s="526" t="str">
        <f t="array" ref="G342">IFERROR(IF(INDEX('Disaggregation Data'!$M$315:$M$616,MATCH(RIGHT(X342,255),RIGHT('Disaggregation Data'!$J$315:$J$616,255),0))=0,(E342/F342)*100,INDEX('Disaggregation Data'!$M$315:$M$616,MATCH(RIGHT(X342,255),RIGHT('Disaggregation Data'!J$315:$J$616,255),0))),"")</f>
        <v/>
      </c>
      <c r="H342" s="425" t="str">
        <f t="array" ref="H342">IFERROR(IF(INDEX('Disaggregation Data'!$N$315:$N$616,MATCH(RIGHT(X342,255),RIGHT('Disaggregation Data'!$J$315:$J$616,255),0))=0,"",INDEX('Disaggregation Data'!$N$315:$N$616,MATCH(RIGHT(X342,255),RIGHT('Disaggregation Data'!J$315:$J$616,255),0))),"")</f>
        <v/>
      </c>
      <c r="I342" s="527"/>
      <c r="J342" s="527"/>
      <c r="K342" s="527"/>
      <c r="L342" s="527"/>
      <c r="M342" s="527"/>
      <c r="N342" s="527"/>
      <c r="O342" s="527"/>
      <c r="P342" s="527"/>
      <c r="Q342" s="527"/>
      <c r="R342" s="527"/>
      <c r="S342" s="527"/>
      <c r="T342" s="527"/>
      <c r="U342" s="425" t="str">
        <f t="array" ref="U342">IFERROR(IF(INDEX('Disaggregation Data'!$O$315:$O$616,MATCH(RIGHT(X342,255),RIGHT('Disaggregation Data'!$J$315:$J$616,255),0))=0,"",INDEX('Disaggregation Data'!$O$315:$O$616,MATCH(RIGHT(X342,255),RIGHT('Disaggregation Data'!J$315:$J$616,255),0))),"")</f>
        <v/>
      </c>
      <c r="V342" s="459" t="str">
        <f t="array" ref="V342">IFERROR(IF(INDEX('Disaggregation Data'!$P$315:$P$616,MATCH(RIGHT(X342,255),RIGHT('Disaggregation Data'!$J$315:$J$616,255),0))=0,"",INDEX('Disaggregation Data'!$P$315:$P$616,MATCH(RIGHT(X342,255),RIGHT('Disaggregation Data'!J$315:$J$616,255),0))),"")</f>
        <v/>
      </c>
      <c r="W342" s="521"/>
      <c r="X342"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statusNegative</v>
      </c>
      <c r="Y342" s="521">
        <f t="shared" si="25"/>
        <v>5</v>
      </c>
      <c r="Z342"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cases-5</v>
      </c>
      <c r="AA342" s="521" t="b">
        <f t="shared" si="27"/>
        <v>1</v>
      </c>
      <c r="AB342" s="521" t="s">
        <v>1858</v>
      </c>
      <c r="AC342" s="521" t="str">
        <f t="array" ref="AC342">IFERROR(IF(INDEX('Disaggregation Records'!$G$95:$G$183,MATCH(RIGHT(Z342,255),RIGHT('Disaggregation Records'!$D$95:$D$183,255),0))=0,"",INDEX('Disaggregation Records'!$G$95:$G$183,MATCH(RIGHT(Z342,255),RIGHT('Disaggregation Records'!$D$95:$D$183,255),0))),"")</f>
        <v>a1L36000000zoN6EAI</v>
      </c>
      <c r="AD342" s="521" t="s">
        <v>774</v>
      </c>
      <c r="AE342" s="184"/>
      <c r="AF342" s="523" t="s">
        <v>4042</v>
      </c>
      <c r="AG342" s="523" t="s">
        <v>4043</v>
      </c>
    </row>
    <row r="343" spans="1:33" ht="37.5" customHeight="1" x14ac:dyDescent="0.25">
      <c r="A343" s="465">
        <v>2</v>
      </c>
      <c r="B343" s="517" t="str">
        <f>IFERROR(VLOOKUP(A343,'Coverage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3" s="518" t="str">
        <f t="array" ref="C343">IFERROR(IF(INDEX('Disaggregation Records'!$E$95:$E$183,MATCH(RIGHT(Z343,255),RIGHT('Disaggregation Records'!$D$95:$D$183,255),0))=0,"",INDEX('Disaggregation Records'!$E$95:$E$183,MATCH(RIGHT(Z343,255),RIGHT('Disaggregation Records'!$D$95:$D$183,255),0))),"")</f>
        <v>HIV test status</v>
      </c>
      <c r="D343" s="518" t="str">
        <f t="array" ref="D343">IFERROR(IF(INDEX('Disaggregation Records'!$F$95:$F$183,MATCH(RIGHT(Z343,255),RIGHT('Disaggregation Records'!$D$95:$D$183,255),0))=0,"",INDEX('Disaggregation Records'!$F$95:$F$183,MATCH(RIGHT(Z343,255),RIGHT('Disaggregation Records'!$D$95:$D$183,255),0))),"")</f>
        <v>Positive</v>
      </c>
      <c r="E343" s="524" t="str">
        <f t="array" ref="E343">IFERROR(IF(INDEX('Disaggregation Data'!$K$315:$K$616,MATCH(RIGHT(X343,255),RIGHT('Disaggregation Data'!$J$315:$J$616,255),0))=0,"",INDEX('Disaggregation Data'!$K$315:$K$616,MATCH(RIGHT(X343,255),RIGHT('Disaggregation Data'!J$315:$J$616,255),0))),"")</f>
        <v/>
      </c>
      <c r="F343" s="525" t="str">
        <f t="array" ref="F343">IFERROR(IF(INDEX('Disaggregation Data'!$L$315:$L$616,MATCH(RIGHT(X343,255),RIGHT('Disaggregation Data'!$J$315:$J$616,255),0))=0,"",INDEX('Disaggregation Data'!$L$315:$L$616,MATCH(RIGHT(X343,255),RIGHT('Disaggregation Data'!J$315:$J$616,255),0))),"")</f>
        <v/>
      </c>
      <c r="G343" s="526" t="str">
        <f t="array" ref="G343">IFERROR(IF(INDEX('Disaggregation Data'!$M$315:$M$616,MATCH(RIGHT(X343,255),RIGHT('Disaggregation Data'!$J$315:$J$616,255),0))=0,(E343/F343)*100,INDEX('Disaggregation Data'!$M$315:$M$616,MATCH(RIGHT(X343,255),RIGHT('Disaggregation Data'!J$315:$J$616,255),0))),"")</f>
        <v/>
      </c>
      <c r="H343" s="425" t="str">
        <f t="array" ref="H343">IFERROR(IF(INDEX('Disaggregation Data'!$N$315:$N$616,MATCH(RIGHT(X343,255),RIGHT('Disaggregation Data'!$J$315:$J$616,255),0))=0,"",INDEX('Disaggregation Data'!$N$315:$N$616,MATCH(RIGHT(X343,255),RIGHT('Disaggregation Data'!J$315:$J$616,255),0))),"")</f>
        <v/>
      </c>
      <c r="I343" s="527"/>
      <c r="J343" s="527"/>
      <c r="K343" s="527"/>
      <c r="L343" s="527"/>
      <c r="M343" s="527"/>
      <c r="N343" s="527"/>
      <c r="O343" s="527"/>
      <c r="P343" s="527"/>
      <c r="Q343" s="527"/>
      <c r="R343" s="527"/>
      <c r="S343" s="527"/>
      <c r="T343" s="527"/>
      <c r="U343" s="425" t="str">
        <f t="array" ref="U343">IFERROR(IF(INDEX('Disaggregation Data'!$O$315:$O$616,MATCH(RIGHT(X343,255),RIGHT('Disaggregation Data'!$J$315:$J$616,255),0))=0,"",INDEX('Disaggregation Data'!$O$315:$O$616,MATCH(RIGHT(X343,255),RIGHT('Disaggregation Data'!J$315:$J$616,255),0))),"")</f>
        <v/>
      </c>
      <c r="V343" s="459" t="str">
        <f t="array" ref="V343">IFERROR(IF(INDEX('Disaggregation Data'!$P$315:$P$616,MATCH(RIGHT(X343,255),RIGHT('Disaggregation Data'!$J$315:$J$616,255),0))=0,"",INDEX('Disaggregation Data'!$P$315:$P$616,MATCH(RIGHT(X343,255),RIGHT('Disaggregation Data'!J$315:$J$616,255),0))),"")</f>
        <v/>
      </c>
      <c r="W343" s="521"/>
      <c r="X343"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casesHIV test statusPositive</v>
      </c>
      <c r="Y343" s="521">
        <f t="shared" si="25"/>
        <v>6</v>
      </c>
      <c r="Z343"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cases-6</v>
      </c>
      <c r="AA343" s="521" t="b">
        <f t="shared" si="27"/>
        <v>1</v>
      </c>
      <c r="AB343" s="521" t="s">
        <v>1859</v>
      </c>
      <c r="AC343" s="521" t="str">
        <f t="array" ref="AC343">IFERROR(IF(INDEX('Disaggregation Records'!$G$95:$G$183,MATCH(RIGHT(Z343,255),RIGHT('Disaggregation Records'!$D$95:$D$183,255),0))=0,"",INDEX('Disaggregation Records'!$G$95:$G$183,MATCH(RIGHT(Z343,255),RIGHT('Disaggregation Records'!$D$95:$D$183,255),0))),"")</f>
        <v>a1L36000000zoN5EAI</v>
      </c>
      <c r="AD343" s="521" t="s">
        <v>774</v>
      </c>
      <c r="AE343" s="184"/>
      <c r="AF343" s="523" t="s">
        <v>4042</v>
      </c>
      <c r="AG343" s="523" t="s">
        <v>4043</v>
      </c>
    </row>
    <row r="344" spans="1:33" ht="37.5" customHeight="1" x14ac:dyDescent="0.25">
      <c r="A344" s="465">
        <v>2</v>
      </c>
      <c r="B344" s="517" t="str">
        <f>IFERROR(VLOOKUP(A344,'Coverage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4" s="518" t="str">
        <f t="array" ref="C344">IFERROR(IF(INDEX('Disaggregation Records'!$E$95:$E$183,MATCH(RIGHT(Z344,255),RIGHT('Disaggregation Records'!$D$95:$D$183,255),0))=0,"",INDEX('Disaggregation Records'!$E$95:$E$183,MATCH(RIGHT(Z344,255),RIGHT('Disaggregation Records'!$D$95:$D$183,255),0))),"")</f>
        <v/>
      </c>
      <c r="D344" s="518" t="str">
        <f t="array" ref="D344">IFERROR(IF(INDEX('Disaggregation Records'!$F$95:$F$183,MATCH(RIGHT(Z344,255),RIGHT('Disaggregation Records'!$D$95:$D$183,255),0))=0,"",INDEX('Disaggregation Records'!$F$95:$F$183,MATCH(RIGHT(Z344,255),RIGHT('Disaggregation Records'!$D$95:$D$183,255),0))),"")</f>
        <v/>
      </c>
      <c r="E344" s="524" t="str">
        <f t="array" ref="E344">IFERROR(IF(INDEX('Disaggregation Data'!$K$315:$K$616,MATCH(RIGHT(X344,255),RIGHT('Disaggregation Data'!$J$315:$J$616,255),0))=0,"",INDEX('Disaggregation Data'!$K$315:$K$616,MATCH(RIGHT(X344,255),RIGHT('Disaggregation Data'!J$315:$J$616,255),0))),"")</f>
        <v/>
      </c>
      <c r="F344" s="525" t="str">
        <f t="array" ref="F344">IFERROR(IF(INDEX('Disaggregation Data'!$L$315:$L$616,MATCH(RIGHT(X344,255),RIGHT('Disaggregation Data'!$J$315:$J$616,255),0))=0,"",INDEX('Disaggregation Data'!$L$315:$L$616,MATCH(RIGHT(X344,255),RIGHT('Disaggregation Data'!J$315:$J$616,255),0))),"")</f>
        <v/>
      </c>
      <c r="G344" s="526" t="str">
        <f t="array" ref="G344">IFERROR(IF(INDEX('Disaggregation Data'!$M$315:$M$616,MATCH(RIGHT(X344,255),RIGHT('Disaggregation Data'!$J$315:$J$616,255),0))=0,(E344/F344)*100,INDEX('Disaggregation Data'!$M$315:$M$616,MATCH(RIGHT(X344,255),RIGHT('Disaggregation Data'!J$315:$J$616,255),0))),"")</f>
        <v/>
      </c>
      <c r="H344" s="425" t="str">
        <f t="array" ref="H344">IFERROR(IF(INDEX('Disaggregation Data'!$N$315:$N$616,MATCH(RIGHT(X344,255),RIGHT('Disaggregation Data'!$J$315:$J$616,255),0))=0,"",INDEX('Disaggregation Data'!$N$315:$N$616,MATCH(RIGHT(X344,255),RIGHT('Disaggregation Data'!J$315:$J$616,255),0))),"")</f>
        <v/>
      </c>
      <c r="I344" s="527"/>
      <c r="J344" s="527"/>
      <c r="K344" s="527"/>
      <c r="L344" s="527"/>
      <c r="M344" s="527"/>
      <c r="N344" s="527"/>
      <c r="O344" s="527"/>
      <c r="P344" s="527"/>
      <c r="Q344" s="527"/>
      <c r="R344" s="527"/>
      <c r="S344" s="527"/>
      <c r="T344" s="527"/>
      <c r="U344" s="425" t="str">
        <f t="array" ref="U344">IFERROR(IF(INDEX('Disaggregation Data'!$O$315:$O$616,MATCH(RIGHT(X344,255),RIGHT('Disaggregation Data'!$J$315:$J$616,255),0))=0,"",INDEX('Disaggregation Data'!$O$315:$O$616,MATCH(RIGHT(X344,255),RIGHT('Disaggregation Data'!J$315:$J$616,255),0))),"")</f>
        <v/>
      </c>
      <c r="V344" s="459" t="str">
        <f t="array" ref="V344">IFERROR(IF(INDEX('Disaggregation Data'!$P$315:$P$616,MATCH(RIGHT(X344,255),RIGHT('Disaggregation Data'!$J$315:$J$616,255),0))=0,"",INDEX('Disaggregation Data'!$P$315:$P$616,MATCH(RIGHT(X344,255),RIGHT('Disaggregation Data'!J$315:$J$616,255),0))),"")</f>
        <v/>
      </c>
      <c r="W344" s="521"/>
      <c r="X344"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v>
      </c>
      <c r="Y344" s="521">
        <f t="shared" si="25"/>
        <v>7</v>
      </c>
      <c r="Z344"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cases-7</v>
      </c>
      <c r="AA344" s="521" t="b">
        <f t="shared" si="27"/>
        <v>1</v>
      </c>
      <c r="AB344" s="521" t="s">
        <v>1860</v>
      </c>
      <c r="AC344" s="521" t="str">
        <f t="array" ref="AC344">IFERROR(IF(INDEX('Disaggregation Records'!$G$95:$G$183,MATCH(RIGHT(Z344,255),RIGHT('Disaggregation Records'!$D$95:$D$183,255),0))=0,"",INDEX('Disaggregation Records'!$G$95:$G$183,MATCH(RIGHT(Z344,255),RIGHT('Disaggregation Records'!$D$95:$D$183,255),0))),"")</f>
        <v/>
      </c>
      <c r="AD344" s="521" t="s">
        <v>774</v>
      </c>
      <c r="AE344" s="184"/>
      <c r="AF344" s="523"/>
      <c r="AG344" s="523"/>
    </row>
    <row r="345" spans="1:33" ht="37.5" customHeight="1" x14ac:dyDescent="0.25">
      <c r="A345" s="465">
        <v>2</v>
      </c>
      <c r="B345" s="517" t="str">
        <f>IFERROR(VLOOKUP(A345,'Coverage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5" s="518" t="str">
        <f t="array" ref="C345">IFERROR(IF(INDEX('Disaggregation Records'!$E$95:$E$183,MATCH(RIGHT(Z345,255),RIGHT('Disaggregation Records'!$D$95:$D$183,255),0))=0,"",INDEX('Disaggregation Records'!$E$95:$E$183,MATCH(RIGHT(Z345,255),RIGHT('Disaggregation Records'!$D$95:$D$183,255),0))),"")</f>
        <v/>
      </c>
      <c r="D345" s="518" t="str">
        <f t="array" ref="D345">IFERROR(IF(INDEX('Disaggregation Records'!$F$95:$F$183,MATCH(RIGHT(Z345,255),RIGHT('Disaggregation Records'!$D$95:$D$183,255),0))=0,"",INDEX('Disaggregation Records'!$F$95:$F$183,MATCH(RIGHT(Z345,255),RIGHT('Disaggregation Records'!$D$95:$D$183,255),0))),"")</f>
        <v/>
      </c>
      <c r="E345" s="524" t="str">
        <f t="array" ref="E345">IFERROR(IF(INDEX('Disaggregation Data'!$K$315:$K$616,MATCH(RIGHT(X345,255),RIGHT('Disaggregation Data'!$J$315:$J$616,255),0))=0,"",INDEX('Disaggregation Data'!$K$315:$K$616,MATCH(RIGHT(X345,255),RIGHT('Disaggregation Data'!J$315:$J$616,255),0))),"")</f>
        <v/>
      </c>
      <c r="F345" s="525" t="str">
        <f t="array" ref="F345">IFERROR(IF(INDEX('Disaggregation Data'!$L$315:$L$616,MATCH(RIGHT(X345,255),RIGHT('Disaggregation Data'!$J$315:$J$616,255),0))=0,"",INDEX('Disaggregation Data'!$L$315:$L$616,MATCH(RIGHT(X345,255),RIGHT('Disaggregation Data'!J$315:$J$616,255),0))),"")</f>
        <v/>
      </c>
      <c r="G345" s="526" t="str">
        <f t="array" ref="G345">IFERROR(IF(INDEX('Disaggregation Data'!$M$315:$M$616,MATCH(RIGHT(X345,255),RIGHT('Disaggregation Data'!$J$315:$J$616,255),0))=0,(E345/F345)*100,INDEX('Disaggregation Data'!$M$315:$M$616,MATCH(RIGHT(X345,255),RIGHT('Disaggregation Data'!J$315:$J$616,255),0))),"")</f>
        <v/>
      </c>
      <c r="H345" s="425" t="str">
        <f t="array" ref="H345">IFERROR(IF(INDEX('Disaggregation Data'!$N$315:$N$616,MATCH(RIGHT(X345,255),RIGHT('Disaggregation Data'!$J$315:$J$616,255),0))=0,"",INDEX('Disaggregation Data'!$N$315:$N$616,MATCH(RIGHT(X345,255),RIGHT('Disaggregation Data'!J$315:$J$616,255),0))),"")</f>
        <v/>
      </c>
      <c r="I345" s="527"/>
      <c r="J345" s="527"/>
      <c r="K345" s="527"/>
      <c r="L345" s="527"/>
      <c r="M345" s="527"/>
      <c r="N345" s="527"/>
      <c r="O345" s="527"/>
      <c r="P345" s="527"/>
      <c r="Q345" s="527"/>
      <c r="R345" s="527"/>
      <c r="S345" s="527"/>
      <c r="T345" s="527"/>
      <c r="U345" s="425" t="str">
        <f t="array" ref="U345">IFERROR(IF(INDEX('Disaggregation Data'!$O$315:$O$616,MATCH(RIGHT(X345,255),RIGHT('Disaggregation Data'!$J$315:$J$616,255),0))=0,"",INDEX('Disaggregation Data'!$O$315:$O$616,MATCH(RIGHT(X345,255),RIGHT('Disaggregation Data'!J$315:$J$616,255),0))),"")</f>
        <v/>
      </c>
      <c r="V345" s="459" t="str">
        <f t="array" ref="V345">IFERROR(IF(INDEX('Disaggregation Data'!$P$315:$P$616,MATCH(RIGHT(X345,255),RIGHT('Disaggregation Data'!$J$315:$J$616,255),0))=0,"",INDEX('Disaggregation Data'!$P$315:$P$616,MATCH(RIGHT(X345,255),RIGHT('Disaggregation Data'!J$315:$J$616,255),0))),"")</f>
        <v/>
      </c>
      <c r="W345" s="521"/>
      <c r="X345"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v>
      </c>
      <c r="Y345" s="521">
        <f t="shared" si="25"/>
        <v>8</v>
      </c>
      <c r="Z345"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cases-8</v>
      </c>
      <c r="AA345" s="521" t="b">
        <f t="shared" si="27"/>
        <v>1</v>
      </c>
      <c r="AB345" s="521" t="s">
        <v>1861</v>
      </c>
      <c r="AC345" s="521" t="str">
        <f t="array" ref="AC345">IFERROR(IF(INDEX('Disaggregation Records'!$G$95:$G$183,MATCH(RIGHT(Z345,255),RIGHT('Disaggregation Records'!$D$95:$D$183,255),0))=0,"",INDEX('Disaggregation Records'!$G$95:$G$183,MATCH(RIGHT(Z345,255),RIGHT('Disaggregation Records'!$D$95:$D$183,255),0))),"")</f>
        <v/>
      </c>
      <c r="AD345" s="521" t="s">
        <v>774</v>
      </c>
      <c r="AE345" s="184"/>
      <c r="AF345" s="523"/>
      <c r="AG345" s="523"/>
    </row>
    <row r="346" spans="1:33" ht="37.5" customHeight="1" x14ac:dyDescent="0.25">
      <c r="A346" s="465">
        <v>2</v>
      </c>
      <c r="B346" s="517" t="str">
        <f>IFERROR(VLOOKUP(A346,'Coverage Indicators - Section D'!$A$10:$Y$42,25,FALSE),"")</f>
        <v>TCP-2(M): Treatment success rate- all forms:  Percentage of TB cases, all forms, bacteriologically confirmed plus clinically diagnosed, successfully treated (cured plus treatment completed) among all TB cases registered for treatment during a specified period, new and relapse cases</v>
      </c>
      <c r="C346" s="518" t="str">
        <f t="array" ref="C346">IFERROR(IF(INDEX('Disaggregation Records'!$E$95:$E$183,MATCH(RIGHT(Z346,255),RIGHT('Disaggregation Records'!$D$95:$D$183,255),0))=0,"",INDEX('Disaggregation Records'!$E$95:$E$183,MATCH(RIGHT(Z346,255),RIGHT('Disaggregation Records'!$D$95:$D$183,255),0))),"")</f>
        <v/>
      </c>
      <c r="D346" s="518" t="str">
        <f t="array" ref="D346">IFERROR(IF(INDEX('Disaggregation Records'!$F$95:$F$183,MATCH(RIGHT(Z346,255),RIGHT('Disaggregation Records'!$D$95:$D$183,255),0))=0,"",INDEX('Disaggregation Records'!$F$95:$F$183,MATCH(RIGHT(Z346,255),RIGHT('Disaggregation Records'!$D$95:$D$183,255),0))),"")</f>
        <v/>
      </c>
      <c r="E346" s="524" t="str">
        <f t="array" ref="E346">IFERROR(IF(INDEX('Disaggregation Data'!$K$315:$K$616,MATCH(RIGHT(X346,255),RIGHT('Disaggregation Data'!$J$315:$J$616,255),0))=0,"",INDEX('Disaggregation Data'!$K$315:$K$616,MATCH(RIGHT(X346,255),RIGHT('Disaggregation Data'!J$315:$J$616,255),0))),"")</f>
        <v/>
      </c>
      <c r="F346" s="525" t="str">
        <f t="array" ref="F346">IFERROR(IF(INDEX('Disaggregation Data'!$L$315:$L$616,MATCH(RIGHT(X346,255),RIGHT('Disaggregation Data'!$J$315:$J$616,255),0))=0,"",INDEX('Disaggregation Data'!$L$315:$L$616,MATCH(RIGHT(X346,255),RIGHT('Disaggregation Data'!J$315:$J$616,255),0))),"")</f>
        <v/>
      </c>
      <c r="G346" s="526" t="str">
        <f t="array" ref="G346">IFERROR(IF(INDEX('Disaggregation Data'!$M$315:$M$616,MATCH(RIGHT(X346,255),RIGHT('Disaggregation Data'!$J$315:$J$616,255),0))=0,(E346/F346)*100,INDEX('Disaggregation Data'!$M$315:$M$616,MATCH(RIGHT(X346,255),RIGHT('Disaggregation Data'!J$315:$J$616,255),0))),"")</f>
        <v/>
      </c>
      <c r="H346" s="425" t="str">
        <f t="array" ref="H346">IFERROR(IF(INDEX('Disaggregation Data'!$N$315:$N$616,MATCH(RIGHT(X346,255),RIGHT('Disaggregation Data'!$J$315:$J$616,255),0))=0,"",INDEX('Disaggregation Data'!$N$315:$N$616,MATCH(RIGHT(X346,255),RIGHT('Disaggregation Data'!J$315:$J$616,255),0))),"")</f>
        <v/>
      </c>
      <c r="I346" s="527"/>
      <c r="J346" s="527"/>
      <c r="K346" s="527"/>
      <c r="L346" s="527"/>
      <c r="M346" s="527"/>
      <c r="N346" s="527"/>
      <c r="O346" s="527"/>
      <c r="P346" s="527"/>
      <c r="Q346" s="527"/>
      <c r="R346" s="527"/>
      <c r="S346" s="527"/>
      <c r="T346" s="527"/>
      <c r="U346" s="425" t="str">
        <f t="array" ref="U346">IFERROR(IF(INDEX('Disaggregation Data'!$O$315:$O$616,MATCH(RIGHT(X346,255),RIGHT('Disaggregation Data'!$J$315:$J$616,255),0))=0,"",INDEX('Disaggregation Data'!$O$315:$O$616,MATCH(RIGHT(X346,255),RIGHT('Disaggregation Data'!J$315:$J$616,255),0))),"")</f>
        <v/>
      </c>
      <c r="V346" s="459" t="str">
        <f t="array" ref="V346">IFERROR(IF(INDEX('Disaggregation Data'!$P$315:$P$616,MATCH(RIGHT(X346,255),RIGHT('Disaggregation Data'!$J$315:$J$616,255),0))=0,"",INDEX('Disaggregation Data'!$P$315:$P$616,MATCH(RIGHT(X346,255),RIGHT('Disaggregation Data'!J$315:$J$616,255),0))),"")</f>
        <v/>
      </c>
      <c r="W346" s="521"/>
      <c r="X346" s="521" t="str">
        <f t="shared" si="24"/>
        <v>TCP-2(M): Treatment success rate- all forms:  Percentage of TB cases, all forms, bacteriologically confirmed plus clinically diagnosed, successfully treated (cured plus treatment completed) among all TB cases registered for treatment during a specified period, new and relapse cases</v>
      </c>
      <c r="Y346" s="521">
        <f t="shared" si="25"/>
        <v>9</v>
      </c>
      <c r="Z346" s="521" t="str">
        <f t="shared" si="26"/>
        <v>TCP-2(M): Treatment success rate- all forms:  Percentage of TB cases, all forms, bacteriologically confirmed plus clinically diagnosed, successfully treated (cured plus treatment completed) among all TB cases registered for treatment during a specified period, new and relapse cases-9</v>
      </c>
      <c r="AA346" s="521" t="b">
        <f t="shared" si="27"/>
        <v>1</v>
      </c>
      <c r="AB346" s="521" t="s">
        <v>1862</v>
      </c>
      <c r="AC346" s="521" t="str">
        <f t="array" ref="AC346">IFERROR(IF(INDEX('Disaggregation Records'!$G$95:$G$183,MATCH(RIGHT(Z346,255),RIGHT('Disaggregation Records'!$D$95:$D$183,255),0))=0,"",INDEX('Disaggregation Records'!$G$95:$G$183,MATCH(RIGHT(Z346,255),RIGHT('Disaggregation Records'!$D$95:$D$183,255),0))),"")</f>
        <v/>
      </c>
      <c r="AD346" s="521" t="s">
        <v>774</v>
      </c>
      <c r="AE346" s="184"/>
      <c r="AF346" s="523"/>
      <c r="AG346" s="523"/>
    </row>
    <row r="347" spans="1:33" ht="37.5" customHeight="1" x14ac:dyDescent="0.25">
      <c r="A347" s="465">
        <v>3</v>
      </c>
      <c r="B347" s="517" t="str">
        <f>IFERROR(VLOOKUP(A347,'Coverage Indicators - Section D'!$A$10:$Y$42,25,FALSE),"")</f>
        <v>MDR TB-2(M): Number of TB cases with RR-TB and/or MDR-TB notified</v>
      </c>
      <c r="C347" s="518" t="str">
        <f t="array" ref="C347">IFERROR(IF(INDEX('Disaggregation Records'!$E$95:$E$183,MATCH(RIGHT(Z347,255),RIGHT('Disaggregation Records'!$D$95:$D$183,255),0))=0,"",INDEX('Disaggregation Records'!$E$95:$E$183,MATCH(RIGHT(Z347,255),RIGHT('Disaggregation Records'!$D$95:$D$183,255),0))),"")</f>
        <v>Age</v>
      </c>
      <c r="D347" s="518" t="str">
        <f t="array" ref="D347">IFERROR(IF(INDEX('Disaggregation Records'!$F$95:$F$183,MATCH(RIGHT(Z347,255),RIGHT('Disaggregation Records'!$D$95:$D$183,255),0))=0,"",INDEX('Disaggregation Records'!$F$95:$F$183,MATCH(RIGHT(Z347,255),RIGHT('Disaggregation Records'!$D$95:$D$183,255),0))),"")</f>
        <v>15+</v>
      </c>
      <c r="E347" s="524">
        <v>50</v>
      </c>
      <c r="F347" s="525" t="str">
        <f t="array" ref="F347">IFERROR(IF(INDEX('Disaggregation Data'!$L$315:$L$616,MATCH(RIGHT(X347,255),RIGHT('Disaggregation Data'!$J$315:$J$616,255),0))=0,"",INDEX('Disaggregation Data'!$L$315:$L$616,MATCH(RIGHT(X347,255),RIGHT('Disaggregation Data'!J$315:$J$616,255),0))),"")</f>
        <v/>
      </c>
      <c r="G347" s="526" t="str">
        <f t="array" ref="G347">IFERROR(IF(INDEX('Disaggregation Data'!$M$315:$M$616,MATCH(RIGHT(X347,255),RIGHT('Disaggregation Data'!$J$315:$J$616,255),0))=0,(E347/F347)*100,INDEX('Disaggregation Data'!$M$315:$M$616,MATCH(RIGHT(X347,255),RIGHT('Disaggregation Data'!J$315:$J$616,255),0))),"")</f>
        <v/>
      </c>
      <c r="H347" s="425" t="s">
        <v>371</v>
      </c>
      <c r="I347" s="527"/>
      <c r="J347" s="527"/>
      <c r="K347" s="527"/>
      <c r="L347" s="527"/>
      <c r="M347" s="527"/>
      <c r="N347" s="527"/>
      <c r="O347" s="527"/>
      <c r="P347" s="527"/>
      <c r="Q347" s="527"/>
      <c r="R347" s="527"/>
      <c r="S347" s="527"/>
      <c r="T347" s="527"/>
      <c r="U347" s="425" t="str">
        <f t="array" ref="U347">IFERROR(IF(INDEX('Disaggregation Data'!$O$315:$O$616,MATCH(RIGHT(X347,255),RIGHT('Disaggregation Data'!$J$315:$J$616,255),0))=0,"",INDEX('Disaggregation Data'!$O$315:$O$616,MATCH(RIGHT(X347,255),RIGHT('Disaggregation Data'!J$315:$J$616,255),0))),"")</f>
        <v/>
      </c>
      <c r="V347" s="459" t="str">
        <f t="array" ref="V347">IFERROR(IF(INDEX('Disaggregation Data'!$P$315:$P$616,MATCH(RIGHT(X347,255),RIGHT('Disaggregation Data'!$J$315:$J$616,255),0))=0,"",INDEX('Disaggregation Data'!$P$315:$P$616,MATCH(RIGHT(X347,255),RIGHT('Disaggregation Data'!J$315:$J$616,255),0))),"")</f>
        <v/>
      </c>
      <c r="W347" s="521"/>
      <c r="X347" s="521" t="str">
        <f t="shared" si="24"/>
        <v>MDR TB-2(M): Number of TB cases with RR-TB and/or MDR-TB notifiedAge15+</v>
      </c>
      <c r="Y347" s="521">
        <f t="shared" si="25"/>
        <v>0</v>
      </c>
      <c r="Z347" s="521" t="str">
        <f t="shared" si="26"/>
        <v>MDR TB-2(M): Number of TB cases with RR-TB and/or MDR-TB notified-0</v>
      </c>
      <c r="AA347" s="521" t="b">
        <f t="shared" si="27"/>
        <v>1</v>
      </c>
      <c r="AB347" s="521" t="s">
        <v>1863</v>
      </c>
      <c r="AC347" s="521" t="str">
        <f t="array" ref="AC347">IFERROR(IF(INDEX('Disaggregation Records'!$G$95:$G$183,MATCH(RIGHT(Z347,255),RIGHT('Disaggregation Records'!$D$95:$D$183,255),0))=0,"",INDEX('Disaggregation Records'!$G$95:$G$183,MATCH(RIGHT(Z347,255),RIGHT('Disaggregation Records'!$D$95:$D$183,255),0))),"")</f>
        <v>a1L36000000zoNHEAY</v>
      </c>
      <c r="AD347" s="521" t="s">
        <v>775</v>
      </c>
      <c r="AE347" s="184"/>
      <c r="AF347" s="523" t="s">
        <v>4044</v>
      </c>
      <c r="AG347" s="523" t="s">
        <v>4045</v>
      </c>
    </row>
    <row r="348" spans="1:33" ht="37.5" customHeight="1" x14ac:dyDescent="0.25">
      <c r="A348" s="465">
        <v>3</v>
      </c>
      <c r="B348" s="517" t="str">
        <f>IFERROR(VLOOKUP(A348,'Coverage Indicators - Section D'!$A$10:$Y$42,25,FALSE),"")</f>
        <v>MDR TB-2(M): Number of TB cases with RR-TB and/or MDR-TB notified</v>
      </c>
      <c r="C348" s="518" t="str">
        <f t="array" ref="C348">IFERROR(IF(INDEX('Disaggregation Records'!$E$95:$E$183,MATCH(RIGHT(Z348,255),RIGHT('Disaggregation Records'!$D$95:$D$183,255),0))=0,"",INDEX('Disaggregation Records'!$E$95:$E$183,MATCH(RIGHT(Z348,255),RIGHT('Disaggregation Records'!$D$95:$D$183,255),0))),"")</f>
        <v>Age</v>
      </c>
      <c r="D348" s="518" t="str">
        <f t="array" ref="D348">IFERROR(IF(INDEX('Disaggregation Records'!$F$95:$F$183,MATCH(RIGHT(Z348,255),RIGHT('Disaggregation Records'!$D$95:$D$183,255),0))=0,"",INDEX('Disaggregation Records'!$F$95:$F$183,MATCH(RIGHT(Z348,255),RIGHT('Disaggregation Records'!$D$95:$D$183,255),0))),"")</f>
        <v>U15</v>
      </c>
      <c r="E348" s="524">
        <v>60</v>
      </c>
      <c r="F348" s="525" t="str">
        <f t="array" ref="F348">IFERROR(IF(INDEX('Disaggregation Data'!$L$315:$L$616,MATCH(RIGHT(X348,255),RIGHT('Disaggregation Data'!$J$315:$J$616,255),0))=0,"",INDEX('Disaggregation Data'!$L$315:$L$616,MATCH(RIGHT(X348,255),RIGHT('Disaggregation Data'!J$315:$J$616,255),0))),"")</f>
        <v/>
      </c>
      <c r="G348" s="526" t="str">
        <f t="array" ref="G348">IFERROR(IF(INDEX('Disaggregation Data'!$M$315:$M$616,MATCH(RIGHT(X348,255),RIGHT('Disaggregation Data'!$J$315:$J$616,255),0))=0,(E348/F348)*100,INDEX('Disaggregation Data'!$M$315:$M$616,MATCH(RIGHT(X348,255),RIGHT('Disaggregation Data'!J$315:$J$616,255),0))),"")</f>
        <v/>
      </c>
      <c r="H348" s="425" t="s">
        <v>371</v>
      </c>
      <c r="I348" s="527"/>
      <c r="J348" s="527"/>
      <c r="K348" s="527"/>
      <c r="L348" s="527"/>
      <c r="M348" s="527"/>
      <c r="N348" s="527"/>
      <c r="O348" s="527"/>
      <c r="P348" s="527"/>
      <c r="Q348" s="527"/>
      <c r="R348" s="527"/>
      <c r="S348" s="527"/>
      <c r="T348" s="527"/>
      <c r="U348" s="425" t="str">
        <f t="array" ref="U348">IFERROR(IF(INDEX('Disaggregation Data'!$O$315:$O$616,MATCH(RIGHT(X348,255),RIGHT('Disaggregation Data'!$J$315:$J$616,255),0))=0,"",INDEX('Disaggregation Data'!$O$315:$O$616,MATCH(RIGHT(X348,255),RIGHT('Disaggregation Data'!J$315:$J$616,255),0))),"")</f>
        <v/>
      </c>
      <c r="V348" s="459" t="str">
        <f t="array" ref="V348">IFERROR(IF(INDEX('Disaggregation Data'!$P$315:$P$616,MATCH(RIGHT(X348,255),RIGHT('Disaggregation Data'!$J$315:$J$616,255),0))=0,"",INDEX('Disaggregation Data'!$P$315:$P$616,MATCH(RIGHT(X348,255),RIGHT('Disaggregation Data'!J$315:$J$616,255),0))),"")</f>
        <v/>
      </c>
      <c r="W348" s="521"/>
      <c r="X348" s="521" t="str">
        <f t="shared" si="24"/>
        <v>MDR TB-2(M): Number of TB cases with RR-TB and/or MDR-TB notifiedAgeU15</v>
      </c>
      <c r="Y348" s="521">
        <f t="shared" si="25"/>
        <v>1</v>
      </c>
      <c r="Z348" s="521" t="str">
        <f t="shared" si="26"/>
        <v>MDR TB-2(M): Number of TB cases with RR-TB and/or MDR-TB notified-1</v>
      </c>
      <c r="AA348" s="521" t="b">
        <f t="shared" si="27"/>
        <v>1</v>
      </c>
      <c r="AB348" s="521" t="s">
        <v>1864</v>
      </c>
      <c r="AC348" s="521" t="str">
        <f t="array" ref="AC348">IFERROR(IF(INDEX('Disaggregation Records'!$G$95:$G$183,MATCH(RIGHT(Z348,255),RIGHT('Disaggregation Records'!$D$95:$D$183,255),0))=0,"",INDEX('Disaggregation Records'!$G$95:$G$183,MATCH(RIGHT(Z348,255),RIGHT('Disaggregation Records'!$D$95:$D$183,255),0))),"")</f>
        <v>a1L36000000zoNGEAY</v>
      </c>
      <c r="AD348" s="521" t="s">
        <v>775</v>
      </c>
      <c r="AE348" s="184"/>
      <c r="AF348" s="523" t="s">
        <v>4044</v>
      </c>
      <c r="AG348" s="523" t="s">
        <v>4045</v>
      </c>
    </row>
    <row r="349" spans="1:33" ht="37.5" customHeight="1" x14ac:dyDescent="0.25">
      <c r="A349" s="465">
        <v>3</v>
      </c>
      <c r="B349" s="517" t="str">
        <f>IFERROR(VLOOKUP(A349,'Coverage Indicators - Section D'!$A$10:$Y$42,25,FALSE),"")</f>
        <v>MDR TB-2(M): Number of TB cases with RR-TB and/or MDR-TB notified</v>
      </c>
      <c r="C349" s="518" t="str">
        <f t="array" ref="C349">IFERROR(IF(INDEX('Disaggregation Records'!$E$95:$E$183,MATCH(RIGHT(Z349,255),RIGHT('Disaggregation Records'!$D$95:$D$183,255),0))=0,"",INDEX('Disaggregation Records'!$E$95:$E$183,MATCH(RIGHT(Z349,255),RIGHT('Disaggregation Records'!$D$95:$D$183,255),0))),"")</f>
        <v>Gender</v>
      </c>
      <c r="D349" s="518" t="str">
        <f t="array" ref="D349">IFERROR(IF(INDEX('Disaggregation Records'!$F$95:$F$183,MATCH(RIGHT(Z349,255),RIGHT('Disaggregation Records'!$D$95:$D$183,255),0))=0,"",INDEX('Disaggregation Records'!$F$95:$F$183,MATCH(RIGHT(Z349,255),RIGHT('Disaggregation Records'!$D$95:$D$183,255),0))),"")</f>
        <v>Female</v>
      </c>
      <c r="E349" s="524">
        <v>109</v>
      </c>
      <c r="F349" s="525" t="str">
        <f t="array" ref="F349">IFERROR(IF(INDEX('Disaggregation Data'!$L$315:$L$616,MATCH(RIGHT(X349,255),RIGHT('Disaggregation Data'!$J$315:$J$616,255),0))=0,"",INDEX('Disaggregation Data'!$L$315:$L$616,MATCH(RIGHT(X349,255),RIGHT('Disaggregation Data'!J$315:$J$616,255),0))),"")</f>
        <v/>
      </c>
      <c r="G349" s="526" t="str">
        <f t="array" ref="G349">IFERROR(IF(INDEX('Disaggregation Data'!$M$315:$M$616,MATCH(RIGHT(X349,255),RIGHT('Disaggregation Data'!$J$315:$J$616,255),0))=0,(E349/F349)*100,INDEX('Disaggregation Data'!$M$315:$M$616,MATCH(RIGHT(X349,255),RIGHT('Disaggregation Data'!J$315:$J$616,255),0))),"")</f>
        <v/>
      </c>
      <c r="H349" s="425" t="s">
        <v>371</v>
      </c>
      <c r="I349" s="527"/>
      <c r="J349" s="527"/>
      <c r="K349" s="527"/>
      <c r="L349" s="527"/>
      <c r="M349" s="527"/>
      <c r="N349" s="527"/>
      <c r="O349" s="527"/>
      <c r="P349" s="527"/>
      <c r="Q349" s="527"/>
      <c r="R349" s="527"/>
      <c r="S349" s="527"/>
      <c r="T349" s="527"/>
      <c r="U349" s="425" t="str">
        <f t="array" ref="U349">IFERROR(IF(INDEX('Disaggregation Data'!$O$315:$O$616,MATCH(RIGHT(X349,255),RIGHT('Disaggregation Data'!$J$315:$J$616,255),0))=0,"",INDEX('Disaggregation Data'!$O$315:$O$616,MATCH(RIGHT(X349,255),RIGHT('Disaggregation Data'!J$315:$J$616,255),0))),"")</f>
        <v/>
      </c>
      <c r="V349" s="459" t="str">
        <f t="array" ref="V349">IFERROR(IF(INDEX('Disaggregation Data'!$P$315:$P$616,MATCH(RIGHT(X349,255),RIGHT('Disaggregation Data'!$J$315:$J$616,255),0))=0,"",INDEX('Disaggregation Data'!$P$315:$P$616,MATCH(RIGHT(X349,255),RIGHT('Disaggregation Data'!J$315:$J$616,255),0))),"")</f>
        <v/>
      </c>
      <c r="W349" s="521"/>
      <c r="X349" s="521" t="str">
        <f t="shared" si="24"/>
        <v>MDR TB-2(M): Number of TB cases with RR-TB and/or MDR-TB notifiedGenderFemale</v>
      </c>
      <c r="Y349" s="521">
        <f t="shared" si="25"/>
        <v>2</v>
      </c>
      <c r="Z349" s="521" t="str">
        <f t="shared" si="26"/>
        <v>MDR TB-2(M): Number of TB cases with RR-TB and/or MDR-TB notified-2</v>
      </c>
      <c r="AA349" s="521" t="b">
        <f t="shared" si="27"/>
        <v>1</v>
      </c>
      <c r="AB349" s="521" t="s">
        <v>1865</v>
      </c>
      <c r="AC349" s="521" t="str">
        <f t="array" ref="AC349">IFERROR(IF(INDEX('Disaggregation Records'!$G$95:$G$183,MATCH(RIGHT(Z349,255),RIGHT('Disaggregation Records'!$D$95:$D$183,255),0))=0,"",INDEX('Disaggregation Records'!$G$95:$G$183,MATCH(RIGHT(Z349,255),RIGHT('Disaggregation Records'!$D$95:$D$183,255),0))),"")</f>
        <v>a1L36000000zoNFEAY</v>
      </c>
      <c r="AD349" s="521" t="s">
        <v>775</v>
      </c>
      <c r="AE349" s="184"/>
      <c r="AF349" s="523" t="s">
        <v>4044</v>
      </c>
      <c r="AG349" s="523" t="s">
        <v>4045</v>
      </c>
    </row>
    <row r="350" spans="1:33" ht="37.5" customHeight="1" x14ac:dyDescent="0.25">
      <c r="A350" s="465">
        <v>3</v>
      </c>
      <c r="B350" s="517" t="str">
        <f>IFERROR(VLOOKUP(A350,'Coverage Indicators - Section D'!$A$10:$Y$42,25,FALSE),"")</f>
        <v>MDR TB-2(M): Number of TB cases with RR-TB and/or MDR-TB notified</v>
      </c>
      <c r="C350" s="518" t="str">
        <f t="array" ref="C350">IFERROR(IF(INDEX('Disaggregation Records'!$E$95:$E$183,MATCH(RIGHT(Z350,255),RIGHT('Disaggregation Records'!$D$95:$D$183,255),0))=0,"",INDEX('Disaggregation Records'!$E$95:$E$183,MATCH(RIGHT(Z350,255),RIGHT('Disaggregation Records'!$D$95:$D$183,255),0))),"")</f>
        <v>Gender</v>
      </c>
      <c r="D350" s="518" t="str">
        <f t="array" ref="D350">IFERROR(IF(INDEX('Disaggregation Records'!$F$95:$F$183,MATCH(RIGHT(Z350,255),RIGHT('Disaggregation Records'!$D$95:$D$183,255),0))=0,"",INDEX('Disaggregation Records'!$F$95:$F$183,MATCH(RIGHT(Z350,255),RIGHT('Disaggregation Records'!$D$95:$D$183,255),0))),"")</f>
        <v>Male</v>
      </c>
      <c r="E350" s="524">
        <v>1</v>
      </c>
      <c r="F350" s="525" t="str">
        <f t="array" ref="F350">IFERROR(IF(INDEX('Disaggregation Data'!$L$315:$L$616,MATCH(RIGHT(X350,255),RIGHT('Disaggregation Data'!$J$315:$J$616,255),0))=0,"",INDEX('Disaggregation Data'!$L$315:$L$616,MATCH(RIGHT(X350,255),RIGHT('Disaggregation Data'!J$315:$J$616,255),0))),"")</f>
        <v/>
      </c>
      <c r="G350" s="526" t="str">
        <f t="array" ref="G350">IFERROR(IF(INDEX('Disaggregation Data'!$M$315:$M$616,MATCH(RIGHT(X350,255),RIGHT('Disaggregation Data'!$J$315:$J$616,255),0))=0,(E350/F350)*100,INDEX('Disaggregation Data'!$M$315:$M$616,MATCH(RIGHT(X350,255),RIGHT('Disaggregation Data'!J$315:$J$616,255),0))),"")</f>
        <v/>
      </c>
      <c r="H350" s="425" t="s">
        <v>371</v>
      </c>
      <c r="I350" s="527"/>
      <c r="J350" s="527"/>
      <c r="K350" s="527"/>
      <c r="L350" s="527"/>
      <c r="M350" s="527"/>
      <c r="N350" s="527"/>
      <c r="O350" s="527"/>
      <c r="P350" s="527"/>
      <c r="Q350" s="527"/>
      <c r="R350" s="527"/>
      <c r="S350" s="527"/>
      <c r="T350" s="527"/>
      <c r="U350" s="425" t="str">
        <f t="array" ref="U350">IFERROR(IF(INDEX('Disaggregation Data'!$O$315:$O$616,MATCH(RIGHT(X350,255),RIGHT('Disaggregation Data'!$J$315:$J$616,255),0))=0,"",INDEX('Disaggregation Data'!$O$315:$O$616,MATCH(RIGHT(X350,255),RIGHT('Disaggregation Data'!J$315:$J$616,255),0))),"")</f>
        <v/>
      </c>
      <c r="V350" s="459" t="str">
        <f t="array" ref="V350">IFERROR(IF(INDEX('Disaggregation Data'!$P$315:$P$616,MATCH(RIGHT(X350,255),RIGHT('Disaggregation Data'!$J$315:$J$616,255),0))=0,"",INDEX('Disaggregation Data'!$P$315:$P$616,MATCH(RIGHT(X350,255),RIGHT('Disaggregation Data'!J$315:$J$616,255),0))),"")</f>
        <v/>
      </c>
      <c r="W350" s="521"/>
      <c r="X350" s="521" t="str">
        <f t="shared" si="24"/>
        <v>MDR TB-2(M): Number of TB cases with RR-TB and/or MDR-TB notifiedGenderMale</v>
      </c>
      <c r="Y350" s="521">
        <f t="shared" si="25"/>
        <v>3</v>
      </c>
      <c r="Z350" s="521" t="str">
        <f t="shared" si="26"/>
        <v>MDR TB-2(M): Number of TB cases with RR-TB and/or MDR-TB notified-3</v>
      </c>
      <c r="AA350" s="521" t="b">
        <f t="shared" si="27"/>
        <v>1</v>
      </c>
      <c r="AB350" s="521" t="s">
        <v>1866</v>
      </c>
      <c r="AC350" s="521" t="str">
        <f t="array" ref="AC350">IFERROR(IF(INDEX('Disaggregation Records'!$G$95:$G$183,MATCH(RIGHT(Z350,255),RIGHT('Disaggregation Records'!$D$95:$D$183,255),0))=0,"",INDEX('Disaggregation Records'!$G$95:$G$183,MATCH(RIGHT(Z350,255),RIGHT('Disaggregation Records'!$D$95:$D$183,255),0))),"")</f>
        <v>a1L36000000zoNEEAY</v>
      </c>
      <c r="AD350" s="521" t="s">
        <v>775</v>
      </c>
      <c r="AE350" s="184"/>
      <c r="AF350" s="523" t="s">
        <v>4044</v>
      </c>
      <c r="AG350" s="523" t="s">
        <v>4045</v>
      </c>
    </row>
    <row r="351" spans="1:33" ht="37.5" customHeight="1" x14ac:dyDescent="0.25">
      <c r="A351" s="465">
        <v>3</v>
      </c>
      <c r="B351" s="517" t="str">
        <f>IFERROR(VLOOKUP(A351,'Coverage Indicators - Section D'!$A$10:$Y$42,25,FALSE),"")</f>
        <v>MDR TB-2(M): Number of TB cases with RR-TB and/or MDR-TB notified</v>
      </c>
      <c r="C351" s="518" t="str">
        <f t="array" ref="C351">IFERROR(IF(INDEX('Disaggregation Records'!$E$95:$E$183,MATCH(RIGHT(Z351,255),RIGHT('Disaggregation Records'!$D$95:$D$183,255),0))=0,"",INDEX('Disaggregation Records'!$E$95:$E$183,MATCH(RIGHT(Z351,255),RIGHT('Disaggregation Records'!$D$95:$D$183,255),0))),"")</f>
        <v/>
      </c>
      <c r="D351" s="518" t="str">
        <f t="array" ref="D351">IFERROR(IF(INDEX('Disaggregation Records'!$F$95:$F$183,MATCH(RIGHT(Z351,255),RIGHT('Disaggregation Records'!$D$95:$D$183,255),0))=0,"",INDEX('Disaggregation Records'!$F$95:$F$183,MATCH(RIGHT(Z351,255),RIGHT('Disaggregation Records'!$D$95:$D$183,255),0))),"")</f>
        <v/>
      </c>
      <c r="E351" s="524" t="str">
        <f t="array" ref="E351">IFERROR(IF(INDEX('Disaggregation Data'!$K$315:$K$616,MATCH(RIGHT(X351,255),RIGHT('Disaggregation Data'!$J$315:$J$616,255),0))=0,"",INDEX('Disaggregation Data'!$K$315:$K$616,MATCH(RIGHT(X351,255),RIGHT('Disaggregation Data'!J$315:$J$616,255),0))),"")</f>
        <v/>
      </c>
      <c r="F351" s="525" t="str">
        <f t="array" ref="F351">IFERROR(IF(INDEX('Disaggregation Data'!$L$315:$L$616,MATCH(RIGHT(X351,255),RIGHT('Disaggregation Data'!$J$315:$J$616,255),0))=0,"",INDEX('Disaggregation Data'!$L$315:$L$616,MATCH(RIGHT(X351,255),RIGHT('Disaggregation Data'!J$315:$J$616,255),0))),"")</f>
        <v/>
      </c>
      <c r="G351" s="526" t="str">
        <f t="array" ref="G351">IFERROR(IF(INDEX('Disaggregation Data'!$M$315:$M$616,MATCH(RIGHT(X351,255),RIGHT('Disaggregation Data'!$J$315:$J$616,255),0))=0,(E351/F351)*100,INDEX('Disaggregation Data'!$M$315:$M$616,MATCH(RIGHT(X351,255),RIGHT('Disaggregation Data'!J$315:$J$616,255),0))),"")</f>
        <v/>
      </c>
      <c r="H351" s="425" t="str">
        <f t="array" ref="H351">IFERROR(IF(INDEX('Disaggregation Data'!$N$315:$N$616,MATCH(RIGHT(X351,255),RIGHT('Disaggregation Data'!$J$315:$J$616,255),0))=0,"",INDEX('Disaggregation Data'!$N$315:$N$616,MATCH(RIGHT(X351,255),RIGHT('Disaggregation Data'!J$315:$J$616,255),0))),"")</f>
        <v/>
      </c>
      <c r="I351" s="527"/>
      <c r="J351" s="527"/>
      <c r="K351" s="527"/>
      <c r="L351" s="527"/>
      <c r="M351" s="527"/>
      <c r="N351" s="527"/>
      <c r="O351" s="527"/>
      <c r="P351" s="527"/>
      <c r="Q351" s="527"/>
      <c r="R351" s="527"/>
      <c r="S351" s="527"/>
      <c r="T351" s="527"/>
      <c r="U351" s="425" t="str">
        <f t="array" ref="U351">IFERROR(IF(INDEX('Disaggregation Data'!$O$315:$O$616,MATCH(RIGHT(X351,255),RIGHT('Disaggregation Data'!$J$315:$J$616,255),0))=0,"",INDEX('Disaggregation Data'!$O$315:$O$616,MATCH(RIGHT(X351,255),RIGHT('Disaggregation Data'!J$315:$J$616,255),0))),"")</f>
        <v/>
      </c>
      <c r="V351" s="459" t="str">
        <f t="array" ref="V351">IFERROR(IF(INDEX('Disaggregation Data'!$P$315:$P$616,MATCH(RIGHT(X351,255),RIGHT('Disaggregation Data'!$J$315:$J$616,255),0))=0,"",INDEX('Disaggregation Data'!$P$315:$P$616,MATCH(RIGHT(X351,255),RIGHT('Disaggregation Data'!J$315:$J$616,255),0))),"")</f>
        <v/>
      </c>
      <c r="W351" s="521"/>
      <c r="X351" s="521" t="str">
        <f t="shared" si="24"/>
        <v>MDR TB-2(M): Number of TB cases with RR-TB and/or MDR-TB notified</v>
      </c>
      <c r="Y351" s="521">
        <f t="shared" si="25"/>
        <v>4</v>
      </c>
      <c r="Z351" s="521" t="str">
        <f t="shared" si="26"/>
        <v>MDR TB-2(M): Number of TB cases with RR-TB and/or MDR-TB notified-4</v>
      </c>
      <c r="AA351" s="521" t="b">
        <f t="shared" si="27"/>
        <v>1</v>
      </c>
      <c r="AB351" s="521" t="s">
        <v>1867</v>
      </c>
      <c r="AC351" s="521" t="str">
        <f t="array" ref="AC351">IFERROR(IF(INDEX('Disaggregation Records'!$G$95:$G$183,MATCH(RIGHT(Z351,255),RIGHT('Disaggregation Records'!$D$95:$D$183,255),0))=0,"",INDEX('Disaggregation Records'!$G$95:$G$183,MATCH(RIGHT(Z351,255),RIGHT('Disaggregation Records'!$D$95:$D$183,255),0))),"")</f>
        <v/>
      </c>
      <c r="AD351" s="521" t="s">
        <v>775</v>
      </c>
      <c r="AE351" s="184"/>
      <c r="AF351" s="523"/>
      <c r="AG351" s="523"/>
    </row>
    <row r="352" spans="1:33" ht="37.5" customHeight="1" x14ac:dyDescent="0.25">
      <c r="A352" s="465">
        <v>3</v>
      </c>
      <c r="B352" s="517" t="str">
        <f>IFERROR(VLOOKUP(A352,'Coverage Indicators - Section D'!$A$10:$Y$42,25,FALSE),"")</f>
        <v>MDR TB-2(M): Number of TB cases with RR-TB and/or MDR-TB notified</v>
      </c>
      <c r="C352" s="518" t="str">
        <f t="array" ref="C352">IFERROR(IF(INDEX('Disaggregation Records'!$E$95:$E$183,MATCH(RIGHT(Z352,255),RIGHT('Disaggregation Records'!$D$95:$D$183,255),0))=0,"",INDEX('Disaggregation Records'!$E$95:$E$183,MATCH(RIGHT(Z352,255),RIGHT('Disaggregation Records'!$D$95:$D$183,255),0))),"")</f>
        <v/>
      </c>
      <c r="D352" s="518" t="str">
        <f t="array" ref="D352">IFERROR(IF(INDEX('Disaggregation Records'!$F$95:$F$183,MATCH(RIGHT(Z352,255),RIGHT('Disaggregation Records'!$D$95:$D$183,255),0))=0,"",INDEX('Disaggregation Records'!$F$95:$F$183,MATCH(RIGHT(Z352,255),RIGHT('Disaggregation Records'!$D$95:$D$183,255),0))),"")</f>
        <v/>
      </c>
      <c r="E352" s="524" t="str">
        <f t="array" ref="E352">IFERROR(IF(INDEX('Disaggregation Data'!$K$315:$K$616,MATCH(RIGHT(X352,255),RIGHT('Disaggregation Data'!$J$315:$J$616,255),0))=0,"",INDEX('Disaggregation Data'!$K$315:$K$616,MATCH(RIGHT(X352,255),RIGHT('Disaggregation Data'!J$315:$J$616,255),0))),"")</f>
        <v/>
      </c>
      <c r="F352" s="525" t="str">
        <f t="array" ref="F352">IFERROR(IF(INDEX('Disaggregation Data'!$L$315:$L$616,MATCH(RIGHT(X352,255),RIGHT('Disaggregation Data'!$J$315:$J$616,255),0))=0,"",INDEX('Disaggregation Data'!$L$315:$L$616,MATCH(RIGHT(X352,255),RIGHT('Disaggregation Data'!J$315:$J$616,255),0))),"")</f>
        <v/>
      </c>
      <c r="G352" s="526" t="str">
        <f t="array" ref="G352">IFERROR(IF(INDEX('Disaggregation Data'!$M$315:$M$616,MATCH(RIGHT(X352,255),RIGHT('Disaggregation Data'!$J$315:$J$616,255),0))=0,(E352/F352)*100,INDEX('Disaggregation Data'!$M$315:$M$616,MATCH(RIGHT(X352,255),RIGHT('Disaggregation Data'!J$315:$J$616,255),0))),"")</f>
        <v/>
      </c>
      <c r="H352" s="425" t="str">
        <f t="array" ref="H352">IFERROR(IF(INDEX('Disaggregation Data'!$N$315:$N$616,MATCH(RIGHT(X352,255),RIGHT('Disaggregation Data'!$J$315:$J$616,255),0))=0,"",INDEX('Disaggregation Data'!$N$315:$N$616,MATCH(RIGHT(X352,255),RIGHT('Disaggregation Data'!J$315:$J$616,255),0))),"")</f>
        <v/>
      </c>
      <c r="I352" s="527"/>
      <c r="J352" s="527"/>
      <c r="K352" s="527"/>
      <c r="L352" s="527"/>
      <c r="M352" s="527"/>
      <c r="N352" s="527"/>
      <c r="O352" s="527"/>
      <c r="P352" s="527"/>
      <c r="Q352" s="527"/>
      <c r="R352" s="527"/>
      <c r="S352" s="527"/>
      <c r="T352" s="527"/>
      <c r="U352" s="425" t="str">
        <f t="array" ref="U352">IFERROR(IF(INDEX('Disaggregation Data'!$O$315:$O$616,MATCH(RIGHT(X352,255),RIGHT('Disaggregation Data'!$J$315:$J$616,255),0))=0,"",INDEX('Disaggregation Data'!$O$315:$O$616,MATCH(RIGHT(X352,255),RIGHT('Disaggregation Data'!J$315:$J$616,255),0))),"")</f>
        <v/>
      </c>
      <c r="V352" s="459" t="str">
        <f t="array" ref="V352">IFERROR(IF(INDEX('Disaggregation Data'!$P$315:$P$616,MATCH(RIGHT(X352,255),RIGHT('Disaggregation Data'!$J$315:$J$616,255),0))=0,"",INDEX('Disaggregation Data'!$P$315:$P$616,MATCH(RIGHT(X352,255),RIGHT('Disaggregation Data'!J$315:$J$616,255),0))),"")</f>
        <v/>
      </c>
      <c r="W352" s="521"/>
      <c r="X352" s="521" t="str">
        <f t="shared" si="24"/>
        <v>MDR TB-2(M): Number of TB cases with RR-TB and/or MDR-TB notified</v>
      </c>
      <c r="Y352" s="521">
        <f t="shared" si="25"/>
        <v>5</v>
      </c>
      <c r="Z352" s="521" t="str">
        <f t="shared" si="26"/>
        <v>MDR TB-2(M): Number of TB cases with RR-TB and/or MDR-TB notified-5</v>
      </c>
      <c r="AA352" s="521" t="b">
        <f t="shared" si="27"/>
        <v>1</v>
      </c>
      <c r="AB352" s="521" t="s">
        <v>1868</v>
      </c>
      <c r="AC352" s="521" t="str">
        <f t="array" ref="AC352">IFERROR(IF(INDEX('Disaggregation Records'!$G$95:$G$183,MATCH(RIGHT(Z352,255),RIGHT('Disaggregation Records'!$D$95:$D$183,255),0))=0,"",INDEX('Disaggregation Records'!$G$95:$G$183,MATCH(RIGHT(Z352,255),RIGHT('Disaggregation Records'!$D$95:$D$183,255),0))),"")</f>
        <v/>
      </c>
      <c r="AD352" s="521" t="s">
        <v>775</v>
      </c>
      <c r="AE352" s="184"/>
      <c r="AF352" s="523"/>
      <c r="AG352" s="523"/>
    </row>
    <row r="353" spans="1:33" ht="37.5" customHeight="1" x14ac:dyDescent="0.25">
      <c r="A353" s="465">
        <v>3</v>
      </c>
      <c r="B353" s="517" t="str">
        <f>IFERROR(VLOOKUP(A353,'Coverage Indicators - Section D'!$A$10:$Y$42,25,FALSE),"")</f>
        <v>MDR TB-2(M): Number of TB cases with RR-TB and/or MDR-TB notified</v>
      </c>
      <c r="C353" s="518" t="str">
        <f t="array" ref="C353">IFERROR(IF(INDEX('Disaggregation Records'!$E$95:$E$183,MATCH(RIGHT(Z353,255),RIGHT('Disaggregation Records'!$D$95:$D$183,255),0))=0,"",INDEX('Disaggregation Records'!$E$95:$E$183,MATCH(RIGHT(Z353,255),RIGHT('Disaggregation Records'!$D$95:$D$183,255),0))),"")</f>
        <v/>
      </c>
      <c r="D353" s="518" t="str">
        <f t="array" ref="D353">IFERROR(IF(INDEX('Disaggregation Records'!$F$95:$F$183,MATCH(RIGHT(Z353,255),RIGHT('Disaggregation Records'!$D$95:$D$183,255),0))=0,"",INDEX('Disaggregation Records'!$F$95:$F$183,MATCH(RIGHT(Z353,255),RIGHT('Disaggregation Records'!$D$95:$D$183,255),0))),"")</f>
        <v/>
      </c>
      <c r="E353" s="524" t="str">
        <f t="array" ref="E353">IFERROR(IF(INDEX('Disaggregation Data'!$K$315:$K$616,MATCH(RIGHT(X353,255),RIGHT('Disaggregation Data'!$J$315:$J$616,255),0))=0,"",INDEX('Disaggregation Data'!$K$315:$K$616,MATCH(RIGHT(X353,255),RIGHT('Disaggregation Data'!J$315:$J$616,255),0))),"")</f>
        <v/>
      </c>
      <c r="F353" s="525" t="str">
        <f t="array" ref="F353">IFERROR(IF(INDEX('Disaggregation Data'!$L$315:$L$616,MATCH(RIGHT(X353,255),RIGHT('Disaggregation Data'!$J$315:$J$616,255),0))=0,"",INDEX('Disaggregation Data'!$L$315:$L$616,MATCH(RIGHT(X353,255),RIGHT('Disaggregation Data'!J$315:$J$616,255),0))),"")</f>
        <v/>
      </c>
      <c r="G353" s="526" t="str">
        <f t="array" ref="G353">IFERROR(IF(INDEX('Disaggregation Data'!$M$315:$M$616,MATCH(RIGHT(X353,255),RIGHT('Disaggregation Data'!$J$315:$J$616,255),0))=0,(E353/F353)*100,INDEX('Disaggregation Data'!$M$315:$M$616,MATCH(RIGHT(X353,255),RIGHT('Disaggregation Data'!J$315:$J$616,255),0))),"")</f>
        <v/>
      </c>
      <c r="H353" s="425" t="str">
        <f t="array" ref="H353">IFERROR(IF(INDEX('Disaggregation Data'!$N$315:$N$616,MATCH(RIGHT(X353,255),RIGHT('Disaggregation Data'!$J$315:$J$616,255),0))=0,"",INDEX('Disaggregation Data'!$N$315:$N$616,MATCH(RIGHT(X353,255),RIGHT('Disaggregation Data'!J$315:$J$616,255),0))),"")</f>
        <v/>
      </c>
      <c r="I353" s="527"/>
      <c r="J353" s="527"/>
      <c r="K353" s="527"/>
      <c r="L353" s="527"/>
      <c r="M353" s="527"/>
      <c r="N353" s="527"/>
      <c r="O353" s="527"/>
      <c r="P353" s="527"/>
      <c r="Q353" s="527"/>
      <c r="R353" s="527"/>
      <c r="S353" s="527"/>
      <c r="T353" s="527"/>
      <c r="U353" s="425" t="str">
        <f t="array" ref="U353">IFERROR(IF(INDEX('Disaggregation Data'!$O$315:$O$616,MATCH(RIGHT(X353,255),RIGHT('Disaggregation Data'!$J$315:$J$616,255),0))=0,"",INDEX('Disaggregation Data'!$O$315:$O$616,MATCH(RIGHT(X353,255),RIGHT('Disaggregation Data'!J$315:$J$616,255),0))),"")</f>
        <v/>
      </c>
      <c r="V353" s="459" t="str">
        <f t="array" ref="V353">IFERROR(IF(INDEX('Disaggregation Data'!$P$315:$P$616,MATCH(RIGHT(X353,255),RIGHT('Disaggregation Data'!$J$315:$J$616,255),0))=0,"",INDEX('Disaggregation Data'!$P$315:$P$616,MATCH(RIGHT(X353,255),RIGHT('Disaggregation Data'!J$315:$J$616,255),0))),"")</f>
        <v/>
      </c>
      <c r="W353" s="521"/>
      <c r="X353" s="521" t="str">
        <f t="shared" si="24"/>
        <v>MDR TB-2(M): Number of TB cases with RR-TB and/or MDR-TB notified</v>
      </c>
      <c r="Y353" s="521">
        <f t="shared" si="25"/>
        <v>6</v>
      </c>
      <c r="Z353" s="521" t="str">
        <f t="shared" si="26"/>
        <v>MDR TB-2(M): Number of TB cases with RR-TB and/or MDR-TB notified-6</v>
      </c>
      <c r="AA353" s="521" t="b">
        <f t="shared" si="27"/>
        <v>1</v>
      </c>
      <c r="AB353" s="521" t="s">
        <v>1869</v>
      </c>
      <c r="AC353" s="521" t="str">
        <f t="array" ref="AC353">IFERROR(IF(INDEX('Disaggregation Records'!$G$95:$G$183,MATCH(RIGHT(Z353,255),RIGHT('Disaggregation Records'!$D$95:$D$183,255),0))=0,"",INDEX('Disaggregation Records'!$G$95:$G$183,MATCH(RIGHT(Z353,255),RIGHT('Disaggregation Records'!$D$95:$D$183,255),0))),"")</f>
        <v/>
      </c>
      <c r="AD353" s="521" t="s">
        <v>775</v>
      </c>
      <c r="AE353" s="184"/>
      <c r="AF353" s="523"/>
      <c r="AG353" s="523"/>
    </row>
    <row r="354" spans="1:33" ht="37.5" customHeight="1" x14ac:dyDescent="0.25">
      <c r="A354" s="465">
        <v>3</v>
      </c>
      <c r="B354" s="517" t="str">
        <f>IFERROR(VLOOKUP(A354,'Coverage Indicators - Section D'!$A$10:$Y$42,25,FALSE),"")</f>
        <v>MDR TB-2(M): Number of TB cases with RR-TB and/or MDR-TB notified</v>
      </c>
      <c r="C354" s="518" t="str">
        <f t="array" ref="C354">IFERROR(IF(INDEX('Disaggregation Records'!$E$95:$E$183,MATCH(RIGHT(Z354,255),RIGHT('Disaggregation Records'!$D$95:$D$183,255),0))=0,"",INDEX('Disaggregation Records'!$E$95:$E$183,MATCH(RIGHT(Z354,255),RIGHT('Disaggregation Records'!$D$95:$D$183,255),0))),"")</f>
        <v/>
      </c>
      <c r="D354" s="518" t="str">
        <f t="array" ref="D354">IFERROR(IF(INDEX('Disaggregation Records'!$F$95:$F$183,MATCH(RIGHT(Z354,255),RIGHT('Disaggregation Records'!$D$95:$D$183,255),0))=0,"",INDEX('Disaggregation Records'!$F$95:$F$183,MATCH(RIGHT(Z354,255),RIGHT('Disaggregation Records'!$D$95:$D$183,255),0))),"")</f>
        <v/>
      </c>
      <c r="E354" s="524" t="str">
        <f t="array" ref="E354">IFERROR(IF(INDEX('Disaggregation Data'!$K$315:$K$616,MATCH(RIGHT(X354,255),RIGHT('Disaggregation Data'!$J$315:$J$616,255),0))=0,"",INDEX('Disaggregation Data'!$K$315:$K$616,MATCH(RIGHT(X354,255),RIGHT('Disaggregation Data'!J$315:$J$616,255),0))),"")</f>
        <v/>
      </c>
      <c r="F354" s="525" t="str">
        <f t="array" ref="F354">IFERROR(IF(INDEX('Disaggregation Data'!$L$315:$L$616,MATCH(RIGHT(X354,255),RIGHT('Disaggregation Data'!$J$315:$J$616,255),0))=0,"",INDEX('Disaggregation Data'!$L$315:$L$616,MATCH(RIGHT(X354,255),RIGHT('Disaggregation Data'!J$315:$J$616,255),0))),"")</f>
        <v/>
      </c>
      <c r="G354" s="526" t="str">
        <f t="array" ref="G354">IFERROR(IF(INDEX('Disaggregation Data'!$M$315:$M$616,MATCH(RIGHT(X354,255),RIGHT('Disaggregation Data'!$J$315:$J$616,255),0))=0,(E354/F354)*100,INDEX('Disaggregation Data'!$M$315:$M$616,MATCH(RIGHT(X354,255),RIGHT('Disaggregation Data'!J$315:$J$616,255),0))),"")</f>
        <v/>
      </c>
      <c r="H354" s="425" t="str">
        <f t="array" ref="H354">IFERROR(IF(INDEX('Disaggregation Data'!$N$315:$N$616,MATCH(RIGHT(X354,255),RIGHT('Disaggregation Data'!$J$315:$J$616,255),0))=0,"",INDEX('Disaggregation Data'!$N$315:$N$616,MATCH(RIGHT(X354,255),RIGHT('Disaggregation Data'!J$315:$J$616,255),0))),"")</f>
        <v/>
      </c>
      <c r="I354" s="527"/>
      <c r="J354" s="527"/>
      <c r="K354" s="527"/>
      <c r="L354" s="527"/>
      <c r="M354" s="527"/>
      <c r="N354" s="527"/>
      <c r="O354" s="527"/>
      <c r="P354" s="527"/>
      <c r="Q354" s="527"/>
      <c r="R354" s="527"/>
      <c r="S354" s="527"/>
      <c r="T354" s="527"/>
      <c r="U354" s="425" t="str">
        <f t="array" ref="U354">IFERROR(IF(INDEX('Disaggregation Data'!$O$315:$O$616,MATCH(RIGHT(X354,255),RIGHT('Disaggregation Data'!$J$315:$J$616,255),0))=0,"",INDEX('Disaggregation Data'!$O$315:$O$616,MATCH(RIGHT(X354,255),RIGHT('Disaggregation Data'!J$315:$J$616,255),0))),"")</f>
        <v/>
      </c>
      <c r="V354" s="459" t="str">
        <f t="array" ref="V354">IFERROR(IF(INDEX('Disaggregation Data'!$P$315:$P$616,MATCH(RIGHT(X354,255),RIGHT('Disaggregation Data'!$J$315:$J$616,255),0))=0,"",INDEX('Disaggregation Data'!$P$315:$P$616,MATCH(RIGHT(X354,255),RIGHT('Disaggregation Data'!J$315:$J$616,255),0))),"")</f>
        <v/>
      </c>
      <c r="W354" s="521"/>
      <c r="X354" s="521" t="str">
        <f t="shared" si="24"/>
        <v>MDR TB-2(M): Number of TB cases with RR-TB and/or MDR-TB notified</v>
      </c>
      <c r="Y354" s="521">
        <f t="shared" si="25"/>
        <v>7</v>
      </c>
      <c r="Z354" s="521" t="str">
        <f t="shared" si="26"/>
        <v>MDR TB-2(M): Number of TB cases with RR-TB and/or MDR-TB notified-7</v>
      </c>
      <c r="AA354" s="521" t="b">
        <f t="shared" si="27"/>
        <v>1</v>
      </c>
      <c r="AB354" s="521" t="s">
        <v>1870</v>
      </c>
      <c r="AC354" s="521" t="str">
        <f t="array" ref="AC354">IFERROR(IF(INDEX('Disaggregation Records'!$G$95:$G$183,MATCH(RIGHT(Z354,255),RIGHT('Disaggregation Records'!$D$95:$D$183,255),0))=0,"",INDEX('Disaggregation Records'!$G$95:$G$183,MATCH(RIGHT(Z354,255),RIGHT('Disaggregation Records'!$D$95:$D$183,255),0))),"")</f>
        <v/>
      </c>
      <c r="AD354" s="521" t="s">
        <v>775</v>
      </c>
      <c r="AE354" s="184"/>
      <c r="AF354" s="523"/>
      <c r="AG354" s="523"/>
    </row>
    <row r="355" spans="1:33" ht="37.5" customHeight="1" x14ac:dyDescent="0.25">
      <c r="A355" s="465">
        <v>3</v>
      </c>
      <c r="B355" s="517" t="str">
        <f>IFERROR(VLOOKUP(A355,'Coverage Indicators - Section D'!$A$10:$Y$42,25,FALSE),"")</f>
        <v>MDR TB-2(M): Number of TB cases with RR-TB and/or MDR-TB notified</v>
      </c>
      <c r="C355" s="518" t="str">
        <f t="array" ref="C355">IFERROR(IF(INDEX('Disaggregation Records'!$E$95:$E$183,MATCH(RIGHT(Z355,255),RIGHT('Disaggregation Records'!$D$95:$D$183,255),0))=0,"",INDEX('Disaggregation Records'!$E$95:$E$183,MATCH(RIGHT(Z355,255),RIGHT('Disaggregation Records'!$D$95:$D$183,255),0))),"")</f>
        <v/>
      </c>
      <c r="D355" s="518" t="str">
        <f t="array" ref="D355">IFERROR(IF(INDEX('Disaggregation Records'!$F$95:$F$183,MATCH(RIGHT(Z355,255),RIGHT('Disaggregation Records'!$D$95:$D$183,255),0))=0,"",INDEX('Disaggregation Records'!$F$95:$F$183,MATCH(RIGHT(Z355,255),RIGHT('Disaggregation Records'!$D$95:$D$183,255),0))),"")</f>
        <v/>
      </c>
      <c r="E355" s="524" t="str">
        <f t="array" ref="E355">IFERROR(IF(INDEX('Disaggregation Data'!$K$315:$K$616,MATCH(RIGHT(X355,255),RIGHT('Disaggregation Data'!$J$315:$J$616,255),0))=0,"",INDEX('Disaggregation Data'!$K$315:$K$616,MATCH(RIGHT(X355,255),RIGHT('Disaggregation Data'!J$315:$J$616,255),0))),"")</f>
        <v/>
      </c>
      <c r="F355" s="525" t="str">
        <f t="array" ref="F355">IFERROR(IF(INDEX('Disaggregation Data'!$L$315:$L$616,MATCH(RIGHT(X355,255),RIGHT('Disaggregation Data'!$J$315:$J$616,255),0))=0,"",INDEX('Disaggregation Data'!$L$315:$L$616,MATCH(RIGHT(X355,255),RIGHT('Disaggregation Data'!J$315:$J$616,255),0))),"")</f>
        <v/>
      </c>
      <c r="G355" s="526" t="str">
        <f t="array" ref="G355">IFERROR(IF(INDEX('Disaggregation Data'!$M$315:$M$616,MATCH(RIGHT(X355,255),RIGHT('Disaggregation Data'!$J$315:$J$616,255),0))=0,(E355/F355)*100,INDEX('Disaggregation Data'!$M$315:$M$616,MATCH(RIGHT(X355,255),RIGHT('Disaggregation Data'!J$315:$J$616,255),0))),"")</f>
        <v/>
      </c>
      <c r="H355" s="425" t="str">
        <f t="array" ref="H355">IFERROR(IF(INDEX('Disaggregation Data'!$N$315:$N$616,MATCH(RIGHT(X355,255),RIGHT('Disaggregation Data'!$J$315:$J$616,255),0))=0,"",INDEX('Disaggregation Data'!$N$315:$N$616,MATCH(RIGHT(X355,255),RIGHT('Disaggregation Data'!J$315:$J$616,255),0))),"")</f>
        <v/>
      </c>
      <c r="I355" s="527"/>
      <c r="J355" s="527"/>
      <c r="K355" s="527"/>
      <c r="L355" s="527"/>
      <c r="M355" s="527"/>
      <c r="N355" s="527"/>
      <c r="O355" s="527"/>
      <c r="P355" s="527"/>
      <c r="Q355" s="527"/>
      <c r="R355" s="527"/>
      <c r="S355" s="527"/>
      <c r="T355" s="527"/>
      <c r="U355" s="425" t="str">
        <f t="array" ref="U355">IFERROR(IF(INDEX('Disaggregation Data'!$O$315:$O$616,MATCH(RIGHT(X355,255),RIGHT('Disaggregation Data'!$J$315:$J$616,255),0))=0,"",INDEX('Disaggregation Data'!$O$315:$O$616,MATCH(RIGHT(X355,255),RIGHT('Disaggregation Data'!J$315:$J$616,255),0))),"")</f>
        <v/>
      </c>
      <c r="V355" s="459" t="str">
        <f t="array" ref="V355">IFERROR(IF(INDEX('Disaggregation Data'!$P$315:$P$616,MATCH(RIGHT(X355,255),RIGHT('Disaggregation Data'!$J$315:$J$616,255),0))=0,"",INDEX('Disaggregation Data'!$P$315:$P$616,MATCH(RIGHT(X355,255),RIGHT('Disaggregation Data'!J$315:$J$616,255),0))),"")</f>
        <v/>
      </c>
      <c r="W355" s="521"/>
      <c r="X355" s="521" t="str">
        <f t="shared" si="24"/>
        <v>MDR TB-2(M): Number of TB cases with RR-TB and/or MDR-TB notified</v>
      </c>
      <c r="Y355" s="521">
        <f t="shared" si="25"/>
        <v>8</v>
      </c>
      <c r="Z355" s="521" t="str">
        <f t="shared" si="26"/>
        <v>MDR TB-2(M): Number of TB cases with RR-TB and/or MDR-TB notified-8</v>
      </c>
      <c r="AA355" s="521" t="b">
        <f t="shared" si="27"/>
        <v>1</v>
      </c>
      <c r="AB355" s="521" t="s">
        <v>1871</v>
      </c>
      <c r="AC355" s="521" t="str">
        <f t="array" ref="AC355">IFERROR(IF(INDEX('Disaggregation Records'!$G$95:$G$183,MATCH(RIGHT(Z355,255),RIGHT('Disaggregation Records'!$D$95:$D$183,255),0))=0,"",INDEX('Disaggregation Records'!$G$95:$G$183,MATCH(RIGHT(Z355,255),RIGHT('Disaggregation Records'!$D$95:$D$183,255),0))),"")</f>
        <v/>
      </c>
      <c r="AD355" s="521" t="s">
        <v>775</v>
      </c>
      <c r="AE355" s="184"/>
      <c r="AF355" s="523"/>
      <c r="AG355" s="523"/>
    </row>
    <row r="356" spans="1:33" ht="37.5" customHeight="1" x14ac:dyDescent="0.25">
      <c r="A356" s="465">
        <v>3</v>
      </c>
      <c r="B356" s="517" t="str">
        <f>IFERROR(VLOOKUP(A356,'Coverage Indicators - Section D'!$A$10:$Y$42,25,FALSE),"")</f>
        <v>MDR TB-2(M): Number of TB cases with RR-TB and/or MDR-TB notified</v>
      </c>
      <c r="C356" s="518" t="str">
        <f t="array" ref="C356">IFERROR(IF(INDEX('Disaggregation Records'!$E$95:$E$183,MATCH(RIGHT(Z356,255),RIGHT('Disaggregation Records'!$D$95:$D$183,255),0))=0,"",INDEX('Disaggregation Records'!$E$95:$E$183,MATCH(RIGHT(Z356,255),RIGHT('Disaggregation Records'!$D$95:$D$183,255),0))),"")</f>
        <v/>
      </c>
      <c r="D356" s="518" t="str">
        <f t="array" ref="D356">IFERROR(IF(INDEX('Disaggregation Records'!$F$95:$F$183,MATCH(RIGHT(Z356,255),RIGHT('Disaggregation Records'!$D$95:$D$183,255),0))=0,"",INDEX('Disaggregation Records'!$F$95:$F$183,MATCH(RIGHT(Z356,255),RIGHT('Disaggregation Records'!$D$95:$D$183,255),0))),"")</f>
        <v/>
      </c>
      <c r="E356" s="524" t="str">
        <f t="array" ref="E356">IFERROR(IF(INDEX('Disaggregation Data'!$K$315:$K$616,MATCH(RIGHT(X356,255),RIGHT('Disaggregation Data'!$J$315:$J$616,255),0))=0,"",INDEX('Disaggregation Data'!$K$315:$K$616,MATCH(RIGHT(X356,255),RIGHT('Disaggregation Data'!J$315:$J$616,255),0))),"")</f>
        <v/>
      </c>
      <c r="F356" s="525" t="str">
        <f t="array" ref="F356">IFERROR(IF(INDEX('Disaggregation Data'!$L$315:$L$616,MATCH(RIGHT(X356,255),RIGHT('Disaggregation Data'!$J$315:$J$616,255),0))=0,"",INDEX('Disaggregation Data'!$L$315:$L$616,MATCH(RIGHT(X356,255),RIGHT('Disaggregation Data'!J$315:$J$616,255),0))),"")</f>
        <v/>
      </c>
      <c r="G356" s="526" t="str">
        <f t="array" ref="G356">IFERROR(IF(INDEX('Disaggregation Data'!$M$315:$M$616,MATCH(RIGHT(X356,255),RIGHT('Disaggregation Data'!$J$315:$J$616,255),0))=0,(E356/F356)*100,INDEX('Disaggregation Data'!$M$315:$M$616,MATCH(RIGHT(X356,255),RIGHT('Disaggregation Data'!J$315:$J$616,255),0))),"")</f>
        <v/>
      </c>
      <c r="H356" s="425" t="str">
        <f t="array" ref="H356">IFERROR(IF(INDEX('Disaggregation Data'!$N$315:$N$616,MATCH(RIGHT(X356,255),RIGHT('Disaggregation Data'!$J$315:$J$616,255),0))=0,"",INDEX('Disaggregation Data'!$N$315:$N$616,MATCH(RIGHT(X356,255),RIGHT('Disaggregation Data'!J$315:$J$616,255),0))),"")</f>
        <v/>
      </c>
      <c r="I356" s="527"/>
      <c r="J356" s="527"/>
      <c r="K356" s="527"/>
      <c r="L356" s="527"/>
      <c r="M356" s="527"/>
      <c r="N356" s="527"/>
      <c r="O356" s="527"/>
      <c r="P356" s="527"/>
      <c r="Q356" s="527"/>
      <c r="R356" s="527"/>
      <c r="S356" s="527"/>
      <c r="T356" s="527"/>
      <c r="U356" s="425" t="str">
        <f t="array" ref="U356">IFERROR(IF(INDEX('Disaggregation Data'!$O$315:$O$616,MATCH(RIGHT(X356,255),RIGHT('Disaggregation Data'!$J$315:$J$616,255),0))=0,"",INDEX('Disaggregation Data'!$O$315:$O$616,MATCH(RIGHT(X356,255),RIGHT('Disaggregation Data'!J$315:$J$616,255),0))),"")</f>
        <v/>
      </c>
      <c r="V356" s="459" t="str">
        <f t="array" ref="V356">IFERROR(IF(INDEX('Disaggregation Data'!$P$315:$P$616,MATCH(RIGHT(X356,255),RIGHT('Disaggregation Data'!$J$315:$J$616,255),0))=0,"",INDEX('Disaggregation Data'!$P$315:$P$616,MATCH(RIGHT(X356,255),RIGHT('Disaggregation Data'!J$315:$J$616,255),0))),"")</f>
        <v/>
      </c>
      <c r="W356" s="521"/>
      <c r="X356" s="521" t="str">
        <f t="shared" si="24"/>
        <v>MDR TB-2(M): Number of TB cases with RR-TB and/or MDR-TB notified</v>
      </c>
      <c r="Y356" s="521">
        <f t="shared" si="25"/>
        <v>9</v>
      </c>
      <c r="Z356" s="521" t="str">
        <f t="shared" si="26"/>
        <v>MDR TB-2(M): Number of TB cases with RR-TB and/or MDR-TB notified-9</v>
      </c>
      <c r="AA356" s="521" t="b">
        <f t="shared" si="27"/>
        <v>1</v>
      </c>
      <c r="AB356" s="521" t="s">
        <v>1872</v>
      </c>
      <c r="AC356" s="521" t="str">
        <f t="array" ref="AC356">IFERROR(IF(INDEX('Disaggregation Records'!$G$95:$G$183,MATCH(RIGHT(Z356,255),RIGHT('Disaggregation Records'!$D$95:$D$183,255),0))=0,"",INDEX('Disaggregation Records'!$G$95:$G$183,MATCH(RIGHT(Z356,255),RIGHT('Disaggregation Records'!$D$95:$D$183,255),0))),"")</f>
        <v/>
      </c>
      <c r="AD356" s="521" t="s">
        <v>775</v>
      </c>
      <c r="AE356" s="184"/>
      <c r="AF356" s="523"/>
      <c r="AG356" s="523"/>
    </row>
    <row r="357" spans="1:33" ht="37.5" customHeight="1" x14ac:dyDescent="0.25">
      <c r="A357" s="465">
        <v>4</v>
      </c>
      <c r="B357" s="517" t="str">
        <f>IFERROR(VLOOKUP(A357,'Coverage Indicators - Section D'!$A$10:$Y$42,25,FALSE),"")</f>
        <v>MDR TB-3(M): Number of cases with RR-TB and/or MDR-TB that began second-line treatment</v>
      </c>
      <c r="C357" s="518" t="str">
        <f t="array" ref="C357">IFERROR(IF(INDEX('Disaggregation Records'!$E$95:$E$183,MATCH(RIGHT(Z357,255),RIGHT('Disaggregation Records'!$D$95:$D$183,255),0))=0,"",INDEX('Disaggregation Records'!$E$95:$E$183,MATCH(RIGHT(Z357,255),RIGHT('Disaggregation Records'!$D$95:$D$183,255),0))),"")</f>
        <v>Age</v>
      </c>
      <c r="D357" s="518" t="str">
        <f t="array" ref="D357">IFERROR(IF(INDEX('Disaggregation Records'!$F$95:$F$183,MATCH(RIGHT(Z357,255),RIGHT('Disaggregation Records'!$D$95:$D$183,255),0))=0,"",INDEX('Disaggregation Records'!$F$95:$F$183,MATCH(RIGHT(Z357,255),RIGHT('Disaggregation Records'!$D$95:$D$183,255),0))),"")</f>
        <v>15+</v>
      </c>
      <c r="E357" s="524">
        <v>0</v>
      </c>
      <c r="F357" s="525" t="str">
        <f t="array" ref="F357">IFERROR(IF(INDEX('Disaggregation Data'!$L$315:$L$616,MATCH(RIGHT(X357,255),RIGHT('Disaggregation Data'!$J$315:$J$616,255),0))=0,"",INDEX('Disaggregation Data'!$L$315:$L$616,MATCH(RIGHT(X357,255),RIGHT('Disaggregation Data'!J$315:$J$616,255),0))),"")</f>
        <v/>
      </c>
      <c r="G357" s="526" t="str">
        <f t="array" ref="G357">IFERROR(IF(INDEX('Disaggregation Data'!$M$315:$M$616,MATCH(RIGHT(X357,255),RIGHT('Disaggregation Data'!$J$315:$J$616,255),0))=0,(E357/F357)*100,INDEX('Disaggregation Data'!$M$315:$M$616,MATCH(RIGHT(X357,255),RIGHT('Disaggregation Data'!J$315:$J$616,255),0))),"")</f>
        <v/>
      </c>
      <c r="H357" s="425" t="s">
        <v>371</v>
      </c>
      <c r="I357" s="527"/>
      <c r="J357" s="527"/>
      <c r="K357" s="527"/>
      <c r="L357" s="527"/>
      <c r="M357" s="527"/>
      <c r="N357" s="527"/>
      <c r="O357" s="527"/>
      <c r="P357" s="527"/>
      <c r="Q357" s="527"/>
      <c r="R357" s="527"/>
      <c r="S357" s="527"/>
      <c r="T357" s="527"/>
      <c r="U357" s="425" t="str">
        <f t="array" ref="U357">IFERROR(IF(INDEX('Disaggregation Data'!$O$315:$O$616,MATCH(RIGHT(X357,255),RIGHT('Disaggregation Data'!$J$315:$J$616,255),0))=0,"",INDEX('Disaggregation Data'!$O$315:$O$616,MATCH(RIGHT(X357,255),RIGHT('Disaggregation Data'!J$315:$J$616,255),0))),"")</f>
        <v/>
      </c>
      <c r="V357" s="459" t="str">
        <f t="array" ref="V357">IFERROR(IF(INDEX('Disaggregation Data'!$P$315:$P$616,MATCH(RIGHT(X357,255),RIGHT('Disaggregation Data'!$J$315:$J$616,255),0))=0,"",INDEX('Disaggregation Data'!$P$315:$P$616,MATCH(RIGHT(X357,255),RIGHT('Disaggregation Data'!J$315:$J$616,255),0))),"")</f>
        <v/>
      </c>
      <c r="W357" s="521"/>
      <c r="X357" s="521" t="str">
        <f t="shared" si="24"/>
        <v>MDR TB-3(M): Number of cases with RR-TB and/or MDR-TB that began second-line treatmentAge15+</v>
      </c>
      <c r="Y357" s="521">
        <f t="shared" si="25"/>
        <v>0</v>
      </c>
      <c r="Z357" s="521" t="str">
        <f t="shared" si="26"/>
        <v>MDR TB-3(M): Number of cases with RR-TB and/or MDR-TB that began second-line treatment-0</v>
      </c>
      <c r="AA357" s="521" t="b">
        <f t="shared" si="27"/>
        <v>1</v>
      </c>
      <c r="AB357" s="521" t="s">
        <v>1873</v>
      </c>
      <c r="AC357" s="521" t="str">
        <f t="array" ref="AC357">IFERROR(IF(INDEX('Disaggregation Records'!$G$95:$G$183,MATCH(RIGHT(Z357,255),RIGHT('Disaggregation Records'!$D$95:$D$183,255),0))=0,"",INDEX('Disaggregation Records'!$G$95:$G$183,MATCH(RIGHT(Z357,255),RIGHT('Disaggregation Records'!$D$95:$D$183,255),0))),"")</f>
        <v>a1L36000000zoNLEAY</v>
      </c>
      <c r="AD357" s="521" t="s">
        <v>776</v>
      </c>
      <c r="AE357" s="184"/>
      <c r="AF357" s="523" t="s">
        <v>4046</v>
      </c>
      <c r="AG357" s="523" t="s">
        <v>4047</v>
      </c>
    </row>
    <row r="358" spans="1:33" ht="37.5" customHeight="1" x14ac:dyDescent="0.25">
      <c r="A358" s="465">
        <v>4</v>
      </c>
      <c r="B358" s="517" t="str">
        <f>IFERROR(VLOOKUP(A358,'Coverage Indicators - Section D'!$A$10:$Y$42,25,FALSE),"")</f>
        <v>MDR TB-3(M): Number of cases with RR-TB and/or MDR-TB that began second-line treatment</v>
      </c>
      <c r="C358" s="518" t="str">
        <f t="array" ref="C358">IFERROR(IF(INDEX('Disaggregation Records'!$E$95:$E$183,MATCH(RIGHT(Z358,255),RIGHT('Disaggregation Records'!$D$95:$D$183,255),0))=0,"",INDEX('Disaggregation Records'!$E$95:$E$183,MATCH(RIGHT(Z358,255),RIGHT('Disaggregation Records'!$D$95:$D$183,255),0))),"")</f>
        <v>Age</v>
      </c>
      <c r="D358" s="518" t="str">
        <f t="array" ref="D358">IFERROR(IF(INDEX('Disaggregation Records'!$F$95:$F$183,MATCH(RIGHT(Z358,255),RIGHT('Disaggregation Records'!$D$95:$D$183,255),0))=0,"",INDEX('Disaggregation Records'!$F$95:$F$183,MATCH(RIGHT(Z358,255),RIGHT('Disaggregation Records'!$D$95:$D$183,255),0))),"")</f>
        <v>U15</v>
      </c>
      <c r="E358" s="524">
        <v>0</v>
      </c>
      <c r="F358" s="525" t="str">
        <f t="array" ref="F358">IFERROR(IF(INDEX('Disaggregation Data'!$L$315:$L$616,MATCH(RIGHT(X358,255),RIGHT('Disaggregation Data'!$J$315:$J$616,255),0))=0,"",INDEX('Disaggregation Data'!$L$315:$L$616,MATCH(RIGHT(X358,255),RIGHT('Disaggregation Data'!J$315:$J$616,255),0))),"")</f>
        <v/>
      </c>
      <c r="G358" s="526" t="str">
        <f t="array" ref="G358">IFERROR(IF(INDEX('Disaggregation Data'!$M$315:$M$616,MATCH(RIGHT(X358,255),RIGHT('Disaggregation Data'!$J$315:$J$616,255),0))=0,(E358/F358)*100,INDEX('Disaggregation Data'!$M$315:$M$616,MATCH(RIGHT(X358,255),RIGHT('Disaggregation Data'!J$315:$J$616,255),0))),"")</f>
        <v/>
      </c>
      <c r="H358" s="425" t="s">
        <v>371</v>
      </c>
      <c r="I358" s="527"/>
      <c r="J358" s="527"/>
      <c r="K358" s="527"/>
      <c r="L358" s="527"/>
      <c r="M358" s="527"/>
      <c r="N358" s="527"/>
      <c r="O358" s="527"/>
      <c r="P358" s="527"/>
      <c r="Q358" s="527"/>
      <c r="R358" s="527"/>
      <c r="S358" s="527"/>
      <c r="T358" s="527"/>
      <c r="U358" s="425" t="str">
        <f t="array" ref="U358">IFERROR(IF(INDEX('Disaggregation Data'!$O$315:$O$616,MATCH(RIGHT(X358,255),RIGHT('Disaggregation Data'!$J$315:$J$616,255),0))=0,"",INDEX('Disaggregation Data'!$O$315:$O$616,MATCH(RIGHT(X358,255),RIGHT('Disaggregation Data'!J$315:$J$616,255),0))),"")</f>
        <v/>
      </c>
      <c r="V358" s="459" t="str">
        <f t="array" ref="V358">IFERROR(IF(INDEX('Disaggregation Data'!$P$315:$P$616,MATCH(RIGHT(X358,255),RIGHT('Disaggregation Data'!$J$315:$J$616,255),0))=0,"",INDEX('Disaggregation Data'!$P$315:$P$616,MATCH(RIGHT(X358,255),RIGHT('Disaggregation Data'!J$315:$J$616,255),0))),"")</f>
        <v/>
      </c>
      <c r="W358" s="521"/>
      <c r="X358" s="521" t="str">
        <f t="shared" si="24"/>
        <v>MDR TB-3(M): Number of cases with RR-TB and/or MDR-TB that began second-line treatmentAgeU15</v>
      </c>
      <c r="Y358" s="521">
        <f t="shared" si="25"/>
        <v>1</v>
      </c>
      <c r="Z358" s="521" t="str">
        <f t="shared" si="26"/>
        <v>MDR TB-3(M): Number of cases with RR-TB and/or MDR-TB that began second-line treatment-1</v>
      </c>
      <c r="AA358" s="521" t="b">
        <f t="shared" si="27"/>
        <v>1</v>
      </c>
      <c r="AB358" s="521" t="s">
        <v>1874</v>
      </c>
      <c r="AC358" s="521" t="str">
        <f t="array" ref="AC358">IFERROR(IF(INDEX('Disaggregation Records'!$G$95:$G$183,MATCH(RIGHT(Z358,255),RIGHT('Disaggregation Records'!$D$95:$D$183,255),0))=0,"",INDEX('Disaggregation Records'!$G$95:$G$183,MATCH(RIGHT(Z358,255),RIGHT('Disaggregation Records'!$D$95:$D$183,255),0))),"")</f>
        <v>a1L36000000zoNKEAY</v>
      </c>
      <c r="AD358" s="521" t="s">
        <v>776</v>
      </c>
      <c r="AE358" s="184"/>
      <c r="AF358" s="523" t="s">
        <v>4049</v>
      </c>
      <c r="AG358" s="523" t="s">
        <v>4048</v>
      </c>
    </row>
    <row r="359" spans="1:33" ht="37.5" customHeight="1" x14ac:dyDescent="0.25">
      <c r="A359" s="465">
        <v>4</v>
      </c>
      <c r="B359" s="517" t="str">
        <f>IFERROR(VLOOKUP(A359,'Coverage Indicators - Section D'!$A$10:$Y$42,25,FALSE),"")</f>
        <v>MDR TB-3(M): Number of cases with RR-TB and/or MDR-TB that began second-line treatment</v>
      </c>
      <c r="C359" s="518" t="str">
        <f t="array" ref="C359">IFERROR(IF(INDEX('Disaggregation Records'!$E$95:$E$183,MATCH(RIGHT(Z359,255),RIGHT('Disaggregation Records'!$D$95:$D$183,255),0))=0,"",INDEX('Disaggregation Records'!$E$95:$E$183,MATCH(RIGHT(Z359,255),RIGHT('Disaggregation Records'!$D$95:$D$183,255),0))),"")</f>
        <v>Gender</v>
      </c>
      <c r="D359" s="518" t="str">
        <f t="array" ref="D359">IFERROR(IF(INDEX('Disaggregation Records'!$F$95:$F$183,MATCH(RIGHT(Z359,255),RIGHT('Disaggregation Records'!$D$95:$D$183,255),0))=0,"",INDEX('Disaggregation Records'!$F$95:$F$183,MATCH(RIGHT(Z359,255),RIGHT('Disaggregation Records'!$D$95:$D$183,255),0))),"")</f>
        <v>Female</v>
      </c>
      <c r="E359" s="524">
        <v>42</v>
      </c>
      <c r="F359" s="525" t="str">
        <f t="array" ref="F359">IFERROR(IF(INDEX('Disaggregation Data'!$L$315:$L$616,MATCH(RIGHT(X359,255),RIGHT('Disaggregation Data'!$J$315:$J$616,255),0))=0,"",INDEX('Disaggregation Data'!$L$315:$L$616,MATCH(RIGHT(X359,255),RIGHT('Disaggregation Data'!J$315:$J$616,255),0))),"")</f>
        <v/>
      </c>
      <c r="G359" s="526" t="str">
        <f t="array" ref="G359">IFERROR(IF(INDEX('Disaggregation Data'!$M$315:$M$616,MATCH(RIGHT(X359,255),RIGHT('Disaggregation Data'!$J$315:$J$616,255),0))=0,(E359/F359)*100,INDEX('Disaggregation Data'!$M$315:$M$616,MATCH(RIGHT(X359,255),RIGHT('Disaggregation Data'!J$315:$J$616,255),0))),"")</f>
        <v/>
      </c>
      <c r="H359" s="425" t="s">
        <v>371</v>
      </c>
      <c r="I359" s="527"/>
      <c r="J359" s="527"/>
      <c r="K359" s="527"/>
      <c r="L359" s="527"/>
      <c r="M359" s="527"/>
      <c r="N359" s="527"/>
      <c r="O359" s="527"/>
      <c r="P359" s="527"/>
      <c r="Q359" s="527"/>
      <c r="R359" s="527"/>
      <c r="S359" s="527"/>
      <c r="T359" s="527"/>
      <c r="U359" s="425" t="str">
        <f t="array" ref="U359">IFERROR(IF(INDEX('Disaggregation Data'!$O$315:$O$616,MATCH(RIGHT(X359,255),RIGHT('Disaggregation Data'!$J$315:$J$616,255),0))=0,"",INDEX('Disaggregation Data'!$O$315:$O$616,MATCH(RIGHT(X359,255),RIGHT('Disaggregation Data'!J$315:$J$616,255),0))),"")</f>
        <v/>
      </c>
      <c r="V359" s="459" t="str">
        <f t="array" ref="V359">IFERROR(IF(INDEX('Disaggregation Data'!$P$315:$P$616,MATCH(RIGHT(X359,255),RIGHT('Disaggregation Data'!$J$315:$J$616,255),0))=0,"",INDEX('Disaggregation Data'!$P$315:$P$616,MATCH(RIGHT(X359,255),RIGHT('Disaggregation Data'!J$315:$J$616,255),0))),"")</f>
        <v/>
      </c>
      <c r="W359" s="521"/>
      <c r="X359" s="521" t="str">
        <f t="shared" si="24"/>
        <v>MDR TB-3(M): Number of cases with RR-TB and/or MDR-TB that began second-line treatmentGenderFemale</v>
      </c>
      <c r="Y359" s="521">
        <f t="shared" si="25"/>
        <v>2</v>
      </c>
      <c r="Z359" s="521" t="str">
        <f t="shared" si="26"/>
        <v>MDR TB-3(M): Number of cases with RR-TB and/or MDR-TB that began second-line treatment-2</v>
      </c>
      <c r="AA359" s="521" t="b">
        <f t="shared" si="27"/>
        <v>1</v>
      </c>
      <c r="AB359" s="521" t="s">
        <v>1875</v>
      </c>
      <c r="AC359" s="521" t="str">
        <f t="array" ref="AC359">IFERROR(IF(INDEX('Disaggregation Records'!$G$95:$G$183,MATCH(RIGHT(Z359,255),RIGHT('Disaggregation Records'!$D$95:$D$183,255),0))=0,"",INDEX('Disaggregation Records'!$G$95:$G$183,MATCH(RIGHT(Z359,255),RIGHT('Disaggregation Records'!$D$95:$D$183,255),0))),"")</f>
        <v>a1L36000000zoNJEAY</v>
      </c>
      <c r="AD359" s="521" t="s">
        <v>776</v>
      </c>
      <c r="AE359" s="184"/>
      <c r="AF359" s="523"/>
      <c r="AG359" s="523"/>
    </row>
    <row r="360" spans="1:33" ht="37.5" customHeight="1" x14ac:dyDescent="0.25">
      <c r="A360" s="465">
        <v>4</v>
      </c>
      <c r="B360" s="517" t="str">
        <f>IFERROR(VLOOKUP(A360,'Coverage Indicators - Section D'!$A$10:$Y$42,25,FALSE),"")</f>
        <v>MDR TB-3(M): Number of cases with RR-TB and/or MDR-TB that began second-line treatment</v>
      </c>
      <c r="C360" s="518" t="str">
        <f t="array" ref="C360">IFERROR(IF(INDEX('Disaggregation Records'!$E$95:$E$183,MATCH(RIGHT(Z360,255),RIGHT('Disaggregation Records'!$D$95:$D$183,255),0))=0,"",INDEX('Disaggregation Records'!$E$95:$E$183,MATCH(RIGHT(Z360,255),RIGHT('Disaggregation Records'!$D$95:$D$183,255),0))),"")</f>
        <v>Gender</v>
      </c>
      <c r="D360" s="518" t="str">
        <f t="array" ref="D360">IFERROR(IF(INDEX('Disaggregation Records'!$F$95:$F$183,MATCH(RIGHT(Z360,255),RIGHT('Disaggregation Records'!$D$95:$D$183,255),0))=0,"",INDEX('Disaggregation Records'!$F$95:$F$183,MATCH(RIGHT(Z360,255),RIGHT('Disaggregation Records'!$D$95:$D$183,255),0))),"")</f>
        <v>Male</v>
      </c>
      <c r="E360" s="524">
        <v>46</v>
      </c>
      <c r="F360" s="525" t="str">
        <f t="array" ref="F360">IFERROR(IF(INDEX('Disaggregation Data'!$L$315:$L$616,MATCH(RIGHT(X360,255),RIGHT('Disaggregation Data'!$J$315:$J$616,255),0))=0,"",INDEX('Disaggregation Data'!$L$315:$L$616,MATCH(RIGHT(X360,255),RIGHT('Disaggregation Data'!J$315:$J$616,255),0))),"")</f>
        <v/>
      </c>
      <c r="G360" s="526" t="str">
        <f t="array" ref="G360">IFERROR(IF(INDEX('Disaggregation Data'!$M$315:$M$616,MATCH(RIGHT(X360,255),RIGHT('Disaggregation Data'!$J$315:$J$616,255),0))=0,(E360/F360)*100,INDEX('Disaggregation Data'!$M$315:$M$616,MATCH(RIGHT(X360,255),RIGHT('Disaggregation Data'!J$315:$J$616,255),0))),"")</f>
        <v/>
      </c>
      <c r="H360" s="425" t="s">
        <v>371</v>
      </c>
      <c r="I360" s="527"/>
      <c r="J360" s="527"/>
      <c r="K360" s="527"/>
      <c r="L360" s="527"/>
      <c r="M360" s="527"/>
      <c r="N360" s="527"/>
      <c r="O360" s="527"/>
      <c r="P360" s="527"/>
      <c r="Q360" s="527"/>
      <c r="R360" s="527"/>
      <c r="S360" s="527"/>
      <c r="T360" s="527"/>
      <c r="U360" s="425" t="str">
        <f t="array" ref="U360">IFERROR(IF(INDEX('Disaggregation Data'!$O$315:$O$616,MATCH(RIGHT(X360,255),RIGHT('Disaggregation Data'!$J$315:$J$616,255),0))=0,"",INDEX('Disaggregation Data'!$O$315:$O$616,MATCH(RIGHT(X360,255),RIGHT('Disaggregation Data'!J$315:$J$616,255),0))),"")</f>
        <v/>
      </c>
      <c r="V360" s="459" t="str">
        <f t="array" ref="V360">IFERROR(IF(INDEX('Disaggregation Data'!$P$315:$P$616,MATCH(RIGHT(X360,255),RIGHT('Disaggregation Data'!$J$315:$J$616,255),0))=0,"",INDEX('Disaggregation Data'!$P$315:$P$616,MATCH(RIGHT(X360,255),RIGHT('Disaggregation Data'!J$315:$J$616,255),0))),"")</f>
        <v/>
      </c>
      <c r="W360" s="521"/>
      <c r="X360" s="521" t="str">
        <f t="shared" si="24"/>
        <v>MDR TB-3(M): Number of cases with RR-TB and/or MDR-TB that began second-line treatmentGenderMale</v>
      </c>
      <c r="Y360" s="521">
        <f t="shared" si="25"/>
        <v>3</v>
      </c>
      <c r="Z360" s="521" t="str">
        <f t="shared" si="26"/>
        <v>MDR TB-3(M): Number of cases with RR-TB and/or MDR-TB that began second-line treatment-3</v>
      </c>
      <c r="AA360" s="521" t="b">
        <f t="shared" si="27"/>
        <v>1</v>
      </c>
      <c r="AB360" s="521" t="s">
        <v>1876</v>
      </c>
      <c r="AC360" s="521" t="str">
        <f t="array" ref="AC360">IFERROR(IF(INDEX('Disaggregation Records'!$G$95:$G$183,MATCH(RIGHT(Z360,255),RIGHT('Disaggregation Records'!$D$95:$D$183,255),0))=0,"",INDEX('Disaggregation Records'!$G$95:$G$183,MATCH(RIGHT(Z360,255),RIGHT('Disaggregation Records'!$D$95:$D$183,255),0))),"")</f>
        <v>a1L36000000zoNIEAY</v>
      </c>
      <c r="AD360" s="521" t="s">
        <v>776</v>
      </c>
      <c r="AE360" s="184"/>
      <c r="AF360" s="523"/>
      <c r="AG360" s="523"/>
    </row>
    <row r="361" spans="1:33" ht="37.5" customHeight="1" x14ac:dyDescent="0.25">
      <c r="A361" s="465">
        <v>4</v>
      </c>
      <c r="B361" s="517" t="str">
        <f>IFERROR(VLOOKUP(A361,'Coverage Indicators - Section D'!$A$10:$Y$42,25,FALSE),"")</f>
        <v>MDR TB-3(M): Number of cases with RR-TB and/or MDR-TB that began second-line treatment</v>
      </c>
      <c r="C361" s="518" t="str">
        <f t="array" ref="C361">IFERROR(IF(INDEX('Disaggregation Records'!$E$95:$E$183,MATCH(RIGHT(Z361,255),RIGHT('Disaggregation Records'!$D$95:$D$183,255),0))=0,"",INDEX('Disaggregation Records'!$E$95:$E$183,MATCH(RIGHT(Z361,255),RIGHT('Disaggregation Records'!$D$95:$D$183,255),0))),"")</f>
        <v>TB regimen</v>
      </c>
      <c r="D361" s="518" t="str">
        <f t="array" ref="D361">IFERROR(IF(INDEX('Disaggregation Records'!$F$95:$F$183,MATCH(RIGHT(Z361,255),RIGHT('Disaggregation Records'!$D$95:$D$183,255),0))=0,"",INDEX('Disaggregation Records'!$F$95:$F$183,MATCH(RIGHT(Z361,255),RIGHT('Disaggregation Records'!$D$95:$D$183,255),0))),"")</f>
        <v>Short regimens</v>
      </c>
      <c r="E361" s="524">
        <v>86</v>
      </c>
      <c r="F361" s="525" t="str">
        <f t="array" ref="F361">IFERROR(IF(INDEX('Disaggregation Data'!$L$315:$L$616,MATCH(RIGHT(X361,255),RIGHT('Disaggregation Data'!$J$315:$J$616,255),0))=0,"",INDEX('Disaggregation Data'!$L$315:$L$616,MATCH(RIGHT(X361,255),RIGHT('Disaggregation Data'!J$315:$J$616,255),0))),"")</f>
        <v/>
      </c>
      <c r="G361" s="526" t="str">
        <f t="array" ref="G361">IFERROR(IF(INDEX('Disaggregation Data'!$M$315:$M$616,MATCH(RIGHT(X361,255),RIGHT('Disaggregation Data'!$J$315:$J$616,255),0))=0,(E361/F361)*100,INDEX('Disaggregation Data'!$M$315:$M$616,MATCH(RIGHT(X361,255),RIGHT('Disaggregation Data'!J$315:$J$616,255),0))),"")</f>
        <v/>
      </c>
      <c r="H361" s="425" t="s">
        <v>371</v>
      </c>
      <c r="I361" s="527"/>
      <c r="J361" s="527"/>
      <c r="K361" s="527"/>
      <c r="L361" s="527"/>
      <c r="M361" s="527"/>
      <c r="N361" s="527"/>
      <c r="O361" s="527"/>
      <c r="P361" s="527"/>
      <c r="Q361" s="527"/>
      <c r="R361" s="527"/>
      <c r="S361" s="527"/>
      <c r="T361" s="527"/>
      <c r="U361" s="425" t="str">
        <f t="array" ref="U361">IFERROR(IF(INDEX('Disaggregation Data'!$O$315:$O$616,MATCH(RIGHT(X361,255),RIGHT('Disaggregation Data'!$J$315:$J$616,255),0))=0,"",INDEX('Disaggregation Data'!$O$315:$O$616,MATCH(RIGHT(X361,255),RIGHT('Disaggregation Data'!J$315:$J$616,255),0))),"")</f>
        <v/>
      </c>
      <c r="V361" s="459" t="str">
        <f t="array" ref="V361">IFERROR(IF(INDEX('Disaggregation Data'!$P$315:$P$616,MATCH(RIGHT(X361,255),RIGHT('Disaggregation Data'!$J$315:$J$616,255),0))=0,"",INDEX('Disaggregation Data'!$P$315:$P$616,MATCH(RIGHT(X361,255),RIGHT('Disaggregation Data'!J$315:$J$616,255),0))),"")</f>
        <v/>
      </c>
      <c r="W361" s="521"/>
      <c r="X361" s="521" t="str">
        <f t="shared" si="24"/>
        <v>MDR TB-3(M): Number of cases with RR-TB and/or MDR-TB that began second-line treatmentTB regimenShort regimens</v>
      </c>
      <c r="Y361" s="521">
        <f t="shared" si="25"/>
        <v>4</v>
      </c>
      <c r="Z361" s="521" t="str">
        <f t="shared" si="26"/>
        <v>MDR TB-3(M): Number of cases with RR-TB and/or MDR-TB that began second-line treatment-4</v>
      </c>
      <c r="AA361" s="521" t="b">
        <f t="shared" si="27"/>
        <v>1</v>
      </c>
      <c r="AB361" s="521" t="s">
        <v>1877</v>
      </c>
      <c r="AC361" s="521" t="str">
        <f t="array" ref="AC361">IFERROR(IF(INDEX('Disaggregation Records'!$G$95:$G$183,MATCH(RIGHT(Z361,255),RIGHT('Disaggregation Records'!$D$95:$D$183,255),0))=0,"",INDEX('Disaggregation Records'!$G$95:$G$183,MATCH(RIGHT(Z361,255),RIGHT('Disaggregation Records'!$D$95:$D$183,255),0))),"")</f>
        <v>a1L36000002Nzk1EAC</v>
      </c>
      <c r="AD361" s="521" t="s">
        <v>776</v>
      </c>
      <c r="AE361" s="184"/>
      <c r="AF361" s="523"/>
      <c r="AG361" s="523"/>
    </row>
    <row r="362" spans="1:33" ht="37.5" customHeight="1" x14ac:dyDescent="0.25">
      <c r="A362" s="465">
        <v>4</v>
      </c>
      <c r="B362" s="517" t="str">
        <f>IFERROR(VLOOKUP(A362,'Coverage Indicators - Section D'!$A$10:$Y$42,25,FALSE),"")</f>
        <v>MDR TB-3(M): Number of cases with RR-TB and/or MDR-TB that began second-line treatment</v>
      </c>
      <c r="C362" s="518" t="str">
        <f t="array" ref="C362">IFERROR(IF(INDEX('Disaggregation Records'!$E$95:$E$183,MATCH(RIGHT(Z362,255),RIGHT('Disaggregation Records'!$D$95:$D$183,255),0))=0,"",INDEX('Disaggregation Records'!$E$95:$E$183,MATCH(RIGHT(Z362,255),RIGHT('Disaggregation Records'!$D$95:$D$183,255),0))),"")</f>
        <v>TB regimen</v>
      </c>
      <c r="D362" s="518" t="str">
        <f t="array" ref="D362">IFERROR(IF(INDEX('Disaggregation Records'!$F$95:$F$183,MATCH(RIGHT(Z362,255),RIGHT('Disaggregation Records'!$D$95:$D$183,255),0))=0,"",INDEX('Disaggregation Records'!$F$95:$F$183,MATCH(RIGHT(Z362,255),RIGHT('Disaggregation Records'!$D$95:$D$183,255),0))),"")</f>
        <v>New TB drugs</v>
      </c>
      <c r="E362" s="524">
        <v>2</v>
      </c>
      <c r="F362" s="525" t="str">
        <f t="array" ref="F362">IFERROR(IF(INDEX('Disaggregation Data'!$L$315:$L$616,MATCH(RIGHT(X362,255),RIGHT('Disaggregation Data'!$J$315:$J$616,255),0))=0,"",INDEX('Disaggregation Data'!$L$315:$L$616,MATCH(RIGHT(X362,255),RIGHT('Disaggregation Data'!J$315:$J$616,255),0))),"")</f>
        <v/>
      </c>
      <c r="G362" s="526" t="str">
        <f t="array" ref="G362">IFERROR(IF(INDEX('Disaggregation Data'!$M$315:$M$616,MATCH(RIGHT(X362,255),RIGHT('Disaggregation Data'!$J$315:$J$616,255),0))=0,(E362/F362)*100,INDEX('Disaggregation Data'!$M$315:$M$616,MATCH(RIGHT(X362,255),RIGHT('Disaggregation Data'!J$315:$J$616,255),0))),"")</f>
        <v/>
      </c>
      <c r="H362" s="425" t="s">
        <v>371</v>
      </c>
      <c r="I362" s="527"/>
      <c r="J362" s="527"/>
      <c r="K362" s="527"/>
      <c r="L362" s="527"/>
      <c r="M362" s="527"/>
      <c r="N362" s="527"/>
      <c r="O362" s="527"/>
      <c r="P362" s="527"/>
      <c r="Q362" s="527"/>
      <c r="R362" s="527"/>
      <c r="S362" s="527"/>
      <c r="T362" s="527"/>
      <c r="U362" s="425" t="str">
        <f t="array" ref="U362">IFERROR(IF(INDEX('Disaggregation Data'!$O$315:$O$616,MATCH(RIGHT(X362,255),RIGHT('Disaggregation Data'!$J$315:$J$616,255),0))=0,"",INDEX('Disaggregation Data'!$O$315:$O$616,MATCH(RIGHT(X362,255),RIGHT('Disaggregation Data'!J$315:$J$616,255),0))),"")</f>
        <v/>
      </c>
      <c r="V362" s="459" t="str">
        <f t="array" ref="V362">IFERROR(IF(INDEX('Disaggregation Data'!$P$315:$P$616,MATCH(RIGHT(X362,255),RIGHT('Disaggregation Data'!$J$315:$J$616,255),0))=0,"",INDEX('Disaggregation Data'!$P$315:$P$616,MATCH(RIGHT(X362,255),RIGHT('Disaggregation Data'!J$315:$J$616,255),0))),"")</f>
        <v/>
      </c>
      <c r="W362" s="521"/>
      <c r="X362" s="521" t="str">
        <f t="shared" si="24"/>
        <v>MDR TB-3(M): Number of cases with RR-TB and/or MDR-TB that began second-line treatmentTB regimenNew TB drugs</v>
      </c>
      <c r="Y362" s="521">
        <f t="shared" si="25"/>
        <v>5</v>
      </c>
      <c r="Z362" s="521" t="str">
        <f t="shared" si="26"/>
        <v>MDR TB-3(M): Number of cases with RR-TB and/or MDR-TB that began second-line treatment-5</v>
      </c>
      <c r="AA362" s="521" t="b">
        <f t="shared" si="27"/>
        <v>1</v>
      </c>
      <c r="AB362" s="521" t="s">
        <v>1878</v>
      </c>
      <c r="AC362" s="521" t="str">
        <f t="array" ref="AC362">IFERROR(IF(INDEX('Disaggregation Records'!$G$95:$G$183,MATCH(RIGHT(Z362,255),RIGHT('Disaggregation Records'!$D$95:$D$183,255),0))=0,"",INDEX('Disaggregation Records'!$G$95:$G$183,MATCH(RIGHT(Z362,255),RIGHT('Disaggregation Records'!$D$95:$D$183,255),0))),"")</f>
        <v>a1L36000002Nzk0EAC</v>
      </c>
      <c r="AD362" s="521" t="s">
        <v>776</v>
      </c>
      <c r="AE362" s="184"/>
      <c r="AF362" s="523" t="s">
        <v>4050</v>
      </c>
      <c r="AG362" s="523" t="s">
        <v>4051</v>
      </c>
    </row>
    <row r="363" spans="1:33" ht="37.5" customHeight="1" x14ac:dyDescent="0.25">
      <c r="A363" s="465">
        <v>4</v>
      </c>
      <c r="B363" s="517" t="str">
        <f>IFERROR(VLOOKUP(A363,'Coverage Indicators - Section D'!$A$10:$Y$42,25,FALSE),"")</f>
        <v>MDR TB-3(M): Number of cases with RR-TB and/or MDR-TB that began second-line treatment</v>
      </c>
      <c r="C363" s="518" t="str">
        <f t="array" ref="C363">IFERROR(IF(INDEX('Disaggregation Records'!$E$95:$E$183,MATCH(RIGHT(Z363,255),RIGHT('Disaggregation Records'!$D$95:$D$183,255),0))=0,"",INDEX('Disaggregation Records'!$E$95:$E$183,MATCH(RIGHT(Z363,255),RIGHT('Disaggregation Records'!$D$95:$D$183,255),0))),"")</f>
        <v/>
      </c>
      <c r="D363" s="518" t="str">
        <f t="array" ref="D363">IFERROR(IF(INDEX('Disaggregation Records'!$F$95:$F$183,MATCH(RIGHT(Z363,255),RIGHT('Disaggregation Records'!$D$95:$D$183,255),0))=0,"",INDEX('Disaggregation Records'!$F$95:$F$183,MATCH(RIGHT(Z363,255),RIGHT('Disaggregation Records'!$D$95:$D$183,255),0))),"")</f>
        <v/>
      </c>
      <c r="E363" s="524" t="str">
        <f t="array" ref="E363">IFERROR(IF(INDEX('Disaggregation Data'!$K$315:$K$616,MATCH(RIGHT(X363,255),RIGHT('Disaggregation Data'!$J$315:$J$616,255),0))=0,"",INDEX('Disaggregation Data'!$K$315:$K$616,MATCH(RIGHT(X363,255),RIGHT('Disaggregation Data'!J$315:$J$616,255),0))),"")</f>
        <v/>
      </c>
      <c r="F363" s="525" t="str">
        <f t="array" ref="F363">IFERROR(IF(INDEX('Disaggregation Data'!$L$315:$L$616,MATCH(RIGHT(X363,255),RIGHT('Disaggregation Data'!$J$315:$J$616,255),0))=0,"",INDEX('Disaggregation Data'!$L$315:$L$616,MATCH(RIGHT(X363,255),RIGHT('Disaggregation Data'!J$315:$J$616,255),0))),"")</f>
        <v/>
      </c>
      <c r="G363" s="526" t="str">
        <f t="array" ref="G363">IFERROR(IF(INDEX('Disaggregation Data'!$M$315:$M$616,MATCH(RIGHT(X363,255),RIGHT('Disaggregation Data'!$J$315:$J$616,255),0))=0,(E363/F363)*100,INDEX('Disaggregation Data'!$M$315:$M$616,MATCH(RIGHT(X363,255),RIGHT('Disaggregation Data'!J$315:$J$616,255),0))),"")</f>
        <v/>
      </c>
      <c r="H363" s="425" t="str">
        <f t="array" ref="H363">IFERROR(IF(INDEX('Disaggregation Data'!$N$315:$N$616,MATCH(RIGHT(X363,255),RIGHT('Disaggregation Data'!$J$315:$J$616,255),0))=0,"",INDEX('Disaggregation Data'!$N$315:$N$616,MATCH(RIGHT(X363,255),RIGHT('Disaggregation Data'!J$315:$J$616,255),0))),"")</f>
        <v/>
      </c>
      <c r="I363" s="527"/>
      <c r="J363" s="527"/>
      <c r="K363" s="527"/>
      <c r="L363" s="527"/>
      <c r="M363" s="527"/>
      <c r="N363" s="527"/>
      <c r="O363" s="527"/>
      <c r="P363" s="527"/>
      <c r="Q363" s="527"/>
      <c r="R363" s="527"/>
      <c r="S363" s="527"/>
      <c r="T363" s="527"/>
      <c r="U363" s="425" t="str">
        <f t="array" ref="U363">IFERROR(IF(INDEX('Disaggregation Data'!$O$315:$O$616,MATCH(RIGHT(X363,255),RIGHT('Disaggregation Data'!$J$315:$J$616,255),0))=0,"",INDEX('Disaggregation Data'!$O$315:$O$616,MATCH(RIGHT(X363,255),RIGHT('Disaggregation Data'!J$315:$J$616,255),0))),"")</f>
        <v/>
      </c>
      <c r="V363" s="459" t="str">
        <f t="array" ref="V363">IFERROR(IF(INDEX('Disaggregation Data'!$P$315:$P$616,MATCH(RIGHT(X363,255),RIGHT('Disaggregation Data'!$J$315:$J$616,255),0))=0,"",INDEX('Disaggregation Data'!$P$315:$P$616,MATCH(RIGHT(X363,255),RIGHT('Disaggregation Data'!J$315:$J$616,255),0))),"")</f>
        <v/>
      </c>
      <c r="W363" s="521"/>
      <c r="X363" s="521" t="str">
        <f t="shared" si="24"/>
        <v>MDR TB-3(M): Number of cases with RR-TB and/or MDR-TB that began second-line treatment</v>
      </c>
      <c r="Y363" s="521">
        <f t="shared" si="25"/>
        <v>6</v>
      </c>
      <c r="Z363" s="521" t="str">
        <f t="shared" si="26"/>
        <v>MDR TB-3(M): Number of cases with RR-TB and/or MDR-TB that began second-line treatment-6</v>
      </c>
      <c r="AA363" s="521" t="b">
        <f t="shared" si="27"/>
        <v>1</v>
      </c>
      <c r="AB363" s="521" t="s">
        <v>1879</v>
      </c>
      <c r="AC363" s="521" t="str">
        <f t="array" ref="AC363">IFERROR(IF(INDEX('Disaggregation Records'!$G$95:$G$183,MATCH(RIGHT(Z363,255),RIGHT('Disaggregation Records'!$D$95:$D$183,255),0))=0,"",INDEX('Disaggregation Records'!$G$95:$G$183,MATCH(RIGHT(Z363,255),RIGHT('Disaggregation Records'!$D$95:$D$183,255),0))),"")</f>
        <v/>
      </c>
      <c r="AD363" s="521" t="s">
        <v>776</v>
      </c>
      <c r="AE363" s="184"/>
      <c r="AF363" s="523"/>
      <c r="AG363" s="523"/>
    </row>
    <row r="364" spans="1:33" ht="37.5" customHeight="1" x14ac:dyDescent="0.25">
      <c r="A364" s="465">
        <v>4</v>
      </c>
      <c r="B364" s="517" t="str">
        <f>IFERROR(VLOOKUP(A364,'Coverage Indicators - Section D'!$A$10:$Y$42,25,FALSE),"")</f>
        <v>MDR TB-3(M): Number of cases with RR-TB and/or MDR-TB that began second-line treatment</v>
      </c>
      <c r="C364" s="518" t="str">
        <f t="array" ref="C364">IFERROR(IF(INDEX('Disaggregation Records'!$E$95:$E$183,MATCH(RIGHT(Z364,255),RIGHT('Disaggregation Records'!$D$95:$D$183,255),0))=0,"",INDEX('Disaggregation Records'!$E$95:$E$183,MATCH(RIGHT(Z364,255),RIGHT('Disaggregation Records'!$D$95:$D$183,255),0))),"")</f>
        <v/>
      </c>
      <c r="D364" s="518" t="str">
        <f t="array" ref="D364">IFERROR(IF(INDEX('Disaggregation Records'!$F$95:$F$183,MATCH(RIGHT(Z364,255),RIGHT('Disaggregation Records'!$D$95:$D$183,255),0))=0,"",INDEX('Disaggregation Records'!$F$95:$F$183,MATCH(RIGHT(Z364,255),RIGHT('Disaggregation Records'!$D$95:$D$183,255),0))),"")</f>
        <v/>
      </c>
      <c r="E364" s="524" t="str">
        <f t="array" ref="E364">IFERROR(IF(INDEX('Disaggregation Data'!$K$315:$K$616,MATCH(RIGHT(X364,255),RIGHT('Disaggregation Data'!$J$315:$J$616,255),0))=0,"",INDEX('Disaggregation Data'!$K$315:$K$616,MATCH(RIGHT(X364,255),RIGHT('Disaggregation Data'!J$315:$J$616,255),0))),"")</f>
        <v/>
      </c>
      <c r="F364" s="525" t="str">
        <f t="array" ref="F364">IFERROR(IF(INDEX('Disaggregation Data'!$L$315:$L$616,MATCH(RIGHT(X364,255),RIGHT('Disaggregation Data'!$J$315:$J$616,255),0))=0,"",INDEX('Disaggregation Data'!$L$315:$L$616,MATCH(RIGHT(X364,255),RIGHT('Disaggregation Data'!J$315:$J$616,255),0))),"")</f>
        <v/>
      </c>
      <c r="G364" s="526" t="str">
        <f t="array" ref="G364">IFERROR(IF(INDEX('Disaggregation Data'!$M$315:$M$616,MATCH(RIGHT(X364,255),RIGHT('Disaggregation Data'!$J$315:$J$616,255),0))=0,(E364/F364)*100,INDEX('Disaggregation Data'!$M$315:$M$616,MATCH(RIGHT(X364,255),RIGHT('Disaggregation Data'!J$315:$J$616,255),0))),"")</f>
        <v/>
      </c>
      <c r="H364" s="425" t="str">
        <f t="array" ref="H364">IFERROR(IF(INDEX('Disaggregation Data'!$N$315:$N$616,MATCH(RIGHT(X364,255),RIGHT('Disaggregation Data'!$J$315:$J$616,255),0))=0,"",INDEX('Disaggregation Data'!$N$315:$N$616,MATCH(RIGHT(X364,255),RIGHT('Disaggregation Data'!J$315:$J$616,255),0))),"")</f>
        <v/>
      </c>
      <c r="I364" s="527"/>
      <c r="J364" s="527"/>
      <c r="K364" s="527"/>
      <c r="L364" s="527"/>
      <c r="M364" s="527"/>
      <c r="N364" s="527"/>
      <c r="O364" s="527"/>
      <c r="P364" s="527"/>
      <c r="Q364" s="527"/>
      <c r="R364" s="527"/>
      <c r="S364" s="527"/>
      <c r="T364" s="527"/>
      <c r="U364" s="425" t="str">
        <f t="array" ref="U364">IFERROR(IF(INDEX('Disaggregation Data'!$O$315:$O$616,MATCH(RIGHT(X364,255),RIGHT('Disaggregation Data'!$J$315:$J$616,255),0))=0,"",INDEX('Disaggregation Data'!$O$315:$O$616,MATCH(RIGHT(X364,255),RIGHT('Disaggregation Data'!J$315:$J$616,255),0))),"")</f>
        <v/>
      </c>
      <c r="V364" s="459" t="str">
        <f t="array" ref="V364">IFERROR(IF(INDEX('Disaggregation Data'!$P$315:$P$616,MATCH(RIGHT(X364,255),RIGHT('Disaggregation Data'!$J$315:$J$616,255),0))=0,"",INDEX('Disaggregation Data'!$P$315:$P$616,MATCH(RIGHT(X364,255),RIGHT('Disaggregation Data'!J$315:$J$616,255),0))),"")</f>
        <v/>
      </c>
      <c r="W364" s="521"/>
      <c r="X364" s="521" t="str">
        <f t="shared" si="24"/>
        <v>MDR TB-3(M): Number of cases with RR-TB and/or MDR-TB that began second-line treatment</v>
      </c>
      <c r="Y364" s="521">
        <f t="shared" si="25"/>
        <v>7</v>
      </c>
      <c r="Z364" s="521" t="str">
        <f t="shared" si="26"/>
        <v>MDR TB-3(M): Number of cases with RR-TB and/or MDR-TB that began second-line treatment-7</v>
      </c>
      <c r="AA364" s="521" t="b">
        <f t="shared" si="27"/>
        <v>1</v>
      </c>
      <c r="AB364" s="521" t="s">
        <v>1880</v>
      </c>
      <c r="AC364" s="521" t="str">
        <f t="array" ref="AC364">IFERROR(IF(INDEX('Disaggregation Records'!$G$95:$G$183,MATCH(RIGHT(Z364,255),RIGHT('Disaggregation Records'!$D$95:$D$183,255),0))=0,"",INDEX('Disaggregation Records'!$G$95:$G$183,MATCH(RIGHT(Z364,255),RIGHT('Disaggregation Records'!$D$95:$D$183,255),0))),"")</f>
        <v/>
      </c>
      <c r="AD364" s="521" t="s">
        <v>776</v>
      </c>
      <c r="AE364" s="184"/>
      <c r="AF364" s="523"/>
      <c r="AG364" s="523"/>
    </row>
    <row r="365" spans="1:33" ht="37.5" customHeight="1" x14ac:dyDescent="0.25">
      <c r="A365" s="465">
        <v>4</v>
      </c>
      <c r="B365" s="517" t="str">
        <f>IFERROR(VLOOKUP(A365,'Coverage Indicators - Section D'!$A$10:$Y$42,25,FALSE),"")</f>
        <v>MDR TB-3(M): Number of cases with RR-TB and/or MDR-TB that began second-line treatment</v>
      </c>
      <c r="C365" s="518" t="str">
        <f t="array" ref="C365">IFERROR(IF(INDEX('Disaggregation Records'!$E$95:$E$183,MATCH(RIGHT(Z365,255),RIGHT('Disaggregation Records'!$D$95:$D$183,255),0))=0,"",INDEX('Disaggregation Records'!$E$95:$E$183,MATCH(RIGHT(Z365,255),RIGHT('Disaggregation Records'!$D$95:$D$183,255),0))),"")</f>
        <v/>
      </c>
      <c r="D365" s="518" t="str">
        <f t="array" ref="D365">IFERROR(IF(INDEX('Disaggregation Records'!$F$95:$F$183,MATCH(RIGHT(Z365,255),RIGHT('Disaggregation Records'!$D$95:$D$183,255),0))=0,"",INDEX('Disaggregation Records'!$F$95:$F$183,MATCH(RIGHT(Z365,255),RIGHT('Disaggregation Records'!$D$95:$D$183,255),0))),"")</f>
        <v/>
      </c>
      <c r="E365" s="524" t="str">
        <f t="array" ref="E365">IFERROR(IF(INDEX('Disaggregation Data'!$K$315:$K$616,MATCH(RIGHT(X365,255),RIGHT('Disaggregation Data'!$J$315:$J$616,255),0))=0,"",INDEX('Disaggregation Data'!$K$315:$K$616,MATCH(RIGHT(X365,255),RIGHT('Disaggregation Data'!J$315:$J$616,255),0))),"")</f>
        <v/>
      </c>
      <c r="F365" s="525" t="str">
        <f t="array" ref="F365">IFERROR(IF(INDEX('Disaggregation Data'!$L$315:$L$616,MATCH(RIGHT(X365,255),RIGHT('Disaggregation Data'!$J$315:$J$616,255),0))=0,"",INDEX('Disaggregation Data'!$L$315:$L$616,MATCH(RIGHT(X365,255),RIGHT('Disaggregation Data'!J$315:$J$616,255),0))),"")</f>
        <v/>
      </c>
      <c r="G365" s="526" t="str">
        <f t="array" ref="G365">IFERROR(IF(INDEX('Disaggregation Data'!$M$315:$M$616,MATCH(RIGHT(X365,255),RIGHT('Disaggregation Data'!$J$315:$J$616,255),0))=0,(E365/F365)*100,INDEX('Disaggregation Data'!$M$315:$M$616,MATCH(RIGHT(X365,255),RIGHT('Disaggregation Data'!J$315:$J$616,255),0))),"")</f>
        <v/>
      </c>
      <c r="H365" s="425" t="str">
        <f t="array" ref="H365">IFERROR(IF(INDEX('Disaggregation Data'!$N$315:$N$616,MATCH(RIGHT(X365,255),RIGHT('Disaggregation Data'!$J$315:$J$616,255),0))=0,"",INDEX('Disaggregation Data'!$N$315:$N$616,MATCH(RIGHT(X365,255),RIGHT('Disaggregation Data'!J$315:$J$616,255),0))),"")</f>
        <v/>
      </c>
      <c r="I365" s="527"/>
      <c r="J365" s="527"/>
      <c r="K365" s="527"/>
      <c r="L365" s="527"/>
      <c r="M365" s="527"/>
      <c r="N365" s="527"/>
      <c r="O365" s="527"/>
      <c r="P365" s="527"/>
      <c r="Q365" s="527"/>
      <c r="R365" s="527"/>
      <c r="S365" s="527"/>
      <c r="T365" s="527"/>
      <c r="U365" s="425" t="str">
        <f t="array" ref="U365">IFERROR(IF(INDEX('Disaggregation Data'!$O$315:$O$616,MATCH(RIGHT(X365,255),RIGHT('Disaggregation Data'!$J$315:$J$616,255),0))=0,"",INDEX('Disaggregation Data'!$O$315:$O$616,MATCH(RIGHT(X365,255),RIGHT('Disaggregation Data'!J$315:$J$616,255),0))),"")</f>
        <v/>
      </c>
      <c r="V365" s="459" t="str">
        <f t="array" ref="V365">IFERROR(IF(INDEX('Disaggregation Data'!$P$315:$P$616,MATCH(RIGHT(X365,255),RIGHT('Disaggregation Data'!$J$315:$J$616,255),0))=0,"",INDEX('Disaggregation Data'!$P$315:$P$616,MATCH(RIGHT(X365,255),RIGHT('Disaggregation Data'!J$315:$J$616,255),0))),"")</f>
        <v/>
      </c>
      <c r="W365" s="521"/>
      <c r="X365" s="521" t="str">
        <f t="shared" si="24"/>
        <v>MDR TB-3(M): Number of cases with RR-TB and/or MDR-TB that began second-line treatment</v>
      </c>
      <c r="Y365" s="521">
        <f t="shared" si="25"/>
        <v>8</v>
      </c>
      <c r="Z365" s="521" t="str">
        <f t="shared" si="26"/>
        <v>MDR TB-3(M): Number of cases with RR-TB and/or MDR-TB that began second-line treatment-8</v>
      </c>
      <c r="AA365" s="521" t="b">
        <f t="shared" si="27"/>
        <v>1</v>
      </c>
      <c r="AB365" s="521" t="s">
        <v>1881</v>
      </c>
      <c r="AC365" s="521" t="str">
        <f t="array" ref="AC365">IFERROR(IF(INDEX('Disaggregation Records'!$G$95:$G$183,MATCH(RIGHT(Z365,255),RIGHT('Disaggregation Records'!$D$95:$D$183,255),0))=0,"",INDEX('Disaggregation Records'!$G$95:$G$183,MATCH(RIGHT(Z365,255),RIGHT('Disaggregation Records'!$D$95:$D$183,255),0))),"")</f>
        <v/>
      </c>
      <c r="AD365" s="521" t="s">
        <v>776</v>
      </c>
      <c r="AE365" s="184"/>
      <c r="AF365" s="523"/>
      <c r="AG365" s="523"/>
    </row>
    <row r="366" spans="1:33" ht="37.5" customHeight="1" x14ac:dyDescent="0.25">
      <c r="A366" s="465">
        <v>4</v>
      </c>
      <c r="B366" s="517" t="str">
        <f>IFERROR(VLOOKUP(A366,'Coverage Indicators - Section D'!$A$10:$Y$42,25,FALSE),"")</f>
        <v>MDR TB-3(M): Number of cases with RR-TB and/or MDR-TB that began second-line treatment</v>
      </c>
      <c r="C366" s="518" t="str">
        <f t="array" ref="C366">IFERROR(IF(INDEX('Disaggregation Records'!$E$95:$E$183,MATCH(RIGHT(Z366,255),RIGHT('Disaggregation Records'!$D$95:$D$183,255),0))=0,"",INDEX('Disaggregation Records'!$E$95:$E$183,MATCH(RIGHT(Z366,255),RIGHT('Disaggregation Records'!$D$95:$D$183,255),0))),"")</f>
        <v/>
      </c>
      <c r="D366" s="518" t="str">
        <f t="array" ref="D366">IFERROR(IF(INDEX('Disaggregation Records'!$F$95:$F$183,MATCH(RIGHT(Z366,255),RIGHT('Disaggregation Records'!$D$95:$D$183,255),0))=0,"",INDEX('Disaggregation Records'!$F$95:$F$183,MATCH(RIGHT(Z366,255),RIGHT('Disaggregation Records'!$D$95:$D$183,255),0))),"")</f>
        <v/>
      </c>
      <c r="E366" s="524" t="str">
        <f t="array" ref="E366">IFERROR(IF(INDEX('Disaggregation Data'!$K$315:$K$616,MATCH(RIGHT(X366,255),RIGHT('Disaggregation Data'!$J$315:$J$616,255),0))=0,"",INDEX('Disaggregation Data'!$K$315:$K$616,MATCH(RIGHT(X366,255),RIGHT('Disaggregation Data'!J$315:$J$616,255),0))),"")</f>
        <v/>
      </c>
      <c r="F366" s="525" t="str">
        <f t="array" ref="F366">IFERROR(IF(INDEX('Disaggregation Data'!$L$315:$L$616,MATCH(RIGHT(X366,255),RIGHT('Disaggregation Data'!$J$315:$J$616,255),0))=0,"",INDEX('Disaggregation Data'!$L$315:$L$616,MATCH(RIGHT(X366,255),RIGHT('Disaggregation Data'!J$315:$J$616,255),0))),"")</f>
        <v/>
      </c>
      <c r="G366" s="526" t="str">
        <f t="array" ref="G366">IFERROR(IF(INDEX('Disaggregation Data'!$M$315:$M$616,MATCH(RIGHT(X366,255),RIGHT('Disaggregation Data'!$J$315:$J$616,255),0))=0,(E366/F366)*100,INDEX('Disaggregation Data'!$M$315:$M$616,MATCH(RIGHT(X366,255),RIGHT('Disaggregation Data'!J$315:$J$616,255),0))),"")</f>
        <v/>
      </c>
      <c r="H366" s="425" t="str">
        <f t="array" ref="H366">IFERROR(IF(INDEX('Disaggregation Data'!$N$315:$N$616,MATCH(RIGHT(X366,255),RIGHT('Disaggregation Data'!$J$315:$J$616,255),0))=0,"",INDEX('Disaggregation Data'!$N$315:$N$616,MATCH(RIGHT(X366,255),RIGHT('Disaggregation Data'!J$315:$J$616,255),0))),"")</f>
        <v/>
      </c>
      <c r="I366" s="527"/>
      <c r="J366" s="527"/>
      <c r="K366" s="527"/>
      <c r="L366" s="527"/>
      <c r="M366" s="527"/>
      <c r="N366" s="527"/>
      <c r="O366" s="527"/>
      <c r="P366" s="527"/>
      <c r="Q366" s="527"/>
      <c r="R366" s="527"/>
      <c r="S366" s="527"/>
      <c r="T366" s="527"/>
      <c r="U366" s="425" t="str">
        <f t="array" ref="U366">IFERROR(IF(INDEX('Disaggregation Data'!$O$315:$O$616,MATCH(RIGHT(X366,255),RIGHT('Disaggregation Data'!$J$315:$J$616,255),0))=0,"",INDEX('Disaggregation Data'!$O$315:$O$616,MATCH(RIGHT(X366,255),RIGHT('Disaggregation Data'!J$315:$J$616,255),0))),"")</f>
        <v/>
      </c>
      <c r="V366" s="459" t="str">
        <f t="array" ref="V366">IFERROR(IF(INDEX('Disaggregation Data'!$P$315:$P$616,MATCH(RIGHT(X366,255),RIGHT('Disaggregation Data'!$J$315:$J$616,255),0))=0,"",INDEX('Disaggregation Data'!$P$315:$P$616,MATCH(RIGHT(X366,255),RIGHT('Disaggregation Data'!J$315:$J$616,255),0))),"")</f>
        <v/>
      </c>
      <c r="W366" s="521"/>
      <c r="X366" s="521" t="str">
        <f t="shared" si="24"/>
        <v>MDR TB-3(M): Number of cases with RR-TB and/or MDR-TB that began second-line treatment</v>
      </c>
      <c r="Y366" s="521">
        <f t="shared" si="25"/>
        <v>9</v>
      </c>
      <c r="Z366" s="521" t="str">
        <f t="shared" si="26"/>
        <v>MDR TB-3(M): Number of cases with RR-TB and/or MDR-TB that began second-line treatment-9</v>
      </c>
      <c r="AA366" s="521" t="b">
        <f t="shared" si="27"/>
        <v>1</v>
      </c>
      <c r="AB366" s="521" t="s">
        <v>1882</v>
      </c>
      <c r="AC366" s="521" t="str">
        <f t="array" ref="AC366">IFERROR(IF(INDEX('Disaggregation Records'!$G$95:$G$183,MATCH(RIGHT(Z366,255),RIGHT('Disaggregation Records'!$D$95:$D$183,255),0))=0,"",INDEX('Disaggregation Records'!$G$95:$G$183,MATCH(RIGHT(Z366,255),RIGHT('Disaggregation Records'!$D$95:$D$183,255),0))),"")</f>
        <v/>
      </c>
      <c r="AD366" s="521" t="s">
        <v>776</v>
      </c>
      <c r="AE366" s="184"/>
      <c r="AF366" s="523"/>
      <c r="AG366" s="523"/>
    </row>
    <row r="367" spans="1:33" ht="37.5" customHeight="1" x14ac:dyDescent="0.25">
      <c r="A367" s="465">
        <v>5</v>
      </c>
      <c r="B367" s="517" t="str">
        <f>IFERROR(VLOOKUP(A367,'Coverage Indicators - Section D'!$A$10:$Y$42,25,FALSE),"")</f>
        <v/>
      </c>
      <c r="C367" s="518" t="str">
        <f t="array" ref="C367">IFERROR(IF(INDEX('Disaggregation Records'!$E$95:$E$183,MATCH(RIGHT(Z367,255),RIGHT('Disaggregation Records'!$D$95:$D$183,255),0))=0,"",INDEX('Disaggregation Records'!$E$95:$E$183,MATCH(RIGHT(Z367,255),RIGHT('Disaggregation Records'!$D$95:$D$183,255),0))),"")</f>
        <v/>
      </c>
      <c r="D367" s="518" t="str">
        <f t="array" ref="D367">IFERROR(IF(INDEX('Disaggregation Records'!$F$95:$F$183,MATCH(RIGHT(Z367,255),RIGHT('Disaggregation Records'!$D$95:$D$183,255),0))=0,"",INDEX('Disaggregation Records'!$F$95:$F$183,MATCH(RIGHT(Z367,255),RIGHT('Disaggregation Records'!$D$95:$D$183,255),0))),"")</f>
        <v/>
      </c>
      <c r="E367" s="524" t="str">
        <f t="array" ref="E367">IFERROR(IF(INDEX('Disaggregation Data'!$K$315:$K$616,MATCH(RIGHT(X367,255),RIGHT('Disaggregation Data'!$J$315:$J$616,255),0))=0,"",INDEX('Disaggregation Data'!$K$315:$K$616,MATCH(RIGHT(X367,255),RIGHT('Disaggregation Data'!J$315:$J$616,255),0))),"")</f>
        <v/>
      </c>
      <c r="F367" s="525" t="str">
        <f t="array" ref="F367">IFERROR(IF(INDEX('Disaggregation Data'!$L$315:$L$616,MATCH(RIGHT(X367,255),RIGHT('Disaggregation Data'!$J$315:$J$616,255),0))=0,"",INDEX('Disaggregation Data'!$L$315:$L$616,MATCH(RIGHT(X367,255),RIGHT('Disaggregation Data'!J$315:$J$616,255),0))),"")</f>
        <v/>
      </c>
      <c r="G367" s="526" t="str">
        <f t="array" ref="G367">IFERROR(IF(INDEX('Disaggregation Data'!$M$315:$M$616,MATCH(RIGHT(X367,255),RIGHT('Disaggregation Data'!$J$315:$J$616,255),0))=0,(E367/F367)*100,INDEX('Disaggregation Data'!$M$315:$M$616,MATCH(RIGHT(X367,255),RIGHT('Disaggregation Data'!J$315:$J$616,255),0))),"")</f>
        <v/>
      </c>
      <c r="H367" s="425" t="str">
        <f t="array" ref="H367">IFERROR(IF(INDEX('Disaggregation Data'!$N$315:$N$616,MATCH(RIGHT(X367,255),RIGHT('Disaggregation Data'!$J$315:$J$616,255),0))=0,"",INDEX('Disaggregation Data'!$N$315:$N$616,MATCH(RIGHT(X367,255),RIGHT('Disaggregation Data'!J$315:$J$616,255),0))),"")</f>
        <v/>
      </c>
      <c r="I367" s="527"/>
      <c r="J367" s="527"/>
      <c r="K367" s="527"/>
      <c r="L367" s="527"/>
      <c r="M367" s="527"/>
      <c r="N367" s="527"/>
      <c r="O367" s="527"/>
      <c r="P367" s="527"/>
      <c r="Q367" s="527"/>
      <c r="R367" s="527"/>
      <c r="S367" s="527"/>
      <c r="T367" s="527"/>
      <c r="U367" s="425" t="str">
        <f t="array" ref="U367">IFERROR(IF(INDEX('Disaggregation Data'!$O$315:$O$616,MATCH(RIGHT(X367,255),RIGHT('Disaggregation Data'!$J$315:$J$616,255),0))=0,"",INDEX('Disaggregation Data'!$O$315:$O$616,MATCH(RIGHT(X367,255),RIGHT('Disaggregation Data'!J$315:$J$616,255),0))),"")</f>
        <v/>
      </c>
      <c r="V367" s="459" t="str">
        <f t="array" ref="V367">IFERROR(IF(INDEX('Disaggregation Data'!$P$315:$P$616,MATCH(RIGHT(X367,255),RIGHT('Disaggregation Data'!$J$315:$J$616,255),0))=0,"",INDEX('Disaggregation Data'!$P$315:$P$616,MATCH(RIGHT(X367,255),RIGHT('Disaggregation Data'!J$315:$J$616,255),0))),"")</f>
        <v/>
      </c>
      <c r="W367" s="521"/>
      <c r="X367" s="521" t="str">
        <f t="shared" si="24"/>
        <v/>
      </c>
      <c r="Y367" s="521">
        <f t="shared" si="25"/>
        <v>0</v>
      </c>
      <c r="Z367" s="521" t="str">
        <f t="shared" si="26"/>
        <v/>
      </c>
      <c r="AA367" s="521" t="b">
        <f t="shared" si="27"/>
        <v>0</v>
      </c>
      <c r="AB367" s="521" t="s">
        <v>1883</v>
      </c>
      <c r="AC367" s="521" t="str">
        <f t="array" ref="AC367">IFERROR(IF(INDEX('Disaggregation Records'!$G$95:$G$183,MATCH(RIGHT(Z367,255),RIGHT('Disaggregation Records'!$D$95:$D$183,255),0))=0,"",INDEX('Disaggregation Records'!$G$95:$G$183,MATCH(RIGHT(Z367,255),RIGHT('Disaggregation Records'!$D$95:$D$183,255),0))),"")</f>
        <v/>
      </c>
      <c r="AD367" s="521" t="s">
        <v>777</v>
      </c>
      <c r="AE367" s="184"/>
      <c r="AF367" s="523"/>
      <c r="AG367" s="523"/>
    </row>
    <row r="368" spans="1:33" ht="37.5" customHeight="1" x14ac:dyDescent="0.25">
      <c r="A368" s="465">
        <v>5</v>
      </c>
      <c r="B368" s="517" t="str">
        <f>IFERROR(VLOOKUP(A368,'Coverage Indicators - Section D'!$A$10:$Y$42,25,FALSE),"")</f>
        <v/>
      </c>
      <c r="C368" s="518" t="str">
        <f t="array" ref="C368">IFERROR(IF(INDEX('Disaggregation Records'!$E$95:$E$183,MATCH(RIGHT(Z368,255),RIGHT('Disaggregation Records'!$D$95:$D$183,255),0))=0,"",INDEX('Disaggregation Records'!$E$95:$E$183,MATCH(RIGHT(Z368,255),RIGHT('Disaggregation Records'!$D$95:$D$183,255),0))),"")</f>
        <v/>
      </c>
      <c r="D368" s="518" t="str">
        <f t="array" ref="D368">IFERROR(IF(INDEX('Disaggregation Records'!$F$95:$F$183,MATCH(RIGHT(Z368,255),RIGHT('Disaggregation Records'!$D$95:$D$183,255),0))=0,"",INDEX('Disaggregation Records'!$F$95:$F$183,MATCH(RIGHT(Z368,255),RIGHT('Disaggregation Records'!$D$95:$D$183,255),0))),"")</f>
        <v/>
      </c>
      <c r="E368" s="524" t="str">
        <f t="array" ref="E368">IFERROR(IF(INDEX('Disaggregation Data'!$K$315:$K$616,MATCH(RIGHT(X368,255),RIGHT('Disaggregation Data'!$J$315:$J$616,255),0))=0,"",INDEX('Disaggregation Data'!$K$315:$K$616,MATCH(RIGHT(X368,255),RIGHT('Disaggregation Data'!J$315:$J$616,255),0))),"")</f>
        <v/>
      </c>
      <c r="F368" s="525" t="str">
        <f t="array" ref="F368">IFERROR(IF(INDEX('Disaggregation Data'!$L$315:$L$616,MATCH(RIGHT(X368,255),RIGHT('Disaggregation Data'!$J$315:$J$616,255),0))=0,"",INDEX('Disaggregation Data'!$L$315:$L$616,MATCH(RIGHT(X368,255),RIGHT('Disaggregation Data'!J$315:$J$616,255),0))),"")</f>
        <v/>
      </c>
      <c r="G368" s="526" t="str">
        <f t="array" ref="G368">IFERROR(IF(INDEX('Disaggregation Data'!$M$315:$M$616,MATCH(RIGHT(X368,255),RIGHT('Disaggregation Data'!$J$315:$J$616,255),0))=0,(E368/F368)*100,INDEX('Disaggregation Data'!$M$315:$M$616,MATCH(RIGHT(X368,255),RIGHT('Disaggregation Data'!J$315:$J$616,255),0))),"")</f>
        <v/>
      </c>
      <c r="H368" s="425" t="str">
        <f t="array" ref="H368">IFERROR(IF(INDEX('Disaggregation Data'!$N$315:$N$616,MATCH(RIGHT(X368,255),RIGHT('Disaggregation Data'!$J$315:$J$616,255),0))=0,"",INDEX('Disaggregation Data'!$N$315:$N$616,MATCH(RIGHT(X368,255),RIGHT('Disaggregation Data'!J$315:$J$616,255),0))),"")</f>
        <v/>
      </c>
      <c r="I368" s="527"/>
      <c r="J368" s="527"/>
      <c r="K368" s="527"/>
      <c r="L368" s="527"/>
      <c r="M368" s="527"/>
      <c r="N368" s="527"/>
      <c r="O368" s="527"/>
      <c r="P368" s="527"/>
      <c r="Q368" s="527"/>
      <c r="R368" s="527"/>
      <c r="S368" s="527"/>
      <c r="T368" s="527"/>
      <c r="U368" s="425" t="str">
        <f t="array" ref="U368">IFERROR(IF(INDEX('Disaggregation Data'!$O$315:$O$616,MATCH(RIGHT(X368,255),RIGHT('Disaggregation Data'!$J$315:$J$616,255),0))=0,"",INDEX('Disaggregation Data'!$O$315:$O$616,MATCH(RIGHT(X368,255),RIGHT('Disaggregation Data'!J$315:$J$616,255),0))),"")</f>
        <v/>
      </c>
      <c r="V368" s="459" t="str">
        <f t="array" ref="V368">IFERROR(IF(INDEX('Disaggregation Data'!$P$315:$P$616,MATCH(RIGHT(X368,255),RIGHT('Disaggregation Data'!$J$315:$J$616,255),0))=0,"",INDEX('Disaggregation Data'!$P$315:$P$616,MATCH(RIGHT(X368,255),RIGHT('Disaggregation Data'!J$315:$J$616,255),0))),"")</f>
        <v/>
      </c>
      <c r="W368" s="521"/>
      <c r="X368" s="521" t="str">
        <f t="shared" si="24"/>
        <v/>
      </c>
      <c r="Y368" s="521">
        <f t="shared" si="25"/>
        <v>1</v>
      </c>
      <c r="Z368" s="521" t="str">
        <f t="shared" si="26"/>
        <v/>
      </c>
      <c r="AA368" s="521" t="b">
        <f t="shared" si="27"/>
        <v>0</v>
      </c>
      <c r="AB368" s="521" t="s">
        <v>1884</v>
      </c>
      <c r="AC368" s="521" t="str">
        <f t="array" ref="AC368">IFERROR(IF(INDEX('Disaggregation Records'!$G$95:$G$183,MATCH(RIGHT(Z368,255),RIGHT('Disaggregation Records'!$D$95:$D$183,255),0))=0,"",INDEX('Disaggregation Records'!$G$95:$G$183,MATCH(RIGHT(Z368,255),RIGHT('Disaggregation Records'!$D$95:$D$183,255),0))),"")</f>
        <v/>
      </c>
      <c r="AD368" s="521" t="s">
        <v>777</v>
      </c>
      <c r="AE368" s="184"/>
      <c r="AF368" s="523"/>
      <c r="AG368" s="523"/>
    </row>
    <row r="369" spans="1:33" ht="37.5" customHeight="1" x14ac:dyDescent="0.25">
      <c r="A369" s="465">
        <v>5</v>
      </c>
      <c r="B369" s="517" t="str">
        <f>IFERROR(VLOOKUP(A369,'Coverage Indicators - Section D'!$A$10:$Y$42,25,FALSE),"")</f>
        <v/>
      </c>
      <c r="C369" s="518" t="str">
        <f t="array" ref="C369">IFERROR(IF(INDEX('Disaggregation Records'!$E$95:$E$183,MATCH(RIGHT(Z369,255),RIGHT('Disaggregation Records'!$D$95:$D$183,255),0))=0,"",INDEX('Disaggregation Records'!$E$95:$E$183,MATCH(RIGHT(Z369,255),RIGHT('Disaggregation Records'!$D$95:$D$183,255),0))),"")</f>
        <v/>
      </c>
      <c r="D369" s="518" t="str">
        <f t="array" ref="D369">IFERROR(IF(INDEX('Disaggregation Records'!$F$95:$F$183,MATCH(RIGHT(Z369,255),RIGHT('Disaggregation Records'!$D$95:$D$183,255),0))=0,"",INDEX('Disaggregation Records'!$F$95:$F$183,MATCH(RIGHT(Z369,255),RIGHT('Disaggregation Records'!$D$95:$D$183,255),0))),"")</f>
        <v/>
      </c>
      <c r="E369" s="524" t="str">
        <f t="array" ref="E369">IFERROR(IF(INDEX('Disaggregation Data'!$K$315:$K$616,MATCH(RIGHT(X369,255),RIGHT('Disaggregation Data'!$J$315:$J$616,255),0))=0,"",INDEX('Disaggregation Data'!$K$315:$K$616,MATCH(RIGHT(X369,255),RIGHT('Disaggregation Data'!J$315:$J$616,255),0))),"")</f>
        <v/>
      </c>
      <c r="F369" s="525" t="str">
        <f t="array" ref="F369">IFERROR(IF(INDEX('Disaggregation Data'!$L$315:$L$616,MATCH(RIGHT(X369,255),RIGHT('Disaggregation Data'!$J$315:$J$616,255),0))=0,"",INDEX('Disaggregation Data'!$L$315:$L$616,MATCH(RIGHT(X369,255),RIGHT('Disaggregation Data'!J$315:$J$616,255),0))),"")</f>
        <v/>
      </c>
      <c r="G369" s="526" t="str">
        <f t="array" ref="G369">IFERROR(IF(INDEX('Disaggregation Data'!$M$315:$M$616,MATCH(RIGHT(X369,255),RIGHT('Disaggregation Data'!$J$315:$J$616,255),0))=0,(E369/F369)*100,INDEX('Disaggregation Data'!$M$315:$M$616,MATCH(RIGHT(X369,255),RIGHT('Disaggregation Data'!J$315:$J$616,255),0))),"")</f>
        <v/>
      </c>
      <c r="H369" s="425" t="str">
        <f t="array" ref="H369">IFERROR(IF(INDEX('Disaggregation Data'!$N$315:$N$616,MATCH(RIGHT(X369,255),RIGHT('Disaggregation Data'!$J$315:$J$616,255),0))=0,"",INDEX('Disaggregation Data'!$N$315:$N$616,MATCH(RIGHT(X369,255),RIGHT('Disaggregation Data'!J$315:$J$616,255),0))),"")</f>
        <v/>
      </c>
      <c r="I369" s="527"/>
      <c r="J369" s="527"/>
      <c r="K369" s="527"/>
      <c r="L369" s="527"/>
      <c r="M369" s="527"/>
      <c r="N369" s="527"/>
      <c r="O369" s="527"/>
      <c r="P369" s="527"/>
      <c r="Q369" s="527"/>
      <c r="R369" s="527"/>
      <c r="S369" s="527"/>
      <c r="T369" s="527"/>
      <c r="U369" s="425" t="str">
        <f t="array" ref="U369">IFERROR(IF(INDEX('Disaggregation Data'!$O$315:$O$616,MATCH(RIGHT(X369,255),RIGHT('Disaggregation Data'!$J$315:$J$616,255),0))=0,"",INDEX('Disaggregation Data'!$O$315:$O$616,MATCH(RIGHT(X369,255),RIGHT('Disaggregation Data'!J$315:$J$616,255),0))),"")</f>
        <v/>
      </c>
      <c r="V369" s="459" t="str">
        <f t="array" ref="V369">IFERROR(IF(INDEX('Disaggregation Data'!$P$315:$P$616,MATCH(RIGHT(X369,255),RIGHT('Disaggregation Data'!$J$315:$J$616,255),0))=0,"",INDEX('Disaggregation Data'!$P$315:$P$616,MATCH(RIGHT(X369,255),RIGHT('Disaggregation Data'!J$315:$J$616,255),0))),"")</f>
        <v/>
      </c>
      <c r="W369" s="521"/>
      <c r="X369" s="521" t="str">
        <f t="shared" si="24"/>
        <v/>
      </c>
      <c r="Y369" s="521">
        <f t="shared" si="25"/>
        <v>2</v>
      </c>
      <c r="Z369" s="521" t="str">
        <f t="shared" si="26"/>
        <v/>
      </c>
      <c r="AA369" s="521" t="b">
        <f t="shared" si="27"/>
        <v>0</v>
      </c>
      <c r="AB369" s="521" t="s">
        <v>1885</v>
      </c>
      <c r="AC369" s="521" t="str">
        <f t="array" ref="AC369">IFERROR(IF(INDEX('Disaggregation Records'!$G$95:$G$183,MATCH(RIGHT(Z369,255),RIGHT('Disaggregation Records'!$D$95:$D$183,255),0))=0,"",INDEX('Disaggregation Records'!$G$95:$G$183,MATCH(RIGHT(Z369,255),RIGHT('Disaggregation Records'!$D$95:$D$183,255),0))),"")</f>
        <v/>
      </c>
      <c r="AD369" s="521" t="s">
        <v>777</v>
      </c>
      <c r="AE369" s="184"/>
      <c r="AF369" s="523"/>
      <c r="AG369" s="523"/>
    </row>
    <row r="370" spans="1:33" ht="37.5" customHeight="1" x14ac:dyDescent="0.25">
      <c r="A370" s="465">
        <v>5</v>
      </c>
      <c r="B370" s="517" t="str">
        <f>IFERROR(VLOOKUP(A370,'Coverage Indicators - Section D'!$A$10:$Y$42,25,FALSE),"")</f>
        <v/>
      </c>
      <c r="C370" s="518" t="str">
        <f t="array" ref="C370">IFERROR(IF(INDEX('Disaggregation Records'!$E$95:$E$183,MATCH(RIGHT(Z370,255),RIGHT('Disaggregation Records'!$D$95:$D$183,255),0))=0,"",INDEX('Disaggregation Records'!$E$95:$E$183,MATCH(RIGHT(Z370,255),RIGHT('Disaggregation Records'!$D$95:$D$183,255),0))),"")</f>
        <v/>
      </c>
      <c r="D370" s="518" t="str">
        <f t="array" ref="D370">IFERROR(IF(INDEX('Disaggregation Records'!$F$95:$F$183,MATCH(RIGHT(Z370,255),RIGHT('Disaggregation Records'!$D$95:$D$183,255),0))=0,"",INDEX('Disaggregation Records'!$F$95:$F$183,MATCH(RIGHT(Z370,255),RIGHT('Disaggregation Records'!$D$95:$D$183,255),0))),"")</f>
        <v/>
      </c>
      <c r="E370" s="524" t="str">
        <f t="array" ref="E370">IFERROR(IF(INDEX('Disaggregation Data'!$K$315:$K$616,MATCH(RIGHT(X370,255),RIGHT('Disaggregation Data'!$J$315:$J$616,255),0))=0,"",INDEX('Disaggregation Data'!$K$315:$K$616,MATCH(RIGHT(X370,255),RIGHT('Disaggregation Data'!J$315:$J$616,255),0))),"")</f>
        <v/>
      </c>
      <c r="F370" s="525" t="str">
        <f t="array" ref="F370">IFERROR(IF(INDEX('Disaggregation Data'!$L$315:$L$616,MATCH(RIGHT(X370,255),RIGHT('Disaggregation Data'!$J$315:$J$616,255),0))=0,"",INDEX('Disaggregation Data'!$L$315:$L$616,MATCH(RIGHT(X370,255),RIGHT('Disaggregation Data'!J$315:$J$616,255),0))),"")</f>
        <v/>
      </c>
      <c r="G370" s="526" t="str">
        <f t="array" ref="G370">IFERROR(IF(INDEX('Disaggregation Data'!$M$315:$M$616,MATCH(RIGHT(X370,255),RIGHT('Disaggregation Data'!$J$315:$J$616,255),0))=0,(E370/F370)*100,INDEX('Disaggregation Data'!$M$315:$M$616,MATCH(RIGHT(X370,255),RIGHT('Disaggregation Data'!J$315:$J$616,255),0))),"")</f>
        <v/>
      </c>
      <c r="H370" s="425" t="str">
        <f t="array" ref="H370">IFERROR(IF(INDEX('Disaggregation Data'!$N$315:$N$616,MATCH(RIGHT(X370,255),RIGHT('Disaggregation Data'!$J$315:$J$616,255),0))=0,"",INDEX('Disaggregation Data'!$N$315:$N$616,MATCH(RIGHT(X370,255),RIGHT('Disaggregation Data'!J$315:$J$616,255),0))),"")</f>
        <v/>
      </c>
      <c r="I370" s="527"/>
      <c r="J370" s="527"/>
      <c r="K370" s="527"/>
      <c r="L370" s="527"/>
      <c r="M370" s="527"/>
      <c r="N370" s="527"/>
      <c r="O370" s="527"/>
      <c r="P370" s="527"/>
      <c r="Q370" s="527"/>
      <c r="R370" s="527"/>
      <c r="S370" s="527"/>
      <c r="T370" s="527"/>
      <c r="U370" s="425" t="str">
        <f t="array" ref="U370">IFERROR(IF(INDEX('Disaggregation Data'!$O$315:$O$616,MATCH(RIGHT(X370,255),RIGHT('Disaggregation Data'!$J$315:$J$616,255),0))=0,"",INDEX('Disaggregation Data'!$O$315:$O$616,MATCH(RIGHT(X370,255),RIGHT('Disaggregation Data'!J$315:$J$616,255),0))),"")</f>
        <v/>
      </c>
      <c r="V370" s="459" t="str">
        <f t="array" ref="V370">IFERROR(IF(INDEX('Disaggregation Data'!$P$315:$P$616,MATCH(RIGHT(X370,255),RIGHT('Disaggregation Data'!$J$315:$J$616,255),0))=0,"",INDEX('Disaggregation Data'!$P$315:$P$616,MATCH(RIGHT(X370,255),RIGHT('Disaggregation Data'!J$315:$J$616,255),0))),"")</f>
        <v/>
      </c>
      <c r="W370" s="521"/>
      <c r="X370" s="521" t="str">
        <f t="shared" si="24"/>
        <v/>
      </c>
      <c r="Y370" s="521">
        <f t="shared" si="25"/>
        <v>3</v>
      </c>
      <c r="Z370" s="521" t="str">
        <f t="shared" si="26"/>
        <v/>
      </c>
      <c r="AA370" s="521" t="b">
        <f t="shared" si="27"/>
        <v>0</v>
      </c>
      <c r="AB370" s="521" t="s">
        <v>1886</v>
      </c>
      <c r="AC370" s="521" t="str">
        <f t="array" ref="AC370">IFERROR(IF(INDEX('Disaggregation Records'!$G$95:$G$183,MATCH(RIGHT(Z370,255),RIGHT('Disaggregation Records'!$D$95:$D$183,255),0))=0,"",INDEX('Disaggregation Records'!$G$95:$G$183,MATCH(RIGHT(Z370,255),RIGHT('Disaggregation Records'!$D$95:$D$183,255),0))),"")</f>
        <v/>
      </c>
      <c r="AD370" s="521" t="s">
        <v>777</v>
      </c>
      <c r="AE370" s="184"/>
      <c r="AF370" s="523"/>
      <c r="AG370" s="523"/>
    </row>
    <row r="371" spans="1:33" ht="37.5" customHeight="1" x14ac:dyDescent="0.25">
      <c r="A371" s="465">
        <v>5</v>
      </c>
      <c r="B371" s="517" t="str">
        <f>IFERROR(VLOOKUP(A371,'Coverage Indicators - Section D'!$A$10:$Y$42,25,FALSE),"")</f>
        <v/>
      </c>
      <c r="C371" s="518" t="str">
        <f t="array" ref="C371">IFERROR(IF(INDEX('Disaggregation Records'!$E$95:$E$183,MATCH(RIGHT(Z371,255),RIGHT('Disaggregation Records'!$D$95:$D$183,255),0))=0,"",INDEX('Disaggregation Records'!$E$95:$E$183,MATCH(RIGHT(Z371,255),RIGHT('Disaggregation Records'!$D$95:$D$183,255),0))),"")</f>
        <v/>
      </c>
      <c r="D371" s="518" t="str">
        <f t="array" ref="D371">IFERROR(IF(INDEX('Disaggregation Records'!$F$95:$F$183,MATCH(RIGHT(Z371,255),RIGHT('Disaggregation Records'!$D$95:$D$183,255),0))=0,"",INDEX('Disaggregation Records'!$F$95:$F$183,MATCH(RIGHT(Z371,255),RIGHT('Disaggregation Records'!$D$95:$D$183,255),0))),"")</f>
        <v/>
      </c>
      <c r="E371" s="524" t="str">
        <f t="array" ref="E371">IFERROR(IF(INDEX('Disaggregation Data'!$K$315:$K$616,MATCH(RIGHT(X371,255),RIGHT('Disaggregation Data'!$J$315:$J$616,255),0))=0,"",INDEX('Disaggregation Data'!$K$315:$K$616,MATCH(RIGHT(X371,255),RIGHT('Disaggregation Data'!J$315:$J$616,255),0))),"")</f>
        <v/>
      </c>
      <c r="F371" s="525" t="str">
        <f t="array" ref="F371">IFERROR(IF(INDEX('Disaggregation Data'!$L$315:$L$616,MATCH(RIGHT(X371,255),RIGHT('Disaggregation Data'!$J$315:$J$616,255),0))=0,"",INDEX('Disaggregation Data'!$L$315:$L$616,MATCH(RIGHT(X371,255),RIGHT('Disaggregation Data'!J$315:$J$616,255),0))),"")</f>
        <v/>
      </c>
      <c r="G371" s="526" t="str">
        <f t="array" ref="G371">IFERROR(IF(INDEX('Disaggregation Data'!$M$315:$M$616,MATCH(RIGHT(X371,255),RIGHT('Disaggregation Data'!$J$315:$J$616,255),0))=0,(E371/F371)*100,INDEX('Disaggregation Data'!$M$315:$M$616,MATCH(RIGHT(X371,255),RIGHT('Disaggregation Data'!J$315:$J$616,255),0))),"")</f>
        <v/>
      </c>
      <c r="H371" s="425" t="str">
        <f t="array" ref="H371">IFERROR(IF(INDEX('Disaggregation Data'!$N$315:$N$616,MATCH(RIGHT(X371,255),RIGHT('Disaggregation Data'!$J$315:$J$616,255),0))=0,"",INDEX('Disaggregation Data'!$N$315:$N$616,MATCH(RIGHT(X371,255),RIGHT('Disaggregation Data'!J$315:$J$616,255),0))),"")</f>
        <v/>
      </c>
      <c r="I371" s="527"/>
      <c r="J371" s="527"/>
      <c r="K371" s="527"/>
      <c r="L371" s="527"/>
      <c r="M371" s="527"/>
      <c r="N371" s="527"/>
      <c r="O371" s="527"/>
      <c r="P371" s="527"/>
      <c r="Q371" s="527"/>
      <c r="R371" s="527"/>
      <c r="S371" s="527"/>
      <c r="T371" s="527"/>
      <c r="U371" s="425" t="str">
        <f t="array" ref="U371">IFERROR(IF(INDEX('Disaggregation Data'!$O$315:$O$616,MATCH(RIGHT(X371,255),RIGHT('Disaggregation Data'!$J$315:$J$616,255),0))=0,"",INDEX('Disaggregation Data'!$O$315:$O$616,MATCH(RIGHT(X371,255),RIGHT('Disaggregation Data'!J$315:$J$616,255),0))),"")</f>
        <v/>
      </c>
      <c r="V371" s="459" t="str">
        <f t="array" ref="V371">IFERROR(IF(INDEX('Disaggregation Data'!$P$315:$P$616,MATCH(RIGHT(X371,255),RIGHT('Disaggregation Data'!$J$315:$J$616,255),0))=0,"",INDEX('Disaggregation Data'!$P$315:$P$616,MATCH(RIGHT(X371,255),RIGHT('Disaggregation Data'!J$315:$J$616,255),0))),"")</f>
        <v/>
      </c>
      <c r="W371" s="521"/>
      <c r="X371" s="521" t="str">
        <f t="shared" si="24"/>
        <v/>
      </c>
      <c r="Y371" s="521">
        <f t="shared" si="25"/>
        <v>4</v>
      </c>
      <c r="Z371" s="521" t="str">
        <f t="shared" si="26"/>
        <v/>
      </c>
      <c r="AA371" s="521" t="b">
        <f t="shared" si="27"/>
        <v>0</v>
      </c>
      <c r="AB371" s="521" t="s">
        <v>1887</v>
      </c>
      <c r="AC371" s="521" t="str">
        <f t="array" ref="AC371">IFERROR(IF(INDEX('Disaggregation Records'!$G$95:$G$183,MATCH(RIGHT(Z371,255),RIGHT('Disaggregation Records'!$D$95:$D$183,255),0))=0,"",INDEX('Disaggregation Records'!$G$95:$G$183,MATCH(RIGHT(Z371,255),RIGHT('Disaggregation Records'!$D$95:$D$183,255),0))),"")</f>
        <v/>
      </c>
      <c r="AD371" s="521" t="s">
        <v>777</v>
      </c>
      <c r="AE371" s="184"/>
      <c r="AF371" s="523"/>
      <c r="AG371" s="523"/>
    </row>
    <row r="372" spans="1:33" ht="37.5" customHeight="1" x14ac:dyDescent="0.25">
      <c r="A372" s="465">
        <v>5</v>
      </c>
      <c r="B372" s="517" t="str">
        <f>IFERROR(VLOOKUP(A372,'Coverage Indicators - Section D'!$A$10:$Y$42,25,FALSE),"")</f>
        <v/>
      </c>
      <c r="C372" s="518" t="str">
        <f t="array" ref="C372">IFERROR(IF(INDEX('Disaggregation Records'!$E$95:$E$183,MATCH(RIGHT(Z372,255),RIGHT('Disaggregation Records'!$D$95:$D$183,255),0))=0,"",INDEX('Disaggregation Records'!$E$95:$E$183,MATCH(RIGHT(Z372,255),RIGHT('Disaggregation Records'!$D$95:$D$183,255),0))),"")</f>
        <v/>
      </c>
      <c r="D372" s="518" t="str">
        <f t="array" ref="D372">IFERROR(IF(INDEX('Disaggregation Records'!$F$95:$F$183,MATCH(RIGHT(Z372,255),RIGHT('Disaggregation Records'!$D$95:$D$183,255),0))=0,"",INDEX('Disaggregation Records'!$F$95:$F$183,MATCH(RIGHT(Z372,255),RIGHT('Disaggregation Records'!$D$95:$D$183,255),0))),"")</f>
        <v/>
      </c>
      <c r="E372" s="524" t="str">
        <f t="array" ref="E372">IFERROR(IF(INDEX('Disaggregation Data'!$K$315:$K$616,MATCH(RIGHT(X372,255),RIGHT('Disaggregation Data'!$J$315:$J$616,255),0))=0,"",INDEX('Disaggregation Data'!$K$315:$K$616,MATCH(RIGHT(X372,255),RIGHT('Disaggregation Data'!J$315:$J$616,255),0))),"")</f>
        <v/>
      </c>
      <c r="F372" s="525" t="str">
        <f t="array" ref="F372">IFERROR(IF(INDEX('Disaggregation Data'!$L$315:$L$616,MATCH(RIGHT(X372,255),RIGHT('Disaggregation Data'!$J$315:$J$616,255),0))=0,"",INDEX('Disaggregation Data'!$L$315:$L$616,MATCH(RIGHT(X372,255),RIGHT('Disaggregation Data'!J$315:$J$616,255),0))),"")</f>
        <v/>
      </c>
      <c r="G372" s="526" t="str">
        <f t="array" ref="G372">IFERROR(IF(INDEX('Disaggregation Data'!$M$315:$M$616,MATCH(RIGHT(X372,255),RIGHT('Disaggregation Data'!$J$315:$J$616,255),0))=0,(E372/F372)*100,INDEX('Disaggregation Data'!$M$315:$M$616,MATCH(RIGHT(X372,255),RIGHT('Disaggregation Data'!J$315:$J$616,255),0))),"")</f>
        <v/>
      </c>
      <c r="H372" s="425" t="str">
        <f t="array" ref="H372">IFERROR(IF(INDEX('Disaggregation Data'!$N$315:$N$616,MATCH(RIGHT(X372,255),RIGHT('Disaggregation Data'!$J$315:$J$616,255),0))=0,"",INDEX('Disaggregation Data'!$N$315:$N$616,MATCH(RIGHT(X372,255),RIGHT('Disaggregation Data'!J$315:$J$616,255),0))),"")</f>
        <v/>
      </c>
      <c r="I372" s="527"/>
      <c r="J372" s="527"/>
      <c r="K372" s="527"/>
      <c r="L372" s="527"/>
      <c r="M372" s="527"/>
      <c r="N372" s="527"/>
      <c r="O372" s="527"/>
      <c r="P372" s="527"/>
      <c r="Q372" s="527"/>
      <c r="R372" s="527"/>
      <c r="S372" s="527"/>
      <c r="T372" s="527"/>
      <c r="U372" s="425" t="str">
        <f t="array" ref="U372">IFERROR(IF(INDEX('Disaggregation Data'!$O$315:$O$616,MATCH(RIGHT(X372,255),RIGHT('Disaggregation Data'!$J$315:$J$616,255),0))=0,"",INDEX('Disaggregation Data'!$O$315:$O$616,MATCH(RIGHT(X372,255),RIGHT('Disaggregation Data'!J$315:$J$616,255),0))),"")</f>
        <v/>
      </c>
      <c r="V372" s="459" t="str">
        <f t="array" ref="V372">IFERROR(IF(INDEX('Disaggregation Data'!$P$315:$P$616,MATCH(RIGHT(X372,255),RIGHT('Disaggregation Data'!$J$315:$J$616,255),0))=0,"",INDEX('Disaggregation Data'!$P$315:$P$616,MATCH(RIGHT(X372,255),RIGHT('Disaggregation Data'!J$315:$J$616,255),0))),"")</f>
        <v/>
      </c>
      <c r="W372" s="521"/>
      <c r="X372" s="521" t="str">
        <f t="shared" si="24"/>
        <v/>
      </c>
      <c r="Y372" s="521">
        <f t="shared" si="25"/>
        <v>5</v>
      </c>
      <c r="Z372" s="521" t="str">
        <f t="shared" si="26"/>
        <v/>
      </c>
      <c r="AA372" s="521" t="b">
        <f t="shared" si="27"/>
        <v>0</v>
      </c>
      <c r="AB372" s="521" t="s">
        <v>1888</v>
      </c>
      <c r="AC372" s="521" t="str">
        <f t="array" ref="AC372">IFERROR(IF(INDEX('Disaggregation Records'!$G$95:$G$183,MATCH(RIGHT(Z372,255),RIGHT('Disaggregation Records'!$D$95:$D$183,255),0))=0,"",INDEX('Disaggregation Records'!$G$95:$G$183,MATCH(RIGHT(Z372,255),RIGHT('Disaggregation Records'!$D$95:$D$183,255),0))),"")</f>
        <v/>
      </c>
      <c r="AD372" s="521" t="s">
        <v>777</v>
      </c>
      <c r="AE372" s="184"/>
      <c r="AF372" s="523"/>
      <c r="AG372" s="523"/>
    </row>
    <row r="373" spans="1:33" ht="37.5" customHeight="1" x14ac:dyDescent="0.25">
      <c r="A373" s="465">
        <v>5</v>
      </c>
      <c r="B373" s="517" t="str">
        <f>IFERROR(VLOOKUP(A373,'Coverage Indicators - Section D'!$A$10:$Y$42,25,FALSE),"")</f>
        <v/>
      </c>
      <c r="C373" s="518" t="str">
        <f t="array" ref="C373">IFERROR(IF(INDEX('Disaggregation Records'!$E$95:$E$183,MATCH(RIGHT(Z373,255),RIGHT('Disaggregation Records'!$D$95:$D$183,255),0))=0,"",INDEX('Disaggregation Records'!$E$95:$E$183,MATCH(RIGHT(Z373,255),RIGHT('Disaggregation Records'!$D$95:$D$183,255),0))),"")</f>
        <v/>
      </c>
      <c r="D373" s="518" t="str">
        <f t="array" ref="D373">IFERROR(IF(INDEX('Disaggregation Records'!$F$95:$F$183,MATCH(RIGHT(Z373,255),RIGHT('Disaggregation Records'!$D$95:$D$183,255),0))=0,"",INDEX('Disaggregation Records'!$F$95:$F$183,MATCH(RIGHT(Z373,255),RIGHT('Disaggregation Records'!$D$95:$D$183,255),0))),"")</f>
        <v/>
      </c>
      <c r="E373" s="524" t="str">
        <f t="array" ref="E373">IFERROR(IF(INDEX('Disaggregation Data'!$K$315:$K$616,MATCH(RIGHT(X373,255),RIGHT('Disaggregation Data'!$J$315:$J$616,255),0))=0,"",INDEX('Disaggregation Data'!$K$315:$K$616,MATCH(RIGHT(X373,255),RIGHT('Disaggregation Data'!J$315:$J$616,255),0))),"")</f>
        <v/>
      </c>
      <c r="F373" s="525" t="str">
        <f t="array" ref="F373">IFERROR(IF(INDEX('Disaggregation Data'!$L$315:$L$616,MATCH(RIGHT(X373,255),RIGHT('Disaggregation Data'!$J$315:$J$616,255),0))=0,"",INDEX('Disaggregation Data'!$L$315:$L$616,MATCH(RIGHT(X373,255),RIGHT('Disaggregation Data'!J$315:$J$616,255),0))),"")</f>
        <v/>
      </c>
      <c r="G373" s="526" t="str">
        <f t="array" ref="G373">IFERROR(IF(INDEX('Disaggregation Data'!$M$315:$M$616,MATCH(RIGHT(X373,255),RIGHT('Disaggregation Data'!$J$315:$J$616,255),0))=0,(E373/F373)*100,INDEX('Disaggregation Data'!$M$315:$M$616,MATCH(RIGHT(X373,255),RIGHT('Disaggregation Data'!J$315:$J$616,255),0))),"")</f>
        <v/>
      </c>
      <c r="H373" s="425" t="str">
        <f t="array" ref="H373">IFERROR(IF(INDEX('Disaggregation Data'!$N$315:$N$616,MATCH(RIGHT(X373,255),RIGHT('Disaggregation Data'!$J$315:$J$616,255),0))=0,"",INDEX('Disaggregation Data'!$N$315:$N$616,MATCH(RIGHT(X373,255),RIGHT('Disaggregation Data'!J$315:$J$616,255),0))),"")</f>
        <v/>
      </c>
      <c r="I373" s="527"/>
      <c r="J373" s="527"/>
      <c r="K373" s="527"/>
      <c r="L373" s="527"/>
      <c r="M373" s="527"/>
      <c r="N373" s="527"/>
      <c r="O373" s="527"/>
      <c r="P373" s="527"/>
      <c r="Q373" s="527"/>
      <c r="R373" s="527"/>
      <c r="S373" s="527"/>
      <c r="T373" s="527"/>
      <c r="U373" s="425" t="str">
        <f t="array" ref="U373">IFERROR(IF(INDEX('Disaggregation Data'!$O$315:$O$616,MATCH(RIGHT(X373,255),RIGHT('Disaggregation Data'!$J$315:$J$616,255),0))=0,"",INDEX('Disaggregation Data'!$O$315:$O$616,MATCH(RIGHT(X373,255),RIGHT('Disaggregation Data'!J$315:$J$616,255),0))),"")</f>
        <v/>
      </c>
      <c r="V373" s="459" t="str">
        <f t="array" ref="V373">IFERROR(IF(INDEX('Disaggregation Data'!$P$315:$P$616,MATCH(RIGHT(X373,255),RIGHT('Disaggregation Data'!$J$315:$J$616,255),0))=0,"",INDEX('Disaggregation Data'!$P$315:$P$616,MATCH(RIGHT(X373,255),RIGHT('Disaggregation Data'!J$315:$J$616,255),0))),"")</f>
        <v/>
      </c>
      <c r="W373" s="521"/>
      <c r="X373" s="521" t="str">
        <f t="shared" si="24"/>
        <v/>
      </c>
      <c r="Y373" s="521">
        <f t="shared" si="25"/>
        <v>6</v>
      </c>
      <c r="Z373" s="521" t="str">
        <f t="shared" si="26"/>
        <v/>
      </c>
      <c r="AA373" s="521" t="b">
        <f t="shared" si="27"/>
        <v>0</v>
      </c>
      <c r="AB373" s="521" t="s">
        <v>1889</v>
      </c>
      <c r="AC373" s="521" t="str">
        <f t="array" ref="AC373">IFERROR(IF(INDEX('Disaggregation Records'!$G$95:$G$183,MATCH(RIGHT(Z373,255),RIGHT('Disaggregation Records'!$D$95:$D$183,255),0))=0,"",INDEX('Disaggregation Records'!$G$95:$G$183,MATCH(RIGHT(Z373,255),RIGHT('Disaggregation Records'!$D$95:$D$183,255),0))),"")</f>
        <v/>
      </c>
      <c r="AD373" s="521" t="s">
        <v>777</v>
      </c>
      <c r="AE373" s="184"/>
      <c r="AF373" s="523"/>
      <c r="AG373" s="523"/>
    </row>
    <row r="374" spans="1:33" ht="37.5" customHeight="1" x14ac:dyDescent="0.25">
      <c r="A374" s="465">
        <v>5</v>
      </c>
      <c r="B374" s="517" t="str">
        <f>IFERROR(VLOOKUP(A374,'Coverage Indicators - Section D'!$A$10:$Y$42,25,FALSE),"")</f>
        <v/>
      </c>
      <c r="C374" s="518" t="str">
        <f t="array" ref="C374">IFERROR(IF(INDEX('Disaggregation Records'!$E$95:$E$183,MATCH(RIGHT(Z374,255),RIGHT('Disaggregation Records'!$D$95:$D$183,255),0))=0,"",INDEX('Disaggregation Records'!$E$95:$E$183,MATCH(RIGHT(Z374,255),RIGHT('Disaggregation Records'!$D$95:$D$183,255),0))),"")</f>
        <v/>
      </c>
      <c r="D374" s="518" t="str">
        <f t="array" ref="D374">IFERROR(IF(INDEX('Disaggregation Records'!$F$95:$F$183,MATCH(RIGHT(Z374,255),RIGHT('Disaggregation Records'!$D$95:$D$183,255),0))=0,"",INDEX('Disaggregation Records'!$F$95:$F$183,MATCH(RIGHT(Z374,255),RIGHT('Disaggregation Records'!$D$95:$D$183,255),0))),"")</f>
        <v/>
      </c>
      <c r="E374" s="524" t="str">
        <f t="array" ref="E374">IFERROR(IF(INDEX('Disaggregation Data'!$K$315:$K$616,MATCH(RIGHT(X374,255),RIGHT('Disaggregation Data'!$J$315:$J$616,255),0))=0,"",INDEX('Disaggregation Data'!$K$315:$K$616,MATCH(RIGHT(X374,255),RIGHT('Disaggregation Data'!J$315:$J$616,255),0))),"")</f>
        <v/>
      </c>
      <c r="F374" s="525" t="str">
        <f t="array" ref="F374">IFERROR(IF(INDEX('Disaggregation Data'!$L$315:$L$616,MATCH(RIGHT(X374,255),RIGHT('Disaggregation Data'!$J$315:$J$616,255),0))=0,"",INDEX('Disaggregation Data'!$L$315:$L$616,MATCH(RIGHT(X374,255),RIGHT('Disaggregation Data'!J$315:$J$616,255),0))),"")</f>
        <v/>
      </c>
      <c r="G374" s="526" t="str">
        <f t="array" ref="G374">IFERROR(IF(INDEX('Disaggregation Data'!$M$315:$M$616,MATCH(RIGHT(X374,255),RIGHT('Disaggregation Data'!$J$315:$J$616,255),0))=0,(E374/F374)*100,INDEX('Disaggregation Data'!$M$315:$M$616,MATCH(RIGHT(X374,255),RIGHT('Disaggregation Data'!J$315:$J$616,255),0))),"")</f>
        <v/>
      </c>
      <c r="H374" s="425" t="str">
        <f t="array" ref="H374">IFERROR(IF(INDEX('Disaggregation Data'!$N$315:$N$616,MATCH(RIGHT(X374,255),RIGHT('Disaggregation Data'!$J$315:$J$616,255),0))=0,"",INDEX('Disaggregation Data'!$N$315:$N$616,MATCH(RIGHT(X374,255),RIGHT('Disaggregation Data'!J$315:$J$616,255),0))),"")</f>
        <v/>
      </c>
      <c r="I374" s="527"/>
      <c r="J374" s="527"/>
      <c r="K374" s="527"/>
      <c r="L374" s="527"/>
      <c r="M374" s="527"/>
      <c r="N374" s="527"/>
      <c r="O374" s="527"/>
      <c r="P374" s="527"/>
      <c r="Q374" s="527"/>
      <c r="R374" s="527"/>
      <c r="S374" s="527"/>
      <c r="T374" s="527"/>
      <c r="U374" s="425" t="str">
        <f t="array" ref="U374">IFERROR(IF(INDEX('Disaggregation Data'!$O$315:$O$616,MATCH(RIGHT(X374,255),RIGHT('Disaggregation Data'!$J$315:$J$616,255),0))=0,"",INDEX('Disaggregation Data'!$O$315:$O$616,MATCH(RIGHT(X374,255),RIGHT('Disaggregation Data'!J$315:$J$616,255),0))),"")</f>
        <v/>
      </c>
      <c r="V374" s="459" t="str">
        <f t="array" ref="V374">IFERROR(IF(INDEX('Disaggregation Data'!$P$315:$P$616,MATCH(RIGHT(X374,255),RIGHT('Disaggregation Data'!$J$315:$J$616,255),0))=0,"",INDEX('Disaggregation Data'!$P$315:$P$616,MATCH(RIGHT(X374,255),RIGHT('Disaggregation Data'!J$315:$J$616,255),0))),"")</f>
        <v/>
      </c>
      <c r="W374" s="521"/>
      <c r="X374" s="521" t="str">
        <f t="shared" si="24"/>
        <v/>
      </c>
      <c r="Y374" s="521">
        <f t="shared" si="25"/>
        <v>7</v>
      </c>
      <c r="Z374" s="521" t="str">
        <f t="shared" si="26"/>
        <v/>
      </c>
      <c r="AA374" s="521" t="b">
        <f t="shared" si="27"/>
        <v>0</v>
      </c>
      <c r="AB374" s="521" t="s">
        <v>1890</v>
      </c>
      <c r="AC374" s="521" t="str">
        <f t="array" ref="AC374">IFERROR(IF(INDEX('Disaggregation Records'!$G$95:$G$183,MATCH(RIGHT(Z374,255),RIGHT('Disaggregation Records'!$D$95:$D$183,255),0))=0,"",INDEX('Disaggregation Records'!$G$95:$G$183,MATCH(RIGHT(Z374,255),RIGHT('Disaggregation Records'!$D$95:$D$183,255),0))),"")</f>
        <v/>
      </c>
      <c r="AD374" s="521" t="s">
        <v>777</v>
      </c>
      <c r="AE374" s="184"/>
      <c r="AF374" s="523"/>
      <c r="AG374" s="523"/>
    </row>
    <row r="375" spans="1:33" ht="37.5" customHeight="1" x14ac:dyDescent="0.25">
      <c r="A375" s="465">
        <v>5</v>
      </c>
      <c r="B375" s="517" t="str">
        <f>IFERROR(VLOOKUP(A375,'Coverage Indicators - Section D'!$A$10:$Y$42,25,FALSE),"")</f>
        <v/>
      </c>
      <c r="C375" s="518" t="str">
        <f t="array" ref="C375">IFERROR(IF(INDEX('Disaggregation Records'!$E$95:$E$183,MATCH(RIGHT(Z375,255),RIGHT('Disaggregation Records'!$D$95:$D$183,255),0))=0,"",INDEX('Disaggregation Records'!$E$95:$E$183,MATCH(RIGHT(Z375,255),RIGHT('Disaggregation Records'!$D$95:$D$183,255),0))),"")</f>
        <v/>
      </c>
      <c r="D375" s="518" t="str">
        <f t="array" ref="D375">IFERROR(IF(INDEX('Disaggregation Records'!$F$95:$F$183,MATCH(RIGHT(Z375,255),RIGHT('Disaggregation Records'!$D$95:$D$183,255),0))=0,"",INDEX('Disaggregation Records'!$F$95:$F$183,MATCH(RIGHT(Z375,255),RIGHT('Disaggregation Records'!$D$95:$D$183,255),0))),"")</f>
        <v/>
      </c>
      <c r="E375" s="524" t="str">
        <f t="array" ref="E375">IFERROR(IF(INDEX('Disaggregation Data'!$K$315:$K$616,MATCH(RIGHT(X375,255),RIGHT('Disaggregation Data'!$J$315:$J$616,255),0))=0,"",INDEX('Disaggregation Data'!$K$315:$K$616,MATCH(RIGHT(X375,255),RIGHT('Disaggregation Data'!J$315:$J$616,255),0))),"")</f>
        <v/>
      </c>
      <c r="F375" s="525" t="str">
        <f t="array" ref="F375">IFERROR(IF(INDEX('Disaggregation Data'!$L$315:$L$616,MATCH(RIGHT(X375,255),RIGHT('Disaggregation Data'!$J$315:$J$616,255),0))=0,"",INDEX('Disaggregation Data'!$L$315:$L$616,MATCH(RIGHT(X375,255),RIGHT('Disaggregation Data'!J$315:$J$616,255),0))),"")</f>
        <v/>
      </c>
      <c r="G375" s="526" t="str">
        <f t="array" ref="G375">IFERROR(IF(INDEX('Disaggregation Data'!$M$315:$M$616,MATCH(RIGHT(X375,255),RIGHT('Disaggregation Data'!$J$315:$J$616,255),0))=0,(E375/F375)*100,INDEX('Disaggregation Data'!$M$315:$M$616,MATCH(RIGHT(X375,255),RIGHT('Disaggregation Data'!J$315:$J$616,255),0))),"")</f>
        <v/>
      </c>
      <c r="H375" s="425" t="str">
        <f t="array" ref="H375">IFERROR(IF(INDEX('Disaggregation Data'!$N$315:$N$616,MATCH(RIGHT(X375,255),RIGHT('Disaggregation Data'!$J$315:$J$616,255),0))=0,"",INDEX('Disaggregation Data'!$N$315:$N$616,MATCH(RIGHT(X375,255),RIGHT('Disaggregation Data'!J$315:$J$616,255),0))),"")</f>
        <v/>
      </c>
      <c r="I375" s="527"/>
      <c r="J375" s="527"/>
      <c r="K375" s="527"/>
      <c r="L375" s="527"/>
      <c r="M375" s="527"/>
      <c r="N375" s="527"/>
      <c r="O375" s="527"/>
      <c r="P375" s="527"/>
      <c r="Q375" s="527"/>
      <c r="R375" s="527"/>
      <c r="S375" s="527"/>
      <c r="T375" s="527"/>
      <c r="U375" s="425" t="str">
        <f t="array" ref="U375">IFERROR(IF(INDEX('Disaggregation Data'!$O$315:$O$616,MATCH(RIGHT(X375,255),RIGHT('Disaggregation Data'!$J$315:$J$616,255),0))=0,"",INDEX('Disaggregation Data'!$O$315:$O$616,MATCH(RIGHT(X375,255),RIGHT('Disaggregation Data'!J$315:$J$616,255),0))),"")</f>
        <v/>
      </c>
      <c r="V375" s="459" t="str">
        <f t="array" ref="V375">IFERROR(IF(INDEX('Disaggregation Data'!$P$315:$P$616,MATCH(RIGHT(X375,255),RIGHT('Disaggregation Data'!$J$315:$J$616,255),0))=0,"",INDEX('Disaggregation Data'!$P$315:$P$616,MATCH(RIGHT(X375,255),RIGHT('Disaggregation Data'!J$315:$J$616,255),0))),"")</f>
        <v/>
      </c>
      <c r="W375" s="521"/>
      <c r="X375" s="521" t="str">
        <f t="shared" si="24"/>
        <v/>
      </c>
      <c r="Y375" s="521">
        <f t="shared" si="25"/>
        <v>8</v>
      </c>
      <c r="Z375" s="521" t="str">
        <f t="shared" si="26"/>
        <v/>
      </c>
      <c r="AA375" s="521" t="b">
        <f t="shared" si="27"/>
        <v>0</v>
      </c>
      <c r="AB375" s="521" t="s">
        <v>1891</v>
      </c>
      <c r="AC375" s="521" t="str">
        <f t="array" ref="AC375">IFERROR(IF(INDEX('Disaggregation Records'!$G$95:$G$183,MATCH(RIGHT(Z375,255),RIGHT('Disaggregation Records'!$D$95:$D$183,255),0))=0,"",INDEX('Disaggregation Records'!$G$95:$G$183,MATCH(RIGHT(Z375,255),RIGHT('Disaggregation Records'!$D$95:$D$183,255),0))),"")</f>
        <v/>
      </c>
      <c r="AD375" s="521" t="s">
        <v>777</v>
      </c>
      <c r="AE375" s="184"/>
      <c r="AF375" s="523"/>
      <c r="AG375" s="523"/>
    </row>
    <row r="376" spans="1:33" ht="37.5" customHeight="1" x14ac:dyDescent="0.25">
      <c r="A376" s="465">
        <v>5</v>
      </c>
      <c r="B376" s="517" t="str">
        <f>IFERROR(VLOOKUP(A376,'Coverage Indicators - Section D'!$A$10:$Y$42,25,FALSE),"")</f>
        <v/>
      </c>
      <c r="C376" s="518" t="str">
        <f t="array" ref="C376">IFERROR(IF(INDEX('Disaggregation Records'!$E$95:$E$183,MATCH(RIGHT(Z376,255),RIGHT('Disaggregation Records'!$D$95:$D$183,255),0))=0,"",INDEX('Disaggregation Records'!$E$95:$E$183,MATCH(RIGHT(Z376,255),RIGHT('Disaggregation Records'!$D$95:$D$183,255),0))),"")</f>
        <v/>
      </c>
      <c r="D376" s="518" t="str">
        <f t="array" ref="D376">IFERROR(IF(INDEX('Disaggregation Records'!$F$95:$F$183,MATCH(RIGHT(Z376,255),RIGHT('Disaggregation Records'!$D$95:$D$183,255),0))=0,"",INDEX('Disaggregation Records'!$F$95:$F$183,MATCH(RIGHT(Z376,255),RIGHT('Disaggregation Records'!$D$95:$D$183,255),0))),"")</f>
        <v/>
      </c>
      <c r="E376" s="524" t="str">
        <f t="array" ref="E376">IFERROR(IF(INDEX('Disaggregation Data'!$K$315:$K$616,MATCH(RIGHT(X376,255),RIGHT('Disaggregation Data'!$J$315:$J$616,255),0))=0,"",INDEX('Disaggregation Data'!$K$315:$K$616,MATCH(RIGHT(X376,255),RIGHT('Disaggregation Data'!J$315:$J$616,255),0))),"")</f>
        <v/>
      </c>
      <c r="F376" s="525" t="str">
        <f t="array" ref="F376">IFERROR(IF(INDEX('Disaggregation Data'!$L$315:$L$616,MATCH(RIGHT(X376,255),RIGHT('Disaggregation Data'!$J$315:$J$616,255),0))=0,"",INDEX('Disaggregation Data'!$L$315:$L$616,MATCH(RIGHT(X376,255),RIGHT('Disaggregation Data'!J$315:$J$616,255),0))),"")</f>
        <v/>
      </c>
      <c r="G376" s="526" t="str">
        <f t="array" ref="G376">IFERROR(IF(INDEX('Disaggregation Data'!$M$315:$M$616,MATCH(RIGHT(X376,255),RIGHT('Disaggregation Data'!$J$315:$J$616,255),0))=0,(E376/F376)*100,INDEX('Disaggregation Data'!$M$315:$M$616,MATCH(RIGHT(X376,255),RIGHT('Disaggregation Data'!J$315:$J$616,255),0))),"")</f>
        <v/>
      </c>
      <c r="H376" s="425" t="str">
        <f t="array" ref="H376">IFERROR(IF(INDEX('Disaggregation Data'!$N$315:$N$616,MATCH(RIGHT(X376,255),RIGHT('Disaggregation Data'!$J$315:$J$616,255),0))=0,"",INDEX('Disaggregation Data'!$N$315:$N$616,MATCH(RIGHT(X376,255),RIGHT('Disaggregation Data'!J$315:$J$616,255),0))),"")</f>
        <v/>
      </c>
      <c r="I376" s="527"/>
      <c r="J376" s="527"/>
      <c r="K376" s="527"/>
      <c r="L376" s="527"/>
      <c r="M376" s="527"/>
      <c r="N376" s="527"/>
      <c r="O376" s="527"/>
      <c r="P376" s="527"/>
      <c r="Q376" s="527"/>
      <c r="R376" s="527"/>
      <c r="S376" s="527"/>
      <c r="T376" s="527"/>
      <c r="U376" s="425" t="str">
        <f t="array" ref="U376">IFERROR(IF(INDEX('Disaggregation Data'!$O$315:$O$616,MATCH(RIGHT(X376,255),RIGHT('Disaggregation Data'!$J$315:$J$616,255),0))=0,"",INDEX('Disaggregation Data'!$O$315:$O$616,MATCH(RIGHT(X376,255),RIGHT('Disaggregation Data'!J$315:$J$616,255),0))),"")</f>
        <v/>
      </c>
      <c r="V376" s="459" t="str">
        <f t="array" ref="V376">IFERROR(IF(INDEX('Disaggregation Data'!$P$315:$P$616,MATCH(RIGHT(X376,255),RIGHT('Disaggregation Data'!$J$315:$J$616,255),0))=0,"",INDEX('Disaggregation Data'!$P$315:$P$616,MATCH(RIGHT(X376,255),RIGHT('Disaggregation Data'!J$315:$J$616,255),0))),"")</f>
        <v/>
      </c>
      <c r="W376" s="521"/>
      <c r="X376" s="521" t="str">
        <f t="shared" si="24"/>
        <v/>
      </c>
      <c r="Y376" s="521">
        <f t="shared" si="25"/>
        <v>9</v>
      </c>
      <c r="Z376" s="521" t="str">
        <f t="shared" si="26"/>
        <v/>
      </c>
      <c r="AA376" s="521" t="b">
        <f t="shared" si="27"/>
        <v>0</v>
      </c>
      <c r="AB376" s="521" t="s">
        <v>1892</v>
      </c>
      <c r="AC376" s="521" t="str">
        <f t="array" ref="AC376">IFERROR(IF(INDEX('Disaggregation Records'!$G$95:$G$183,MATCH(RIGHT(Z376,255),RIGHT('Disaggregation Records'!$D$95:$D$183,255),0))=0,"",INDEX('Disaggregation Records'!$G$95:$G$183,MATCH(RIGHT(Z376,255),RIGHT('Disaggregation Records'!$D$95:$D$183,255),0))),"")</f>
        <v/>
      </c>
      <c r="AD376" s="521" t="s">
        <v>777</v>
      </c>
      <c r="AE376" s="184"/>
      <c r="AF376" s="523"/>
      <c r="AG376" s="523"/>
    </row>
    <row r="377" spans="1:33" ht="37.5" customHeight="1" x14ac:dyDescent="0.25">
      <c r="A377" s="465">
        <v>6</v>
      </c>
      <c r="B377" s="517" t="str">
        <f>IFERROR(VLOOKUP(A377,'Coverage Indicators - Section D'!$A$10:$Y$42,25,FALSE),"")</f>
        <v/>
      </c>
      <c r="C377" s="518" t="str">
        <f t="array" ref="C377">IFERROR(IF(INDEX('Disaggregation Records'!$E$95:$E$183,MATCH(RIGHT(Z377,255),RIGHT('Disaggregation Records'!$D$95:$D$183,255),0))=0,"",INDEX('Disaggregation Records'!$E$95:$E$183,MATCH(RIGHT(Z377,255),RIGHT('Disaggregation Records'!$D$95:$D$183,255),0))),"")</f>
        <v/>
      </c>
      <c r="D377" s="518" t="str">
        <f t="array" ref="D377">IFERROR(IF(INDEX('Disaggregation Records'!$F$95:$F$183,MATCH(RIGHT(Z377,255),RIGHT('Disaggregation Records'!$D$95:$D$183,255),0))=0,"",INDEX('Disaggregation Records'!$F$95:$F$183,MATCH(RIGHT(Z377,255),RIGHT('Disaggregation Records'!$D$95:$D$183,255),0))),"")</f>
        <v/>
      </c>
      <c r="E377" s="524" t="str">
        <f t="array" ref="E377">IFERROR(IF(INDEX('Disaggregation Data'!$K$315:$K$616,MATCH(RIGHT(X377,255),RIGHT('Disaggregation Data'!$J$315:$J$616,255),0))=0,"",INDEX('Disaggregation Data'!$K$315:$K$616,MATCH(RIGHT(X377,255),RIGHT('Disaggregation Data'!J$315:$J$616,255),0))),"")</f>
        <v/>
      </c>
      <c r="F377" s="525" t="str">
        <f t="array" ref="F377">IFERROR(IF(INDEX('Disaggregation Data'!$L$315:$L$616,MATCH(RIGHT(X377,255),RIGHT('Disaggregation Data'!$J$315:$J$616,255),0))=0,"",INDEX('Disaggregation Data'!$L$315:$L$616,MATCH(RIGHT(X377,255),RIGHT('Disaggregation Data'!J$315:$J$616,255),0))),"")</f>
        <v/>
      </c>
      <c r="G377" s="526" t="str">
        <f t="array" ref="G377">IFERROR(IF(INDEX('Disaggregation Data'!$M$315:$M$616,MATCH(RIGHT(X377,255),RIGHT('Disaggregation Data'!$J$315:$J$616,255),0))=0,(E377/F377)*100,INDEX('Disaggregation Data'!$M$315:$M$616,MATCH(RIGHT(X377,255),RIGHT('Disaggregation Data'!J$315:$J$616,255),0))),"")</f>
        <v/>
      </c>
      <c r="H377" s="425" t="str">
        <f t="array" ref="H377">IFERROR(IF(INDEX('Disaggregation Data'!$N$315:$N$616,MATCH(RIGHT(X377,255),RIGHT('Disaggregation Data'!$J$315:$J$616,255),0))=0,"",INDEX('Disaggregation Data'!$N$315:$N$616,MATCH(RIGHT(X377,255),RIGHT('Disaggregation Data'!J$315:$J$616,255),0))),"")</f>
        <v/>
      </c>
      <c r="I377" s="527"/>
      <c r="J377" s="527"/>
      <c r="K377" s="527"/>
      <c r="L377" s="527"/>
      <c r="M377" s="527"/>
      <c r="N377" s="527"/>
      <c r="O377" s="527"/>
      <c r="P377" s="527"/>
      <c r="Q377" s="527"/>
      <c r="R377" s="527"/>
      <c r="S377" s="527"/>
      <c r="T377" s="527"/>
      <c r="U377" s="425" t="str">
        <f t="array" ref="U377">IFERROR(IF(INDEX('Disaggregation Data'!$O$315:$O$616,MATCH(RIGHT(X377,255),RIGHT('Disaggregation Data'!$J$315:$J$616,255),0))=0,"",INDEX('Disaggregation Data'!$O$315:$O$616,MATCH(RIGHT(X377,255),RIGHT('Disaggregation Data'!J$315:$J$616,255),0))),"")</f>
        <v/>
      </c>
      <c r="V377" s="459" t="str">
        <f t="array" ref="V377">IFERROR(IF(INDEX('Disaggregation Data'!$P$315:$P$616,MATCH(RIGHT(X377,255),RIGHT('Disaggregation Data'!$J$315:$J$616,255),0))=0,"",INDEX('Disaggregation Data'!$P$315:$P$616,MATCH(RIGHT(X377,255),RIGHT('Disaggregation Data'!J$315:$J$616,255),0))),"")</f>
        <v/>
      </c>
      <c r="W377" s="521"/>
      <c r="X377" s="521" t="str">
        <f t="shared" si="24"/>
        <v/>
      </c>
      <c r="Y377" s="521">
        <f t="shared" si="25"/>
        <v>10</v>
      </c>
      <c r="Z377" s="521" t="str">
        <f t="shared" si="26"/>
        <v/>
      </c>
      <c r="AA377" s="521" t="b">
        <f t="shared" si="27"/>
        <v>0</v>
      </c>
      <c r="AB377" s="521" t="s">
        <v>1893</v>
      </c>
      <c r="AC377" s="521" t="str">
        <f t="array" ref="AC377">IFERROR(IF(INDEX('Disaggregation Records'!$G$95:$G$183,MATCH(RIGHT(Z377,255),RIGHT('Disaggregation Records'!$D$95:$D$183,255),0))=0,"",INDEX('Disaggregation Records'!$G$95:$G$183,MATCH(RIGHT(Z377,255),RIGHT('Disaggregation Records'!$D$95:$D$183,255),0))),"")</f>
        <v/>
      </c>
      <c r="AD377" s="521" t="s">
        <v>778</v>
      </c>
      <c r="AE377" s="184"/>
      <c r="AF377" s="523"/>
      <c r="AG377" s="523"/>
    </row>
    <row r="378" spans="1:33" ht="37.5" customHeight="1" x14ac:dyDescent="0.25">
      <c r="A378" s="465">
        <v>6</v>
      </c>
      <c r="B378" s="517" t="str">
        <f>IFERROR(VLOOKUP(A378,'Coverage Indicators - Section D'!$A$10:$Y$42,25,FALSE),"")</f>
        <v/>
      </c>
      <c r="C378" s="518" t="str">
        <f t="array" ref="C378">IFERROR(IF(INDEX('Disaggregation Records'!$E$95:$E$183,MATCH(RIGHT(Z378,255),RIGHT('Disaggregation Records'!$D$95:$D$183,255),0))=0,"",INDEX('Disaggregation Records'!$E$95:$E$183,MATCH(RIGHT(Z378,255),RIGHT('Disaggregation Records'!$D$95:$D$183,255),0))),"")</f>
        <v/>
      </c>
      <c r="D378" s="518" t="str">
        <f t="array" ref="D378">IFERROR(IF(INDEX('Disaggregation Records'!$F$95:$F$183,MATCH(RIGHT(Z378,255),RIGHT('Disaggregation Records'!$D$95:$D$183,255),0))=0,"",INDEX('Disaggregation Records'!$F$95:$F$183,MATCH(RIGHT(Z378,255),RIGHT('Disaggregation Records'!$D$95:$D$183,255),0))),"")</f>
        <v/>
      </c>
      <c r="E378" s="524" t="str">
        <f t="array" ref="E378">IFERROR(IF(INDEX('Disaggregation Data'!$K$315:$K$616,MATCH(RIGHT(X378,255),RIGHT('Disaggregation Data'!$J$315:$J$616,255),0))=0,"",INDEX('Disaggregation Data'!$K$315:$K$616,MATCH(RIGHT(X378,255),RIGHT('Disaggregation Data'!J$315:$J$616,255),0))),"")</f>
        <v/>
      </c>
      <c r="F378" s="525" t="str">
        <f t="array" ref="F378">IFERROR(IF(INDEX('Disaggregation Data'!$L$315:$L$616,MATCH(RIGHT(X378,255),RIGHT('Disaggregation Data'!$J$315:$J$616,255),0))=0,"",INDEX('Disaggregation Data'!$L$315:$L$616,MATCH(RIGHT(X378,255),RIGHT('Disaggregation Data'!J$315:$J$616,255),0))),"")</f>
        <v/>
      </c>
      <c r="G378" s="526" t="str">
        <f t="array" ref="G378">IFERROR(IF(INDEX('Disaggregation Data'!$M$315:$M$616,MATCH(RIGHT(X378,255),RIGHT('Disaggregation Data'!$J$315:$J$616,255),0))=0,(E378/F378)*100,INDEX('Disaggregation Data'!$M$315:$M$616,MATCH(RIGHT(X378,255),RIGHT('Disaggregation Data'!J$315:$J$616,255),0))),"")</f>
        <v/>
      </c>
      <c r="H378" s="425" t="str">
        <f t="array" ref="H378">IFERROR(IF(INDEX('Disaggregation Data'!$N$315:$N$616,MATCH(RIGHT(X378,255),RIGHT('Disaggregation Data'!$J$315:$J$616,255),0))=0,"",INDEX('Disaggregation Data'!$N$315:$N$616,MATCH(RIGHT(X378,255),RIGHT('Disaggregation Data'!J$315:$J$616,255),0))),"")</f>
        <v/>
      </c>
      <c r="I378" s="527"/>
      <c r="J378" s="527"/>
      <c r="K378" s="527"/>
      <c r="L378" s="527"/>
      <c r="M378" s="527"/>
      <c r="N378" s="527"/>
      <c r="O378" s="527"/>
      <c r="P378" s="527"/>
      <c r="Q378" s="527"/>
      <c r="R378" s="527"/>
      <c r="S378" s="527"/>
      <c r="T378" s="527"/>
      <c r="U378" s="425" t="str">
        <f t="array" ref="U378">IFERROR(IF(INDEX('Disaggregation Data'!$O$315:$O$616,MATCH(RIGHT(X378,255),RIGHT('Disaggregation Data'!$J$315:$J$616,255),0))=0,"",INDEX('Disaggregation Data'!$O$315:$O$616,MATCH(RIGHT(X378,255),RIGHT('Disaggregation Data'!J$315:$J$616,255),0))),"")</f>
        <v/>
      </c>
      <c r="V378" s="459" t="str">
        <f t="array" ref="V378">IFERROR(IF(INDEX('Disaggregation Data'!$P$315:$P$616,MATCH(RIGHT(X378,255),RIGHT('Disaggregation Data'!$J$315:$J$616,255),0))=0,"",INDEX('Disaggregation Data'!$P$315:$P$616,MATCH(RIGHT(X378,255),RIGHT('Disaggregation Data'!J$315:$J$616,255),0))),"")</f>
        <v/>
      </c>
      <c r="W378" s="521"/>
      <c r="X378" s="521" t="str">
        <f t="shared" si="24"/>
        <v/>
      </c>
      <c r="Y378" s="521">
        <f t="shared" si="25"/>
        <v>11</v>
      </c>
      <c r="Z378" s="521" t="str">
        <f t="shared" si="26"/>
        <v/>
      </c>
      <c r="AA378" s="521" t="b">
        <f t="shared" si="27"/>
        <v>0</v>
      </c>
      <c r="AB378" s="521" t="s">
        <v>1894</v>
      </c>
      <c r="AC378" s="521" t="str">
        <f t="array" ref="AC378">IFERROR(IF(INDEX('Disaggregation Records'!$G$95:$G$183,MATCH(RIGHT(Z378,255),RIGHT('Disaggregation Records'!$D$95:$D$183,255),0))=0,"",INDEX('Disaggregation Records'!$G$95:$G$183,MATCH(RIGHT(Z378,255),RIGHT('Disaggregation Records'!$D$95:$D$183,255),0))),"")</f>
        <v/>
      </c>
      <c r="AD378" s="521" t="s">
        <v>778</v>
      </c>
      <c r="AE378" s="184"/>
      <c r="AF378" s="523"/>
      <c r="AG378" s="523"/>
    </row>
    <row r="379" spans="1:33" ht="37.5" customHeight="1" x14ac:dyDescent="0.25">
      <c r="A379" s="465">
        <v>6</v>
      </c>
      <c r="B379" s="517" t="str">
        <f>IFERROR(VLOOKUP(A379,'Coverage Indicators - Section D'!$A$10:$Y$42,25,FALSE),"")</f>
        <v/>
      </c>
      <c r="C379" s="518" t="str">
        <f t="array" ref="C379">IFERROR(IF(INDEX('Disaggregation Records'!$E$95:$E$183,MATCH(RIGHT(Z379,255),RIGHT('Disaggregation Records'!$D$95:$D$183,255),0))=0,"",INDEX('Disaggregation Records'!$E$95:$E$183,MATCH(RIGHT(Z379,255),RIGHT('Disaggregation Records'!$D$95:$D$183,255),0))),"")</f>
        <v/>
      </c>
      <c r="D379" s="518" t="str">
        <f t="array" ref="D379">IFERROR(IF(INDEX('Disaggregation Records'!$F$95:$F$183,MATCH(RIGHT(Z379,255),RIGHT('Disaggregation Records'!$D$95:$D$183,255),0))=0,"",INDEX('Disaggregation Records'!$F$95:$F$183,MATCH(RIGHT(Z379,255),RIGHT('Disaggregation Records'!$D$95:$D$183,255),0))),"")</f>
        <v/>
      </c>
      <c r="E379" s="524" t="str">
        <f t="array" ref="E379">IFERROR(IF(INDEX('Disaggregation Data'!$K$315:$K$616,MATCH(RIGHT(X379,255),RIGHT('Disaggregation Data'!$J$315:$J$616,255),0))=0,"",INDEX('Disaggregation Data'!$K$315:$K$616,MATCH(RIGHT(X379,255),RIGHT('Disaggregation Data'!J$315:$J$616,255),0))),"")</f>
        <v/>
      </c>
      <c r="F379" s="525" t="str">
        <f t="array" ref="F379">IFERROR(IF(INDEX('Disaggregation Data'!$L$315:$L$616,MATCH(RIGHT(X379,255),RIGHT('Disaggregation Data'!$J$315:$J$616,255),0))=0,"",INDEX('Disaggregation Data'!$L$315:$L$616,MATCH(RIGHT(X379,255),RIGHT('Disaggregation Data'!J$315:$J$616,255),0))),"")</f>
        <v/>
      </c>
      <c r="G379" s="526" t="str">
        <f t="array" ref="G379">IFERROR(IF(INDEX('Disaggregation Data'!$M$315:$M$616,MATCH(RIGHT(X379,255),RIGHT('Disaggregation Data'!$J$315:$J$616,255),0))=0,(E379/F379)*100,INDEX('Disaggregation Data'!$M$315:$M$616,MATCH(RIGHT(X379,255),RIGHT('Disaggregation Data'!J$315:$J$616,255),0))),"")</f>
        <v/>
      </c>
      <c r="H379" s="425" t="str">
        <f t="array" ref="H379">IFERROR(IF(INDEX('Disaggregation Data'!$N$315:$N$616,MATCH(RIGHT(X379,255),RIGHT('Disaggregation Data'!$J$315:$J$616,255),0))=0,"",INDEX('Disaggregation Data'!$N$315:$N$616,MATCH(RIGHT(X379,255),RIGHT('Disaggregation Data'!J$315:$J$616,255),0))),"")</f>
        <v/>
      </c>
      <c r="I379" s="527"/>
      <c r="J379" s="527"/>
      <c r="K379" s="527"/>
      <c r="L379" s="527"/>
      <c r="M379" s="527"/>
      <c r="N379" s="527"/>
      <c r="O379" s="527"/>
      <c r="P379" s="527"/>
      <c r="Q379" s="527"/>
      <c r="R379" s="527"/>
      <c r="S379" s="527"/>
      <c r="T379" s="527"/>
      <c r="U379" s="425" t="str">
        <f t="array" ref="U379">IFERROR(IF(INDEX('Disaggregation Data'!$O$315:$O$616,MATCH(RIGHT(X379,255),RIGHT('Disaggregation Data'!$J$315:$J$616,255),0))=0,"",INDEX('Disaggregation Data'!$O$315:$O$616,MATCH(RIGHT(X379,255),RIGHT('Disaggregation Data'!J$315:$J$616,255),0))),"")</f>
        <v/>
      </c>
      <c r="V379" s="459" t="str">
        <f t="array" ref="V379">IFERROR(IF(INDEX('Disaggregation Data'!$P$315:$P$616,MATCH(RIGHT(X379,255),RIGHT('Disaggregation Data'!$J$315:$J$616,255),0))=0,"",INDEX('Disaggregation Data'!$P$315:$P$616,MATCH(RIGHT(X379,255),RIGHT('Disaggregation Data'!J$315:$J$616,255),0))),"")</f>
        <v/>
      </c>
      <c r="W379" s="521"/>
      <c r="X379" s="521" t="str">
        <f t="shared" si="24"/>
        <v/>
      </c>
      <c r="Y379" s="521">
        <f t="shared" si="25"/>
        <v>12</v>
      </c>
      <c r="Z379" s="521" t="str">
        <f t="shared" si="26"/>
        <v/>
      </c>
      <c r="AA379" s="521" t="b">
        <f t="shared" si="27"/>
        <v>0</v>
      </c>
      <c r="AB379" s="521" t="s">
        <v>1895</v>
      </c>
      <c r="AC379" s="521" t="str">
        <f t="array" ref="AC379">IFERROR(IF(INDEX('Disaggregation Records'!$G$95:$G$183,MATCH(RIGHT(Z379,255),RIGHT('Disaggregation Records'!$D$95:$D$183,255),0))=0,"",INDEX('Disaggregation Records'!$G$95:$G$183,MATCH(RIGHT(Z379,255),RIGHT('Disaggregation Records'!$D$95:$D$183,255),0))),"")</f>
        <v/>
      </c>
      <c r="AD379" s="521" t="s">
        <v>778</v>
      </c>
      <c r="AE379" s="184"/>
      <c r="AF379" s="523"/>
      <c r="AG379" s="523"/>
    </row>
    <row r="380" spans="1:33" ht="37.5" customHeight="1" x14ac:dyDescent="0.25">
      <c r="A380" s="465">
        <v>6</v>
      </c>
      <c r="B380" s="517" t="str">
        <f>IFERROR(VLOOKUP(A380,'Coverage Indicators - Section D'!$A$10:$Y$42,25,FALSE),"")</f>
        <v/>
      </c>
      <c r="C380" s="518" t="str">
        <f t="array" ref="C380">IFERROR(IF(INDEX('Disaggregation Records'!$E$95:$E$183,MATCH(RIGHT(Z380,255),RIGHT('Disaggregation Records'!$D$95:$D$183,255),0))=0,"",INDEX('Disaggregation Records'!$E$95:$E$183,MATCH(RIGHT(Z380,255),RIGHT('Disaggregation Records'!$D$95:$D$183,255),0))),"")</f>
        <v/>
      </c>
      <c r="D380" s="518" t="str">
        <f t="array" ref="D380">IFERROR(IF(INDEX('Disaggregation Records'!$F$95:$F$183,MATCH(RIGHT(Z380,255),RIGHT('Disaggregation Records'!$D$95:$D$183,255),0))=0,"",INDEX('Disaggregation Records'!$F$95:$F$183,MATCH(RIGHT(Z380,255),RIGHT('Disaggregation Records'!$D$95:$D$183,255),0))),"")</f>
        <v/>
      </c>
      <c r="E380" s="524" t="str">
        <f t="array" ref="E380">IFERROR(IF(INDEX('Disaggregation Data'!$K$315:$K$616,MATCH(RIGHT(X380,255),RIGHT('Disaggregation Data'!$J$315:$J$616,255),0))=0,"",INDEX('Disaggregation Data'!$K$315:$K$616,MATCH(RIGHT(X380,255),RIGHT('Disaggregation Data'!J$315:$J$616,255),0))),"")</f>
        <v/>
      </c>
      <c r="F380" s="525" t="str">
        <f t="array" ref="F380">IFERROR(IF(INDEX('Disaggregation Data'!$L$315:$L$616,MATCH(RIGHT(X380,255),RIGHT('Disaggregation Data'!$J$315:$J$616,255),0))=0,"",INDEX('Disaggregation Data'!$L$315:$L$616,MATCH(RIGHT(X380,255),RIGHT('Disaggregation Data'!J$315:$J$616,255),0))),"")</f>
        <v/>
      </c>
      <c r="G380" s="526" t="str">
        <f t="array" ref="G380">IFERROR(IF(INDEX('Disaggregation Data'!$M$315:$M$616,MATCH(RIGHT(X380,255),RIGHT('Disaggregation Data'!$J$315:$J$616,255),0))=0,(E380/F380)*100,INDEX('Disaggregation Data'!$M$315:$M$616,MATCH(RIGHT(X380,255),RIGHT('Disaggregation Data'!J$315:$J$616,255),0))),"")</f>
        <v/>
      </c>
      <c r="H380" s="425" t="str">
        <f t="array" ref="H380">IFERROR(IF(INDEX('Disaggregation Data'!$N$315:$N$616,MATCH(RIGHT(X380,255),RIGHT('Disaggregation Data'!$J$315:$J$616,255),0))=0,"",INDEX('Disaggregation Data'!$N$315:$N$616,MATCH(RIGHT(X380,255),RIGHT('Disaggregation Data'!J$315:$J$616,255),0))),"")</f>
        <v/>
      </c>
      <c r="I380" s="527"/>
      <c r="J380" s="527"/>
      <c r="K380" s="527"/>
      <c r="L380" s="527"/>
      <c r="M380" s="527"/>
      <c r="N380" s="527"/>
      <c r="O380" s="527"/>
      <c r="P380" s="527"/>
      <c r="Q380" s="527"/>
      <c r="R380" s="527"/>
      <c r="S380" s="527"/>
      <c r="T380" s="527"/>
      <c r="U380" s="425" t="str">
        <f t="array" ref="U380">IFERROR(IF(INDEX('Disaggregation Data'!$O$315:$O$616,MATCH(RIGHT(X380,255),RIGHT('Disaggregation Data'!$J$315:$J$616,255),0))=0,"",INDEX('Disaggregation Data'!$O$315:$O$616,MATCH(RIGHT(X380,255),RIGHT('Disaggregation Data'!J$315:$J$616,255),0))),"")</f>
        <v/>
      </c>
      <c r="V380" s="459" t="str">
        <f t="array" ref="V380">IFERROR(IF(INDEX('Disaggregation Data'!$P$315:$P$616,MATCH(RIGHT(X380,255),RIGHT('Disaggregation Data'!$J$315:$J$616,255),0))=0,"",INDEX('Disaggregation Data'!$P$315:$P$616,MATCH(RIGHT(X380,255),RIGHT('Disaggregation Data'!J$315:$J$616,255),0))),"")</f>
        <v/>
      </c>
      <c r="W380" s="521"/>
      <c r="X380" s="521" t="str">
        <f t="shared" si="24"/>
        <v/>
      </c>
      <c r="Y380" s="521">
        <f t="shared" si="25"/>
        <v>13</v>
      </c>
      <c r="Z380" s="521" t="str">
        <f t="shared" si="26"/>
        <v/>
      </c>
      <c r="AA380" s="521" t="b">
        <f t="shared" si="27"/>
        <v>0</v>
      </c>
      <c r="AB380" s="521" t="s">
        <v>1896</v>
      </c>
      <c r="AC380" s="521" t="str">
        <f t="array" ref="AC380">IFERROR(IF(INDEX('Disaggregation Records'!$G$95:$G$183,MATCH(RIGHT(Z380,255),RIGHT('Disaggregation Records'!$D$95:$D$183,255),0))=0,"",INDEX('Disaggregation Records'!$G$95:$G$183,MATCH(RIGHT(Z380,255),RIGHT('Disaggregation Records'!$D$95:$D$183,255),0))),"")</f>
        <v/>
      </c>
      <c r="AD380" s="521" t="s">
        <v>778</v>
      </c>
      <c r="AE380" s="184"/>
      <c r="AF380" s="523"/>
      <c r="AG380" s="523"/>
    </row>
    <row r="381" spans="1:33" ht="37.5" customHeight="1" x14ac:dyDescent="0.25">
      <c r="A381" s="465">
        <v>6</v>
      </c>
      <c r="B381" s="517" t="str">
        <f>IFERROR(VLOOKUP(A381,'Coverage Indicators - Section D'!$A$10:$Y$42,25,FALSE),"")</f>
        <v/>
      </c>
      <c r="C381" s="518" t="str">
        <f t="array" ref="C381">IFERROR(IF(INDEX('Disaggregation Records'!$E$95:$E$183,MATCH(RIGHT(Z381,255),RIGHT('Disaggregation Records'!$D$95:$D$183,255),0))=0,"",INDEX('Disaggregation Records'!$E$95:$E$183,MATCH(RIGHT(Z381,255),RIGHT('Disaggregation Records'!$D$95:$D$183,255),0))),"")</f>
        <v/>
      </c>
      <c r="D381" s="518" t="str">
        <f t="array" ref="D381">IFERROR(IF(INDEX('Disaggregation Records'!$F$95:$F$183,MATCH(RIGHT(Z381,255),RIGHT('Disaggregation Records'!$D$95:$D$183,255),0))=0,"",INDEX('Disaggregation Records'!$F$95:$F$183,MATCH(RIGHT(Z381,255),RIGHT('Disaggregation Records'!$D$95:$D$183,255),0))),"")</f>
        <v/>
      </c>
      <c r="E381" s="524" t="str">
        <f t="array" ref="E381">IFERROR(IF(INDEX('Disaggregation Data'!$K$315:$K$616,MATCH(RIGHT(X381,255),RIGHT('Disaggregation Data'!$J$315:$J$616,255),0))=0,"",INDEX('Disaggregation Data'!$K$315:$K$616,MATCH(RIGHT(X381,255),RIGHT('Disaggregation Data'!J$315:$J$616,255),0))),"")</f>
        <v/>
      </c>
      <c r="F381" s="525" t="str">
        <f t="array" ref="F381">IFERROR(IF(INDEX('Disaggregation Data'!$L$315:$L$616,MATCH(RIGHT(X381,255),RIGHT('Disaggregation Data'!$J$315:$J$616,255),0))=0,"",INDEX('Disaggregation Data'!$L$315:$L$616,MATCH(RIGHT(X381,255),RIGHT('Disaggregation Data'!J$315:$J$616,255),0))),"")</f>
        <v/>
      </c>
      <c r="G381" s="526" t="str">
        <f t="array" ref="G381">IFERROR(IF(INDEX('Disaggregation Data'!$M$315:$M$616,MATCH(RIGHT(X381,255),RIGHT('Disaggregation Data'!$J$315:$J$616,255),0))=0,(E381/F381)*100,INDEX('Disaggregation Data'!$M$315:$M$616,MATCH(RIGHT(X381,255),RIGHT('Disaggregation Data'!J$315:$J$616,255),0))),"")</f>
        <v/>
      </c>
      <c r="H381" s="425" t="str">
        <f t="array" ref="H381">IFERROR(IF(INDEX('Disaggregation Data'!$N$315:$N$616,MATCH(RIGHT(X381,255),RIGHT('Disaggregation Data'!$J$315:$J$616,255),0))=0,"",INDEX('Disaggregation Data'!$N$315:$N$616,MATCH(RIGHT(X381,255),RIGHT('Disaggregation Data'!J$315:$J$616,255),0))),"")</f>
        <v/>
      </c>
      <c r="I381" s="527"/>
      <c r="J381" s="527"/>
      <c r="K381" s="527"/>
      <c r="L381" s="527"/>
      <c r="M381" s="527"/>
      <c r="N381" s="527"/>
      <c r="O381" s="527"/>
      <c r="P381" s="527"/>
      <c r="Q381" s="527"/>
      <c r="R381" s="527"/>
      <c r="S381" s="527"/>
      <c r="T381" s="527"/>
      <c r="U381" s="425" t="str">
        <f t="array" ref="U381">IFERROR(IF(INDEX('Disaggregation Data'!$O$315:$O$616,MATCH(RIGHT(X381,255),RIGHT('Disaggregation Data'!$J$315:$J$616,255),0))=0,"",INDEX('Disaggregation Data'!$O$315:$O$616,MATCH(RIGHT(X381,255),RIGHT('Disaggregation Data'!J$315:$J$616,255),0))),"")</f>
        <v/>
      </c>
      <c r="V381" s="459" t="str">
        <f t="array" ref="V381">IFERROR(IF(INDEX('Disaggregation Data'!$P$315:$P$616,MATCH(RIGHT(X381,255),RIGHT('Disaggregation Data'!$J$315:$J$616,255),0))=0,"",INDEX('Disaggregation Data'!$P$315:$P$616,MATCH(RIGHT(X381,255),RIGHT('Disaggregation Data'!J$315:$J$616,255),0))),"")</f>
        <v/>
      </c>
      <c r="W381" s="521"/>
      <c r="X381" s="521" t="str">
        <f t="shared" si="24"/>
        <v/>
      </c>
      <c r="Y381" s="521">
        <f t="shared" si="25"/>
        <v>14</v>
      </c>
      <c r="Z381" s="521" t="str">
        <f t="shared" si="26"/>
        <v/>
      </c>
      <c r="AA381" s="521" t="b">
        <f t="shared" si="27"/>
        <v>0</v>
      </c>
      <c r="AB381" s="521" t="s">
        <v>1897</v>
      </c>
      <c r="AC381" s="521" t="str">
        <f t="array" ref="AC381">IFERROR(IF(INDEX('Disaggregation Records'!$G$95:$G$183,MATCH(RIGHT(Z381,255),RIGHT('Disaggregation Records'!$D$95:$D$183,255),0))=0,"",INDEX('Disaggregation Records'!$G$95:$G$183,MATCH(RIGHT(Z381,255),RIGHT('Disaggregation Records'!$D$95:$D$183,255),0))),"")</f>
        <v/>
      </c>
      <c r="AD381" s="521" t="s">
        <v>778</v>
      </c>
      <c r="AE381" s="184"/>
      <c r="AF381" s="523"/>
      <c r="AG381" s="523"/>
    </row>
    <row r="382" spans="1:33" ht="37.5" customHeight="1" x14ac:dyDescent="0.25">
      <c r="A382" s="465">
        <v>6</v>
      </c>
      <c r="B382" s="517" t="str">
        <f>IFERROR(VLOOKUP(A382,'Coverage Indicators - Section D'!$A$10:$Y$42,25,FALSE),"")</f>
        <v/>
      </c>
      <c r="C382" s="518" t="str">
        <f t="array" ref="C382">IFERROR(IF(INDEX('Disaggregation Records'!$E$95:$E$183,MATCH(RIGHT(Z382,255),RIGHT('Disaggregation Records'!$D$95:$D$183,255),0))=0,"",INDEX('Disaggregation Records'!$E$95:$E$183,MATCH(RIGHT(Z382,255),RIGHT('Disaggregation Records'!$D$95:$D$183,255),0))),"")</f>
        <v/>
      </c>
      <c r="D382" s="518" t="str">
        <f t="array" ref="D382">IFERROR(IF(INDEX('Disaggregation Records'!$F$95:$F$183,MATCH(RIGHT(Z382,255),RIGHT('Disaggregation Records'!$D$95:$D$183,255),0))=0,"",INDEX('Disaggregation Records'!$F$95:$F$183,MATCH(RIGHT(Z382,255),RIGHT('Disaggregation Records'!$D$95:$D$183,255),0))),"")</f>
        <v/>
      </c>
      <c r="E382" s="524" t="str">
        <f t="array" ref="E382">IFERROR(IF(INDEX('Disaggregation Data'!$K$315:$K$616,MATCH(RIGHT(X382,255),RIGHT('Disaggregation Data'!$J$315:$J$616,255),0))=0,"",INDEX('Disaggregation Data'!$K$315:$K$616,MATCH(RIGHT(X382,255),RIGHT('Disaggregation Data'!J$315:$J$616,255),0))),"")</f>
        <v/>
      </c>
      <c r="F382" s="525" t="str">
        <f t="array" ref="F382">IFERROR(IF(INDEX('Disaggregation Data'!$L$315:$L$616,MATCH(RIGHT(X382,255),RIGHT('Disaggregation Data'!$J$315:$J$616,255),0))=0,"",INDEX('Disaggregation Data'!$L$315:$L$616,MATCH(RIGHT(X382,255),RIGHT('Disaggregation Data'!J$315:$J$616,255),0))),"")</f>
        <v/>
      </c>
      <c r="G382" s="526" t="str">
        <f t="array" ref="G382">IFERROR(IF(INDEX('Disaggregation Data'!$M$315:$M$616,MATCH(RIGHT(X382,255),RIGHT('Disaggregation Data'!$J$315:$J$616,255),0))=0,(E382/F382)*100,INDEX('Disaggregation Data'!$M$315:$M$616,MATCH(RIGHT(X382,255),RIGHT('Disaggregation Data'!J$315:$J$616,255),0))),"")</f>
        <v/>
      </c>
      <c r="H382" s="425" t="str">
        <f t="array" ref="H382">IFERROR(IF(INDEX('Disaggregation Data'!$N$315:$N$616,MATCH(RIGHT(X382,255),RIGHT('Disaggregation Data'!$J$315:$J$616,255),0))=0,"",INDEX('Disaggregation Data'!$N$315:$N$616,MATCH(RIGHT(X382,255),RIGHT('Disaggregation Data'!J$315:$J$616,255),0))),"")</f>
        <v/>
      </c>
      <c r="I382" s="527"/>
      <c r="J382" s="527"/>
      <c r="K382" s="527"/>
      <c r="L382" s="527"/>
      <c r="M382" s="527"/>
      <c r="N382" s="527"/>
      <c r="O382" s="527"/>
      <c r="P382" s="527"/>
      <c r="Q382" s="527"/>
      <c r="R382" s="527"/>
      <c r="S382" s="527"/>
      <c r="T382" s="527"/>
      <c r="U382" s="425" t="str">
        <f t="array" ref="U382">IFERROR(IF(INDEX('Disaggregation Data'!$O$315:$O$616,MATCH(RIGHT(X382,255),RIGHT('Disaggregation Data'!$J$315:$J$616,255),0))=0,"",INDEX('Disaggregation Data'!$O$315:$O$616,MATCH(RIGHT(X382,255),RIGHT('Disaggregation Data'!J$315:$J$616,255),0))),"")</f>
        <v/>
      </c>
      <c r="V382" s="459" t="str">
        <f t="array" ref="V382">IFERROR(IF(INDEX('Disaggregation Data'!$P$315:$P$616,MATCH(RIGHT(X382,255),RIGHT('Disaggregation Data'!$J$315:$J$616,255),0))=0,"",INDEX('Disaggregation Data'!$P$315:$P$616,MATCH(RIGHT(X382,255),RIGHT('Disaggregation Data'!J$315:$J$616,255),0))),"")</f>
        <v/>
      </c>
      <c r="W382" s="521"/>
      <c r="X382" s="521" t="str">
        <f t="shared" si="24"/>
        <v/>
      </c>
      <c r="Y382" s="521">
        <f t="shared" si="25"/>
        <v>15</v>
      </c>
      <c r="Z382" s="521" t="str">
        <f t="shared" si="26"/>
        <v/>
      </c>
      <c r="AA382" s="521" t="b">
        <f t="shared" si="27"/>
        <v>0</v>
      </c>
      <c r="AB382" s="521" t="s">
        <v>1898</v>
      </c>
      <c r="AC382" s="521" t="str">
        <f t="array" ref="AC382">IFERROR(IF(INDEX('Disaggregation Records'!$G$95:$G$183,MATCH(RIGHT(Z382,255),RIGHT('Disaggregation Records'!$D$95:$D$183,255),0))=0,"",INDEX('Disaggregation Records'!$G$95:$G$183,MATCH(RIGHT(Z382,255),RIGHT('Disaggregation Records'!$D$95:$D$183,255),0))),"")</f>
        <v/>
      </c>
      <c r="AD382" s="521" t="s">
        <v>778</v>
      </c>
      <c r="AE382" s="184"/>
      <c r="AF382" s="523"/>
      <c r="AG382" s="523"/>
    </row>
    <row r="383" spans="1:33" ht="37.5" customHeight="1" x14ac:dyDescent="0.25">
      <c r="A383" s="465">
        <v>6</v>
      </c>
      <c r="B383" s="517" t="str">
        <f>IFERROR(VLOOKUP(A383,'Coverage Indicators - Section D'!$A$10:$Y$42,25,FALSE),"")</f>
        <v/>
      </c>
      <c r="C383" s="518" t="str">
        <f t="array" ref="C383">IFERROR(IF(INDEX('Disaggregation Records'!$E$95:$E$183,MATCH(RIGHT(Z383,255),RIGHT('Disaggregation Records'!$D$95:$D$183,255),0))=0,"",INDEX('Disaggregation Records'!$E$95:$E$183,MATCH(RIGHT(Z383,255),RIGHT('Disaggregation Records'!$D$95:$D$183,255),0))),"")</f>
        <v/>
      </c>
      <c r="D383" s="518" t="str">
        <f t="array" ref="D383">IFERROR(IF(INDEX('Disaggregation Records'!$F$95:$F$183,MATCH(RIGHT(Z383,255),RIGHT('Disaggregation Records'!$D$95:$D$183,255),0))=0,"",INDEX('Disaggregation Records'!$F$95:$F$183,MATCH(RIGHT(Z383,255),RIGHT('Disaggregation Records'!$D$95:$D$183,255),0))),"")</f>
        <v/>
      </c>
      <c r="E383" s="524" t="str">
        <f t="array" ref="E383">IFERROR(IF(INDEX('Disaggregation Data'!$K$315:$K$616,MATCH(RIGHT(X383,255),RIGHT('Disaggregation Data'!$J$315:$J$616,255),0))=0,"",INDEX('Disaggregation Data'!$K$315:$K$616,MATCH(RIGHT(X383,255),RIGHT('Disaggregation Data'!J$315:$J$616,255),0))),"")</f>
        <v/>
      </c>
      <c r="F383" s="525" t="str">
        <f t="array" ref="F383">IFERROR(IF(INDEX('Disaggregation Data'!$L$315:$L$616,MATCH(RIGHT(X383,255),RIGHT('Disaggregation Data'!$J$315:$J$616,255),0))=0,"",INDEX('Disaggregation Data'!$L$315:$L$616,MATCH(RIGHT(X383,255),RIGHT('Disaggregation Data'!J$315:$J$616,255),0))),"")</f>
        <v/>
      </c>
      <c r="G383" s="526" t="str">
        <f t="array" ref="G383">IFERROR(IF(INDEX('Disaggregation Data'!$M$315:$M$616,MATCH(RIGHT(X383,255),RIGHT('Disaggregation Data'!$J$315:$J$616,255),0))=0,(E383/F383)*100,INDEX('Disaggregation Data'!$M$315:$M$616,MATCH(RIGHT(X383,255),RIGHT('Disaggregation Data'!J$315:$J$616,255),0))),"")</f>
        <v/>
      </c>
      <c r="H383" s="425" t="str">
        <f t="array" ref="H383">IFERROR(IF(INDEX('Disaggregation Data'!$N$315:$N$616,MATCH(RIGHT(X383,255),RIGHT('Disaggregation Data'!$J$315:$J$616,255),0))=0,"",INDEX('Disaggregation Data'!$N$315:$N$616,MATCH(RIGHT(X383,255),RIGHT('Disaggregation Data'!J$315:$J$616,255),0))),"")</f>
        <v/>
      </c>
      <c r="I383" s="527"/>
      <c r="J383" s="527"/>
      <c r="K383" s="527"/>
      <c r="L383" s="527"/>
      <c r="M383" s="527"/>
      <c r="N383" s="527"/>
      <c r="O383" s="527"/>
      <c r="P383" s="527"/>
      <c r="Q383" s="527"/>
      <c r="R383" s="527"/>
      <c r="S383" s="527"/>
      <c r="T383" s="527"/>
      <c r="U383" s="425" t="str">
        <f t="array" ref="U383">IFERROR(IF(INDEX('Disaggregation Data'!$O$315:$O$616,MATCH(RIGHT(X383,255),RIGHT('Disaggregation Data'!$J$315:$J$616,255),0))=0,"",INDEX('Disaggregation Data'!$O$315:$O$616,MATCH(RIGHT(X383,255),RIGHT('Disaggregation Data'!J$315:$J$616,255),0))),"")</f>
        <v/>
      </c>
      <c r="V383" s="459" t="str">
        <f t="array" ref="V383">IFERROR(IF(INDEX('Disaggregation Data'!$P$315:$P$616,MATCH(RIGHT(X383,255),RIGHT('Disaggregation Data'!$J$315:$J$616,255),0))=0,"",INDEX('Disaggregation Data'!$P$315:$P$616,MATCH(RIGHT(X383,255),RIGHT('Disaggregation Data'!J$315:$J$616,255),0))),"")</f>
        <v/>
      </c>
      <c r="W383" s="521"/>
      <c r="X383" s="521" t="str">
        <f t="shared" si="24"/>
        <v/>
      </c>
      <c r="Y383" s="521">
        <f t="shared" si="25"/>
        <v>16</v>
      </c>
      <c r="Z383" s="521" t="str">
        <f t="shared" si="26"/>
        <v/>
      </c>
      <c r="AA383" s="521" t="b">
        <f t="shared" si="27"/>
        <v>0</v>
      </c>
      <c r="AB383" s="521" t="s">
        <v>1899</v>
      </c>
      <c r="AC383" s="521" t="str">
        <f t="array" ref="AC383">IFERROR(IF(INDEX('Disaggregation Records'!$G$95:$G$183,MATCH(RIGHT(Z383,255),RIGHT('Disaggregation Records'!$D$95:$D$183,255),0))=0,"",INDEX('Disaggregation Records'!$G$95:$G$183,MATCH(RIGHT(Z383,255),RIGHT('Disaggregation Records'!$D$95:$D$183,255),0))),"")</f>
        <v/>
      </c>
      <c r="AD383" s="521" t="s">
        <v>778</v>
      </c>
      <c r="AE383" s="184"/>
      <c r="AF383" s="523"/>
      <c r="AG383" s="523"/>
    </row>
    <row r="384" spans="1:33" ht="37.5" customHeight="1" x14ac:dyDescent="0.25">
      <c r="A384" s="465">
        <v>6</v>
      </c>
      <c r="B384" s="517" t="str">
        <f>IFERROR(VLOOKUP(A384,'Coverage Indicators - Section D'!$A$10:$Y$42,25,FALSE),"")</f>
        <v/>
      </c>
      <c r="C384" s="518" t="str">
        <f t="array" ref="C384">IFERROR(IF(INDEX('Disaggregation Records'!$E$95:$E$183,MATCH(RIGHT(Z384,255),RIGHT('Disaggregation Records'!$D$95:$D$183,255),0))=0,"",INDEX('Disaggregation Records'!$E$95:$E$183,MATCH(RIGHT(Z384,255),RIGHT('Disaggregation Records'!$D$95:$D$183,255),0))),"")</f>
        <v/>
      </c>
      <c r="D384" s="518" t="str">
        <f t="array" ref="D384">IFERROR(IF(INDEX('Disaggregation Records'!$F$95:$F$183,MATCH(RIGHT(Z384,255),RIGHT('Disaggregation Records'!$D$95:$D$183,255),0))=0,"",INDEX('Disaggregation Records'!$F$95:$F$183,MATCH(RIGHT(Z384,255),RIGHT('Disaggregation Records'!$D$95:$D$183,255),0))),"")</f>
        <v/>
      </c>
      <c r="E384" s="524" t="str">
        <f t="array" ref="E384">IFERROR(IF(INDEX('Disaggregation Data'!$K$315:$K$616,MATCH(RIGHT(X384,255),RIGHT('Disaggregation Data'!$J$315:$J$616,255),0))=0,"",INDEX('Disaggregation Data'!$K$315:$K$616,MATCH(RIGHT(X384,255),RIGHT('Disaggregation Data'!J$315:$J$616,255),0))),"")</f>
        <v/>
      </c>
      <c r="F384" s="525" t="str">
        <f t="array" ref="F384">IFERROR(IF(INDEX('Disaggregation Data'!$L$315:$L$616,MATCH(RIGHT(X384,255),RIGHT('Disaggregation Data'!$J$315:$J$616,255),0))=0,"",INDEX('Disaggregation Data'!$L$315:$L$616,MATCH(RIGHT(X384,255),RIGHT('Disaggregation Data'!J$315:$J$616,255),0))),"")</f>
        <v/>
      </c>
      <c r="G384" s="526" t="str">
        <f t="array" ref="G384">IFERROR(IF(INDEX('Disaggregation Data'!$M$315:$M$616,MATCH(RIGHT(X384,255),RIGHT('Disaggregation Data'!$J$315:$J$616,255),0))=0,(E384/F384)*100,INDEX('Disaggregation Data'!$M$315:$M$616,MATCH(RIGHT(X384,255),RIGHT('Disaggregation Data'!J$315:$J$616,255),0))),"")</f>
        <v/>
      </c>
      <c r="H384" s="425" t="str">
        <f t="array" ref="H384">IFERROR(IF(INDEX('Disaggregation Data'!$N$315:$N$616,MATCH(RIGHT(X384,255),RIGHT('Disaggregation Data'!$J$315:$J$616,255),0))=0,"",INDEX('Disaggregation Data'!$N$315:$N$616,MATCH(RIGHT(X384,255),RIGHT('Disaggregation Data'!J$315:$J$616,255),0))),"")</f>
        <v/>
      </c>
      <c r="I384" s="527"/>
      <c r="J384" s="527"/>
      <c r="K384" s="527"/>
      <c r="L384" s="527"/>
      <c r="M384" s="527"/>
      <c r="N384" s="527"/>
      <c r="O384" s="527"/>
      <c r="P384" s="527"/>
      <c r="Q384" s="527"/>
      <c r="R384" s="527"/>
      <c r="S384" s="527"/>
      <c r="T384" s="527"/>
      <c r="U384" s="425" t="str">
        <f t="array" ref="U384">IFERROR(IF(INDEX('Disaggregation Data'!$O$315:$O$616,MATCH(RIGHT(X384,255),RIGHT('Disaggregation Data'!$J$315:$J$616,255),0))=0,"",INDEX('Disaggregation Data'!$O$315:$O$616,MATCH(RIGHT(X384,255),RIGHT('Disaggregation Data'!J$315:$J$616,255),0))),"")</f>
        <v/>
      </c>
      <c r="V384" s="459" t="str">
        <f t="array" ref="V384">IFERROR(IF(INDEX('Disaggregation Data'!$P$315:$P$616,MATCH(RIGHT(X384,255),RIGHT('Disaggregation Data'!$J$315:$J$616,255),0))=0,"",INDEX('Disaggregation Data'!$P$315:$P$616,MATCH(RIGHT(X384,255),RIGHT('Disaggregation Data'!J$315:$J$616,255),0))),"")</f>
        <v/>
      </c>
      <c r="W384" s="521"/>
      <c r="X384" s="521" t="str">
        <f t="shared" si="24"/>
        <v/>
      </c>
      <c r="Y384" s="521">
        <f t="shared" si="25"/>
        <v>17</v>
      </c>
      <c r="Z384" s="521" t="str">
        <f t="shared" si="26"/>
        <v/>
      </c>
      <c r="AA384" s="521" t="b">
        <f t="shared" si="27"/>
        <v>0</v>
      </c>
      <c r="AB384" s="521" t="s">
        <v>1900</v>
      </c>
      <c r="AC384" s="521" t="str">
        <f t="array" ref="AC384">IFERROR(IF(INDEX('Disaggregation Records'!$G$95:$G$183,MATCH(RIGHT(Z384,255),RIGHT('Disaggregation Records'!$D$95:$D$183,255),0))=0,"",INDEX('Disaggregation Records'!$G$95:$G$183,MATCH(RIGHT(Z384,255),RIGHT('Disaggregation Records'!$D$95:$D$183,255),0))),"")</f>
        <v/>
      </c>
      <c r="AD384" s="521" t="s">
        <v>778</v>
      </c>
      <c r="AE384" s="184"/>
      <c r="AF384" s="523"/>
      <c r="AG384" s="523"/>
    </row>
    <row r="385" spans="1:33" ht="37.5" customHeight="1" x14ac:dyDescent="0.25">
      <c r="A385" s="465">
        <v>6</v>
      </c>
      <c r="B385" s="517" t="str">
        <f>IFERROR(VLOOKUP(A385,'Coverage Indicators - Section D'!$A$10:$Y$42,25,FALSE),"")</f>
        <v/>
      </c>
      <c r="C385" s="518" t="str">
        <f t="array" ref="C385">IFERROR(IF(INDEX('Disaggregation Records'!$E$95:$E$183,MATCH(RIGHT(Z385,255),RIGHT('Disaggregation Records'!$D$95:$D$183,255),0))=0,"",INDEX('Disaggregation Records'!$E$95:$E$183,MATCH(RIGHT(Z385,255),RIGHT('Disaggregation Records'!$D$95:$D$183,255),0))),"")</f>
        <v/>
      </c>
      <c r="D385" s="518" t="str">
        <f t="array" ref="D385">IFERROR(IF(INDEX('Disaggregation Records'!$F$95:$F$183,MATCH(RIGHT(Z385,255),RIGHT('Disaggregation Records'!$D$95:$D$183,255),0))=0,"",INDEX('Disaggregation Records'!$F$95:$F$183,MATCH(RIGHT(Z385,255),RIGHT('Disaggregation Records'!$D$95:$D$183,255),0))),"")</f>
        <v/>
      </c>
      <c r="E385" s="524" t="str">
        <f t="array" ref="E385">IFERROR(IF(INDEX('Disaggregation Data'!$K$315:$K$616,MATCH(RIGHT(X385,255),RIGHT('Disaggregation Data'!$J$315:$J$616,255),0))=0,"",INDEX('Disaggregation Data'!$K$315:$K$616,MATCH(RIGHT(X385,255),RIGHT('Disaggregation Data'!J$315:$J$616,255),0))),"")</f>
        <v/>
      </c>
      <c r="F385" s="525" t="str">
        <f t="array" ref="F385">IFERROR(IF(INDEX('Disaggregation Data'!$L$315:$L$616,MATCH(RIGHT(X385,255),RIGHT('Disaggregation Data'!$J$315:$J$616,255),0))=0,"",INDEX('Disaggregation Data'!$L$315:$L$616,MATCH(RIGHT(X385,255),RIGHT('Disaggregation Data'!J$315:$J$616,255),0))),"")</f>
        <v/>
      </c>
      <c r="G385" s="526" t="str">
        <f t="array" ref="G385">IFERROR(IF(INDEX('Disaggregation Data'!$M$315:$M$616,MATCH(RIGHT(X385,255),RIGHT('Disaggregation Data'!$J$315:$J$616,255),0))=0,(E385/F385)*100,INDEX('Disaggregation Data'!$M$315:$M$616,MATCH(RIGHT(X385,255),RIGHT('Disaggregation Data'!J$315:$J$616,255),0))),"")</f>
        <v/>
      </c>
      <c r="H385" s="425" t="str">
        <f t="array" ref="H385">IFERROR(IF(INDEX('Disaggregation Data'!$N$315:$N$616,MATCH(RIGHT(X385,255),RIGHT('Disaggregation Data'!$J$315:$J$616,255),0))=0,"",INDEX('Disaggregation Data'!$N$315:$N$616,MATCH(RIGHT(X385,255),RIGHT('Disaggregation Data'!J$315:$J$616,255),0))),"")</f>
        <v/>
      </c>
      <c r="I385" s="527"/>
      <c r="J385" s="527"/>
      <c r="K385" s="527"/>
      <c r="L385" s="527"/>
      <c r="M385" s="527"/>
      <c r="N385" s="527"/>
      <c r="O385" s="527"/>
      <c r="P385" s="527"/>
      <c r="Q385" s="527"/>
      <c r="R385" s="527"/>
      <c r="S385" s="527"/>
      <c r="T385" s="527"/>
      <c r="U385" s="425" t="str">
        <f t="array" ref="U385">IFERROR(IF(INDEX('Disaggregation Data'!$O$315:$O$616,MATCH(RIGHT(X385,255),RIGHT('Disaggregation Data'!$J$315:$J$616,255),0))=0,"",INDEX('Disaggregation Data'!$O$315:$O$616,MATCH(RIGHT(X385,255),RIGHT('Disaggregation Data'!J$315:$J$616,255),0))),"")</f>
        <v/>
      </c>
      <c r="V385" s="459" t="str">
        <f t="array" ref="V385">IFERROR(IF(INDEX('Disaggregation Data'!$P$315:$P$616,MATCH(RIGHT(X385,255),RIGHT('Disaggregation Data'!$J$315:$J$616,255),0))=0,"",INDEX('Disaggregation Data'!$P$315:$P$616,MATCH(RIGHT(X385,255),RIGHT('Disaggregation Data'!J$315:$J$616,255),0))),"")</f>
        <v/>
      </c>
      <c r="W385" s="521"/>
      <c r="X385" s="521" t="str">
        <f t="shared" si="24"/>
        <v/>
      </c>
      <c r="Y385" s="521">
        <f t="shared" si="25"/>
        <v>18</v>
      </c>
      <c r="Z385" s="521" t="str">
        <f t="shared" si="26"/>
        <v/>
      </c>
      <c r="AA385" s="521" t="b">
        <f t="shared" si="27"/>
        <v>0</v>
      </c>
      <c r="AB385" s="521" t="s">
        <v>1901</v>
      </c>
      <c r="AC385" s="521" t="str">
        <f t="array" ref="AC385">IFERROR(IF(INDEX('Disaggregation Records'!$G$95:$G$183,MATCH(RIGHT(Z385,255),RIGHT('Disaggregation Records'!$D$95:$D$183,255),0))=0,"",INDEX('Disaggregation Records'!$G$95:$G$183,MATCH(RIGHT(Z385,255),RIGHT('Disaggregation Records'!$D$95:$D$183,255),0))),"")</f>
        <v/>
      </c>
      <c r="AD385" s="521" t="s">
        <v>778</v>
      </c>
      <c r="AE385" s="184"/>
      <c r="AF385" s="523"/>
      <c r="AG385" s="523"/>
    </row>
    <row r="386" spans="1:33" ht="37.5" customHeight="1" x14ac:dyDescent="0.25">
      <c r="A386" s="465">
        <v>6</v>
      </c>
      <c r="B386" s="517" t="str">
        <f>IFERROR(VLOOKUP(A386,'Coverage Indicators - Section D'!$A$10:$Y$42,25,FALSE),"")</f>
        <v/>
      </c>
      <c r="C386" s="518" t="str">
        <f t="array" ref="C386">IFERROR(IF(INDEX('Disaggregation Records'!$E$95:$E$183,MATCH(RIGHT(Z386,255),RIGHT('Disaggregation Records'!$D$95:$D$183,255),0))=0,"",INDEX('Disaggregation Records'!$E$95:$E$183,MATCH(RIGHT(Z386,255),RIGHT('Disaggregation Records'!$D$95:$D$183,255),0))),"")</f>
        <v/>
      </c>
      <c r="D386" s="518" t="str">
        <f t="array" ref="D386">IFERROR(IF(INDEX('Disaggregation Records'!$F$95:$F$183,MATCH(RIGHT(Z386,255),RIGHT('Disaggregation Records'!$D$95:$D$183,255),0))=0,"",INDEX('Disaggregation Records'!$F$95:$F$183,MATCH(RIGHT(Z386,255),RIGHT('Disaggregation Records'!$D$95:$D$183,255),0))),"")</f>
        <v/>
      </c>
      <c r="E386" s="524" t="str">
        <f t="array" ref="E386">IFERROR(IF(INDEX('Disaggregation Data'!$K$315:$K$616,MATCH(RIGHT(X386,255),RIGHT('Disaggregation Data'!$J$315:$J$616,255),0))=0,"",INDEX('Disaggregation Data'!$K$315:$K$616,MATCH(RIGHT(X386,255),RIGHT('Disaggregation Data'!J$315:$J$616,255),0))),"")</f>
        <v/>
      </c>
      <c r="F386" s="525" t="str">
        <f t="array" ref="F386">IFERROR(IF(INDEX('Disaggregation Data'!$L$315:$L$616,MATCH(RIGHT(X386,255),RIGHT('Disaggregation Data'!$J$315:$J$616,255),0))=0,"",INDEX('Disaggregation Data'!$L$315:$L$616,MATCH(RIGHT(X386,255),RIGHT('Disaggregation Data'!J$315:$J$616,255),0))),"")</f>
        <v/>
      </c>
      <c r="G386" s="526" t="str">
        <f t="array" ref="G386">IFERROR(IF(INDEX('Disaggregation Data'!$M$315:$M$616,MATCH(RIGHT(X386,255),RIGHT('Disaggregation Data'!$J$315:$J$616,255),0))=0,(E386/F386)*100,INDEX('Disaggregation Data'!$M$315:$M$616,MATCH(RIGHT(X386,255),RIGHT('Disaggregation Data'!J$315:$J$616,255),0))),"")</f>
        <v/>
      </c>
      <c r="H386" s="425" t="str">
        <f t="array" ref="H386">IFERROR(IF(INDEX('Disaggregation Data'!$N$315:$N$616,MATCH(RIGHT(X386,255),RIGHT('Disaggregation Data'!$J$315:$J$616,255),0))=0,"",INDEX('Disaggregation Data'!$N$315:$N$616,MATCH(RIGHT(X386,255),RIGHT('Disaggregation Data'!J$315:$J$616,255),0))),"")</f>
        <v/>
      </c>
      <c r="I386" s="527"/>
      <c r="J386" s="527"/>
      <c r="K386" s="527"/>
      <c r="L386" s="527"/>
      <c r="M386" s="527"/>
      <c r="N386" s="527"/>
      <c r="O386" s="527"/>
      <c r="P386" s="527"/>
      <c r="Q386" s="527"/>
      <c r="R386" s="527"/>
      <c r="S386" s="527"/>
      <c r="T386" s="527"/>
      <c r="U386" s="425" t="str">
        <f t="array" ref="U386">IFERROR(IF(INDEX('Disaggregation Data'!$O$315:$O$616,MATCH(RIGHT(X386,255),RIGHT('Disaggregation Data'!$J$315:$J$616,255),0))=0,"",INDEX('Disaggregation Data'!$O$315:$O$616,MATCH(RIGHT(X386,255),RIGHT('Disaggregation Data'!J$315:$J$616,255),0))),"")</f>
        <v/>
      </c>
      <c r="V386" s="459" t="str">
        <f t="array" ref="V386">IFERROR(IF(INDEX('Disaggregation Data'!$P$315:$P$616,MATCH(RIGHT(X386,255),RIGHT('Disaggregation Data'!$J$315:$J$616,255),0))=0,"",INDEX('Disaggregation Data'!$P$315:$P$616,MATCH(RIGHT(X386,255),RIGHT('Disaggregation Data'!J$315:$J$616,255),0))),"")</f>
        <v/>
      </c>
      <c r="W386" s="521"/>
      <c r="X386" s="521" t="str">
        <f t="shared" si="24"/>
        <v/>
      </c>
      <c r="Y386" s="521">
        <f t="shared" si="25"/>
        <v>19</v>
      </c>
      <c r="Z386" s="521" t="str">
        <f t="shared" si="26"/>
        <v/>
      </c>
      <c r="AA386" s="521" t="b">
        <f t="shared" si="27"/>
        <v>0</v>
      </c>
      <c r="AB386" s="521" t="s">
        <v>1902</v>
      </c>
      <c r="AC386" s="521" t="str">
        <f t="array" ref="AC386">IFERROR(IF(INDEX('Disaggregation Records'!$G$95:$G$183,MATCH(RIGHT(Z386,255),RIGHT('Disaggregation Records'!$D$95:$D$183,255),0))=0,"",INDEX('Disaggregation Records'!$G$95:$G$183,MATCH(RIGHT(Z386,255),RIGHT('Disaggregation Records'!$D$95:$D$183,255),0))),"")</f>
        <v/>
      </c>
      <c r="AD386" s="521" t="s">
        <v>778</v>
      </c>
      <c r="AE386" s="184"/>
      <c r="AF386" s="523"/>
      <c r="AG386" s="523"/>
    </row>
    <row r="387" spans="1:33" ht="37.5" customHeight="1" x14ac:dyDescent="0.25">
      <c r="A387" s="465">
        <v>7</v>
      </c>
      <c r="B387" s="517" t="str">
        <f>IFERROR(VLOOKUP(A387,'Coverage Indicators - Section D'!$A$10:$Y$42,25,FALSE),"")</f>
        <v/>
      </c>
      <c r="C387" s="518" t="str">
        <f t="array" ref="C387">IFERROR(IF(INDEX('Disaggregation Records'!$E$95:$E$183,MATCH(RIGHT(Z387,255),RIGHT('Disaggregation Records'!$D$95:$D$183,255),0))=0,"",INDEX('Disaggregation Records'!$E$95:$E$183,MATCH(RIGHT(Z387,255),RIGHT('Disaggregation Records'!$D$95:$D$183,255),0))),"")</f>
        <v/>
      </c>
      <c r="D387" s="518" t="str">
        <f t="array" ref="D387">IFERROR(IF(INDEX('Disaggregation Records'!$F$95:$F$183,MATCH(RIGHT(Z387,255),RIGHT('Disaggregation Records'!$D$95:$D$183,255),0))=0,"",INDEX('Disaggregation Records'!$F$95:$F$183,MATCH(RIGHT(Z387,255),RIGHT('Disaggregation Records'!$D$95:$D$183,255),0))),"")</f>
        <v/>
      </c>
      <c r="E387" s="524" t="str">
        <f t="array" ref="E387">IFERROR(IF(INDEX('Disaggregation Data'!$K$315:$K$616,MATCH(RIGHT(X387,255),RIGHT('Disaggregation Data'!$J$315:$J$616,255),0))=0,"",INDEX('Disaggregation Data'!$K$315:$K$616,MATCH(RIGHT(X387,255),RIGHT('Disaggregation Data'!J$315:$J$616,255),0))),"")</f>
        <v/>
      </c>
      <c r="F387" s="525" t="str">
        <f t="array" ref="F387">IFERROR(IF(INDEX('Disaggregation Data'!$L$315:$L$616,MATCH(RIGHT(X387,255),RIGHT('Disaggregation Data'!$J$315:$J$616,255),0))=0,"",INDEX('Disaggregation Data'!$L$315:$L$616,MATCH(RIGHT(X387,255),RIGHT('Disaggregation Data'!J$315:$J$616,255),0))),"")</f>
        <v/>
      </c>
      <c r="G387" s="526" t="str">
        <f t="array" ref="G387">IFERROR(IF(INDEX('Disaggregation Data'!$M$315:$M$616,MATCH(RIGHT(X387,255),RIGHT('Disaggregation Data'!$J$315:$J$616,255),0))=0,(E387/F387)*100,INDEX('Disaggregation Data'!$M$315:$M$616,MATCH(RIGHT(X387,255),RIGHT('Disaggregation Data'!J$315:$J$616,255),0))),"")</f>
        <v/>
      </c>
      <c r="H387" s="425" t="str">
        <f t="array" ref="H387">IFERROR(IF(INDEX('Disaggregation Data'!$N$315:$N$616,MATCH(RIGHT(X387,255),RIGHT('Disaggregation Data'!$J$315:$J$616,255),0))=0,"",INDEX('Disaggregation Data'!$N$315:$N$616,MATCH(RIGHT(X387,255),RIGHT('Disaggregation Data'!J$315:$J$616,255),0))),"")</f>
        <v/>
      </c>
      <c r="I387" s="527"/>
      <c r="J387" s="527"/>
      <c r="K387" s="527"/>
      <c r="L387" s="527"/>
      <c r="M387" s="527"/>
      <c r="N387" s="527"/>
      <c r="O387" s="527"/>
      <c r="P387" s="527"/>
      <c r="Q387" s="527"/>
      <c r="R387" s="527"/>
      <c r="S387" s="527"/>
      <c r="T387" s="527"/>
      <c r="U387" s="425" t="str">
        <f t="array" ref="U387">IFERROR(IF(INDEX('Disaggregation Data'!$O$315:$O$616,MATCH(RIGHT(X387,255),RIGHT('Disaggregation Data'!$J$315:$J$616,255),0))=0,"",INDEX('Disaggregation Data'!$O$315:$O$616,MATCH(RIGHT(X387,255),RIGHT('Disaggregation Data'!J$315:$J$616,255),0))),"")</f>
        <v/>
      </c>
      <c r="V387" s="459" t="str">
        <f t="array" ref="V387">IFERROR(IF(INDEX('Disaggregation Data'!$P$315:$P$616,MATCH(RIGHT(X387,255),RIGHT('Disaggregation Data'!$J$315:$J$616,255),0))=0,"",INDEX('Disaggregation Data'!$P$315:$P$616,MATCH(RIGHT(X387,255),RIGHT('Disaggregation Data'!J$315:$J$616,255),0))),"")</f>
        <v/>
      </c>
      <c r="W387" s="521"/>
      <c r="X387" s="521" t="str">
        <f t="shared" si="24"/>
        <v/>
      </c>
      <c r="Y387" s="521">
        <f t="shared" si="25"/>
        <v>20</v>
      </c>
      <c r="Z387" s="521" t="str">
        <f t="shared" si="26"/>
        <v/>
      </c>
      <c r="AA387" s="521" t="b">
        <f t="shared" si="27"/>
        <v>0</v>
      </c>
      <c r="AB387" s="521" t="s">
        <v>1903</v>
      </c>
      <c r="AC387" s="521" t="str">
        <f t="array" ref="AC387">IFERROR(IF(INDEX('Disaggregation Records'!$G$95:$G$183,MATCH(RIGHT(Z387,255),RIGHT('Disaggregation Records'!$D$95:$D$183,255),0))=0,"",INDEX('Disaggregation Records'!$G$95:$G$183,MATCH(RIGHT(Z387,255),RIGHT('Disaggregation Records'!$D$95:$D$183,255),0))),"")</f>
        <v/>
      </c>
      <c r="AD387" s="521" t="s">
        <v>779</v>
      </c>
      <c r="AE387" s="184"/>
      <c r="AF387" s="523"/>
      <c r="AG387" s="523"/>
    </row>
    <row r="388" spans="1:33" ht="37.5" customHeight="1" x14ac:dyDescent="0.25">
      <c r="A388" s="465">
        <v>7</v>
      </c>
      <c r="B388" s="517" t="str">
        <f>IFERROR(VLOOKUP(A388,'Coverage Indicators - Section D'!$A$10:$Y$42,25,FALSE),"")</f>
        <v/>
      </c>
      <c r="C388" s="518" t="str">
        <f t="array" ref="C388">IFERROR(IF(INDEX('Disaggregation Records'!$E$95:$E$183,MATCH(RIGHT(Z388,255),RIGHT('Disaggregation Records'!$D$95:$D$183,255),0))=0,"",INDEX('Disaggregation Records'!$E$95:$E$183,MATCH(RIGHT(Z388,255),RIGHT('Disaggregation Records'!$D$95:$D$183,255),0))),"")</f>
        <v/>
      </c>
      <c r="D388" s="518" t="str">
        <f t="array" ref="D388">IFERROR(IF(INDEX('Disaggregation Records'!$F$95:$F$183,MATCH(RIGHT(Z388,255),RIGHT('Disaggregation Records'!$D$95:$D$183,255),0))=0,"",INDEX('Disaggregation Records'!$F$95:$F$183,MATCH(RIGHT(Z388,255),RIGHT('Disaggregation Records'!$D$95:$D$183,255),0))),"")</f>
        <v/>
      </c>
      <c r="E388" s="524" t="str">
        <f t="array" ref="E388">IFERROR(IF(INDEX('Disaggregation Data'!$K$315:$K$616,MATCH(RIGHT(X388,255),RIGHT('Disaggregation Data'!$J$315:$J$616,255),0))=0,"",INDEX('Disaggregation Data'!$K$315:$K$616,MATCH(RIGHT(X388,255),RIGHT('Disaggregation Data'!J$315:$J$616,255),0))),"")</f>
        <v/>
      </c>
      <c r="F388" s="525" t="str">
        <f t="array" ref="F388">IFERROR(IF(INDEX('Disaggregation Data'!$L$315:$L$616,MATCH(RIGHT(X388,255),RIGHT('Disaggregation Data'!$J$315:$J$616,255),0))=0,"",INDEX('Disaggregation Data'!$L$315:$L$616,MATCH(RIGHT(X388,255),RIGHT('Disaggregation Data'!J$315:$J$616,255),0))),"")</f>
        <v/>
      </c>
      <c r="G388" s="526" t="str">
        <f t="array" ref="G388">IFERROR(IF(INDEX('Disaggregation Data'!$M$315:$M$616,MATCH(RIGHT(X388,255),RIGHT('Disaggregation Data'!$J$315:$J$616,255),0))=0,(E388/F388)*100,INDEX('Disaggregation Data'!$M$315:$M$616,MATCH(RIGHT(X388,255),RIGHT('Disaggregation Data'!J$315:$J$616,255),0))),"")</f>
        <v/>
      </c>
      <c r="H388" s="425" t="str">
        <f t="array" ref="H388">IFERROR(IF(INDEX('Disaggregation Data'!$N$315:$N$616,MATCH(RIGHT(X388,255),RIGHT('Disaggregation Data'!$J$315:$J$616,255),0))=0,"",INDEX('Disaggregation Data'!$N$315:$N$616,MATCH(RIGHT(X388,255),RIGHT('Disaggregation Data'!J$315:$J$616,255),0))),"")</f>
        <v/>
      </c>
      <c r="I388" s="527"/>
      <c r="J388" s="527"/>
      <c r="K388" s="527"/>
      <c r="L388" s="527"/>
      <c r="M388" s="527"/>
      <c r="N388" s="527"/>
      <c r="O388" s="527"/>
      <c r="P388" s="527"/>
      <c r="Q388" s="527"/>
      <c r="R388" s="527"/>
      <c r="S388" s="527"/>
      <c r="T388" s="527"/>
      <c r="U388" s="425" t="str">
        <f t="array" ref="U388">IFERROR(IF(INDEX('Disaggregation Data'!$O$315:$O$616,MATCH(RIGHT(X388,255),RIGHT('Disaggregation Data'!$J$315:$J$616,255),0))=0,"",INDEX('Disaggregation Data'!$O$315:$O$616,MATCH(RIGHT(X388,255),RIGHT('Disaggregation Data'!J$315:$J$616,255),0))),"")</f>
        <v/>
      </c>
      <c r="V388" s="459" t="str">
        <f t="array" ref="V388">IFERROR(IF(INDEX('Disaggregation Data'!$P$315:$P$616,MATCH(RIGHT(X388,255),RIGHT('Disaggregation Data'!$J$315:$J$616,255),0))=0,"",INDEX('Disaggregation Data'!$P$315:$P$616,MATCH(RIGHT(X388,255),RIGHT('Disaggregation Data'!J$315:$J$616,255),0))),"")</f>
        <v/>
      </c>
      <c r="W388" s="521"/>
      <c r="X388" s="521" t="str">
        <f t="shared" si="24"/>
        <v/>
      </c>
      <c r="Y388" s="521">
        <f t="shared" si="25"/>
        <v>21</v>
      </c>
      <c r="Z388" s="521" t="str">
        <f t="shared" si="26"/>
        <v/>
      </c>
      <c r="AA388" s="521" t="b">
        <f t="shared" si="27"/>
        <v>0</v>
      </c>
      <c r="AB388" s="521" t="s">
        <v>1904</v>
      </c>
      <c r="AC388" s="521" t="str">
        <f t="array" ref="AC388">IFERROR(IF(INDEX('Disaggregation Records'!$G$95:$G$183,MATCH(RIGHT(Z388,255),RIGHT('Disaggregation Records'!$D$95:$D$183,255),0))=0,"",INDEX('Disaggregation Records'!$G$95:$G$183,MATCH(RIGHT(Z388,255),RIGHT('Disaggregation Records'!$D$95:$D$183,255),0))),"")</f>
        <v/>
      </c>
      <c r="AD388" s="521" t="s">
        <v>779</v>
      </c>
      <c r="AE388" s="184"/>
      <c r="AF388" s="523"/>
      <c r="AG388" s="523"/>
    </row>
    <row r="389" spans="1:33" ht="37.5" customHeight="1" x14ac:dyDescent="0.25">
      <c r="A389" s="465">
        <v>7</v>
      </c>
      <c r="B389" s="517" t="str">
        <f>IFERROR(VLOOKUP(A389,'Coverage Indicators - Section D'!$A$10:$Y$42,25,FALSE),"")</f>
        <v/>
      </c>
      <c r="C389" s="518" t="str">
        <f t="array" ref="C389">IFERROR(IF(INDEX('Disaggregation Records'!$E$95:$E$183,MATCH(RIGHT(Z389,255),RIGHT('Disaggregation Records'!$D$95:$D$183,255),0))=0,"",INDEX('Disaggregation Records'!$E$95:$E$183,MATCH(RIGHT(Z389,255),RIGHT('Disaggregation Records'!$D$95:$D$183,255),0))),"")</f>
        <v/>
      </c>
      <c r="D389" s="518" t="str">
        <f t="array" ref="D389">IFERROR(IF(INDEX('Disaggregation Records'!$F$95:$F$183,MATCH(RIGHT(Z389,255),RIGHT('Disaggregation Records'!$D$95:$D$183,255),0))=0,"",INDEX('Disaggregation Records'!$F$95:$F$183,MATCH(RIGHT(Z389,255),RIGHT('Disaggregation Records'!$D$95:$D$183,255),0))),"")</f>
        <v/>
      </c>
      <c r="E389" s="524" t="str">
        <f t="array" ref="E389">IFERROR(IF(INDEX('Disaggregation Data'!$K$315:$K$616,MATCH(RIGHT(X389,255),RIGHT('Disaggregation Data'!$J$315:$J$616,255),0))=0,"",INDEX('Disaggregation Data'!$K$315:$K$616,MATCH(RIGHT(X389,255),RIGHT('Disaggregation Data'!J$315:$J$616,255),0))),"")</f>
        <v/>
      </c>
      <c r="F389" s="525" t="str">
        <f t="array" ref="F389">IFERROR(IF(INDEX('Disaggregation Data'!$L$315:$L$616,MATCH(RIGHT(X389,255),RIGHT('Disaggregation Data'!$J$315:$J$616,255),0))=0,"",INDEX('Disaggregation Data'!$L$315:$L$616,MATCH(RIGHT(X389,255),RIGHT('Disaggregation Data'!J$315:$J$616,255),0))),"")</f>
        <v/>
      </c>
      <c r="G389" s="526" t="str">
        <f t="array" ref="G389">IFERROR(IF(INDEX('Disaggregation Data'!$M$315:$M$616,MATCH(RIGHT(X389,255),RIGHT('Disaggregation Data'!$J$315:$J$616,255),0))=0,(E389/F389)*100,INDEX('Disaggregation Data'!$M$315:$M$616,MATCH(RIGHT(X389,255),RIGHT('Disaggregation Data'!J$315:$J$616,255),0))),"")</f>
        <v/>
      </c>
      <c r="H389" s="425" t="str">
        <f t="array" ref="H389">IFERROR(IF(INDEX('Disaggregation Data'!$N$315:$N$616,MATCH(RIGHT(X389,255),RIGHT('Disaggregation Data'!$J$315:$J$616,255),0))=0,"",INDEX('Disaggregation Data'!$N$315:$N$616,MATCH(RIGHT(X389,255),RIGHT('Disaggregation Data'!J$315:$J$616,255),0))),"")</f>
        <v/>
      </c>
      <c r="I389" s="527"/>
      <c r="J389" s="527"/>
      <c r="K389" s="527"/>
      <c r="L389" s="527"/>
      <c r="M389" s="527"/>
      <c r="N389" s="527"/>
      <c r="O389" s="527"/>
      <c r="P389" s="527"/>
      <c r="Q389" s="527"/>
      <c r="R389" s="527"/>
      <c r="S389" s="527"/>
      <c r="T389" s="527"/>
      <c r="U389" s="425" t="str">
        <f t="array" ref="U389">IFERROR(IF(INDEX('Disaggregation Data'!$O$315:$O$616,MATCH(RIGHT(X389,255),RIGHT('Disaggregation Data'!$J$315:$J$616,255),0))=0,"",INDEX('Disaggregation Data'!$O$315:$O$616,MATCH(RIGHT(X389,255),RIGHT('Disaggregation Data'!J$315:$J$616,255),0))),"")</f>
        <v/>
      </c>
      <c r="V389" s="459" t="str">
        <f t="array" ref="V389">IFERROR(IF(INDEX('Disaggregation Data'!$P$315:$P$616,MATCH(RIGHT(X389,255),RIGHT('Disaggregation Data'!$J$315:$J$616,255),0))=0,"",INDEX('Disaggregation Data'!$P$315:$P$616,MATCH(RIGHT(X389,255),RIGHT('Disaggregation Data'!J$315:$J$616,255),0))),"")</f>
        <v/>
      </c>
      <c r="W389" s="521"/>
      <c r="X389" s="521" t="str">
        <f t="shared" si="24"/>
        <v/>
      </c>
      <c r="Y389" s="521">
        <f t="shared" si="25"/>
        <v>22</v>
      </c>
      <c r="Z389" s="521" t="str">
        <f t="shared" si="26"/>
        <v/>
      </c>
      <c r="AA389" s="521" t="b">
        <f t="shared" si="27"/>
        <v>0</v>
      </c>
      <c r="AB389" s="521" t="s">
        <v>1905</v>
      </c>
      <c r="AC389" s="521" t="str">
        <f t="array" ref="AC389">IFERROR(IF(INDEX('Disaggregation Records'!$G$95:$G$183,MATCH(RIGHT(Z389,255),RIGHT('Disaggregation Records'!$D$95:$D$183,255),0))=0,"",INDEX('Disaggregation Records'!$G$95:$G$183,MATCH(RIGHT(Z389,255),RIGHT('Disaggregation Records'!$D$95:$D$183,255),0))),"")</f>
        <v/>
      </c>
      <c r="AD389" s="521" t="s">
        <v>779</v>
      </c>
      <c r="AE389" s="184"/>
      <c r="AF389" s="523"/>
      <c r="AG389" s="523"/>
    </row>
    <row r="390" spans="1:33" ht="37.5" customHeight="1" x14ac:dyDescent="0.25">
      <c r="A390" s="465">
        <v>7</v>
      </c>
      <c r="B390" s="517" t="str">
        <f>IFERROR(VLOOKUP(A390,'Coverage Indicators - Section D'!$A$10:$Y$42,25,FALSE),"")</f>
        <v/>
      </c>
      <c r="C390" s="518" t="str">
        <f t="array" ref="C390">IFERROR(IF(INDEX('Disaggregation Records'!$E$95:$E$183,MATCH(RIGHT(Z390,255),RIGHT('Disaggregation Records'!$D$95:$D$183,255),0))=0,"",INDEX('Disaggregation Records'!$E$95:$E$183,MATCH(RIGHT(Z390,255),RIGHT('Disaggregation Records'!$D$95:$D$183,255),0))),"")</f>
        <v/>
      </c>
      <c r="D390" s="518" t="str">
        <f t="array" ref="D390">IFERROR(IF(INDEX('Disaggregation Records'!$F$95:$F$183,MATCH(RIGHT(Z390,255),RIGHT('Disaggregation Records'!$D$95:$D$183,255),0))=0,"",INDEX('Disaggregation Records'!$F$95:$F$183,MATCH(RIGHT(Z390,255),RIGHT('Disaggregation Records'!$D$95:$D$183,255),0))),"")</f>
        <v/>
      </c>
      <c r="E390" s="524" t="str">
        <f t="array" ref="E390">IFERROR(IF(INDEX('Disaggregation Data'!$K$315:$K$616,MATCH(RIGHT(X390,255),RIGHT('Disaggregation Data'!$J$315:$J$616,255),0))=0,"",INDEX('Disaggregation Data'!$K$315:$K$616,MATCH(RIGHT(X390,255),RIGHT('Disaggregation Data'!J$315:$J$616,255),0))),"")</f>
        <v/>
      </c>
      <c r="F390" s="525" t="str">
        <f t="array" ref="F390">IFERROR(IF(INDEX('Disaggregation Data'!$L$315:$L$616,MATCH(RIGHT(X390,255),RIGHT('Disaggregation Data'!$J$315:$J$616,255),0))=0,"",INDEX('Disaggregation Data'!$L$315:$L$616,MATCH(RIGHT(X390,255),RIGHT('Disaggregation Data'!J$315:$J$616,255),0))),"")</f>
        <v/>
      </c>
      <c r="G390" s="526" t="str">
        <f t="array" ref="G390">IFERROR(IF(INDEX('Disaggregation Data'!$M$315:$M$616,MATCH(RIGHT(X390,255),RIGHT('Disaggregation Data'!$J$315:$J$616,255),0))=0,(E390/F390)*100,INDEX('Disaggregation Data'!$M$315:$M$616,MATCH(RIGHT(X390,255),RIGHT('Disaggregation Data'!J$315:$J$616,255),0))),"")</f>
        <v/>
      </c>
      <c r="H390" s="425" t="str">
        <f t="array" ref="H390">IFERROR(IF(INDEX('Disaggregation Data'!$N$315:$N$616,MATCH(RIGHT(X390,255),RIGHT('Disaggregation Data'!$J$315:$J$616,255),0))=0,"",INDEX('Disaggregation Data'!$N$315:$N$616,MATCH(RIGHT(X390,255),RIGHT('Disaggregation Data'!J$315:$J$616,255),0))),"")</f>
        <v/>
      </c>
      <c r="I390" s="527"/>
      <c r="J390" s="527"/>
      <c r="K390" s="527"/>
      <c r="L390" s="527"/>
      <c r="M390" s="527"/>
      <c r="N390" s="527"/>
      <c r="O390" s="527"/>
      <c r="P390" s="527"/>
      <c r="Q390" s="527"/>
      <c r="R390" s="527"/>
      <c r="S390" s="527"/>
      <c r="T390" s="527"/>
      <c r="U390" s="425" t="str">
        <f t="array" ref="U390">IFERROR(IF(INDEX('Disaggregation Data'!$O$315:$O$616,MATCH(RIGHT(X390,255),RIGHT('Disaggregation Data'!$J$315:$J$616,255),0))=0,"",INDEX('Disaggregation Data'!$O$315:$O$616,MATCH(RIGHT(X390,255),RIGHT('Disaggregation Data'!J$315:$J$616,255),0))),"")</f>
        <v/>
      </c>
      <c r="V390" s="459" t="str">
        <f t="array" ref="V390">IFERROR(IF(INDEX('Disaggregation Data'!$P$315:$P$616,MATCH(RIGHT(X390,255),RIGHT('Disaggregation Data'!$J$315:$J$616,255),0))=0,"",INDEX('Disaggregation Data'!$P$315:$P$616,MATCH(RIGHT(X390,255),RIGHT('Disaggregation Data'!J$315:$J$616,255),0))),"")</f>
        <v/>
      </c>
      <c r="W390" s="521"/>
      <c r="X390" s="521" t="str">
        <f t="shared" si="24"/>
        <v/>
      </c>
      <c r="Y390" s="521">
        <f t="shared" si="25"/>
        <v>23</v>
      </c>
      <c r="Z390" s="521" t="str">
        <f t="shared" si="26"/>
        <v/>
      </c>
      <c r="AA390" s="521" t="b">
        <f t="shared" si="27"/>
        <v>0</v>
      </c>
      <c r="AB390" s="521" t="s">
        <v>1906</v>
      </c>
      <c r="AC390" s="521" t="str">
        <f t="array" ref="AC390">IFERROR(IF(INDEX('Disaggregation Records'!$G$95:$G$183,MATCH(RIGHT(Z390,255),RIGHT('Disaggregation Records'!$D$95:$D$183,255),0))=0,"",INDEX('Disaggregation Records'!$G$95:$G$183,MATCH(RIGHT(Z390,255),RIGHT('Disaggregation Records'!$D$95:$D$183,255),0))),"")</f>
        <v/>
      </c>
      <c r="AD390" s="521" t="s">
        <v>779</v>
      </c>
      <c r="AE390" s="184"/>
      <c r="AF390" s="523"/>
      <c r="AG390" s="523"/>
    </row>
    <row r="391" spans="1:33" ht="37.5" customHeight="1" x14ac:dyDescent="0.25">
      <c r="A391" s="465">
        <v>7</v>
      </c>
      <c r="B391" s="517" t="str">
        <f>IFERROR(VLOOKUP(A391,'Coverage Indicators - Section D'!$A$10:$Y$42,25,FALSE),"")</f>
        <v/>
      </c>
      <c r="C391" s="518" t="str">
        <f t="array" ref="C391">IFERROR(IF(INDEX('Disaggregation Records'!$E$95:$E$183,MATCH(RIGHT(Z391,255),RIGHT('Disaggregation Records'!$D$95:$D$183,255),0))=0,"",INDEX('Disaggregation Records'!$E$95:$E$183,MATCH(RIGHT(Z391,255),RIGHT('Disaggregation Records'!$D$95:$D$183,255),0))),"")</f>
        <v/>
      </c>
      <c r="D391" s="518" t="str">
        <f t="array" ref="D391">IFERROR(IF(INDEX('Disaggregation Records'!$F$95:$F$183,MATCH(RIGHT(Z391,255),RIGHT('Disaggregation Records'!$D$95:$D$183,255),0))=0,"",INDEX('Disaggregation Records'!$F$95:$F$183,MATCH(RIGHT(Z391,255),RIGHT('Disaggregation Records'!$D$95:$D$183,255),0))),"")</f>
        <v/>
      </c>
      <c r="E391" s="524" t="str">
        <f t="array" ref="E391">IFERROR(IF(INDEX('Disaggregation Data'!$K$315:$K$616,MATCH(RIGHT(X391,255),RIGHT('Disaggregation Data'!$J$315:$J$616,255),0))=0,"",INDEX('Disaggregation Data'!$K$315:$K$616,MATCH(RIGHT(X391,255),RIGHT('Disaggregation Data'!J$315:$J$616,255),0))),"")</f>
        <v/>
      </c>
      <c r="F391" s="525" t="str">
        <f t="array" ref="F391">IFERROR(IF(INDEX('Disaggregation Data'!$L$315:$L$616,MATCH(RIGHT(X391,255),RIGHT('Disaggregation Data'!$J$315:$J$616,255),0))=0,"",INDEX('Disaggregation Data'!$L$315:$L$616,MATCH(RIGHT(X391,255),RIGHT('Disaggregation Data'!J$315:$J$616,255),0))),"")</f>
        <v/>
      </c>
      <c r="G391" s="526" t="str">
        <f t="array" ref="G391">IFERROR(IF(INDEX('Disaggregation Data'!$M$315:$M$616,MATCH(RIGHT(X391,255),RIGHT('Disaggregation Data'!$J$315:$J$616,255),0))=0,(E391/F391)*100,INDEX('Disaggregation Data'!$M$315:$M$616,MATCH(RIGHT(X391,255),RIGHT('Disaggregation Data'!J$315:$J$616,255),0))),"")</f>
        <v/>
      </c>
      <c r="H391" s="425" t="str">
        <f t="array" ref="H391">IFERROR(IF(INDEX('Disaggregation Data'!$N$315:$N$616,MATCH(RIGHT(X391,255),RIGHT('Disaggregation Data'!$J$315:$J$616,255),0))=0,"",INDEX('Disaggregation Data'!$N$315:$N$616,MATCH(RIGHT(X391,255),RIGHT('Disaggregation Data'!J$315:$J$616,255),0))),"")</f>
        <v/>
      </c>
      <c r="I391" s="527"/>
      <c r="J391" s="527"/>
      <c r="K391" s="527"/>
      <c r="L391" s="527"/>
      <c r="M391" s="527"/>
      <c r="N391" s="527"/>
      <c r="O391" s="527"/>
      <c r="P391" s="527"/>
      <c r="Q391" s="527"/>
      <c r="R391" s="527"/>
      <c r="S391" s="527"/>
      <c r="T391" s="527"/>
      <c r="U391" s="425" t="str">
        <f t="array" ref="U391">IFERROR(IF(INDEX('Disaggregation Data'!$O$315:$O$616,MATCH(RIGHT(X391,255),RIGHT('Disaggregation Data'!$J$315:$J$616,255),0))=0,"",INDEX('Disaggregation Data'!$O$315:$O$616,MATCH(RIGHT(X391,255),RIGHT('Disaggregation Data'!J$315:$J$616,255),0))),"")</f>
        <v/>
      </c>
      <c r="V391" s="459" t="str">
        <f t="array" ref="V391">IFERROR(IF(INDEX('Disaggregation Data'!$P$315:$P$616,MATCH(RIGHT(X391,255),RIGHT('Disaggregation Data'!$J$315:$J$616,255),0))=0,"",INDEX('Disaggregation Data'!$P$315:$P$616,MATCH(RIGHT(X391,255),RIGHT('Disaggregation Data'!J$315:$J$616,255),0))),"")</f>
        <v/>
      </c>
      <c r="W391" s="521"/>
      <c r="X391" s="521" t="str">
        <f t="shared" ref="X391:X454" si="28">IF(B391&lt;&gt;"",B391&amp;C391&amp;D391,"")</f>
        <v/>
      </c>
      <c r="Y391" s="521">
        <f t="shared" ref="Y391:Y454" si="29">IF(B391=B390,Y390+1,0)</f>
        <v>24</v>
      </c>
      <c r="Z391" s="521" t="str">
        <f t="shared" ref="Z391:Z454" si="30">IF(B391&lt;&gt;"",B391&amp;"-"&amp;Y391,"")</f>
        <v/>
      </c>
      <c r="AA391" s="521" t="b">
        <f t="shared" ref="AA391:AA454" si="31">IFERROR(IF(B391&lt;&gt;"",TRUE,FALSE),"")</f>
        <v>0</v>
      </c>
      <c r="AB391" s="521" t="s">
        <v>1907</v>
      </c>
      <c r="AC391" s="521" t="str">
        <f t="array" ref="AC391">IFERROR(IF(INDEX('Disaggregation Records'!$G$95:$G$183,MATCH(RIGHT(Z391,255),RIGHT('Disaggregation Records'!$D$95:$D$183,255),0))=0,"",INDEX('Disaggregation Records'!$G$95:$G$183,MATCH(RIGHT(Z391,255),RIGHT('Disaggregation Records'!$D$95:$D$183,255),0))),"")</f>
        <v/>
      </c>
      <c r="AD391" s="521" t="s">
        <v>779</v>
      </c>
      <c r="AE391" s="184"/>
      <c r="AF391" s="523"/>
      <c r="AG391" s="523"/>
    </row>
    <row r="392" spans="1:33" ht="37.5" customHeight="1" x14ac:dyDescent="0.25">
      <c r="A392" s="465">
        <v>7</v>
      </c>
      <c r="B392" s="517" t="str">
        <f>IFERROR(VLOOKUP(A392,'Coverage Indicators - Section D'!$A$10:$Y$42,25,FALSE),"")</f>
        <v/>
      </c>
      <c r="C392" s="518" t="str">
        <f t="array" ref="C392">IFERROR(IF(INDEX('Disaggregation Records'!$E$95:$E$183,MATCH(RIGHT(Z392,255),RIGHT('Disaggregation Records'!$D$95:$D$183,255),0))=0,"",INDEX('Disaggregation Records'!$E$95:$E$183,MATCH(RIGHT(Z392,255),RIGHT('Disaggregation Records'!$D$95:$D$183,255),0))),"")</f>
        <v/>
      </c>
      <c r="D392" s="518" t="str">
        <f t="array" ref="D392">IFERROR(IF(INDEX('Disaggregation Records'!$F$95:$F$183,MATCH(RIGHT(Z392,255),RIGHT('Disaggregation Records'!$D$95:$D$183,255),0))=0,"",INDEX('Disaggregation Records'!$F$95:$F$183,MATCH(RIGHT(Z392,255),RIGHT('Disaggregation Records'!$D$95:$D$183,255),0))),"")</f>
        <v/>
      </c>
      <c r="E392" s="524" t="str">
        <f t="array" ref="E392">IFERROR(IF(INDEX('Disaggregation Data'!$K$315:$K$616,MATCH(RIGHT(X392,255),RIGHT('Disaggregation Data'!$J$315:$J$616,255),0))=0,"",INDEX('Disaggregation Data'!$K$315:$K$616,MATCH(RIGHT(X392,255),RIGHT('Disaggregation Data'!J$315:$J$616,255),0))),"")</f>
        <v/>
      </c>
      <c r="F392" s="525" t="str">
        <f t="array" ref="F392">IFERROR(IF(INDEX('Disaggregation Data'!$L$315:$L$616,MATCH(RIGHT(X392,255),RIGHT('Disaggregation Data'!$J$315:$J$616,255),0))=0,"",INDEX('Disaggregation Data'!$L$315:$L$616,MATCH(RIGHT(X392,255),RIGHT('Disaggregation Data'!J$315:$J$616,255),0))),"")</f>
        <v/>
      </c>
      <c r="G392" s="526" t="str">
        <f t="array" ref="G392">IFERROR(IF(INDEX('Disaggregation Data'!$M$315:$M$616,MATCH(RIGHT(X392,255),RIGHT('Disaggregation Data'!$J$315:$J$616,255),0))=0,(E392/F392)*100,INDEX('Disaggregation Data'!$M$315:$M$616,MATCH(RIGHT(X392,255),RIGHT('Disaggregation Data'!J$315:$J$616,255),0))),"")</f>
        <v/>
      </c>
      <c r="H392" s="425" t="str">
        <f t="array" ref="H392">IFERROR(IF(INDEX('Disaggregation Data'!$N$315:$N$616,MATCH(RIGHT(X392,255),RIGHT('Disaggregation Data'!$J$315:$J$616,255),0))=0,"",INDEX('Disaggregation Data'!$N$315:$N$616,MATCH(RIGHT(X392,255),RIGHT('Disaggregation Data'!J$315:$J$616,255),0))),"")</f>
        <v/>
      </c>
      <c r="I392" s="527"/>
      <c r="J392" s="527"/>
      <c r="K392" s="527"/>
      <c r="L392" s="527"/>
      <c r="M392" s="527"/>
      <c r="N392" s="527"/>
      <c r="O392" s="527"/>
      <c r="P392" s="527"/>
      <c r="Q392" s="527"/>
      <c r="R392" s="527"/>
      <c r="S392" s="527"/>
      <c r="T392" s="527"/>
      <c r="U392" s="425" t="str">
        <f t="array" ref="U392">IFERROR(IF(INDEX('Disaggregation Data'!$O$315:$O$616,MATCH(RIGHT(X392,255),RIGHT('Disaggregation Data'!$J$315:$J$616,255),0))=0,"",INDEX('Disaggregation Data'!$O$315:$O$616,MATCH(RIGHT(X392,255),RIGHT('Disaggregation Data'!J$315:$J$616,255),0))),"")</f>
        <v/>
      </c>
      <c r="V392" s="459" t="str">
        <f t="array" ref="V392">IFERROR(IF(INDEX('Disaggregation Data'!$P$315:$P$616,MATCH(RIGHT(X392,255),RIGHT('Disaggregation Data'!$J$315:$J$616,255),0))=0,"",INDEX('Disaggregation Data'!$P$315:$P$616,MATCH(RIGHT(X392,255),RIGHT('Disaggregation Data'!J$315:$J$616,255),0))),"")</f>
        <v/>
      </c>
      <c r="W392" s="521"/>
      <c r="X392" s="521" t="str">
        <f t="shared" si="28"/>
        <v/>
      </c>
      <c r="Y392" s="521">
        <f t="shared" si="29"/>
        <v>25</v>
      </c>
      <c r="Z392" s="521" t="str">
        <f t="shared" si="30"/>
        <v/>
      </c>
      <c r="AA392" s="521" t="b">
        <f t="shared" si="31"/>
        <v>0</v>
      </c>
      <c r="AB392" s="521" t="s">
        <v>1908</v>
      </c>
      <c r="AC392" s="521" t="str">
        <f t="array" ref="AC392">IFERROR(IF(INDEX('Disaggregation Records'!$G$95:$G$183,MATCH(RIGHT(Z392,255),RIGHT('Disaggregation Records'!$D$95:$D$183,255),0))=0,"",INDEX('Disaggregation Records'!$G$95:$G$183,MATCH(RIGHT(Z392,255),RIGHT('Disaggregation Records'!$D$95:$D$183,255),0))),"")</f>
        <v/>
      </c>
      <c r="AD392" s="521" t="s">
        <v>779</v>
      </c>
      <c r="AE392" s="184"/>
      <c r="AF392" s="523"/>
      <c r="AG392" s="523"/>
    </row>
    <row r="393" spans="1:33" ht="37.5" customHeight="1" x14ac:dyDescent="0.25">
      <c r="A393" s="465">
        <v>7</v>
      </c>
      <c r="B393" s="517" t="str">
        <f>IFERROR(VLOOKUP(A393,'Coverage Indicators - Section D'!$A$10:$Y$42,25,FALSE),"")</f>
        <v/>
      </c>
      <c r="C393" s="518" t="str">
        <f t="array" ref="C393">IFERROR(IF(INDEX('Disaggregation Records'!$E$95:$E$183,MATCH(RIGHT(Z393,255),RIGHT('Disaggregation Records'!$D$95:$D$183,255),0))=0,"",INDEX('Disaggregation Records'!$E$95:$E$183,MATCH(RIGHT(Z393,255),RIGHT('Disaggregation Records'!$D$95:$D$183,255),0))),"")</f>
        <v/>
      </c>
      <c r="D393" s="518" t="str">
        <f t="array" ref="D393">IFERROR(IF(INDEX('Disaggregation Records'!$F$95:$F$183,MATCH(RIGHT(Z393,255),RIGHT('Disaggregation Records'!$D$95:$D$183,255),0))=0,"",INDEX('Disaggregation Records'!$F$95:$F$183,MATCH(RIGHT(Z393,255),RIGHT('Disaggregation Records'!$D$95:$D$183,255),0))),"")</f>
        <v/>
      </c>
      <c r="E393" s="524" t="str">
        <f t="array" ref="E393">IFERROR(IF(INDEX('Disaggregation Data'!$K$315:$K$616,MATCH(RIGHT(X393,255),RIGHT('Disaggregation Data'!$J$315:$J$616,255),0))=0,"",INDEX('Disaggregation Data'!$K$315:$K$616,MATCH(RIGHT(X393,255),RIGHT('Disaggregation Data'!J$315:$J$616,255),0))),"")</f>
        <v/>
      </c>
      <c r="F393" s="525" t="str">
        <f t="array" ref="F393">IFERROR(IF(INDEX('Disaggregation Data'!$L$315:$L$616,MATCH(RIGHT(X393,255),RIGHT('Disaggregation Data'!$J$315:$J$616,255),0))=0,"",INDEX('Disaggregation Data'!$L$315:$L$616,MATCH(RIGHT(X393,255),RIGHT('Disaggregation Data'!J$315:$J$616,255),0))),"")</f>
        <v/>
      </c>
      <c r="G393" s="526" t="str">
        <f t="array" ref="G393">IFERROR(IF(INDEX('Disaggregation Data'!$M$315:$M$616,MATCH(RIGHT(X393,255),RIGHT('Disaggregation Data'!$J$315:$J$616,255),0))=0,(E393/F393)*100,INDEX('Disaggregation Data'!$M$315:$M$616,MATCH(RIGHT(X393,255),RIGHT('Disaggregation Data'!J$315:$J$616,255),0))),"")</f>
        <v/>
      </c>
      <c r="H393" s="425" t="str">
        <f t="array" ref="H393">IFERROR(IF(INDEX('Disaggregation Data'!$N$315:$N$616,MATCH(RIGHT(X393,255),RIGHT('Disaggregation Data'!$J$315:$J$616,255),0))=0,"",INDEX('Disaggregation Data'!$N$315:$N$616,MATCH(RIGHT(X393,255),RIGHT('Disaggregation Data'!J$315:$J$616,255),0))),"")</f>
        <v/>
      </c>
      <c r="I393" s="527"/>
      <c r="J393" s="527"/>
      <c r="K393" s="527"/>
      <c r="L393" s="527"/>
      <c r="M393" s="527"/>
      <c r="N393" s="527"/>
      <c r="O393" s="527"/>
      <c r="P393" s="527"/>
      <c r="Q393" s="527"/>
      <c r="R393" s="527"/>
      <c r="S393" s="527"/>
      <c r="T393" s="527"/>
      <c r="U393" s="425" t="str">
        <f t="array" ref="U393">IFERROR(IF(INDEX('Disaggregation Data'!$O$315:$O$616,MATCH(RIGHT(X393,255),RIGHT('Disaggregation Data'!$J$315:$J$616,255),0))=0,"",INDEX('Disaggregation Data'!$O$315:$O$616,MATCH(RIGHT(X393,255),RIGHT('Disaggregation Data'!J$315:$J$616,255),0))),"")</f>
        <v/>
      </c>
      <c r="V393" s="459" t="str">
        <f t="array" ref="V393">IFERROR(IF(INDEX('Disaggregation Data'!$P$315:$P$616,MATCH(RIGHT(X393,255),RIGHT('Disaggregation Data'!$J$315:$J$616,255),0))=0,"",INDEX('Disaggregation Data'!$P$315:$P$616,MATCH(RIGHT(X393,255),RIGHT('Disaggregation Data'!J$315:$J$616,255),0))),"")</f>
        <v/>
      </c>
      <c r="W393" s="521"/>
      <c r="X393" s="521" t="str">
        <f t="shared" si="28"/>
        <v/>
      </c>
      <c r="Y393" s="521">
        <f t="shared" si="29"/>
        <v>26</v>
      </c>
      <c r="Z393" s="521" t="str">
        <f t="shared" si="30"/>
        <v/>
      </c>
      <c r="AA393" s="521" t="b">
        <f t="shared" si="31"/>
        <v>0</v>
      </c>
      <c r="AB393" s="521" t="s">
        <v>1909</v>
      </c>
      <c r="AC393" s="521" t="str">
        <f t="array" ref="AC393">IFERROR(IF(INDEX('Disaggregation Records'!$G$95:$G$183,MATCH(RIGHT(Z393,255),RIGHT('Disaggregation Records'!$D$95:$D$183,255),0))=0,"",INDEX('Disaggregation Records'!$G$95:$G$183,MATCH(RIGHT(Z393,255),RIGHT('Disaggregation Records'!$D$95:$D$183,255),0))),"")</f>
        <v/>
      </c>
      <c r="AD393" s="521" t="s">
        <v>779</v>
      </c>
      <c r="AE393" s="184"/>
      <c r="AF393" s="523"/>
      <c r="AG393" s="523"/>
    </row>
    <row r="394" spans="1:33" ht="37.5" customHeight="1" x14ac:dyDescent="0.25">
      <c r="A394" s="465">
        <v>7</v>
      </c>
      <c r="B394" s="517" t="str">
        <f>IFERROR(VLOOKUP(A394,'Coverage Indicators - Section D'!$A$10:$Y$42,25,FALSE),"")</f>
        <v/>
      </c>
      <c r="C394" s="518" t="str">
        <f t="array" ref="C394">IFERROR(IF(INDEX('Disaggregation Records'!$E$95:$E$183,MATCH(RIGHT(Z394,255),RIGHT('Disaggregation Records'!$D$95:$D$183,255),0))=0,"",INDEX('Disaggregation Records'!$E$95:$E$183,MATCH(RIGHT(Z394,255),RIGHT('Disaggregation Records'!$D$95:$D$183,255),0))),"")</f>
        <v/>
      </c>
      <c r="D394" s="518" t="str">
        <f t="array" ref="D394">IFERROR(IF(INDEX('Disaggregation Records'!$F$95:$F$183,MATCH(RIGHT(Z394,255),RIGHT('Disaggregation Records'!$D$95:$D$183,255),0))=0,"",INDEX('Disaggregation Records'!$F$95:$F$183,MATCH(RIGHT(Z394,255),RIGHT('Disaggregation Records'!$D$95:$D$183,255),0))),"")</f>
        <v/>
      </c>
      <c r="E394" s="524" t="str">
        <f t="array" ref="E394">IFERROR(IF(INDEX('Disaggregation Data'!$K$315:$K$616,MATCH(RIGHT(X394,255),RIGHT('Disaggregation Data'!$J$315:$J$616,255),0))=0,"",INDEX('Disaggregation Data'!$K$315:$K$616,MATCH(RIGHT(X394,255),RIGHT('Disaggregation Data'!J$315:$J$616,255),0))),"")</f>
        <v/>
      </c>
      <c r="F394" s="525" t="str">
        <f t="array" ref="F394">IFERROR(IF(INDEX('Disaggregation Data'!$L$315:$L$616,MATCH(RIGHT(X394,255),RIGHT('Disaggregation Data'!$J$315:$J$616,255),0))=0,"",INDEX('Disaggregation Data'!$L$315:$L$616,MATCH(RIGHT(X394,255),RIGHT('Disaggregation Data'!J$315:$J$616,255),0))),"")</f>
        <v/>
      </c>
      <c r="G394" s="526" t="str">
        <f t="array" ref="G394">IFERROR(IF(INDEX('Disaggregation Data'!$M$315:$M$616,MATCH(RIGHT(X394,255),RIGHT('Disaggregation Data'!$J$315:$J$616,255),0))=0,(E394/F394)*100,INDEX('Disaggregation Data'!$M$315:$M$616,MATCH(RIGHT(X394,255),RIGHT('Disaggregation Data'!J$315:$J$616,255),0))),"")</f>
        <v/>
      </c>
      <c r="H394" s="425" t="str">
        <f t="array" ref="H394">IFERROR(IF(INDEX('Disaggregation Data'!$N$315:$N$616,MATCH(RIGHT(X394,255),RIGHT('Disaggregation Data'!$J$315:$J$616,255),0))=0,"",INDEX('Disaggregation Data'!$N$315:$N$616,MATCH(RIGHT(X394,255),RIGHT('Disaggregation Data'!J$315:$J$616,255),0))),"")</f>
        <v/>
      </c>
      <c r="I394" s="527"/>
      <c r="J394" s="527"/>
      <c r="K394" s="527"/>
      <c r="L394" s="527"/>
      <c r="M394" s="527"/>
      <c r="N394" s="527"/>
      <c r="O394" s="527"/>
      <c r="P394" s="527"/>
      <c r="Q394" s="527"/>
      <c r="R394" s="527"/>
      <c r="S394" s="527"/>
      <c r="T394" s="527"/>
      <c r="U394" s="425" t="str">
        <f t="array" ref="U394">IFERROR(IF(INDEX('Disaggregation Data'!$O$315:$O$616,MATCH(RIGHT(X394,255),RIGHT('Disaggregation Data'!$J$315:$J$616,255),0))=0,"",INDEX('Disaggregation Data'!$O$315:$O$616,MATCH(RIGHT(X394,255),RIGHT('Disaggregation Data'!J$315:$J$616,255),0))),"")</f>
        <v/>
      </c>
      <c r="V394" s="459" t="str">
        <f t="array" ref="V394">IFERROR(IF(INDEX('Disaggregation Data'!$P$315:$P$616,MATCH(RIGHT(X394,255),RIGHT('Disaggregation Data'!$J$315:$J$616,255),0))=0,"",INDEX('Disaggregation Data'!$P$315:$P$616,MATCH(RIGHT(X394,255),RIGHT('Disaggregation Data'!J$315:$J$616,255),0))),"")</f>
        <v/>
      </c>
      <c r="W394" s="521"/>
      <c r="X394" s="521" t="str">
        <f t="shared" si="28"/>
        <v/>
      </c>
      <c r="Y394" s="521">
        <f t="shared" si="29"/>
        <v>27</v>
      </c>
      <c r="Z394" s="521" t="str">
        <f t="shared" si="30"/>
        <v/>
      </c>
      <c r="AA394" s="521" t="b">
        <f t="shared" si="31"/>
        <v>0</v>
      </c>
      <c r="AB394" s="521" t="s">
        <v>1910</v>
      </c>
      <c r="AC394" s="521" t="str">
        <f t="array" ref="AC394">IFERROR(IF(INDEX('Disaggregation Records'!$G$95:$G$183,MATCH(RIGHT(Z394,255),RIGHT('Disaggregation Records'!$D$95:$D$183,255),0))=0,"",INDEX('Disaggregation Records'!$G$95:$G$183,MATCH(RIGHT(Z394,255),RIGHT('Disaggregation Records'!$D$95:$D$183,255),0))),"")</f>
        <v/>
      </c>
      <c r="AD394" s="521" t="s">
        <v>779</v>
      </c>
      <c r="AE394" s="184"/>
      <c r="AF394" s="523"/>
      <c r="AG394" s="523"/>
    </row>
    <row r="395" spans="1:33" ht="37.5" customHeight="1" x14ac:dyDescent="0.25">
      <c r="A395" s="465">
        <v>7</v>
      </c>
      <c r="B395" s="517" t="str">
        <f>IFERROR(VLOOKUP(A395,'Coverage Indicators - Section D'!$A$10:$Y$42,25,FALSE),"")</f>
        <v/>
      </c>
      <c r="C395" s="518" t="str">
        <f t="array" ref="C395">IFERROR(IF(INDEX('Disaggregation Records'!$E$95:$E$183,MATCH(RIGHT(Z395,255),RIGHT('Disaggregation Records'!$D$95:$D$183,255),0))=0,"",INDEX('Disaggregation Records'!$E$95:$E$183,MATCH(RIGHT(Z395,255),RIGHT('Disaggregation Records'!$D$95:$D$183,255),0))),"")</f>
        <v/>
      </c>
      <c r="D395" s="518" t="str">
        <f t="array" ref="D395">IFERROR(IF(INDEX('Disaggregation Records'!$F$95:$F$183,MATCH(RIGHT(Z395,255),RIGHT('Disaggregation Records'!$D$95:$D$183,255),0))=0,"",INDEX('Disaggregation Records'!$F$95:$F$183,MATCH(RIGHT(Z395,255),RIGHT('Disaggregation Records'!$D$95:$D$183,255),0))),"")</f>
        <v/>
      </c>
      <c r="E395" s="524" t="str">
        <f t="array" ref="E395">IFERROR(IF(INDEX('Disaggregation Data'!$K$315:$K$616,MATCH(RIGHT(X395,255),RIGHT('Disaggregation Data'!$J$315:$J$616,255),0))=0,"",INDEX('Disaggregation Data'!$K$315:$K$616,MATCH(RIGHT(X395,255),RIGHT('Disaggregation Data'!J$315:$J$616,255),0))),"")</f>
        <v/>
      </c>
      <c r="F395" s="525" t="str">
        <f t="array" ref="F395">IFERROR(IF(INDEX('Disaggregation Data'!$L$315:$L$616,MATCH(RIGHT(X395,255),RIGHT('Disaggregation Data'!$J$315:$J$616,255),0))=0,"",INDEX('Disaggregation Data'!$L$315:$L$616,MATCH(RIGHT(X395,255),RIGHT('Disaggregation Data'!J$315:$J$616,255),0))),"")</f>
        <v/>
      </c>
      <c r="G395" s="526" t="str">
        <f t="array" ref="G395">IFERROR(IF(INDEX('Disaggregation Data'!$M$315:$M$616,MATCH(RIGHT(X395,255),RIGHT('Disaggregation Data'!$J$315:$J$616,255),0))=0,(E395/F395)*100,INDEX('Disaggregation Data'!$M$315:$M$616,MATCH(RIGHT(X395,255),RIGHT('Disaggregation Data'!J$315:$J$616,255),0))),"")</f>
        <v/>
      </c>
      <c r="H395" s="425" t="str">
        <f t="array" ref="H395">IFERROR(IF(INDEX('Disaggregation Data'!$N$315:$N$616,MATCH(RIGHT(X395,255),RIGHT('Disaggregation Data'!$J$315:$J$616,255),0))=0,"",INDEX('Disaggregation Data'!$N$315:$N$616,MATCH(RIGHT(X395,255),RIGHT('Disaggregation Data'!J$315:$J$616,255),0))),"")</f>
        <v/>
      </c>
      <c r="I395" s="527"/>
      <c r="J395" s="527"/>
      <c r="K395" s="527"/>
      <c r="L395" s="527"/>
      <c r="M395" s="527"/>
      <c r="N395" s="527"/>
      <c r="O395" s="527"/>
      <c r="P395" s="527"/>
      <c r="Q395" s="527"/>
      <c r="R395" s="527"/>
      <c r="S395" s="527"/>
      <c r="T395" s="527"/>
      <c r="U395" s="425" t="str">
        <f t="array" ref="U395">IFERROR(IF(INDEX('Disaggregation Data'!$O$315:$O$616,MATCH(RIGHT(X395,255),RIGHT('Disaggregation Data'!$J$315:$J$616,255),0))=0,"",INDEX('Disaggregation Data'!$O$315:$O$616,MATCH(RIGHT(X395,255),RIGHT('Disaggregation Data'!J$315:$J$616,255),0))),"")</f>
        <v/>
      </c>
      <c r="V395" s="459" t="str">
        <f t="array" ref="V395">IFERROR(IF(INDEX('Disaggregation Data'!$P$315:$P$616,MATCH(RIGHT(X395,255),RIGHT('Disaggregation Data'!$J$315:$J$616,255),0))=0,"",INDEX('Disaggregation Data'!$P$315:$P$616,MATCH(RIGHT(X395,255),RIGHT('Disaggregation Data'!J$315:$J$616,255),0))),"")</f>
        <v/>
      </c>
      <c r="W395" s="521"/>
      <c r="X395" s="521" t="str">
        <f t="shared" si="28"/>
        <v/>
      </c>
      <c r="Y395" s="521">
        <f t="shared" si="29"/>
        <v>28</v>
      </c>
      <c r="Z395" s="521" t="str">
        <f t="shared" si="30"/>
        <v/>
      </c>
      <c r="AA395" s="521" t="b">
        <f t="shared" si="31"/>
        <v>0</v>
      </c>
      <c r="AB395" s="521" t="s">
        <v>1911</v>
      </c>
      <c r="AC395" s="521" t="str">
        <f t="array" ref="AC395">IFERROR(IF(INDEX('Disaggregation Records'!$G$95:$G$183,MATCH(RIGHT(Z395,255),RIGHT('Disaggregation Records'!$D$95:$D$183,255),0))=0,"",INDEX('Disaggregation Records'!$G$95:$G$183,MATCH(RIGHT(Z395,255),RIGHT('Disaggregation Records'!$D$95:$D$183,255),0))),"")</f>
        <v/>
      </c>
      <c r="AD395" s="521" t="s">
        <v>779</v>
      </c>
      <c r="AE395" s="184"/>
      <c r="AF395" s="523"/>
      <c r="AG395" s="523"/>
    </row>
    <row r="396" spans="1:33" ht="37.5" customHeight="1" x14ac:dyDescent="0.25">
      <c r="A396" s="465">
        <v>7</v>
      </c>
      <c r="B396" s="517" t="str">
        <f>IFERROR(VLOOKUP(A396,'Coverage Indicators - Section D'!$A$10:$Y$42,25,FALSE),"")</f>
        <v/>
      </c>
      <c r="C396" s="518" t="str">
        <f t="array" ref="C396">IFERROR(IF(INDEX('Disaggregation Records'!$E$95:$E$183,MATCH(RIGHT(Z396,255),RIGHT('Disaggregation Records'!$D$95:$D$183,255),0))=0,"",INDEX('Disaggregation Records'!$E$95:$E$183,MATCH(RIGHT(Z396,255),RIGHT('Disaggregation Records'!$D$95:$D$183,255),0))),"")</f>
        <v/>
      </c>
      <c r="D396" s="518" t="str">
        <f t="array" ref="D396">IFERROR(IF(INDEX('Disaggregation Records'!$F$95:$F$183,MATCH(RIGHT(Z396,255),RIGHT('Disaggregation Records'!$D$95:$D$183,255),0))=0,"",INDEX('Disaggregation Records'!$F$95:$F$183,MATCH(RIGHT(Z396,255),RIGHT('Disaggregation Records'!$D$95:$D$183,255),0))),"")</f>
        <v/>
      </c>
      <c r="E396" s="524" t="str">
        <f t="array" ref="E396">IFERROR(IF(INDEX('Disaggregation Data'!$K$315:$K$616,MATCH(RIGHT(X396,255),RIGHT('Disaggregation Data'!$J$315:$J$616,255),0))=0,"",INDEX('Disaggregation Data'!$K$315:$K$616,MATCH(RIGHT(X396,255),RIGHT('Disaggregation Data'!J$315:$J$616,255),0))),"")</f>
        <v/>
      </c>
      <c r="F396" s="525" t="str">
        <f t="array" ref="F396">IFERROR(IF(INDEX('Disaggregation Data'!$L$315:$L$616,MATCH(RIGHT(X396,255),RIGHT('Disaggregation Data'!$J$315:$J$616,255),0))=0,"",INDEX('Disaggregation Data'!$L$315:$L$616,MATCH(RIGHT(X396,255),RIGHT('Disaggregation Data'!J$315:$J$616,255),0))),"")</f>
        <v/>
      </c>
      <c r="G396" s="526" t="str">
        <f t="array" ref="G396">IFERROR(IF(INDEX('Disaggregation Data'!$M$315:$M$616,MATCH(RIGHT(X396,255),RIGHT('Disaggregation Data'!$J$315:$J$616,255),0))=0,(E396/F396)*100,INDEX('Disaggregation Data'!$M$315:$M$616,MATCH(RIGHT(X396,255),RIGHT('Disaggregation Data'!J$315:$J$616,255),0))),"")</f>
        <v/>
      </c>
      <c r="H396" s="425" t="str">
        <f t="array" ref="H396">IFERROR(IF(INDEX('Disaggregation Data'!$N$315:$N$616,MATCH(RIGHT(X396,255),RIGHT('Disaggregation Data'!$J$315:$J$616,255),0))=0,"",INDEX('Disaggregation Data'!$N$315:$N$616,MATCH(RIGHT(X396,255),RIGHT('Disaggregation Data'!J$315:$J$616,255),0))),"")</f>
        <v/>
      </c>
      <c r="I396" s="527"/>
      <c r="J396" s="527"/>
      <c r="K396" s="527"/>
      <c r="L396" s="527"/>
      <c r="M396" s="527"/>
      <c r="N396" s="527"/>
      <c r="O396" s="527"/>
      <c r="P396" s="527"/>
      <c r="Q396" s="527"/>
      <c r="R396" s="527"/>
      <c r="S396" s="527"/>
      <c r="T396" s="527"/>
      <c r="U396" s="425" t="str">
        <f t="array" ref="U396">IFERROR(IF(INDEX('Disaggregation Data'!$O$315:$O$616,MATCH(RIGHT(X396,255),RIGHT('Disaggregation Data'!$J$315:$J$616,255),0))=0,"",INDEX('Disaggregation Data'!$O$315:$O$616,MATCH(RIGHT(X396,255),RIGHT('Disaggregation Data'!J$315:$J$616,255),0))),"")</f>
        <v/>
      </c>
      <c r="V396" s="459" t="str">
        <f t="array" ref="V396">IFERROR(IF(INDEX('Disaggregation Data'!$P$315:$P$616,MATCH(RIGHT(X396,255),RIGHT('Disaggregation Data'!$J$315:$J$616,255),0))=0,"",INDEX('Disaggregation Data'!$P$315:$P$616,MATCH(RIGHT(X396,255),RIGHT('Disaggregation Data'!J$315:$J$616,255),0))),"")</f>
        <v/>
      </c>
      <c r="W396" s="521"/>
      <c r="X396" s="521" t="str">
        <f t="shared" si="28"/>
        <v/>
      </c>
      <c r="Y396" s="521">
        <f t="shared" si="29"/>
        <v>29</v>
      </c>
      <c r="Z396" s="521" t="str">
        <f t="shared" si="30"/>
        <v/>
      </c>
      <c r="AA396" s="521" t="b">
        <f t="shared" si="31"/>
        <v>0</v>
      </c>
      <c r="AB396" s="521" t="s">
        <v>1912</v>
      </c>
      <c r="AC396" s="521" t="str">
        <f t="array" ref="AC396">IFERROR(IF(INDEX('Disaggregation Records'!$G$95:$G$183,MATCH(RIGHT(Z396,255),RIGHT('Disaggregation Records'!$D$95:$D$183,255),0))=0,"",INDEX('Disaggregation Records'!$G$95:$G$183,MATCH(RIGHT(Z396,255),RIGHT('Disaggregation Records'!$D$95:$D$183,255),0))),"")</f>
        <v/>
      </c>
      <c r="AD396" s="521" t="s">
        <v>779</v>
      </c>
      <c r="AE396" s="184"/>
      <c r="AF396" s="523"/>
      <c r="AG396" s="523"/>
    </row>
    <row r="397" spans="1:33" ht="37.5" customHeight="1" x14ac:dyDescent="0.25">
      <c r="A397" s="465">
        <v>8</v>
      </c>
      <c r="B397" s="517" t="str">
        <f>IFERROR(VLOOKUP(A397,'Coverage Indicators - Section D'!$A$10:$Y$42,25,FALSE),"")</f>
        <v/>
      </c>
      <c r="C397" s="518" t="str">
        <f t="array" ref="C397">IFERROR(IF(INDEX('Disaggregation Records'!$E$95:$E$183,MATCH(RIGHT(Z397,255),RIGHT('Disaggregation Records'!$D$95:$D$183,255),0))=0,"",INDEX('Disaggregation Records'!$E$95:$E$183,MATCH(RIGHT(Z397,255),RIGHT('Disaggregation Records'!$D$95:$D$183,255),0))),"")</f>
        <v/>
      </c>
      <c r="D397" s="518" t="str">
        <f t="array" ref="D397">IFERROR(IF(INDEX('Disaggregation Records'!$F$95:$F$183,MATCH(RIGHT(Z397,255),RIGHT('Disaggregation Records'!$D$95:$D$183,255),0))=0,"",INDEX('Disaggregation Records'!$F$95:$F$183,MATCH(RIGHT(Z397,255),RIGHT('Disaggregation Records'!$D$95:$D$183,255),0))),"")</f>
        <v/>
      </c>
      <c r="E397" s="524" t="str">
        <f t="array" ref="E397">IFERROR(IF(INDEX('Disaggregation Data'!$K$315:$K$616,MATCH(RIGHT(X397,255),RIGHT('Disaggregation Data'!$J$315:$J$616,255),0))=0,"",INDEX('Disaggregation Data'!$K$315:$K$616,MATCH(RIGHT(X397,255),RIGHT('Disaggregation Data'!J$315:$J$616,255),0))),"")</f>
        <v/>
      </c>
      <c r="F397" s="525" t="str">
        <f t="array" ref="F397">IFERROR(IF(INDEX('Disaggregation Data'!$L$315:$L$616,MATCH(RIGHT(X397,255),RIGHT('Disaggregation Data'!$J$315:$J$616,255),0))=0,"",INDEX('Disaggregation Data'!$L$315:$L$616,MATCH(RIGHT(X397,255),RIGHT('Disaggregation Data'!J$315:$J$616,255),0))),"")</f>
        <v/>
      </c>
      <c r="G397" s="526" t="str">
        <f t="array" ref="G397">IFERROR(IF(INDEX('Disaggregation Data'!$M$315:$M$616,MATCH(RIGHT(X397,255),RIGHT('Disaggregation Data'!$J$315:$J$616,255),0))=0,(E397/F397)*100,INDEX('Disaggregation Data'!$M$315:$M$616,MATCH(RIGHT(X397,255),RIGHT('Disaggregation Data'!J$315:$J$616,255),0))),"")</f>
        <v/>
      </c>
      <c r="H397" s="425" t="str">
        <f t="array" ref="H397">IFERROR(IF(INDEX('Disaggregation Data'!$N$315:$N$616,MATCH(RIGHT(X397,255),RIGHT('Disaggregation Data'!$J$315:$J$616,255),0))=0,"",INDEX('Disaggregation Data'!$N$315:$N$616,MATCH(RIGHT(X397,255),RIGHT('Disaggregation Data'!J$315:$J$616,255),0))),"")</f>
        <v/>
      </c>
      <c r="I397" s="527"/>
      <c r="J397" s="527"/>
      <c r="K397" s="527"/>
      <c r="L397" s="527"/>
      <c r="M397" s="527"/>
      <c r="N397" s="527"/>
      <c r="O397" s="527"/>
      <c r="P397" s="527"/>
      <c r="Q397" s="527"/>
      <c r="R397" s="527"/>
      <c r="S397" s="527"/>
      <c r="T397" s="527"/>
      <c r="U397" s="425" t="str">
        <f t="array" ref="U397">IFERROR(IF(INDEX('Disaggregation Data'!$O$315:$O$616,MATCH(RIGHT(X397,255),RIGHT('Disaggregation Data'!$J$315:$J$616,255),0))=0,"",INDEX('Disaggregation Data'!$O$315:$O$616,MATCH(RIGHT(X397,255),RIGHT('Disaggregation Data'!J$315:$J$616,255),0))),"")</f>
        <v/>
      </c>
      <c r="V397" s="459" t="str">
        <f t="array" ref="V397">IFERROR(IF(INDEX('Disaggregation Data'!$P$315:$P$616,MATCH(RIGHT(X397,255),RIGHT('Disaggregation Data'!$J$315:$J$616,255),0))=0,"",INDEX('Disaggregation Data'!$P$315:$P$616,MATCH(RIGHT(X397,255),RIGHT('Disaggregation Data'!J$315:$J$616,255),0))),"")</f>
        <v/>
      </c>
      <c r="W397" s="521"/>
      <c r="X397" s="521" t="str">
        <f t="shared" si="28"/>
        <v/>
      </c>
      <c r="Y397" s="521">
        <f t="shared" si="29"/>
        <v>30</v>
      </c>
      <c r="Z397" s="521" t="str">
        <f t="shared" si="30"/>
        <v/>
      </c>
      <c r="AA397" s="521" t="b">
        <f t="shared" si="31"/>
        <v>0</v>
      </c>
      <c r="AB397" s="521" t="s">
        <v>1913</v>
      </c>
      <c r="AC397" s="521" t="str">
        <f t="array" ref="AC397">IFERROR(IF(INDEX('Disaggregation Records'!$G$95:$G$183,MATCH(RIGHT(Z397,255),RIGHT('Disaggregation Records'!$D$95:$D$183,255),0))=0,"",INDEX('Disaggregation Records'!$G$95:$G$183,MATCH(RIGHT(Z397,255),RIGHT('Disaggregation Records'!$D$95:$D$183,255),0))),"")</f>
        <v/>
      </c>
      <c r="AD397" s="521" t="s">
        <v>780</v>
      </c>
      <c r="AE397" s="184"/>
      <c r="AF397" s="523"/>
      <c r="AG397" s="523"/>
    </row>
    <row r="398" spans="1:33" ht="37.5" customHeight="1" x14ac:dyDescent="0.25">
      <c r="A398" s="465">
        <v>8</v>
      </c>
      <c r="B398" s="517" t="str">
        <f>IFERROR(VLOOKUP(A398,'Coverage Indicators - Section D'!$A$10:$Y$42,25,FALSE),"")</f>
        <v/>
      </c>
      <c r="C398" s="518" t="str">
        <f t="array" ref="C398">IFERROR(IF(INDEX('Disaggregation Records'!$E$95:$E$183,MATCH(RIGHT(Z398,255),RIGHT('Disaggregation Records'!$D$95:$D$183,255),0))=0,"",INDEX('Disaggregation Records'!$E$95:$E$183,MATCH(RIGHT(Z398,255),RIGHT('Disaggregation Records'!$D$95:$D$183,255),0))),"")</f>
        <v/>
      </c>
      <c r="D398" s="518" t="str">
        <f t="array" ref="D398">IFERROR(IF(INDEX('Disaggregation Records'!$F$95:$F$183,MATCH(RIGHT(Z398,255),RIGHT('Disaggregation Records'!$D$95:$D$183,255),0))=0,"",INDEX('Disaggregation Records'!$F$95:$F$183,MATCH(RIGHT(Z398,255),RIGHT('Disaggregation Records'!$D$95:$D$183,255),0))),"")</f>
        <v/>
      </c>
      <c r="E398" s="524" t="str">
        <f t="array" ref="E398">IFERROR(IF(INDEX('Disaggregation Data'!$K$315:$K$616,MATCH(RIGHT(X398,255),RIGHT('Disaggregation Data'!$J$315:$J$616,255),0))=0,"",INDEX('Disaggregation Data'!$K$315:$K$616,MATCH(RIGHT(X398,255),RIGHT('Disaggregation Data'!J$315:$J$616,255),0))),"")</f>
        <v/>
      </c>
      <c r="F398" s="525" t="str">
        <f t="array" ref="F398">IFERROR(IF(INDEX('Disaggregation Data'!$L$315:$L$616,MATCH(RIGHT(X398,255),RIGHT('Disaggregation Data'!$J$315:$J$616,255),0))=0,"",INDEX('Disaggregation Data'!$L$315:$L$616,MATCH(RIGHT(X398,255),RIGHT('Disaggregation Data'!J$315:$J$616,255),0))),"")</f>
        <v/>
      </c>
      <c r="G398" s="526" t="str">
        <f t="array" ref="G398">IFERROR(IF(INDEX('Disaggregation Data'!$M$315:$M$616,MATCH(RIGHT(X398,255),RIGHT('Disaggregation Data'!$J$315:$J$616,255),0))=0,(E398/F398)*100,INDEX('Disaggregation Data'!$M$315:$M$616,MATCH(RIGHT(X398,255),RIGHT('Disaggregation Data'!J$315:$J$616,255),0))),"")</f>
        <v/>
      </c>
      <c r="H398" s="425" t="str">
        <f t="array" ref="H398">IFERROR(IF(INDEX('Disaggregation Data'!$N$315:$N$616,MATCH(RIGHT(X398,255),RIGHT('Disaggregation Data'!$J$315:$J$616,255),0))=0,"",INDEX('Disaggregation Data'!$N$315:$N$616,MATCH(RIGHT(X398,255),RIGHT('Disaggregation Data'!J$315:$J$616,255),0))),"")</f>
        <v/>
      </c>
      <c r="I398" s="527"/>
      <c r="J398" s="527"/>
      <c r="K398" s="527"/>
      <c r="L398" s="527"/>
      <c r="M398" s="527"/>
      <c r="N398" s="527"/>
      <c r="O398" s="527"/>
      <c r="P398" s="527"/>
      <c r="Q398" s="527"/>
      <c r="R398" s="527"/>
      <c r="S398" s="527"/>
      <c r="T398" s="527"/>
      <c r="U398" s="425" t="str">
        <f t="array" ref="U398">IFERROR(IF(INDEX('Disaggregation Data'!$O$315:$O$616,MATCH(RIGHT(X398,255),RIGHT('Disaggregation Data'!$J$315:$J$616,255),0))=0,"",INDEX('Disaggregation Data'!$O$315:$O$616,MATCH(RIGHT(X398,255),RIGHT('Disaggregation Data'!J$315:$J$616,255),0))),"")</f>
        <v/>
      </c>
      <c r="V398" s="459" t="str">
        <f t="array" ref="V398">IFERROR(IF(INDEX('Disaggregation Data'!$P$315:$P$616,MATCH(RIGHT(X398,255),RIGHT('Disaggregation Data'!$J$315:$J$616,255),0))=0,"",INDEX('Disaggregation Data'!$P$315:$P$616,MATCH(RIGHT(X398,255),RIGHT('Disaggregation Data'!J$315:$J$616,255),0))),"")</f>
        <v/>
      </c>
      <c r="W398" s="521"/>
      <c r="X398" s="521" t="str">
        <f t="shared" si="28"/>
        <v/>
      </c>
      <c r="Y398" s="521">
        <f t="shared" si="29"/>
        <v>31</v>
      </c>
      <c r="Z398" s="521" t="str">
        <f t="shared" si="30"/>
        <v/>
      </c>
      <c r="AA398" s="521" t="b">
        <f t="shared" si="31"/>
        <v>0</v>
      </c>
      <c r="AB398" s="521" t="s">
        <v>1914</v>
      </c>
      <c r="AC398" s="521" t="str">
        <f t="array" ref="AC398">IFERROR(IF(INDEX('Disaggregation Records'!$G$95:$G$183,MATCH(RIGHT(Z398,255),RIGHT('Disaggregation Records'!$D$95:$D$183,255),0))=0,"",INDEX('Disaggregation Records'!$G$95:$G$183,MATCH(RIGHT(Z398,255),RIGHT('Disaggregation Records'!$D$95:$D$183,255),0))),"")</f>
        <v/>
      </c>
      <c r="AD398" s="521" t="s">
        <v>780</v>
      </c>
      <c r="AE398" s="184"/>
      <c r="AF398" s="523"/>
      <c r="AG398" s="523"/>
    </row>
    <row r="399" spans="1:33" ht="37.5" customHeight="1" x14ac:dyDescent="0.25">
      <c r="A399" s="465">
        <v>8</v>
      </c>
      <c r="B399" s="517" t="str">
        <f>IFERROR(VLOOKUP(A399,'Coverage Indicators - Section D'!$A$10:$Y$42,25,FALSE),"")</f>
        <v/>
      </c>
      <c r="C399" s="518" t="str">
        <f t="array" ref="C399">IFERROR(IF(INDEX('Disaggregation Records'!$E$95:$E$183,MATCH(RIGHT(Z399,255),RIGHT('Disaggregation Records'!$D$95:$D$183,255),0))=0,"",INDEX('Disaggregation Records'!$E$95:$E$183,MATCH(RIGHT(Z399,255),RIGHT('Disaggregation Records'!$D$95:$D$183,255),0))),"")</f>
        <v/>
      </c>
      <c r="D399" s="518" t="str">
        <f t="array" ref="D399">IFERROR(IF(INDEX('Disaggregation Records'!$F$95:$F$183,MATCH(RIGHT(Z399,255),RIGHT('Disaggregation Records'!$D$95:$D$183,255),0))=0,"",INDEX('Disaggregation Records'!$F$95:$F$183,MATCH(RIGHT(Z399,255),RIGHT('Disaggregation Records'!$D$95:$D$183,255),0))),"")</f>
        <v/>
      </c>
      <c r="E399" s="524" t="str">
        <f t="array" ref="E399">IFERROR(IF(INDEX('Disaggregation Data'!$K$315:$K$616,MATCH(RIGHT(X399,255),RIGHT('Disaggregation Data'!$J$315:$J$616,255),0))=0,"",INDEX('Disaggregation Data'!$K$315:$K$616,MATCH(RIGHT(X399,255),RIGHT('Disaggregation Data'!J$315:$J$616,255),0))),"")</f>
        <v/>
      </c>
      <c r="F399" s="525" t="str">
        <f t="array" ref="F399">IFERROR(IF(INDEX('Disaggregation Data'!$L$315:$L$616,MATCH(RIGHT(X399,255),RIGHT('Disaggregation Data'!$J$315:$J$616,255),0))=0,"",INDEX('Disaggregation Data'!$L$315:$L$616,MATCH(RIGHT(X399,255),RIGHT('Disaggregation Data'!J$315:$J$616,255),0))),"")</f>
        <v/>
      </c>
      <c r="G399" s="526" t="str">
        <f t="array" ref="G399">IFERROR(IF(INDEX('Disaggregation Data'!$M$315:$M$616,MATCH(RIGHT(X399,255),RIGHT('Disaggregation Data'!$J$315:$J$616,255),0))=0,(E399/F399)*100,INDEX('Disaggregation Data'!$M$315:$M$616,MATCH(RIGHT(X399,255),RIGHT('Disaggregation Data'!J$315:$J$616,255),0))),"")</f>
        <v/>
      </c>
      <c r="H399" s="425" t="str">
        <f t="array" ref="H399">IFERROR(IF(INDEX('Disaggregation Data'!$N$315:$N$616,MATCH(RIGHT(X399,255),RIGHT('Disaggregation Data'!$J$315:$J$616,255),0))=0,"",INDEX('Disaggregation Data'!$N$315:$N$616,MATCH(RIGHT(X399,255),RIGHT('Disaggregation Data'!J$315:$J$616,255),0))),"")</f>
        <v/>
      </c>
      <c r="I399" s="527"/>
      <c r="J399" s="527"/>
      <c r="K399" s="527"/>
      <c r="L399" s="527"/>
      <c r="M399" s="527"/>
      <c r="N399" s="527"/>
      <c r="O399" s="527"/>
      <c r="P399" s="527"/>
      <c r="Q399" s="527"/>
      <c r="R399" s="527"/>
      <c r="S399" s="527"/>
      <c r="T399" s="527"/>
      <c r="U399" s="425" t="str">
        <f t="array" ref="U399">IFERROR(IF(INDEX('Disaggregation Data'!$O$315:$O$616,MATCH(RIGHT(X399,255),RIGHT('Disaggregation Data'!$J$315:$J$616,255),0))=0,"",INDEX('Disaggregation Data'!$O$315:$O$616,MATCH(RIGHT(X399,255),RIGHT('Disaggregation Data'!J$315:$J$616,255),0))),"")</f>
        <v/>
      </c>
      <c r="V399" s="459" t="str">
        <f t="array" ref="V399">IFERROR(IF(INDEX('Disaggregation Data'!$P$315:$P$616,MATCH(RIGHT(X399,255),RIGHT('Disaggregation Data'!$J$315:$J$616,255),0))=0,"",INDEX('Disaggregation Data'!$P$315:$P$616,MATCH(RIGHT(X399,255),RIGHT('Disaggregation Data'!J$315:$J$616,255),0))),"")</f>
        <v/>
      </c>
      <c r="W399" s="521"/>
      <c r="X399" s="521" t="str">
        <f t="shared" si="28"/>
        <v/>
      </c>
      <c r="Y399" s="521">
        <f t="shared" si="29"/>
        <v>32</v>
      </c>
      <c r="Z399" s="521" t="str">
        <f t="shared" si="30"/>
        <v/>
      </c>
      <c r="AA399" s="521" t="b">
        <f t="shared" si="31"/>
        <v>0</v>
      </c>
      <c r="AB399" s="521" t="s">
        <v>1915</v>
      </c>
      <c r="AC399" s="521" t="str">
        <f t="array" ref="AC399">IFERROR(IF(INDEX('Disaggregation Records'!$G$95:$G$183,MATCH(RIGHT(Z399,255),RIGHT('Disaggregation Records'!$D$95:$D$183,255),0))=0,"",INDEX('Disaggregation Records'!$G$95:$G$183,MATCH(RIGHT(Z399,255),RIGHT('Disaggregation Records'!$D$95:$D$183,255),0))),"")</f>
        <v/>
      </c>
      <c r="AD399" s="521" t="s">
        <v>780</v>
      </c>
      <c r="AE399" s="184"/>
      <c r="AF399" s="523"/>
      <c r="AG399" s="523"/>
    </row>
    <row r="400" spans="1:33" ht="37.5" customHeight="1" x14ac:dyDescent="0.25">
      <c r="A400" s="465">
        <v>8</v>
      </c>
      <c r="B400" s="517" t="str">
        <f>IFERROR(VLOOKUP(A400,'Coverage Indicators - Section D'!$A$10:$Y$42,25,FALSE),"")</f>
        <v/>
      </c>
      <c r="C400" s="518" t="str">
        <f t="array" ref="C400">IFERROR(IF(INDEX('Disaggregation Records'!$E$95:$E$183,MATCH(RIGHT(Z400,255),RIGHT('Disaggregation Records'!$D$95:$D$183,255),0))=0,"",INDEX('Disaggregation Records'!$E$95:$E$183,MATCH(RIGHT(Z400,255),RIGHT('Disaggregation Records'!$D$95:$D$183,255),0))),"")</f>
        <v/>
      </c>
      <c r="D400" s="518" t="str">
        <f t="array" ref="D400">IFERROR(IF(INDEX('Disaggregation Records'!$F$95:$F$183,MATCH(RIGHT(Z400,255),RIGHT('Disaggregation Records'!$D$95:$D$183,255),0))=0,"",INDEX('Disaggregation Records'!$F$95:$F$183,MATCH(RIGHT(Z400,255),RIGHT('Disaggregation Records'!$D$95:$D$183,255),0))),"")</f>
        <v/>
      </c>
      <c r="E400" s="524" t="str">
        <f t="array" ref="E400">IFERROR(IF(INDEX('Disaggregation Data'!$K$315:$K$616,MATCH(RIGHT(X400,255),RIGHT('Disaggregation Data'!$J$315:$J$616,255),0))=0,"",INDEX('Disaggregation Data'!$K$315:$K$616,MATCH(RIGHT(X400,255),RIGHT('Disaggregation Data'!J$315:$J$616,255),0))),"")</f>
        <v/>
      </c>
      <c r="F400" s="525" t="str">
        <f t="array" ref="F400">IFERROR(IF(INDEX('Disaggregation Data'!$L$315:$L$616,MATCH(RIGHT(X400,255),RIGHT('Disaggregation Data'!$J$315:$J$616,255),0))=0,"",INDEX('Disaggregation Data'!$L$315:$L$616,MATCH(RIGHT(X400,255),RIGHT('Disaggregation Data'!J$315:$J$616,255),0))),"")</f>
        <v/>
      </c>
      <c r="G400" s="526" t="str">
        <f t="array" ref="G400">IFERROR(IF(INDEX('Disaggregation Data'!$M$315:$M$616,MATCH(RIGHT(X400,255),RIGHT('Disaggregation Data'!$J$315:$J$616,255),0))=0,(E400/F400)*100,INDEX('Disaggregation Data'!$M$315:$M$616,MATCH(RIGHT(X400,255),RIGHT('Disaggregation Data'!J$315:$J$616,255),0))),"")</f>
        <v/>
      </c>
      <c r="H400" s="425" t="str">
        <f t="array" ref="H400">IFERROR(IF(INDEX('Disaggregation Data'!$N$315:$N$616,MATCH(RIGHT(X400,255),RIGHT('Disaggregation Data'!$J$315:$J$616,255),0))=0,"",INDEX('Disaggregation Data'!$N$315:$N$616,MATCH(RIGHT(X400,255),RIGHT('Disaggregation Data'!J$315:$J$616,255),0))),"")</f>
        <v/>
      </c>
      <c r="I400" s="527"/>
      <c r="J400" s="527"/>
      <c r="K400" s="527"/>
      <c r="L400" s="527"/>
      <c r="M400" s="527"/>
      <c r="N400" s="527"/>
      <c r="O400" s="527"/>
      <c r="P400" s="527"/>
      <c r="Q400" s="527"/>
      <c r="R400" s="527"/>
      <c r="S400" s="527"/>
      <c r="T400" s="527"/>
      <c r="U400" s="425" t="str">
        <f t="array" ref="U400">IFERROR(IF(INDEX('Disaggregation Data'!$O$315:$O$616,MATCH(RIGHT(X400,255),RIGHT('Disaggregation Data'!$J$315:$J$616,255),0))=0,"",INDEX('Disaggregation Data'!$O$315:$O$616,MATCH(RIGHT(X400,255),RIGHT('Disaggregation Data'!J$315:$J$616,255),0))),"")</f>
        <v/>
      </c>
      <c r="V400" s="459" t="str">
        <f t="array" ref="V400">IFERROR(IF(INDEX('Disaggregation Data'!$P$315:$P$616,MATCH(RIGHT(X400,255),RIGHT('Disaggregation Data'!$J$315:$J$616,255),0))=0,"",INDEX('Disaggregation Data'!$P$315:$P$616,MATCH(RIGHT(X400,255),RIGHT('Disaggregation Data'!J$315:$J$616,255),0))),"")</f>
        <v/>
      </c>
      <c r="W400" s="521"/>
      <c r="X400" s="521" t="str">
        <f t="shared" si="28"/>
        <v/>
      </c>
      <c r="Y400" s="521">
        <f t="shared" si="29"/>
        <v>33</v>
      </c>
      <c r="Z400" s="521" t="str">
        <f t="shared" si="30"/>
        <v/>
      </c>
      <c r="AA400" s="521" t="b">
        <f t="shared" si="31"/>
        <v>0</v>
      </c>
      <c r="AB400" s="521" t="s">
        <v>1916</v>
      </c>
      <c r="AC400" s="521" t="str">
        <f t="array" ref="AC400">IFERROR(IF(INDEX('Disaggregation Records'!$G$95:$G$183,MATCH(RIGHT(Z400,255),RIGHT('Disaggregation Records'!$D$95:$D$183,255),0))=0,"",INDEX('Disaggregation Records'!$G$95:$G$183,MATCH(RIGHT(Z400,255),RIGHT('Disaggregation Records'!$D$95:$D$183,255),0))),"")</f>
        <v/>
      </c>
      <c r="AD400" s="521" t="s">
        <v>780</v>
      </c>
      <c r="AE400" s="184"/>
      <c r="AF400" s="523"/>
      <c r="AG400" s="523"/>
    </row>
    <row r="401" spans="1:33" ht="37.5" customHeight="1" x14ac:dyDescent="0.25">
      <c r="A401" s="465">
        <v>8</v>
      </c>
      <c r="B401" s="517" t="str">
        <f>IFERROR(VLOOKUP(A401,'Coverage Indicators - Section D'!$A$10:$Y$42,25,FALSE),"")</f>
        <v/>
      </c>
      <c r="C401" s="518" t="str">
        <f t="array" ref="C401">IFERROR(IF(INDEX('Disaggregation Records'!$E$95:$E$183,MATCH(RIGHT(Z401,255),RIGHT('Disaggregation Records'!$D$95:$D$183,255),0))=0,"",INDEX('Disaggregation Records'!$E$95:$E$183,MATCH(RIGHT(Z401,255),RIGHT('Disaggregation Records'!$D$95:$D$183,255),0))),"")</f>
        <v/>
      </c>
      <c r="D401" s="518" t="str">
        <f t="array" ref="D401">IFERROR(IF(INDEX('Disaggregation Records'!$F$95:$F$183,MATCH(RIGHT(Z401,255),RIGHT('Disaggregation Records'!$D$95:$D$183,255),0))=0,"",INDEX('Disaggregation Records'!$F$95:$F$183,MATCH(RIGHT(Z401,255),RIGHT('Disaggregation Records'!$D$95:$D$183,255),0))),"")</f>
        <v/>
      </c>
      <c r="E401" s="524" t="str">
        <f t="array" ref="E401">IFERROR(IF(INDEX('Disaggregation Data'!$K$315:$K$616,MATCH(RIGHT(X401,255),RIGHT('Disaggregation Data'!$J$315:$J$616,255),0))=0,"",INDEX('Disaggregation Data'!$K$315:$K$616,MATCH(RIGHT(X401,255),RIGHT('Disaggregation Data'!J$315:$J$616,255),0))),"")</f>
        <v/>
      </c>
      <c r="F401" s="525" t="str">
        <f t="array" ref="F401">IFERROR(IF(INDEX('Disaggregation Data'!$L$315:$L$616,MATCH(RIGHT(X401,255),RIGHT('Disaggregation Data'!$J$315:$J$616,255),0))=0,"",INDEX('Disaggregation Data'!$L$315:$L$616,MATCH(RIGHT(X401,255),RIGHT('Disaggregation Data'!J$315:$J$616,255),0))),"")</f>
        <v/>
      </c>
      <c r="G401" s="526" t="str">
        <f t="array" ref="G401">IFERROR(IF(INDEX('Disaggregation Data'!$M$315:$M$616,MATCH(RIGHT(X401,255),RIGHT('Disaggregation Data'!$J$315:$J$616,255),0))=0,(E401/F401)*100,INDEX('Disaggregation Data'!$M$315:$M$616,MATCH(RIGHT(X401,255),RIGHT('Disaggregation Data'!J$315:$J$616,255),0))),"")</f>
        <v/>
      </c>
      <c r="H401" s="425" t="str">
        <f t="array" ref="H401">IFERROR(IF(INDEX('Disaggregation Data'!$N$315:$N$616,MATCH(RIGHT(X401,255),RIGHT('Disaggregation Data'!$J$315:$J$616,255),0))=0,"",INDEX('Disaggregation Data'!$N$315:$N$616,MATCH(RIGHT(X401,255),RIGHT('Disaggregation Data'!J$315:$J$616,255),0))),"")</f>
        <v/>
      </c>
      <c r="I401" s="527"/>
      <c r="J401" s="527"/>
      <c r="K401" s="527"/>
      <c r="L401" s="527"/>
      <c r="M401" s="527"/>
      <c r="N401" s="527"/>
      <c r="O401" s="527"/>
      <c r="P401" s="527"/>
      <c r="Q401" s="527"/>
      <c r="R401" s="527"/>
      <c r="S401" s="527"/>
      <c r="T401" s="527"/>
      <c r="U401" s="425" t="str">
        <f t="array" ref="U401">IFERROR(IF(INDEX('Disaggregation Data'!$O$315:$O$616,MATCH(RIGHT(X401,255),RIGHT('Disaggregation Data'!$J$315:$J$616,255),0))=0,"",INDEX('Disaggregation Data'!$O$315:$O$616,MATCH(RIGHT(X401,255),RIGHT('Disaggregation Data'!J$315:$J$616,255),0))),"")</f>
        <v/>
      </c>
      <c r="V401" s="459" t="str">
        <f t="array" ref="V401">IFERROR(IF(INDEX('Disaggregation Data'!$P$315:$P$616,MATCH(RIGHT(X401,255),RIGHT('Disaggregation Data'!$J$315:$J$616,255),0))=0,"",INDEX('Disaggregation Data'!$P$315:$P$616,MATCH(RIGHT(X401,255),RIGHT('Disaggregation Data'!J$315:$J$616,255),0))),"")</f>
        <v/>
      </c>
      <c r="W401" s="521"/>
      <c r="X401" s="521" t="str">
        <f t="shared" si="28"/>
        <v/>
      </c>
      <c r="Y401" s="521">
        <f t="shared" si="29"/>
        <v>34</v>
      </c>
      <c r="Z401" s="521" t="str">
        <f t="shared" si="30"/>
        <v/>
      </c>
      <c r="AA401" s="521" t="b">
        <f t="shared" si="31"/>
        <v>0</v>
      </c>
      <c r="AB401" s="521" t="s">
        <v>1917</v>
      </c>
      <c r="AC401" s="521" t="str">
        <f t="array" ref="AC401">IFERROR(IF(INDEX('Disaggregation Records'!$G$95:$G$183,MATCH(RIGHT(Z401,255),RIGHT('Disaggregation Records'!$D$95:$D$183,255),0))=0,"",INDEX('Disaggregation Records'!$G$95:$G$183,MATCH(RIGHT(Z401,255),RIGHT('Disaggregation Records'!$D$95:$D$183,255),0))),"")</f>
        <v/>
      </c>
      <c r="AD401" s="521" t="s">
        <v>780</v>
      </c>
      <c r="AE401" s="184"/>
      <c r="AF401" s="523"/>
      <c r="AG401" s="523"/>
    </row>
    <row r="402" spans="1:33" ht="37.5" customHeight="1" x14ac:dyDescent="0.25">
      <c r="A402" s="465">
        <v>8</v>
      </c>
      <c r="B402" s="517" t="str">
        <f>IFERROR(VLOOKUP(A402,'Coverage Indicators - Section D'!$A$10:$Y$42,25,FALSE),"")</f>
        <v/>
      </c>
      <c r="C402" s="518" t="str">
        <f t="array" ref="C402">IFERROR(IF(INDEX('Disaggregation Records'!$E$95:$E$183,MATCH(RIGHT(Z402,255),RIGHT('Disaggregation Records'!$D$95:$D$183,255),0))=0,"",INDEX('Disaggregation Records'!$E$95:$E$183,MATCH(RIGHT(Z402,255),RIGHT('Disaggregation Records'!$D$95:$D$183,255),0))),"")</f>
        <v/>
      </c>
      <c r="D402" s="518" t="str">
        <f t="array" ref="D402">IFERROR(IF(INDEX('Disaggregation Records'!$F$95:$F$183,MATCH(RIGHT(Z402,255),RIGHT('Disaggregation Records'!$D$95:$D$183,255),0))=0,"",INDEX('Disaggregation Records'!$F$95:$F$183,MATCH(RIGHT(Z402,255),RIGHT('Disaggregation Records'!$D$95:$D$183,255),0))),"")</f>
        <v/>
      </c>
      <c r="E402" s="524" t="str">
        <f t="array" ref="E402">IFERROR(IF(INDEX('Disaggregation Data'!$K$315:$K$616,MATCH(RIGHT(X402,255),RIGHT('Disaggregation Data'!$J$315:$J$616,255),0))=0,"",INDEX('Disaggregation Data'!$K$315:$K$616,MATCH(RIGHT(X402,255),RIGHT('Disaggregation Data'!J$315:$J$616,255),0))),"")</f>
        <v/>
      </c>
      <c r="F402" s="525" t="str">
        <f t="array" ref="F402">IFERROR(IF(INDEX('Disaggregation Data'!$L$315:$L$616,MATCH(RIGHT(X402,255),RIGHT('Disaggregation Data'!$J$315:$J$616,255),0))=0,"",INDEX('Disaggregation Data'!$L$315:$L$616,MATCH(RIGHT(X402,255),RIGHT('Disaggregation Data'!J$315:$J$616,255),0))),"")</f>
        <v/>
      </c>
      <c r="G402" s="526" t="str">
        <f t="array" ref="G402">IFERROR(IF(INDEX('Disaggregation Data'!$M$315:$M$616,MATCH(RIGHT(X402,255),RIGHT('Disaggregation Data'!$J$315:$J$616,255),0))=0,(E402/F402)*100,INDEX('Disaggregation Data'!$M$315:$M$616,MATCH(RIGHT(X402,255),RIGHT('Disaggregation Data'!J$315:$J$616,255),0))),"")</f>
        <v/>
      </c>
      <c r="H402" s="425" t="str">
        <f t="array" ref="H402">IFERROR(IF(INDEX('Disaggregation Data'!$N$315:$N$616,MATCH(RIGHT(X402,255),RIGHT('Disaggregation Data'!$J$315:$J$616,255),0))=0,"",INDEX('Disaggregation Data'!$N$315:$N$616,MATCH(RIGHT(X402,255),RIGHT('Disaggregation Data'!J$315:$J$616,255),0))),"")</f>
        <v/>
      </c>
      <c r="I402" s="527"/>
      <c r="J402" s="527"/>
      <c r="K402" s="527"/>
      <c r="L402" s="527"/>
      <c r="M402" s="527"/>
      <c r="N402" s="527"/>
      <c r="O402" s="527"/>
      <c r="P402" s="527"/>
      <c r="Q402" s="527"/>
      <c r="R402" s="527"/>
      <c r="S402" s="527"/>
      <c r="T402" s="527"/>
      <c r="U402" s="425" t="str">
        <f t="array" ref="U402">IFERROR(IF(INDEX('Disaggregation Data'!$O$315:$O$616,MATCH(RIGHT(X402,255),RIGHT('Disaggregation Data'!$J$315:$J$616,255),0))=0,"",INDEX('Disaggregation Data'!$O$315:$O$616,MATCH(RIGHT(X402,255),RIGHT('Disaggregation Data'!J$315:$J$616,255),0))),"")</f>
        <v/>
      </c>
      <c r="V402" s="459" t="str">
        <f t="array" ref="V402">IFERROR(IF(INDEX('Disaggregation Data'!$P$315:$P$616,MATCH(RIGHT(X402,255),RIGHT('Disaggregation Data'!$J$315:$J$616,255),0))=0,"",INDEX('Disaggregation Data'!$P$315:$P$616,MATCH(RIGHT(X402,255),RIGHT('Disaggregation Data'!J$315:$J$616,255),0))),"")</f>
        <v/>
      </c>
      <c r="W402" s="521"/>
      <c r="X402" s="521" t="str">
        <f t="shared" si="28"/>
        <v/>
      </c>
      <c r="Y402" s="521">
        <f t="shared" si="29"/>
        <v>35</v>
      </c>
      <c r="Z402" s="521" t="str">
        <f t="shared" si="30"/>
        <v/>
      </c>
      <c r="AA402" s="521" t="b">
        <f t="shared" si="31"/>
        <v>0</v>
      </c>
      <c r="AB402" s="521" t="s">
        <v>1918</v>
      </c>
      <c r="AC402" s="521" t="str">
        <f t="array" ref="AC402">IFERROR(IF(INDEX('Disaggregation Records'!$G$95:$G$183,MATCH(RIGHT(Z402,255),RIGHT('Disaggregation Records'!$D$95:$D$183,255),0))=0,"",INDEX('Disaggregation Records'!$G$95:$G$183,MATCH(RIGHT(Z402,255),RIGHT('Disaggregation Records'!$D$95:$D$183,255),0))),"")</f>
        <v/>
      </c>
      <c r="AD402" s="521" t="s">
        <v>780</v>
      </c>
      <c r="AE402" s="184"/>
      <c r="AF402" s="523"/>
      <c r="AG402" s="523"/>
    </row>
    <row r="403" spans="1:33" ht="37.5" customHeight="1" x14ac:dyDescent="0.25">
      <c r="A403" s="465">
        <v>8</v>
      </c>
      <c r="B403" s="517" t="str">
        <f>IFERROR(VLOOKUP(A403,'Coverage Indicators - Section D'!$A$10:$Y$42,25,FALSE),"")</f>
        <v/>
      </c>
      <c r="C403" s="518" t="str">
        <f t="array" ref="C403">IFERROR(IF(INDEX('Disaggregation Records'!$E$95:$E$183,MATCH(RIGHT(Z403,255),RIGHT('Disaggregation Records'!$D$95:$D$183,255),0))=0,"",INDEX('Disaggregation Records'!$E$95:$E$183,MATCH(RIGHT(Z403,255),RIGHT('Disaggregation Records'!$D$95:$D$183,255),0))),"")</f>
        <v/>
      </c>
      <c r="D403" s="518" t="str">
        <f t="array" ref="D403">IFERROR(IF(INDEX('Disaggregation Records'!$F$95:$F$183,MATCH(RIGHT(Z403,255),RIGHT('Disaggregation Records'!$D$95:$D$183,255),0))=0,"",INDEX('Disaggregation Records'!$F$95:$F$183,MATCH(RIGHT(Z403,255),RIGHT('Disaggregation Records'!$D$95:$D$183,255),0))),"")</f>
        <v/>
      </c>
      <c r="E403" s="524" t="str">
        <f t="array" ref="E403">IFERROR(IF(INDEX('Disaggregation Data'!$K$315:$K$616,MATCH(RIGHT(X403,255),RIGHT('Disaggregation Data'!$J$315:$J$616,255),0))=0,"",INDEX('Disaggregation Data'!$K$315:$K$616,MATCH(RIGHT(X403,255),RIGHT('Disaggregation Data'!J$315:$J$616,255),0))),"")</f>
        <v/>
      </c>
      <c r="F403" s="525" t="str">
        <f t="array" ref="F403">IFERROR(IF(INDEX('Disaggregation Data'!$L$315:$L$616,MATCH(RIGHT(X403,255),RIGHT('Disaggregation Data'!$J$315:$J$616,255),0))=0,"",INDEX('Disaggregation Data'!$L$315:$L$616,MATCH(RIGHT(X403,255),RIGHT('Disaggregation Data'!J$315:$J$616,255),0))),"")</f>
        <v/>
      </c>
      <c r="G403" s="526" t="str">
        <f t="array" ref="G403">IFERROR(IF(INDEX('Disaggregation Data'!$M$315:$M$616,MATCH(RIGHT(X403,255),RIGHT('Disaggregation Data'!$J$315:$J$616,255),0))=0,(E403/F403)*100,INDEX('Disaggregation Data'!$M$315:$M$616,MATCH(RIGHT(X403,255),RIGHT('Disaggregation Data'!J$315:$J$616,255),0))),"")</f>
        <v/>
      </c>
      <c r="H403" s="425" t="str">
        <f t="array" ref="H403">IFERROR(IF(INDEX('Disaggregation Data'!$N$315:$N$616,MATCH(RIGHT(X403,255),RIGHT('Disaggregation Data'!$J$315:$J$616,255),0))=0,"",INDEX('Disaggregation Data'!$N$315:$N$616,MATCH(RIGHT(X403,255),RIGHT('Disaggregation Data'!J$315:$J$616,255),0))),"")</f>
        <v/>
      </c>
      <c r="I403" s="527"/>
      <c r="J403" s="527"/>
      <c r="K403" s="527"/>
      <c r="L403" s="527"/>
      <c r="M403" s="527"/>
      <c r="N403" s="527"/>
      <c r="O403" s="527"/>
      <c r="P403" s="527"/>
      <c r="Q403" s="527"/>
      <c r="R403" s="527"/>
      <c r="S403" s="527"/>
      <c r="T403" s="527"/>
      <c r="U403" s="425" t="str">
        <f t="array" ref="U403">IFERROR(IF(INDEX('Disaggregation Data'!$O$315:$O$616,MATCH(RIGHT(X403,255),RIGHT('Disaggregation Data'!$J$315:$J$616,255),0))=0,"",INDEX('Disaggregation Data'!$O$315:$O$616,MATCH(RIGHT(X403,255),RIGHT('Disaggregation Data'!J$315:$J$616,255),0))),"")</f>
        <v/>
      </c>
      <c r="V403" s="459" t="str">
        <f t="array" ref="V403">IFERROR(IF(INDEX('Disaggregation Data'!$P$315:$P$616,MATCH(RIGHT(X403,255),RIGHT('Disaggregation Data'!$J$315:$J$616,255),0))=0,"",INDEX('Disaggregation Data'!$P$315:$P$616,MATCH(RIGHT(X403,255),RIGHT('Disaggregation Data'!J$315:$J$616,255),0))),"")</f>
        <v/>
      </c>
      <c r="W403" s="521"/>
      <c r="X403" s="521" t="str">
        <f t="shared" si="28"/>
        <v/>
      </c>
      <c r="Y403" s="521">
        <f t="shared" si="29"/>
        <v>36</v>
      </c>
      <c r="Z403" s="521" t="str">
        <f t="shared" si="30"/>
        <v/>
      </c>
      <c r="AA403" s="521" t="b">
        <f t="shared" si="31"/>
        <v>0</v>
      </c>
      <c r="AB403" s="521" t="s">
        <v>1919</v>
      </c>
      <c r="AC403" s="521" t="str">
        <f t="array" ref="AC403">IFERROR(IF(INDEX('Disaggregation Records'!$G$95:$G$183,MATCH(RIGHT(Z403,255),RIGHT('Disaggregation Records'!$D$95:$D$183,255),0))=0,"",INDEX('Disaggregation Records'!$G$95:$G$183,MATCH(RIGHT(Z403,255),RIGHT('Disaggregation Records'!$D$95:$D$183,255),0))),"")</f>
        <v/>
      </c>
      <c r="AD403" s="521" t="s">
        <v>780</v>
      </c>
      <c r="AE403" s="184"/>
      <c r="AF403" s="523"/>
      <c r="AG403" s="523"/>
    </row>
    <row r="404" spans="1:33" ht="37.5" customHeight="1" x14ac:dyDescent="0.25">
      <c r="A404" s="465">
        <v>8</v>
      </c>
      <c r="B404" s="517" t="str">
        <f>IFERROR(VLOOKUP(A404,'Coverage Indicators - Section D'!$A$10:$Y$42,25,FALSE),"")</f>
        <v/>
      </c>
      <c r="C404" s="518" t="str">
        <f t="array" ref="C404">IFERROR(IF(INDEX('Disaggregation Records'!$E$95:$E$183,MATCH(RIGHT(Z404,255),RIGHT('Disaggregation Records'!$D$95:$D$183,255),0))=0,"",INDEX('Disaggregation Records'!$E$95:$E$183,MATCH(RIGHT(Z404,255),RIGHT('Disaggregation Records'!$D$95:$D$183,255),0))),"")</f>
        <v/>
      </c>
      <c r="D404" s="518" t="str">
        <f t="array" ref="D404">IFERROR(IF(INDEX('Disaggregation Records'!$F$95:$F$183,MATCH(RIGHT(Z404,255),RIGHT('Disaggregation Records'!$D$95:$D$183,255),0))=0,"",INDEX('Disaggregation Records'!$F$95:$F$183,MATCH(RIGHT(Z404,255),RIGHT('Disaggregation Records'!$D$95:$D$183,255),0))),"")</f>
        <v/>
      </c>
      <c r="E404" s="524" t="str">
        <f t="array" ref="E404">IFERROR(IF(INDEX('Disaggregation Data'!$K$315:$K$616,MATCH(RIGHT(X404,255),RIGHT('Disaggregation Data'!$J$315:$J$616,255),0))=0,"",INDEX('Disaggregation Data'!$K$315:$K$616,MATCH(RIGHT(X404,255),RIGHT('Disaggregation Data'!J$315:$J$616,255),0))),"")</f>
        <v/>
      </c>
      <c r="F404" s="525" t="str">
        <f t="array" ref="F404">IFERROR(IF(INDEX('Disaggregation Data'!$L$315:$L$616,MATCH(RIGHT(X404,255),RIGHT('Disaggregation Data'!$J$315:$J$616,255),0))=0,"",INDEX('Disaggregation Data'!$L$315:$L$616,MATCH(RIGHT(X404,255),RIGHT('Disaggregation Data'!J$315:$J$616,255),0))),"")</f>
        <v/>
      </c>
      <c r="G404" s="526" t="str">
        <f t="array" ref="G404">IFERROR(IF(INDEX('Disaggregation Data'!$M$315:$M$616,MATCH(RIGHT(X404,255),RIGHT('Disaggregation Data'!$J$315:$J$616,255),0))=0,(E404/F404)*100,INDEX('Disaggregation Data'!$M$315:$M$616,MATCH(RIGHT(X404,255),RIGHT('Disaggregation Data'!J$315:$J$616,255),0))),"")</f>
        <v/>
      </c>
      <c r="H404" s="425" t="str">
        <f t="array" ref="H404">IFERROR(IF(INDEX('Disaggregation Data'!$N$315:$N$616,MATCH(RIGHT(X404,255),RIGHT('Disaggregation Data'!$J$315:$J$616,255),0))=0,"",INDEX('Disaggregation Data'!$N$315:$N$616,MATCH(RIGHT(X404,255),RIGHT('Disaggregation Data'!J$315:$J$616,255),0))),"")</f>
        <v/>
      </c>
      <c r="I404" s="527"/>
      <c r="J404" s="527"/>
      <c r="K404" s="527"/>
      <c r="L404" s="527"/>
      <c r="M404" s="527"/>
      <c r="N404" s="527"/>
      <c r="O404" s="527"/>
      <c r="P404" s="527"/>
      <c r="Q404" s="527"/>
      <c r="R404" s="527"/>
      <c r="S404" s="527"/>
      <c r="T404" s="527"/>
      <c r="U404" s="425" t="str">
        <f t="array" ref="U404">IFERROR(IF(INDEX('Disaggregation Data'!$O$315:$O$616,MATCH(RIGHT(X404,255),RIGHT('Disaggregation Data'!$J$315:$J$616,255),0))=0,"",INDEX('Disaggregation Data'!$O$315:$O$616,MATCH(RIGHT(X404,255),RIGHT('Disaggregation Data'!J$315:$J$616,255),0))),"")</f>
        <v/>
      </c>
      <c r="V404" s="459" t="str">
        <f t="array" ref="V404">IFERROR(IF(INDEX('Disaggregation Data'!$P$315:$P$616,MATCH(RIGHT(X404,255),RIGHT('Disaggregation Data'!$J$315:$J$616,255),0))=0,"",INDEX('Disaggregation Data'!$P$315:$P$616,MATCH(RIGHT(X404,255),RIGHT('Disaggregation Data'!J$315:$J$616,255),0))),"")</f>
        <v/>
      </c>
      <c r="W404" s="521"/>
      <c r="X404" s="521" t="str">
        <f t="shared" si="28"/>
        <v/>
      </c>
      <c r="Y404" s="521">
        <f t="shared" si="29"/>
        <v>37</v>
      </c>
      <c r="Z404" s="521" t="str">
        <f t="shared" si="30"/>
        <v/>
      </c>
      <c r="AA404" s="521" t="b">
        <f t="shared" si="31"/>
        <v>0</v>
      </c>
      <c r="AB404" s="521" t="s">
        <v>1920</v>
      </c>
      <c r="AC404" s="521" t="str">
        <f t="array" ref="AC404">IFERROR(IF(INDEX('Disaggregation Records'!$G$95:$G$183,MATCH(RIGHT(Z404,255),RIGHT('Disaggregation Records'!$D$95:$D$183,255),0))=0,"",INDEX('Disaggregation Records'!$G$95:$G$183,MATCH(RIGHT(Z404,255),RIGHT('Disaggregation Records'!$D$95:$D$183,255),0))),"")</f>
        <v/>
      </c>
      <c r="AD404" s="521" t="s">
        <v>780</v>
      </c>
      <c r="AE404" s="184"/>
      <c r="AF404" s="523"/>
      <c r="AG404" s="523"/>
    </row>
    <row r="405" spans="1:33" ht="37.5" customHeight="1" x14ac:dyDescent="0.25">
      <c r="A405" s="465">
        <v>8</v>
      </c>
      <c r="B405" s="517" t="str">
        <f>IFERROR(VLOOKUP(A405,'Coverage Indicators - Section D'!$A$10:$Y$42,25,FALSE),"")</f>
        <v/>
      </c>
      <c r="C405" s="518" t="str">
        <f t="array" ref="C405">IFERROR(IF(INDEX('Disaggregation Records'!$E$95:$E$183,MATCH(RIGHT(Z405,255),RIGHT('Disaggregation Records'!$D$95:$D$183,255),0))=0,"",INDEX('Disaggregation Records'!$E$95:$E$183,MATCH(RIGHT(Z405,255),RIGHT('Disaggregation Records'!$D$95:$D$183,255),0))),"")</f>
        <v/>
      </c>
      <c r="D405" s="518" t="str">
        <f t="array" ref="D405">IFERROR(IF(INDEX('Disaggregation Records'!$F$95:$F$183,MATCH(RIGHT(Z405,255),RIGHT('Disaggregation Records'!$D$95:$D$183,255),0))=0,"",INDEX('Disaggregation Records'!$F$95:$F$183,MATCH(RIGHT(Z405,255),RIGHT('Disaggregation Records'!$D$95:$D$183,255),0))),"")</f>
        <v/>
      </c>
      <c r="E405" s="524" t="str">
        <f t="array" ref="E405">IFERROR(IF(INDEX('Disaggregation Data'!$K$315:$K$616,MATCH(RIGHT(X405,255),RIGHT('Disaggregation Data'!$J$315:$J$616,255),0))=0,"",INDEX('Disaggregation Data'!$K$315:$K$616,MATCH(RIGHT(X405,255),RIGHT('Disaggregation Data'!J$315:$J$616,255),0))),"")</f>
        <v/>
      </c>
      <c r="F405" s="525" t="str">
        <f t="array" ref="F405">IFERROR(IF(INDEX('Disaggregation Data'!$L$315:$L$616,MATCH(RIGHT(X405,255),RIGHT('Disaggregation Data'!$J$315:$J$616,255),0))=0,"",INDEX('Disaggregation Data'!$L$315:$L$616,MATCH(RIGHT(X405,255),RIGHT('Disaggregation Data'!J$315:$J$616,255),0))),"")</f>
        <v/>
      </c>
      <c r="G405" s="526" t="str">
        <f t="array" ref="G405">IFERROR(IF(INDEX('Disaggregation Data'!$M$315:$M$616,MATCH(RIGHT(X405,255),RIGHT('Disaggregation Data'!$J$315:$J$616,255),0))=0,(E405/F405)*100,INDEX('Disaggregation Data'!$M$315:$M$616,MATCH(RIGHT(X405,255),RIGHT('Disaggregation Data'!J$315:$J$616,255),0))),"")</f>
        <v/>
      </c>
      <c r="H405" s="425" t="str">
        <f t="array" ref="H405">IFERROR(IF(INDEX('Disaggregation Data'!$N$315:$N$616,MATCH(RIGHT(X405,255),RIGHT('Disaggregation Data'!$J$315:$J$616,255),0))=0,"",INDEX('Disaggregation Data'!$N$315:$N$616,MATCH(RIGHT(X405,255),RIGHT('Disaggregation Data'!J$315:$J$616,255),0))),"")</f>
        <v/>
      </c>
      <c r="I405" s="527"/>
      <c r="J405" s="527"/>
      <c r="K405" s="527"/>
      <c r="L405" s="527"/>
      <c r="M405" s="527"/>
      <c r="N405" s="527"/>
      <c r="O405" s="527"/>
      <c r="P405" s="527"/>
      <c r="Q405" s="527"/>
      <c r="R405" s="527"/>
      <c r="S405" s="527"/>
      <c r="T405" s="527"/>
      <c r="U405" s="425" t="str">
        <f t="array" ref="U405">IFERROR(IF(INDEX('Disaggregation Data'!$O$315:$O$616,MATCH(RIGHT(X405,255),RIGHT('Disaggregation Data'!$J$315:$J$616,255),0))=0,"",INDEX('Disaggregation Data'!$O$315:$O$616,MATCH(RIGHT(X405,255),RIGHT('Disaggregation Data'!J$315:$J$616,255),0))),"")</f>
        <v/>
      </c>
      <c r="V405" s="459" t="str">
        <f t="array" ref="V405">IFERROR(IF(INDEX('Disaggregation Data'!$P$315:$P$616,MATCH(RIGHT(X405,255),RIGHT('Disaggregation Data'!$J$315:$J$616,255),0))=0,"",INDEX('Disaggregation Data'!$P$315:$P$616,MATCH(RIGHT(X405,255),RIGHT('Disaggregation Data'!J$315:$J$616,255),0))),"")</f>
        <v/>
      </c>
      <c r="W405" s="521"/>
      <c r="X405" s="521" t="str">
        <f t="shared" si="28"/>
        <v/>
      </c>
      <c r="Y405" s="521">
        <f t="shared" si="29"/>
        <v>38</v>
      </c>
      <c r="Z405" s="521" t="str">
        <f t="shared" si="30"/>
        <v/>
      </c>
      <c r="AA405" s="521" t="b">
        <f t="shared" si="31"/>
        <v>0</v>
      </c>
      <c r="AB405" s="521" t="s">
        <v>1921</v>
      </c>
      <c r="AC405" s="521" t="str">
        <f t="array" ref="AC405">IFERROR(IF(INDEX('Disaggregation Records'!$G$95:$G$183,MATCH(RIGHT(Z405,255),RIGHT('Disaggregation Records'!$D$95:$D$183,255),0))=0,"",INDEX('Disaggregation Records'!$G$95:$G$183,MATCH(RIGHT(Z405,255),RIGHT('Disaggregation Records'!$D$95:$D$183,255),0))),"")</f>
        <v/>
      </c>
      <c r="AD405" s="521" t="s">
        <v>780</v>
      </c>
      <c r="AE405" s="184"/>
      <c r="AF405" s="523"/>
      <c r="AG405" s="523"/>
    </row>
    <row r="406" spans="1:33" ht="37.5" customHeight="1" x14ac:dyDescent="0.25">
      <c r="A406" s="465">
        <v>8</v>
      </c>
      <c r="B406" s="517" t="str">
        <f>IFERROR(VLOOKUP(A406,'Coverage Indicators - Section D'!$A$10:$Y$42,25,FALSE),"")</f>
        <v/>
      </c>
      <c r="C406" s="518" t="str">
        <f t="array" ref="C406">IFERROR(IF(INDEX('Disaggregation Records'!$E$95:$E$183,MATCH(RIGHT(Z406,255),RIGHT('Disaggregation Records'!$D$95:$D$183,255),0))=0,"",INDEX('Disaggregation Records'!$E$95:$E$183,MATCH(RIGHT(Z406,255),RIGHT('Disaggregation Records'!$D$95:$D$183,255),0))),"")</f>
        <v/>
      </c>
      <c r="D406" s="518" t="str">
        <f t="array" ref="D406">IFERROR(IF(INDEX('Disaggregation Records'!$F$95:$F$183,MATCH(RIGHT(Z406,255),RIGHT('Disaggregation Records'!$D$95:$D$183,255),0))=0,"",INDEX('Disaggregation Records'!$F$95:$F$183,MATCH(RIGHT(Z406,255),RIGHT('Disaggregation Records'!$D$95:$D$183,255),0))),"")</f>
        <v/>
      </c>
      <c r="E406" s="524" t="str">
        <f t="array" ref="E406">IFERROR(IF(INDEX('Disaggregation Data'!$K$315:$K$616,MATCH(RIGHT(X406,255),RIGHT('Disaggregation Data'!$J$315:$J$616,255),0))=0,"",INDEX('Disaggregation Data'!$K$315:$K$616,MATCH(RIGHT(X406,255),RIGHT('Disaggregation Data'!J$315:$J$616,255),0))),"")</f>
        <v/>
      </c>
      <c r="F406" s="525" t="str">
        <f t="array" ref="F406">IFERROR(IF(INDEX('Disaggregation Data'!$L$315:$L$616,MATCH(RIGHT(X406,255),RIGHT('Disaggregation Data'!$J$315:$J$616,255),0))=0,"",INDEX('Disaggregation Data'!$L$315:$L$616,MATCH(RIGHT(X406,255),RIGHT('Disaggregation Data'!J$315:$J$616,255),0))),"")</f>
        <v/>
      </c>
      <c r="G406" s="526" t="str">
        <f t="array" ref="G406">IFERROR(IF(INDEX('Disaggregation Data'!$M$315:$M$616,MATCH(RIGHT(X406,255),RIGHT('Disaggregation Data'!$J$315:$J$616,255),0))=0,(E406/F406)*100,INDEX('Disaggregation Data'!$M$315:$M$616,MATCH(RIGHT(X406,255),RIGHT('Disaggregation Data'!J$315:$J$616,255),0))),"")</f>
        <v/>
      </c>
      <c r="H406" s="425" t="str">
        <f t="array" ref="H406">IFERROR(IF(INDEX('Disaggregation Data'!$N$315:$N$616,MATCH(RIGHT(X406,255),RIGHT('Disaggregation Data'!$J$315:$J$616,255),0))=0,"",INDEX('Disaggregation Data'!$N$315:$N$616,MATCH(RIGHT(X406,255),RIGHT('Disaggregation Data'!J$315:$J$616,255),0))),"")</f>
        <v/>
      </c>
      <c r="I406" s="527"/>
      <c r="J406" s="527"/>
      <c r="K406" s="527"/>
      <c r="L406" s="527"/>
      <c r="M406" s="527"/>
      <c r="N406" s="527"/>
      <c r="O406" s="527"/>
      <c r="P406" s="527"/>
      <c r="Q406" s="527"/>
      <c r="R406" s="527"/>
      <c r="S406" s="527"/>
      <c r="T406" s="527"/>
      <c r="U406" s="425" t="str">
        <f t="array" ref="U406">IFERROR(IF(INDEX('Disaggregation Data'!$O$315:$O$616,MATCH(RIGHT(X406,255),RIGHT('Disaggregation Data'!$J$315:$J$616,255),0))=0,"",INDEX('Disaggregation Data'!$O$315:$O$616,MATCH(RIGHT(X406,255),RIGHT('Disaggregation Data'!J$315:$J$616,255),0))),"")</f>
        <v/>
      </c>
      <c r="V406" s="459" t="str">
        <f t="array" ref="V406">IFERROR(IF(INDEX('Disaggregation Data'!$P$315:$P$616,MATCH(RIGHT(X406,255),RIGHT('Disaggregation Data'!$J$315:$J$616,255),0))=0,"",INDEX('Disaggregation Data'!$P$315:$P$616,MATCH(RIGHT(X406,255),RIGHT('Disaggregation Data'!J$315:$J$616,255),0))),"")</f>
        <v/>
      </c>
      <c r="W406" s="521"/>
      <c r="X406" s="521" t="str">
        <f t="shared" si="28"/>
        <v/>
      </c>
      <c r="Y406" s="521">
        <f t="shared" si="29"/>
        <v>39</v>
      </c>
      <c r="Z406" s="521" t="str">
        <f t="shared" si="30"/>
        <v/>
      </c>
      <c r="AA406" s="521" t="b">
        <f t="shared" si="31"/>
        <v>0</v>
      </c>
      <c r="AB406" s="521" t="s">
        <v>1922</v>
      </c>
      <c r="AC406" s="521" t="str">
        <f t="array" ref="AC406">IFERROR(IF(INDEX('Disaggregation Records'!$G$95:$G$183,MATCH(RIGHT(Z406,255),RIGHT('Disaggregation Records'!$D$95:$D$183,255),0))=0,"",INDEX('Disaggregation Records'!$G$95:$G$183,MATCH(RIGHT(Z406,255),RIGHT('Disaggregation Records'!$D$95:$D$183,255),0))),"")</f>
        <v/>
      </c>
      <c r="AD406" s="521" t="s">
        <v>780</v>
      </c>
      <c r="AE406" s="184"/>
      <c r="AF406" s="523"/>
      <c r="AG406" s="523"/>
    </row>
    <row r="407" spans="1:33" ht="37.5" customHeight="1" x14ac:dyDescent="0.25">
      <c r="A407" s="465">
        <v>9</v>
      </c>
      <c r="B407" s="517" t="str">
        <f>IFERROR(VLOOKUP(A407,'Coverage Indicators - Section D'!$A$10:$Y$42,25,FALSE),"")</f>
        <v/>
      </c>
      <c r="C407" s="518" t="str">
        <f t="array" ref="C407">IFERROR(IF(INDEX('Disaggregation Records'!$E$95:$E$183,MATCH(RIGHT(Z407,255),RIGHT('Disaggregation Records'!$D$95:$D$183,255),0))=0,"",INDEX('Disaggregation Records'!$E$95:$E$183,MATCH(RIGHT(Z407,255),RIGHT('Disaggregation Records'!$D$95:$D$183,255),0))),"")</f>
        <v/>
      </c>
      <c r="D407" s="518" t="str">
        <f t="array" ref="D407">IFERROR(IF(INDEX('Disaggregation Records'!$F$95:$F$183,MATCH(RIGHT(Z407,255),RIGHT('Disaggregation Records'!$D$95:$D$183,255),0))=0,"",INDEX('Disaggregation Records'!$F$95:$F$183,MATCH(RIGHT(Z407,255),RIGHT('Disaggregation Records'!$D$95:$D$183,255),0))),"")</f>
        <v/>
      </c>
      <c r="E407" s="524" t="str">
        <f t="array" ref="E407">IFERROR(IF(INDEX('Disaggregation Data'!$K$315:$K$616,MATCH(RIGHT(X407,255),RIGHT('Disaggregation Data'!$J$315:$J$616,255),0))=0,"",INDEX('Disaggregation Data'!$K$315:$K$616,MATCH(RIGHT(X407,255),RIGHT('Disaggregation Data'!J$315:$J$616,255),0))),"")</f>
        <v/>
      </c>
      <c r="F407" s="525" t="str">
        <f t="array" ref="F407">IFERROR(IF(INDEX('Disaggregation Data'!$L$315:$L$616,MATCH(RIGHT(X407,255),RIGHT('Disaggregation Data'!$J$315:$J$616,255),0))=0,"",INDEX('Disaggregation Data'!$L$315:$L$616,MATCH(RIGHT(X407,255),RIGHT('Disaggregation Data'!J$315:$J$616,255),0))),"")</f>
        <v/>
      </c>
      <c r="G407" s="526" t="str">
        <f t="array" ref="G407">IFERROR(IF(INDEX('Disaggregation Data'!$M$315:$M$616,MATCH(RIGHT(X407,255),RIGHT('Disaggregation Data'!$J$315:$J$616,255),0))=0,(E407/F407)*100,INDEX('Disaggregation Data'!$M$315:$M$616,MATCH(RIGHT(X407,255),RIGHT('Disaggregation Data'!J$315:$J$616,255),0))),"")</f>
        <v/>
      </c>
      <c r="H407" s="425" t="str">
        <f t="array" ref="H407">IFERROR(IF(INDEX('Disaggregation Data'!$N$315:$N$616,MATCH(RIGHT(X407,255),RIGHT('Disaggregation Data'!$J$315:$J$616,255),0))=0,"",INDEX('Disaggregation Data'!$N$315:$N$616,MATCH(RIGHT(X407,255),RIGHT('Disaggregation Data'!J$315:$J$616,255),0))),"")</f>
        <v/>
      </c>
      <c r="I407" s="527"/>
      <c r="J407" s="527"/>
      <c r="K407" s="527"/>
      <c r="L407" s="527"/>
      <c r="M407" s="527"/>
      <c r="N407" s="527"/>
      <c r="O407" s="527"/>
      <c r="P407" s="527"/>
      <c r="Q407" s="527"/>
      <c r="R407" s="527"/>
      <c r="S407" s="527"/>
      <c r="T407" s="527"/>
      <c r="U407" s="425" t="str">
        <f t="array" ref="U407">IFERROR(IF(INDEX('Disaggregation Data'!$O$315:$O$616,MATCH(RIGHT(X407,255),RIGHT('Disaggregation Data'!$J$315:$J$616,255),0))=0,"",INDEX('Disaggregation Data'!$O$315:$O$616,MATCH(RIGHT(X407,255),RIGHT('Disaggregation Data'!J$315:$J$616,255),0))),"")</f>
        <v/>
      </c>
      <c r="V407" s="459" t="str">
        <f t="array" ref="V407">IFERROR(IF(INDEX('Disaggregation Data'!$P$315:$P$616,MATCH(RIGHT(X407,255),RIGHT('Disaggregation Data'!$J$315:$J$616,255),0))=0,"",INDEX('Disaggregation Data'!$P$315:$P$616,MATCH(RIGHT(X407,255),RIGHT('Disaggregation Data'!J$315:$J$616,255),0))),"")</f>
        <v/>
      </c>
      <c r="W407" s="521"/>
      <c r="X407" s="521" t="str">
        <f t="shared" si="28"/>
        <v/>
      </c>
      <c r="Y407" s="521">
        <f t="shared" si="29"/>
        <v>40</v>
      </c>
      <c r="Z407" s="521" t="str">
        <f t="shared" si="30"/>
        <v/>
      </c>
      <c r="AA407" s="521" t="b">
        <f t="shared" si="31"/>
        <v>0</v>
      </c>
      <c r="AB407" s="521" t="s">
        <v>1923</v>
      </c>
      <c r="AC407" s="521" t="str">
        <f t="array" ref="AC407">IFERROR(IF(INDEX('Disaggregation Records'!$G$95:$G$183,MATCH(RIGHT(Z407,255),RIGHT('Disaggregation Records'!$D$95:$D$183,255),0))=0,"",INDEX('Disaggregation Records'!$G$95:$G$183,MATCH(RIGHT(Z407,255),RIGHT('Disaggregation Records'!$D$95:$D$183,255),0))),"")</f>
        <v/>
      </c>
      <c r="AD407" s="521" t="s">
        <v>781</v>
      </c>
      <c r="AE407" s="184"/>
      <c r="AF407" s="523"/>
      <c r="AG407" s="523"/>
    </row>
    <row r="408" spans="1:33" ht="37.5" customHeight="1" x14ac:dyDescent="0.25">
      <c r="A408" s="465">
        <v>9</v>
      </c>
      <c r="B408" s="517" t="str">
        <f>IFERROR(VLOOKUP(A408,'Coverage Indicators - Section D'!$A$10:$Y$42,25,FALSE),"")</f>
        <v/>
      </c>
      <c r="C408" s="518" t="str">
        <f t="array" ref="C408">IFERROR(IF(INDEX('Disaggregation Records'!$E$95:$E$183,MATCH(RIGHT(Z408,255),RIGHT('Disaggregation Records'!$D$95:$D$183,255),0))=0,"",INDEX('Disaggregation Records'!$E$95:$E$183,MATCH(RIGHT(Z408,255),RIGHT('Disaggregation Records'!$D$95:$D$183,255),0))),"")</f>
        <v/>
      </c>
      <c r="D408" s="518" t="str">
        <f t="array" ref="D408">IFERROR(IF(INDEX('Disaggregation Records'!$F$95:$F$183,MATCH(RIGHT(Z408,255),RIGHT('Disaggregation Records'!$D$95:$D$183,255),0))=0,"",INDEX('Disaggregation Records'!$F$95:$F$183,MATCH(RIGHT(Z408,255),RIGHT('Disaggregation Records'!$D$95:$D$183,255),0))),"")</f>
        <v/>
      </c>
      <c r="E408" s="524" t="str">
        <f t="array" ref="E408">IFERROR(IF(INDEX('Disaggregation Data'!$K$315:$K$616,MATCH(RIGHT(X408,255),RIGHT('Disaggregation Data'!$J$315:$J$616,255),0))=0,"",INDEX('Disaggregation Data'!$K$315:$K$616,MATCH(RIGHT(X408,255),RIGHT('Disaggregation Data'!J$315:$J$616,255),0))),"")</f>
        <v/>
      </c>
      <c r="F408" s="525" t="str">
        <f t="array" ref="F408">IFERROR(IF(INDEX('Disaggregation Data'!$L$315:$L$616,MATCH(RIGHT(X408,255),RIGHT('Disaggregation Data'!$J$315:$J$616,255),0))=0,"",INDEX('Disaggregation Data'!$L$315:$L$616,MATCH(RIGHT(X408,255),RIGHT('Disaggregation Data'!J$315:$J$616,255),0))),"")</f>
        <v/>
      </c>
      <c r="G408" s="526" t="str">
        <f t="array" ref="G408">IFERROR(IF(INDEX('Disaggregation Data'!$M$315:$M$616,MATCH(RIGHT(X408,255),RIGHT('Disaggregation Data'!$J$315:$J$616,255),0))=0,(E408/F408)*100,INDEX('Disaggregation Data'!$M$315:$M$616,MATCH(RIGHT(X408,255),RIGHT('Disaggregation Data'!J$315:$J$616,255),0))),"")</f>
        <v/>
      </c>
      <c r="H408" s="425" t="str">
        <f t="array" ref="H408">IFERROR(IF(INDEX('Disaggregation Data'!$N$315:$N$616,MATCH(RIGHT(X408,255),RIGHT('Disaggregation Data'!$J$315:$J$616,255),0))=0,"",INDEX('Disaggregation Data'!$N$315:$N$616,MATCH(RIGHT(X408,255),RIGHT('Disaggregation Data'!J$315:$J$616,255),0))),"")</f>
        <v/>
      </c>
      <c r="I408" s="527"/>
      <c r="J408" s="527"/>
      <c r="K408" s="527"/>
      <c r="L408" s="527"/>
      <c r="M408" s="527"/>
      <c r="N408" s="527"/>
      <c r="O408" s="527"/>
      <c r="P408" s="527"/>
      <c r="Q408" s="527"/>
      <c r="R408" s="527"/>
      <c r="S408" s="527"/>
      <c r="T408" s="527"/>
      <c r="U408" s="425" t="str">
        <f t="array" ref="U408">IFERROR(IF(INDEX('Disaggregation Data'!$O$315:$O$616,MATCH(RIGHT(X408,255),RIGHT('Disaggregation Data'!$J$315:$J$616,255),0))=0,"",INDEX('Disaggregation Data'!$O$315:$O$616,MATCH(RIGHT(X408,255),RIGHT('Disaggregation Data'!J$315:$J$616,255),0))),"")</f>
        <v/>
      </c>
      <c r="V408" s="459" t="str">
        <f t="array" ref="V408">IFERROR(IF(INDEX('Disaggregation Data'!$P$315:$P$616,MATCH(RIGHT(X408,255),RIGHT('Disaggregation Data'!$J$315:$J$616,255),0))=0,"",INDEX('Disaggregation Data'!$P$315:$P$616,MATCH(RIGHT(X408,255),RIGHT('Disaggregation Data'!J$315:$J$616,255),0))),"")</f>
        <v/>
      </c>
      <c r="W408" s="521"/>
      <c r="X408" s="521" t="str">
        <f t="shared" si="28"/>
        <v/>
      </c>
      <c r="Y408" s="521">
        <f t="shared" si="29"/>
        <v>41</v>
      </c>
      <c r="Z408" s="521" t="str">
        <f t="shared" si="30"/>
        <v/>
      </c>
      <c r="AA408" s="521" t="b">
        <f t="shared" si="31"/>
        <v>0</v>
      </c>
      <c r="AB408" s="521" t="s">
        <v>1924</v>
      </c>
      <c r="AC408" s="521" t="str">
        <f t="array" ref="AC408">IFERROR(IF(INDEX('Disaggregation Records'!$G$95:$G$183,MATCH(RIGHT(Z408,255),RIGHT('Disaggregation Records'!$D$95:$D$183,255),0))=0,"",INDEX('Disaggregation Records'!$G$95:$G$183,MATCH(RIGHT(Z408,255),RIGHT('Disaggregation Records'!$D$95:$D$183,255),0))),"")</f>
        <v/>
      </c>
      <c r="AD408" s="521" t="s">
        <v>781</v>
      </c>
      <c r="AE408" s="184"/>
      <c r="AF408" s="523"/>
      <c r="AG408" s="523"/>
    </row>
    <row r="409" spans="1:33" ht="37.5" customHeight="1" x14ac:dyDescent="0.25">
      <c r="A409" s="465">
        <v>9</v>
      </c>
      <c r="B409" s="517" t="str">
        <f>IFERROR(VLOOKUP(A409,'Coverage Indicators - Section D'!$A$10:$Y$42,25,FALSE),"")</f>
        <v/>
      </c>
      <c r="C409" s="518" t="str">
        <f t="array" ref="C409">IFERROR(IF(INDEX('Disaggregation Records'!$E$95:$E$183,MATCH(RIGHT(Z409,255),RIGHT('Disaggregation Records'!$D$95:$D$183,255),0))=0,"",INDEX('Disaggregation Records'!$E$95:$E$183,MATCH(RIGHT(Z409,255),RIGHT('Disaggregation Records'!$D$95:$D$183,255),0))),"")</f>
        <v/>
      </c>
      <c r="D409" s="518" t="str">
        <f t="array" ref="D409">IFERROR(IF(INDEX('Disaggregation Records'!$F$95:$F$183,MATCH(RIGHT(Z409,255),RIGHT('Disaggregation Records'!$D$95:$D$183,255),0))=0,"",INDEX('Disaggregation Records'!$F$95:$F$183,MATCH(RIGHT(Z409,255),RIGHT('Disaggregation Records'!$D$95:$D$183,255),0))),"")</f>
        <v/>
      </c>
      <c r="E409" s="524" t="str">
        <f t="array" ref="E409">IFERROR(IF(INDEX('Disaggregation Data'!$K$315:$K$616,MATCH(RIGHT(X409,255),RIGHT('Disaggregation Data'!$J$315:$J$616,255),0))=0,"",INDEX('Disaggregation Data'!$K$315:$K$616,MATCH(RIGHT(X409,255),RIGHT('Disaggregation Data'!J$315:$J$616,255),0))),"")</f>
        <v/>
      </c>
      <c r="F409" s="525" t="str">
        <f t="array" ref="F409">IFERROR(IF(INDEX('Disaggregation Data'!$L$315:$L$616,MATCH(RIGHT(X409,255),RIGHT('Disaggregation Data'!$J$315:$J$616,255),0))=0,"",INDEX('Disaggregation Data'!$L$315:$L$616,MATCH(RIGHT(X409,255),RIGHT('Disaggregation Data'!J$315:$J$616,255),0))),"")</f>
        <v/>
      </c>
      <c r="G409" s="526" t="str">
        <f t="array" ref="G409">IFERROR(IF(INDEX('Disaggregation Data'!$M$315:$M$616,MATCH(RIGHT(X409,255),RIGHT('Disaggregation Data'!$J$315:$J$616,255),0))=0,(E409/F409)*100,INDEX('Disaggregation Data'!$M$315:$M$616,MATCH(RIGHT(X409,255),RIGHT('Disaggregation Data'!J$315:$J$616,255),0))),"")</f>
        <v/>
      </c>
      <c r="H409" s="425" t="str">
        <f t="array" ref="H409">IFERROR(IF(INDEX('Disaggregation Data'!$N$315:$N$616,MATCH(RIGHT(X409,255),RIGHT('Disaggregation Data'!$J$315:$J$616,255),0))=0,"",INDEX('Disaggregation Data'!$N$315:$N$616,MATCH(RIGHT(X409,255),RIGHT('Disaggregation Data'!J$315:$J$616,255),0))),"")</f>
        <v/>
      </c>
      <c r="I409" s="527"/>
      <c r="J409" s="527"/>
      <c r="K409" s="527"/>
      <c r="L409" s="527"/>
      <c r="M409" s="527"/>
      <c r="N409" s="527"/>
      <c r="O409" s="527"/>
      <c r="P409" s="527"/>
      <c r="Q409" s="527"/>
      <c r="R409" s="527"/>
      <c r="S409" s="527"/>
      <c r="T409" s="527"/>
      <c r="U409" s="425" t="str">
        <f t="array" ref="U409">IFERROR(IF(INDEX('Disaggregation Data'!$O$315:$O$616,MATCH(RIGHT(X409,255),RIGHT('Disaggregation Data'!$J$315:$J$616,255),0))=0,"",INDEX('Disaggregation Data'!$O$315:$O$616,MATCH(RIGHT(X409,255),RIGHT('Disaggregation Data'!J$315:$J$616,255),0))),"")</f>
        <v/>
      </c>
      <c r="V409" s="459" t="str">
        <f t="array" ref="V409">IFERROR(IF(INDEX('Disaggregation Data'!$P$315:$P$616,MATCH(RIGHT(X409,255),RIGHT('Disaggregation Data'!$J$315:$J$616,255),0))=0,"",INDEX('Disaggregation Data'!$P$315:$P$616,MATCH(RIGHT(X409,255),RIGHT('Disaggregation Data'!J$315:$J$616,255),0))),"")</f>
        <v/>
      </c>
      <c r="W409" s="521"/>
      <c r="X409" s="521" t="str">
        <f t="shared" si="28"/>
        <v/>
      </c>
      <c r="Y409" s="521">
        <f t="shared" si="29"/>
        <v>42</v>
      </c>
      <c r="Z409" s="521" t="str">
        <f t="shared" si="30"/>
        <v/>
      </c>
      <c r="AA409" s="521" t="b">
        <f t="shared" si="31"/>
        <v>0</v>
      </c>
      <c r="AB409" s="521" t="s">
        <v>1925</v>
      </c>
      <c r="AC409" s="521" t="str">
        <f t="array" ref="AC409">IFERROR(IF(INDEX('Disaggregation Records'!$G$95:$G$183,MATCH(RIGHT(Z409,255),RIGHT('Disaggregation Records'!$D$95:$D$183,255),0))=0,"",INDEX('Disaggregation Records'!$G$95:$G$183,MATCH(RIGHT(Z409,255),RIGHT('Disaggregation Records'!$D$95:$D$183,255),0))),"")</f>
        <v/>
      </c>
      <c r="AD409" s="521" t="s">
        <v>781</v>
      </c>
      <c r="AE409" s="184"/>
      <c r="AF409" s="523"/>
      <c r="AG409" s="523"/>
    </row>
    <row r="410" spans="1:33" ht="37.5" customHeight="1" x14ac:dyDescent="0.25">
      <c r="A410" s="465">
        <v>9</v>
      </c>
      <c r="B410" s="517" t="str">
        <f>IFERROR(VLOOKUP(A410,'Coverage Indicators - Section D'!$A$10:$Y$42,25,FALSE),"")</f>
        <v/>
      </c>
      <c r="C410" s="518" t="str">
        <f t="array" ref="C410">IFERROR(IF(INDEX('Disaggregation Records'!$E$95:$E$183,MATCH(RIGHT(Z410,255),RIGHT('Disaggregation Records'!$D$95:$D$183,255),0))=0,"",INDEX('Disaggregation Records'!$E$95:$E$183,MATCH(RIGHT(Z410,255),RIGHT('Disaggregation Records'!$D$95:$D$183,255),0))),"")</f>
        <v/>
      </c>
      <c r="D410" s="518" t="str">
        <f t="array" ref="D410">IFERROR(IF(INDEX('Disaggregation Records'!$F$95:$F$183,MATCH(RIGHT(Z410,255),RIGHT('Disaggregation Records'!$D$95:$D$183,255),0))=0,"",INDEX('Disaggregation Records'!$F$95:$F$183,MATCH(RIGHT(Z410,255),RIGHT('Disaggregation Records'!$D$95:$D$183,255),0))),"")</f>
        <v/>
      </c>
      <c r="E410" s="524" t="str">
        <f t="array" ref="E410">IFERROR(IF(INDEX('Disaggregation Data'!$K$315:$K$616,MATCH(RIGHT(X410,255),RIGHT('Disaggregation Data'!$J$315:$J$616,255),0))=0,"",INDEX('Disaggregation Data'!$K$315:$K$616,MATCH(RIGHT(X410,255),RIGHT('Disaggregation Data'!J$315:$J$616,255),0))),"")</f>
        <v/>
      </c>
      <c r="F410" s="525" t="str">
        <f t="array" ref="F410">IFERROR(IF(INDEX('Disaggregation Data'!$L$315:$L$616,MATCH(RIGHT(X410,255),RIGHT('Disaggregation Data'!$J$315:$J$616,255),0))=0,"",INDEX('Disaggregation Data'!$L$315:$L$616,MATCH(RIGHT(X410,255),RIGHT('Disaggregation Data'!J$315:$J$616,255),0))),"")</f>
        <v/>
      </c>
      <c r="G410" s="526" t="str">
        <f t="array" ref="G410">IFERROR(IF(INDEX('Disaggregation Data'!$M$315:$M$616,MATCH(RIGHT(X410,255),RIGHT('Disaggregation Data'!$J$315:$J$616,255),0))=0,(E410/F410)*100,INDEX('Disaggregation Data'!$M$315:$M$616,MATCH(RIGHT(X410,255),RIGHT('Disaggregation Data'!J$315:$J$616,255),0))),"")</f>
        <v/>
      </c>
      <c r="H410" s="425" t="str">
        <f t="array" ref="H410">IFERROR(IF(INDEX('Disaggregation Data'!$N$315:$N$616,MATCH(RIGHT(X410,255),RIGHT('Disaggregation Data'!$J$315:$J$616,255),0))=0,"",INDEX('Disaggregation Data'!$N$315:$N$616,MATCH(RIGHT(X410,255),RIGHT('Disaggregation Data'!J$315:$J$616,255),0))),"")</f>
        <v/>
      </c>
      <c r="I410" s="527"/>
      <c r="J410" s="527"/>
      <c r="K410" s="527"/>
      <c r="L410" s="527"/>
      <c r="M410" s="527"/>
      <c r="N410" s="527"/>
      <c r="O410" s="527"/>
      <c r="P410" s="527"/>
      <c r="Q410" s="527"/>
      <c r="R410" s="527"/>
      <c r="S410" s="527"/>
      <c r="T410" s="527"/>
      <c r="U410" s="425" t="str">
        <f t="array" ref="U410">IFERROR(IF(INDEX('Disaggregation Data'!$O$315:$O$616,MATCH(RIGHT(X410,255),RIGHT('Disaggregation Data'!$J$315:$J$616,255),0))=0,"",INDEX('Disaggregation Data'!$O$315:$O$616,MATCH(RIGHT(X410,255),RIGHT('Disaggregation Data'!J$315:$J$616,255),0))),"")</f>
        <v/>
      </c>
      <c r="V410" s="459" t="str">
        <f t="array" ref="V410">IFERROR(IF(INDEX('Disaggregation Data'!$P$315:$P$616,MATCH(RIGHT(X410,255),RIGHT('Disaggregation Data'!$J$315:$J$616,255),0))=0,"",INDEX('Disaggregation Data'!$P$315:$P$616,MATCH(RIGHT(X410,255),RIGHT('Disaggregation Data'!J$315:$J$616,255),0))),"")</f>
        <v/>
      </c>
      <c r="W410" s="521"/>
      <c r="X410" s="521" t="str">
        <f t="shared" si="28"/>
        <v/>
      </c>
      <c r="Y410" s="521">
        <f t="shared" si="29"/>
        <v>43</v>
      </c>
      <c r="Z410" s="521" t="str">
        <f t="shared" si="30"/>
        <v/>
      </c>
      <c r="AA410" s="521" t="b">
        <f t="shared" si="31"/>
        <v>0</v>
      </c>
      <c r="AB410" s="521" t="s">
        <v>1926</v>
      </c>
      <c r="AC410" s="521" t="str">
        <f t="array" ref="AC410">IFERROR(IF(INDEX('Disaggregation Records'!$G$95:$G$183,MATCH(RIGHT(Z410,255),RIGHT('Disaggregation Records'!$D$95:$D$183,255),0))=0,"",INDEX('Disaggregation Records'!$G$95:$G$183,MATCH(RIGHT(Z410,255),RIGHT('Disaggregation Records'!$D$95:$D$183,255),0))),"")</f>
        <v/>
      </c>
      <c r="AD410" s="521" t="s">
        <v>781</v>
      </c>
      <c r="AE410" s="184"/>
      <c r="AF410" s="523"/>
      <c r="AG410" s="523"/>
    </row>
    <row r="411" spans="1:33" ht="37.5" customHeight="1" x14ac:dyDescent="0.25">
      <c r="A411" s="465">
        <v>9</v>
      </c>
      <c r="B411" s="517" t="str">
        <f>IFERROR(VLOOKUP(A411,'Coverage Indicators - Section D'!$A$10:$Y$42,25,FALSE),"")</f>
        <v/>
      </c>
      <c r="C411" s="518" t="str">
        <f t="array" ref="C411">IFERROR(IF(INDEX('Disaggregation Records'!$E$95:$E$183,MATCH(RIGHT(Z411,255),RIGHT('Disaggregation Records'!$D$95:$D$183,255),0))=0,"",INDEX('Disaggregation Records'!$E$95:$E$183,MATCH(RIGHT(Z411,255),RIGHT('Disaggregation Records'!$D$95:$D$183,255),0))),"")</f>
        <v/>
      </c>
      <c r="D411" s="518" t="str">
        <f t="array" ref="D411">IFERROR(IF(INDEX('Disaggregation Records'!$F$95:$F$183,MATCH(RIGHT(Z411,255),RIGHT('Disaggregation Records'!$D$95:$D$183,255),0))=0,"",INDEX('Disaggregation Records'!$F$95:$F$183,MATCH(RIGHT(Z411,255),RIGHT('Disaggregation Records'!$D$95:$D$183,255),0))),"")</f>
        <v/>
      </c>
      <c r="E411" s="524" t="str">
        <f t="array" ref="E411">IFERROR(IF(INDEX('Disaggregation Data'!$K$315:$K$616,MATCH(RIGHT(X411,255),RIGHT('Disaggregation Data'!$J$315:$J$616,255),0))=0,"",INDEX('Disaggregation Data'!$K$315:$K$616,MATCH(RIGHT(X411,255),RIGHT('Disaggregation Data'!J$315:$J$616,255),0))),"")</f>
        <v/>
      </c>
      <c r="F411" s="525" t="str">
        <f t="array" ref="F411">IFERROR(IF(INDEX('Disaggregation Data'!$L$315:$L$616,MATCH(RIGHT(X411,255),RIGHT('Disaggregation Data'!$J$315:$J$616,255),0))=0,"",INDEX('Disaggregation Data'!$L$315:$L$616,MATCH(RIGHT(X411,255),RIGHT('Disaggregation Data'!J$315:$J$616,255),0))),"")</f>
        <v/>
      </c>
      <c r="G411" s="526" t="str">
        <f t="array" ref="G411">IFERROR(IF(INDEX('Disaggregation Data'!$M$315:$M$616,MATCH(RIGHT(X411,255),RIGHT('Disaggregation Data'!$J$315:$J$616,255),0))=0,(E411/F411)*100,INDEX('Disaggregation Data'!$M$315:$M$616,MATCH(RIGHT(X411,255),RIGHT('Disaggregation Data'!J$315:$J$616,255),0))),"")</f>
        <v/>
      </c>
      <c r="H411" s="425" t="str">
        <f t="array" ref="H411">IFERROR(IF(INDEX('Disaggregation Data'!$N$315:$N$616,MATCH(RIGHT(X411,255),RIGHT('Disaggregation Data'!$J$315:$J$616,255),0))=0,"",INDEX('Disaggregation Data'!$N$315:$N$616,MATCH(RIGHT(X411,255),RIGHT('Disaggregation Data'!J$315:$J$616,255),0))),"")</f>
        <v/>
      </c>
      <c r="I411" s="527"/>
      <c r="J411" s="527"/>
      <c r="K411" s="527"/>
      <c r="L411" s="527"/>
      <c r="M411" s="527"/>
      <c r="N411" s="527"/>
      <c r="O411" s="527"/>
      <c r="P411" s="527"/>
      <c r="Q411" s="527"/>
      <c r="R411" s="527"/>
      <c r="S411" s="527"/>
      <c r="T411" s="527"/>
      <c r="U411" s="425" t="str">
        <f t="array" ref="U411">IFERROR(IF(INDEX('Disaggregation Data'!$O$315:$O$616,MATCH(RIGHT(X411,255),RIGHT('Disaggregation Data'!$J$315:$J$616,255),0))=0,"",INDEX('Disaggregation Data'!$O$315:$O$616,MATCH(RIGHT(X411,255),RIGHT('Disaggregation Data'!J$315:$J$616,255),0))),"")</f>
        <v/>
      </c>
      <c r="V411" s="459" t="str">
        <f t="array" ref="V411">IFERROR(IF(INDEX('Disaggregation Data'!$P$315:$P$616,MATCH(RIGHT(X411,255),RIGHT('Disaggregation Data'!$J$315:$J$616,255),0))=0,"",INDEX('Disaggregation Data'!$P$315:$P$616,MATCH(RIGHT(X411,255),RIGHT('Disaggregation Data'!J$315:$J$616,255),0))),"")</f>
        <v/>
      </c>
      <c r="W411" s="521"/>
      <c r="X411" s="521" t="str">
        <f t="shared" si="28"/>
        <v/>
      </c>
      <c r="Y411" s="521">
        <f t="shared" si="29"/>
        <v>44</v>
      </c>
      <c r="Z411" s="521" t="str">
        <f t="shared" si="30"/>
        <v/>
      </c>
      <c r="AA411" s="521" t="b">
        <f t="shared" si="31"/>
        <v>0</v>
      </c>
      <c r="AB411" s="521" t="s">
        <v>1927</v>
      </c>
      <c r="AC411" s="521" t="str">
        <f t="array" ref="AC411">IFERROR(IF(INDEX('Disaggregation Records'!$G$95:$G$183,MATCH(RIGHT(Z411,255),RIGHT('Disaggregation Records'!$D$95:$D$183,255),0))=0,"",INDEX('Disaggregation Records'!$G$95:$G$183,MATCH(RIGHT(Z411,255),RIGHT('Disaggregation Records'!$D$95:$D$183,255),0))),"")</f>
        <v/>
      </c>
      <c r="AD411" s="521" t="s">
        <v>781</v>
      </c>
      <c r="AE411" s="184"/>
      <c r="AF411" s="523"/>
      <c r="AG411" s="523"/>
    </row>
    <row r="412" spans="1:33" ht="37.5" customHeight="1" x14ac:dyDescent="0.25">
      <c r="A412" s="465">
        <v>9</v>
      </c>
      <c r="B412" s="517" t="str">
        <f>IFERROR(VLOOKUP(A412,'Coverage Indicators - Section D'!$A$10:$Y$42,25,FALSE),"")</f>
        <v/>
      </c>
      <c r="C412" s="518" t="str">
        <f t="array" ref="C412">IFERROR(IF(INDEX('Disaggregation Records'!$E$95:$E$183,MATCH(RIGHT(Z412,255),RIGHT('Disaggregation Records'!$D$95:$D$183,255),0))=0,"",INDEX('Disaggregation Records'!$E$95:$E$183,MATCH(RIGHT(Z412,255),RIGHT('Disaggregation Records'!$D$95:$D$183,255),0))),"")</f>
        <v/>
      </c>
      <c r="D412" s="518" t="str">
        <f t="array" ref="D412">IFERROR(IF(INDEX('Disaggregation Records'!$F$95:$F$183,MATCH(RIGHT(Z412,255),RIGHT('Disaggregation Records'!$D$95:$D$183,255),0))=0,"",INDEX('Disaggregation Records'!$F$95:$F$183,MATCH(RIGHT(Z412,255),RIGHT('Disaggregation Records'!$D$95:$D$183,255),0))),"")</f>
        <v/>
      </c>
      <c r="E412" s="524" t="str">
        <f t="array" ref="E412">IFERROR(IF(INDEX('Disaggregation Data'!$K$315:$K$616,MATCH(RIGHT(X412,255),RIGHT('Disaggregation Data'!$J$315:$J$616,255),0))=0,"",INDEX('Disaggregation Data'!$K$315:$K$616,MATCH(RIGHT(X412,255),RIGHT('Disaggregation Data'!J$315:$J$616,255),0))),"")</f>
        <v/>
      </c>
      <c r="F412" s="525" t="str">
        <f t="array" ref="F412">IFERROR(IF(INDEX('Disaggregation Data'!$L$315:$L$616,MATCH(RIGHT(X412,255),RIGHT('Disaggregation Data'!$J$315:$J$616,255),0))=0,"",INDEX('Disaggregation Data'!$L$315:$L$616,MATCH(RIGHT(X412,255),RIGHT('Disaggregation Data'!J$315:$J$616,255),0))),"")</f>
        <v/>
      </c>
      <c r="G412" s="526" t="str">
        <f t="array" ref="G412">IFERROR(IF(INDEX('Disaggregation Data'!$M$315:$M$616,MATCH(RIGHT(X412,255),RIGHT('Disaggregation Data'!$J$315:$J$616,255),0))=0,(E412/F412)*100,INDEX('Disaggregation Data'!$M$315:$M$616,MATCH(RIGHT(X412,255),RIGHT('Disaggregation Data'!J$315:$J$616,255),0))),"")</f>
        <v/>
      </c>
      <c r="H412" s="425" t="str">
        <f t="array" ref="H412">IFERROR(IF(INDEX('Disaggregation Data'!$N$315:$N$616,MATCH(RIGHT(X412,255),RIGHT('Disaggregation Data'!$J$315:$J$616,255),0))=0,"",INDEX('Disaggregation Data'!$N$315:$N$616,MATCH(RIGHT(X412,255),RIGHT('Disaggregation Data'!J$315:$J$616,255),0))),"")</f>
        <v/>
      </c>
      <c r="I412" s="527"/>
      <c r="J412" s="527"/>
      <c r="K412" s="527"/>
      <c r="L412" s="527"/>
      <c r="M412" s="527"/>
      <c r="N412" s="527"/>
      <c r="O412" s="527"/>
      <c r="P412" s="527"/>
      <c r="Q412" s="527"/>
      <c r="R412" s="527"/>
      <c r="S412" s="527"/>
      <c r="T412" s="527"/>
      <c r="U412" s="425" t="str">
        <f t="array" ref="U412">IFERROR(IF(INDEX('Disaggregation Data'!$O$315:$O$616,MATCH(RIGHT(X412,255),RIGHT('Disaggregation Data'!$J$315:$J$616,255),0))=0,"",INDEX('Disaggregation Data'!$O$315:$O$616,MATCH(RIGHT(X412,255),RIGHT('Disaggregation Data'!J$315:$J$616,255),0))),"")</f>
        <v/>
      </c>
      <c r="V412" s="459" t="str">
        <f t="array" ref="V412">IFERROR(IF(INDEX('Disaggregation Data'!$P$315:$P$616,MATCH(RIGHT(X412,255),RIGHT('Disaggregation Data'!$J$315:$J$616,255),0))=0,"",INDEX('Disaggregation Data'!$P$315:$P$616,MATCH(RIGHT(X412,255),RIGHT('Disaggregation Data'!J$315:$J$616,255),0))),"")</f>
        <v/>
      </c>
      <c r="W412" s="521"/>
      <c r="X412" s="521" t="str">
        <f t="shared" si="28"/>
        <v/>
      </c>
      <c r="Y412" s="521">
        <f t="shared" si="29"/>
        <v>45</v>
      </c>
      <c r="Z412" s="521" t="str">
        <f t="shared" si="30"/>
        <v/>
      </c>
      <c r="AA412" s="521" t="b">
        <f t="shared" si="31"/>
        <v>0</v>
      </c>
      <c r="AB412" s="521" t="s">
        <v>1928</v>
      </c>
      <c r="AC412" s="521" t="str">
        <f t="array" ref="AC412">IFERROR(IF(INDEX('Disaggregation Records'!$G$95:$G$183,MATCH(RIGHT(Z412,255),RIGHT('Disaggregation Records'!$D$95:$D$183,255),0))=0,"",INDEX('Disaggregation Records'!$G$95:$G$183,MATCH(RIGHT(Z412,255),RIGHT('Disaggregation Records'!$D$95:$D$183,255),0))),"")</f>
        <v/>
      </c>
      <c r="AD412" s="521" t="s">
        <v>781</v>
      </c>
      <c r="AE412" s="184"/>
      <c r="AF412" s="523"/>
      <c r="AG412" s="523"/>
    </row>
    <row r="413" spans="1:33" ht="37.5" customHeight="1" x14ac:dyDescent="0.25">
      <c r="A413" s="465">
        <v>9</v>
      </c>
      <c r="B413" s="517" t="str">
        <f>IFERROR(VLOOKUP(A413,'Coverage Indicators - Section D'!$A$10:$Y$42,25,FALSE),"")</f>
        <v/>
      </c>
      <c r="C413" s="518" t="str">
        <f t="array" ref="C413">IFERROR(IF(INDEX('Disaggregation Records'!$E$95:$E$183,MATCH(RIGHT(Z413,255),RIGHT('Disaggregation Records'!$D$95:$D$183,255),0))=0,"",INDEX('Disaggregation Records'!$E$95:$E$183,MATCH(RIGHT(Z413,255),RIGHT('Disaggregation Records'!$D$95:$D$183,255),0))),"")</f>
        <v/>
      </c>
      <c r="D413" s="518" t="str">
        <f t="array" ref="D413">IFERROR(IF(INDEX('Disaggregation Records'!$F$95:$F$183,MATCH(RIGHT(Z413,255),RIGHT('Disaggregation Records'!$D$95:$D$183,255),0))=0,"",INDEX('Disaggregation Records'!$F$95:$F$183,MATCH(RIGHT(Z413,255),RIGHT('Disaggregation Records'!$D$95:$D$183,255),0))),"")</f>
        <v/>
      </c>
      <c r="E413" s="524" t="str">
        <f t="array" ref="E413">IFERROR(IF(INDEX('Disaggregation Data'!$K$315:$K$616,MATCH(RIGHT(X413,255),RIGHT('Disaggregation Data'!$J$315:$J$616,255),0))=0,"",INDEX('Disaggregation Data'!$K$315:$K$616,MATCH(RIGHT(X413,255),RIGHT('Disaggregation Data'!J$315:$J$616,255),0))),"")</f>
        <v/>
      </c>
      <c r="F413" s="525" t="str">
        <f t="array" ref="F413">IFERROR(IF(INDEX('Disaggregation Data'!$L$315:$L$616,MATCH(RIGHT(X413,255),RIGHT('Disaggregation Data'!$J$315:$J$616,255),0))=0,"",INDEX('Disaggregation Data'!$L$315:$L$616,MATCH(RIGHT(X413,255),RIGHT('Disaggregation Data'!J$315:$J$616,255),0))),"")</f>
        <v/>
      </c>
      <c r="G413" s="526" t="str">
        <f t="array" ref="G413">IFERROR(IF(INDEX('Disaggregation Data'!$M$315:$M$616,MATCH(RIGHT(X413,255),RIGHT('Disaggregation Data'!$J$315:$J$616,255),0))=0,(E413/F413)*100,INDEX('Disaggregation Data'!$M$315:$M$616,MATCH(RIGHT(X413,255),RIGHT('Disaggregation Data'!J$315:$J$616,255),0))),"")</f>
        <v/>
      </c>
      <c r="H413" s="425" t="str">
        <f t="array" ref="H413">IFERROR(IF(INDEX('Disaggregation Data'!$N$315:$N$616,MATCH(RIGHT(X413,255),RIGHT('Disaggregation Data'!$J$315:$J$616,255),0))=0,"",INDEX('Disaggregation Data'!$N$315:$N$616,MATCH(RIGHT(X413,255),RIGHT('Disaggregation Data'!J$315:$J$616,255),0))),"")</f>
        <v/>
      </c>
      <c r="I413" s="527"/>
      <c r="J413" s="527"/>
      <c r="K413" s="527"/>
      <c r="L413" s="527"/>
      <c r="M413" s="527"/>
      <c r="N413" s="527"/>
      <c r="O413" s="527"/>
      <c r="P413" s="527"/>
      <c r="Q413" s="527"/>
      <c r="R413" s="527"/>
      <c r="S413" s="527"/>
      <c r="T413" s="527"/>
      <c r="U413" s="425" t="str">
        <f t="array" ref="U413">IFERROR(IF(INDEX('Disaggregation Data'!$O$315:$O$616,MATCH(RIGHT(X413,255),RIGHT('Disaggregation Data'!$J$315:$J$616,255),0))=0,"",INDEX('Disaggregation Data'!$O$315:$O$616,MATCH(RIGHT(X413,255),RIGHT('Disaggregation Data'!J$315:$J$616,255),0))),"")</f>
        <v/>
      </c>
      <c r="V413" s="459" t="str">
        <f t="array" ref="V413">IFERROR(IF(INDEX('Disaggregation Data'!$P$315:$P$616,MATCH(RIGHT(X413,255),RIGHT('Disaggregation Data'!$J$315:$J$616,255),0))=0,"",INDEX('Disaggregation Data'!$P$315:$P$616,MATCH(RIGHT(X413,255),RIGHT('Disaggregation Data'!J$315:$J$616,255),0))),"")</f>
        <v/>
      </c>
      <c r="W413" s="521"/>
      <c r="X413" s="521" t="str">
        <f t="shared" si="28"/>
        <v/>
      </c>
      <c r="Y413" s="521">
        <f t="shared" si="29"/>
        <v>46</v>
      </c>
      <c r="Z413" s="521" t="str">
        <f t="shared" si="30"/>
        <v/>
      </c>
      <c r="AA413" s="521" t="b">
        <f t="shared" si="31"/>
        <v>0</v>
      </c>
      <c r="AB413" s="521" t="s">
        <v>1929</v>
      </c>
      <c r="AC413" s="521" t="str">
        <f t="array" ref="AC413">IFERROR(IF(INDEX('Disaggregation Records'!$G$95:$G$183,MATCH(RIGHT(Z413,255),RIGHT('Disaggregation Records'!$D$95:$D$183,255),0))=0,"",INDEX('Disaggregation Records'!$G$95:$G$183,MATCH(RIGHT(Z413,255),RIGHT('Disaggregation Records'!$D$95:$D$183,255),0))),"")</f>
        <v/>
      </c>
      <c r="AD413" s="521" t="s">
        <v>781</v>
      </c>
      <c r="AE413" s="184"/>
      <c r="AF413" s="523"/>
      <c r="AG413" s="523"/>
    </row>
    <row r="414" spans="1:33" ht="37.5" customHeight="1" x14ac:dyDescent="0.25">
      <c r="A414" s="465">
        <v>9</v>
      </c>
      <c r="B414" s="517" t="str">
        <f>IFERROR(VLOOKUP(A414,'Coverage Indicators - Section D'!$A$10:$Y$42,25,FALSE),"")</f>
        <v/>
      </c>
      <c r="C414" s="518" t="str">
        <f t="array" ref="C414">IFERROR(IF(INDEX('Disaggregation Records'!$E$95:$E$183,MATCH(RIGHT(Z414,255),RIGHT('Disaggregation Records'!$D$95:$D$183,255),0))=0,"",INDEX('Disaggregation Records'!$E$95:$E$183,MATCH(RIGHT(Z414,255),RIGHT('Disaggregation Records'!$D$95:$D$183,255),0))),"")</f>
        <v/>
      </c>
      <c r="D414" s="518" t="str">
        <f t="array" ref="D414">IFERROR(IF(INDEX('Disaggregation Records'!$F$95:$F$183,MATCH(RIGHT(Z414,255),RIGHT('Disaggregation Records'!$D$95:$D$183,255),0))=0,"",INDEX('Disaggregation Records'!$F$95:$F$183,MATCH(RIGHT(Z414,255),RIGHT('Disaggregation Records'!$D$95:$D$183,255),0))),"")</f>
        <v/>
      </c>
      <c r="E414" s="524" t="str">
        <f t="array" ref="E414">IFERROR(IF(INDEX('Disaggregation Data'!$K$315:$K$616,MATCH(RIGHT(X414,255),RIGHT('Disaggregation Data'!$J$315:$J$616,255),0))=0,"",INDEX('Disaggregation Data'!$K$315:$K$616,MATCH(RIGHT(X414,255),RIGHT('Disaggregation Data'!J$315:$J$616,255),0))),"")</f>
        <v/>
      </c>
      <c r="F414" s="525" t="str">
        <f t="array" ref="F414">IFERROR(IF(INDEX('Disaggregation Data'!$L$315:$L$616,MATCH(RIGHT(X414,255),RIGHT('Disaggregation Data'!$J$315:$J$616,255),0))=0,"",INDEX('Disaggregation Data'!$L$315:$L$616,MATCH(RIGHT(X414,255),RIGHT('Disaggregation Data'!J$315:$J$616,255),0))),"")</f>
        <v/>
      </c>
      <c r="G414" s="526" t="str">
        <f t="array" ref="G414">IFERROR(IF(INDEX('Disaggregation Data'!$M$315:$M$616,MATCH(RIGHT(X414,255),RIGHT('Disaggregation Data'!$J$315:$J$616,255),0))=0,(E414/F414)*100,INDEX('Disaggregation Data'!$M$315:$M$616,MATCH(RIGHT(X414,255),RIGHT('Disaggregation Data'!J$315:$J$616,255),0))),"")</f>
        <v/>
      </c>
      <c r="H414" s="425" t="str">
        <f t="array" ref="H414">IFERROR(IF(INDEX('Disaggregation Data'!$N$315:$N$616,MATCH(RIGHT(X414,255),RIGHT('Disaggregation Data'!$J$315:$J$616,255),0))=0,"",INDEX('Disaggregation Data'!$N$315:$N$616,MATCH(RIGHT(X414,255),RIGHT('Disaggregation Data'!J$315:$J$616,255),0))),"")</f>
        <v/>
      </c>
      <c r="I414" s="527"/>
      <c r="J414" s="527"/>
      <c r="K414" s="527"/>
      <c r="L414" s="527"/>
      <c r="M414" s="527"/>
      <c r="N414" s="527"/>
      <c r="O414" s="527"/>
      <c r="P414" s="527"/>
      <c r="Q414" s="527"/>
      <c r="R414" s="527"/>
      <c r="S414" s="527"/>
      <c r="T414" s="527"/>
      <c r="U414" s="425" t="str">
        <f t="array" ref="U414">IFERROR(IF(INDEX('Disaggregation Data'!$O$315:$O$616,MATCH(RIGHT(X414,255),RIGHT('Disaggregation Data'!$J$315:$J$616,255),0))=0,"",INDEX('Disaggregation Data'!$O$315:$O$616,MATCH(RIGHT(X414,255),RIGHT('Disaggregation Data'!J$315:$J$616,255),0))),"")</f>
        <v/>
      </c>
      <c r="V414" s="459" t="str">
        <f t="array" ref="V414">IFERROR(IF(INDEX('Disaggregation Data'!$P$315:$P$616,MATCH(RIGHT(X414,255),RIGHT('Disaggregation Data'!$J$315:$J$616,255),0))=0,"",INDEX('Disaggregation Data'!$P$315:$P$616,MATCH(RIGHT(X414,255),RIGHT('Disaggregation Data'!J$315:$J$616,255),0))),"")</f>
        <v/>
      </c>
      <c r="W414" s="521"/>
      <c r="X414" s="521" t="str">
        <f t="shared" si="28"/>
        <v/>
      </c>
      <c r="Y414" s="521">
        <f t="shared" si="29"/>
        <v>47</v>
      </c>
      <c r="Z414" s="521" t="str">
        <f t="shared" si="30"/>
        <v/>
      </c>
      <c r="AA414" s="521" t="b">
        <f t="shared" si="31"/>
        <v>0</v>
      </c>
      <c r="AB414" s="521" t="s">
        <v>1930</v>
      </c>
      <c r="AC414" s="521" t="str">
        <f t="array" ref="AC414">IFERROR(IF(INDEX('Disaggregation Records'!$G$95:$G$183,MATCH(RIGHT(Z414,255),RIGHT('Disaggregation Records'!$D$95:$D$183,255),0))=0,"",INDEX('Disaggregation Records'!$G$95:$G$183,MATCH(RIGHT(Z414,255),RIGHT('Disaggregation Records'!$D$95:$D$183,255),0))),"")</f>
        <v/>
      </c>
      <c r="AD414" s="521" t="s">
        <v>781</v>
      </c>
      <c r="AE414" s="184"/>
      <c r="AF414" s="523"/>
      <c r="AG414" s="523"/>
    </row>
    <row r="415" spans="1:33" ht="37.5" customHeight="1" x14ac:dyDescent="0.25">
      <c r="A415" s="465">
        <v>9</v>
      </c>
      <c r="B415" s="517" t="str">
        <f>IFERROR(VLOOKUP(A415,'Coverage Indicators - Section D'!$A$10:$Y$42,25,FALSE),"")</f>
        <v/>
      </c>
      <c r="C415" s="518" t="str">
        <f t="array" ref="C415">IFERROR(IF(INDEX('Disaggregation Records'!$E$95:$E$183,MATCH(RIGHT(Z415,255),RIGHT('Disaggregation Records'!$D$95:$D$183,255),0))=0,"",INDEX('Disaggregation Records'!$E$95:$E$183,MATCH(RIGHT(Z415,255),RIGHT('Disaggregation Records'!$D$95:$D$183,255),0))),"")</f>
        <v/>
      </c>
      <c r="D415" s="518" t="str">
        <f t="array" ref="D415">IFERROR(IF(INDEX('Disaggregation Records'!$F$95:$F$183,MATCH(RIGHT(Z415,255),RIGHT('Disaggregation Records'!$D$95:$D$183,255),0))=0,"",INDEX('Disaggregation Records'!$F$95:$F$183,MATCH(RIGHT(Z415,255),RIGHT('Disaggregation Records'!$D$95:$D$183,255),0))),"")</f>
        <v/>
      </c>
      <c r="E415" s="524" t="str">
        <f t="array" ref="E415">IFERROR(IF(INDEX('Disaggregation Data'!$K$315:$K$616,MATCH(RIGHT(X415,255),RIGHT('Disaggregation Data'!$J$315:$J$616,255),0))=0,"",INDEX('Disaggregation Data'!$K$315:$K$616,MATCH(RIGHT(X415,255),RIGHT('Disaggregation Data'!J$315:$J$616,255),0))),"")</f>
        <v/>
      </c>
      <c r="F415" s="525" t="str">
        <f t="array" ref="F415">IFERROR(IF(INDEX('Disaggregation Data'!$L$315:$L$616,MATCH(RIGHT(X415,255),RIGHT('Disaggregation Data'!$J$315:$J$616,255),0))=0,"",INDEX('Disaggregation Data'!$L$315:$L$616,MATCH(RIGHT(X415,255),RIGHT('Disaggregation Data'!J$315:$J$616,255),0))),"")</f>
        <v/>
      </c>
      <c r="G415" s="526" t="str">
        <f t="array" ref="G415">IFERROR(IF(INDEX('Disaggregation Data'!$M$315:$M$616,MATCH(RIGHT(X415,255),RIGHT('Disaggregation Data'!$J$315:$J$616,255),0))=0,(E415/F415)*100,INDEX('Disaggregation Data'!$M$315:$M$616,MATCH(RIGHT(X415,255),RIGHT('Disaggregation Data'!J$315:$J$616,255),0))),"")</f>
        <v/>
      </c>
      <c r="H415" s="425" t="str">
        <f t="array" ref="H415">IFERROR(IF(INDEX('Disaggregation Data'!$N$315:$N$616,MATCH(RIGHT(X415,255),RIGHT('Disaggregation Data'!$J$315:$J$616,255),0))=0,"",INDEX('Disaggregation Data'!$N$315:$N$616,MATCH(RIGHT(X415,255),RIGHT('Disaggregation Data'!J$315:$J$616,255),0))),"")</f>
        <v/>
      </c>
      <c r="I415" s="527"/>
      <c r="J415" s="527"/>
      <c r="K415" s="527"/>
      <c r="L415" s="527"/>
      <c r="M415" s="527"/>
      <c r="N415" s="527"/>
      <c r="O415" s="527"/>
      <c r="P415" s="527"/>
      <c r="Q415" s="527"/>
      <c r="R415" s="527"/>
      <c r="S415" s="527"/>
      <c r="T415" s="527"/>
      <c r="U415" s="425" t="str">
        <f t="array" ref="U415">IFERROR(IF(INDEX('Disaggregation Data'!$O$315:$O$616,MATCH(RIGHT(X415,255),RIGHT('Disaggregation Data'!$J$315:$J$616,255),0))=0,"",INDEX('Disaggregation Data'!$O$315:$O$616,MATCH(RIGHT(X415,255),RIGHT('Disaggregation Data'!J$315:$J$616,255),0))),"")</f>
        <v/>
      </c>
      <c r="V415" s="459" t="str">
        <f t="array" ref="V415">IFERROR(IF(INDEX('Disaggregation Data'!$P$315:$P$616,MATCH(RIGHT(X415,255),RIGHT('Disaggregation Data'!$J$315:$J$616,255),0))=0,"",INDEX('Disaggregation Data'!$P$315:$P$616,MATCH(RIGHT(X415,255),RIGHT('Disaggregation Data'!J$315:$J$616,255),0))),"")</f>
        <v/>
      </c>
      <c r="W415" s="521"/>
      <c r="X415" s="521" t="str">
        <f t="shared" si="28"/>
        <v/>
      </c>
      <c r="Y415" s="521">
        <f t="shared" si="29"/>
        <v>48</v>
      </c>
      <c r="Z415" s="521" t="str">
        <f t="shared" si="30"/>
        <v/>
      </c>
      <c r="AA415" s="521" t="b">
        <f t="shared" si="31"/>
        <v>0</v>
      </c>
      <c r="AB415" s="521" t="s">
        <v>1931</v>
      </c>
      <c r="AC415" s="521" t="str">
        <f t="array" ref="AC415">IFERROR(IF(INDEX('Disaggregation Records'!$G$95:$G$183,MATCH(RIGHT(Z415,255),RIGHT('Disaggregation Records'!$D$95:$D$183,255),0))=0,"",INDEX('Disaggregation Records'!$G$95:$G$183,MATCH(RIGHT(Z415,255),RIGHT('Disaggregation Records'!$D$95:$D$183,255),0))),"")</f>
        <v/>
      </c>
      <c r="AD415" s="521" t="s">
        <v>781</v>
      </c>
      <c r="AE415" s="184"/>
      <c r="AF415" s="523"/>
      <c r="AG415" s="523"/>
    </row>
    <row r="416" spans="1:33" ht="37.5" customHeight="1" x14ac:dyDescent="0.25">
      <c r="A416" s="465">
        <v>9</v>
      </c>
      <c r="B416" s="517" t="str">
        <f>IFERROR(VLOOKUP(A416,'Coverage Indicators - Section D'!$A$10:$Y$42,25,FALSE),"")</f>
        <v/>
      </c>
      <c r="C416" s="518" t="str">
        <f t="array" ref="C416">IFERROR(IF(INDEX('Disaggregation Records'!$E$95:$E$183,MATCH(RIGHT(Z416,255),RIGHT('Disaggregation Records'!$D$95:$D$183,255),0))=0,"",INDEX('Disaggregation Records'!$E$95:$E$183,MATCH(RIGHT(Z416,255),RIGHT('Disaggregation Records'!$D$95:$D$183,255),0))),"")</f>
        <v/>
      </c>
      <c r="D416" s="518" t="str">
        <f t="array" ref="D416">IFERROR(IF(INDEX('Disaggregation Records'!$F$95:$F$183,MATCH(RIGHT(Z416,255),RIGHT('Disaggregation Records'!$D$95:$D$183,255),0))=0,"",INDEX('Disaggregation Records'!$F$95:$F$183,MATCH(RIGHT(Z416,255),RIGHT('Disaggregation Records'!$D$95:$D$183,255),0))),"")</f>
        <v/>
      </c>
      <c r="E416" s="524" t="str">
        <f t="array" ref="E416">IFERROR(IF(INDEX('Disaggregation Data'!$K$315:$K$616,MATCH(RIGHT(X416,255),RIGHT('Disaggregation Data'!$J$315:$J$616,255),0))=0,"",INDEX('Disaggregation Data'!$K$315:$K$616,MATCH(RIGHT(X416,255),RIGHT('Disaggregation Data'!J$315:$J$616,255),0))),"")</f>
        <v/>
      </c>
      <c r="F416" s="525" t="str">
        <f t="array" ref="F416">IFERROR(IF(INDEX('Disaggregation Data'!$L$315:$L$616,MATCH(RIGHT(X416,255),RIGHT('Disaggregation Data'!$J$315:$J$616,255),0))=0,"",INDEX('Disaggregation Data'!$L$315:$L$616,MATCH(RIGHT(X416,255),RIGHT('Disaggregation Data'!J$315:$J$616,255),0))),"")</f>
        <v/>
      </c>
      <c r="G416" s="526" t="str">
        <f t="array" ref="G416">IFERROR(IF(INDEX('Disaggregation Data'!$M$315:$M$616,MATCH(RIGHT(X416,255),RIGHT('Disaggregation Data'!$J$315:$J$616,255),0))=0,(E416/F416)*100,INDEX('Disaggregation Data'!$M$315:$M$616,MATCH(RIGHT(X416,255),RIGHT('Disaggregation Data'!J$315:$J$616,255),0))),"")</f>
        <v/>
      </c>
      <c r="H416" s="425" t="str">
        <f t="array" ref="H416">IFERROR(IF(INDEX('Disaggregation Data'!$N$315:$N$616,MATCH(RIGHT(X416,255),RIGHT('Disaggregation Data'!$J$315:$J$616,255),0))=0,"",INDEX('Disaggregation Data'!$N$315:$N$616,MATCH(RIGHT(X416,255),RIGHT('Disaggregation Data'!J$315:$J$616,255),0))),"")</f>
        <v/>
      </c>
      <c r="I416" s="527"/>
      <c r="J416" s="527"/>
      <c r="K416" s="527"/>
      <c r="L416" s="527"/>
      <c r="M416" s="527"/>
      <c r="N416" s="527"/>
      <c r="O416" s="527"/>
      <c r="P416" s="527"/>
      <c r="Q416" s="527"/>
      <c r="R416" s="527"/>
      <c r="S416" s="527"/>
      <c r="T416" s="527"/>
      <c r="U416" s="425" t="str">
        <f t="array" ref="U416">IFERROR(IF(INDEX('Disaggregation Data'!$O$315:$O$616,MATCH(RIGHT(X416,255),RIGHT('Disaggregation Data'!$J$315:$J$616,255),0))=0,"",INDEX('Disaggregation Data'!$O$315:$O$616,MATCH(RIGHT(X416,255),RIGHT('Disaggregation Data'!J$315:$J$616,255),0))),"")</f>
        <v/>
      </c>
      <c r="V416" s="459" t="str">
        <f t="array" ref="V416">IFERROR(IF(INDEX('Disaggregation Data'!$P$315:$P$616,MATCH(RIGHT(X416,255),RIGHT('Disaggregation Data'!$J$315:$J$616,255),0))=0,"",INDEX('Disaggregation Data'!$P$315:$P$616,MATCH(RIGHT(X416,255),RIGHT('Disaggregation Data'!J$315:$J$616,255),0))),"")</f>
        <v/>
      </c>
      <c r="W416" s="521"/>
      <c r="X416" s="521" t="str">
        <f t="shared" si="28"/>
        <v/>
      </c>
      <c r="Y416" s="521">
        <f t="shared" si="29"/>
        <v>49</v>
      </c>
      <c r="Z416" s="521" t="str">
        <f t="shared" si="30"/>
        <v/>
      </c>
      <c r="AA416" s="521" t="b">
        <f t="shared" si="31"/>
        <v>0</v>
      </c>
      <c r="AB416" s="521" t="s">
        <v>1932</v>
      </c>
      <c r="AC416" s="521" t="str">
        <f t="array" ref="AC416">IFERROR(IF(INDEX('Disaggregation Records'!$G$95:$G$183,MATCH(RIGHT(Z416,255),RIGHT('Disaggregation Records'!$D$95:$D$183,255),0))=0,"",INDEX('Disaggregation Records'!$G$95:$G$183,MATCH(RIGHT(Z416,255),RIGHT('Disaggregation Records'!$D$95:$D$183,255),0))),"")</f>
        <v/>
      </c>
      <c r="AD416" s="521" t="s">
        <v>781</v>
      </c>
      <c r="AE416" s="184"/>
      <c r="AF416" s="523"/>
      <c r="AG416" s="523"/>
    </row>
    <row r="417" spans="1:33" ht="37.5" customHeight="1" x14ac:dyDescent="0.25">
      <c r="A417" s="465">
        <v>10</v>
      </c>
      <c r="B417" s="517" t="str">
        <f>IFERROR(VLOOKUP(A417,'Coverage Indicators - Section D'!$A$10:$Y$42,25,FALSE),"")</f>
        <v/>
      </c>
      <c r="C417" s="518" t="str">
        <f t="array" ref="C417">IFERROR(IF(INDEX('Disaggregation Records'!$E$95:$E$183,MATCH(RIGHT(Z417,255),RIGHT('Disaggregation Records'!$D$95:$D$183,255),0))=0,"",INDEX('Disaggregation Records'!$E$95:$E$183,MATCH(RIGHT(Z417,255),RIGHT('Disaggregation Records'!$D$95:$D$183,255),0))),"")</f>
        <v/>
      </c>
      <c r="D417" s="518" t="str">
        <f t="array" ref="D417">IFERROR(IF(INDEX('Disaggregation Records'!$F$95:$F$183,MATCH(RIGHT(Z417,255),RIGHT('Disaggregation Records'!$D$95:$D$183,255),0))=0,"",INDEX('Disaggregation Records'!$F$95:$F$183,MATCH(RIGHT(Z417,255),RIGHT('Disaggregation Records'!$D$95:$D$183,255),0))),"")</f>
        <v/>
      </c>
      <c r="E417" s="524" t="str">
        <f t="array" ref="E417">IFERROR(IF(INDEX('Disaggregation Data'!$K$315:$K$616,MATCH(RIGHT(X417,255),RIGHT('Disaggregation Data'!$J$315:$J$616,255),0))=0,"",INDEX('Disaggregation Data'!$K$315:$K$616,MATCH(RIGHT(X417,255),RIGHT('Disaggregation Data'!J$315:$J$616,255),0))),"")</f>
        <v/>
      </c>
      <c r="F417" s="525" t="str">
        <f t="array" ref="F417">IFERROR(IF(INDEX('Disaggregation Data'!$L$315:$L$616,MATCH(RIGHT(X417,255),RIGHT('Disaggregation Data'!$J$315:$J$616,255),0))=0,"",INDEX('Disaggregation Data'!$L$315:$L$616,MATCH(RIGHT(X417,255),RIGHT('Disaggregation Data'!J$315:$J$616,255),0))),"")</f>
        <v/>
      </c>
      <c r="G417" s="526" t="str">
        <f t="array" ref="G417">IFERROR(IF(INDEX('Disaggregation Data'!$M$315:$M$616,MATCH(RIGHT(X417,255),RIGHT('Disaggregation Data'!$J$315:$J$616,255),0))=0,(E417/F417)*100,INDEX('Disaggregation Data'!$M$315:$M$616,MATCH(RIGHT(X417,255),RIGHT('Disaggregation Data'!J$315:$J$616,255),0))),"")</f>
        <v/>
      </c>
      <c r="H417" s="425" t="str">
        <f t="array" ref="H417">IFERROR(IF(INDEX('Disaggregation Data'!$N$315:$N$616,MATCH(RIGHT(X417,255),RIGHT('Disaggregation Data'!$J$315:$J$616,255),0))=0,"",INDEX('Disaggregation Data'!$N$315:$N$616,MATCH(RIGHT(X417,255),RIGHT('Disaggregation Data'!J$315:$J$616,255),0))),"")</f>
        <v/>
      </c>
      <c r="I417" s="527"/>
      <c r="J417" s="527"/>
      <c r="K417" s="527"/>
      <c r="L417" s="527"/>
      <c r="M417" s="527"/>
      <c r="N417" s="527"/>
      <c r="O417" s="527"/>
      <c r="P417" s="527"/>
      <c r="Q417" s="527"/>
      <c r="R417" s="527"/>
      <c r="S417" s="527"/>
      <c r="T417" s="527"/>
      <c r="U417" s="425" t="str">
        <f t="array" ref="U417">IFERROR(IF(INDEX('Disaggregation Data'!$O$315:$O$616,MATCH(RIGHT(X417,255),RIGHT('Disaggregation Data'!$J$315:$J$616,255),0))=0,"",INDEX('Disaggregation Data'!$O$315:$O$616,MATCH(RIGHT(X417,255),RIGHT('Disaggregation Data'!J$315:$J$616,255),0))),"")</f>
        <v/>
      </c>
      <c r="V417" s="459" t="str">
        <f t="array" ref="V417">IFERROR(IF(INDEX('Disaggregation Data'!$P$315:$P$616,MATCH(RIGHT(X417,255),RIGHT('Disaggregation Data'!$J$315:$J$616,255),0))=0,"",INDEX('Disaggregation Data'!$P$315:$P$616,MATCH(RIGHT(X417,255),RIGHT('Disaggregation Data'!J$315:$J$616,255),0))),"")</f>
        <v/>
      </c>
      <c r="W417" s="521"/>
      <c r="X417" s="521" t="str">
        <f t="shared" si="28"/>
        <v/>
      </c>
      <c r="Y417" s="521">
        <f t="shared" si="29"/>
        <v>50</v>
      </c>
      <c r="Z417" s="521" t="str">
        <f t="shared" si="30"/>
        <v/>
      </c>
      <c r="AA417" s="521" t="b">
        <f t="shared" si="31"/>
        <v>0</v>
      </c>
      <c r="AB417" s="521" t="s">
        <v>1933</v>
      </c>
      <c r="AC417" s="521" t="str">
        <f t="array" ref="AC417">IFERROR(IF(INDEX('Disaggregation Records'!$G$95:$G$183,MATCH(RIGHT(Z417,255),RIGHT('Disaggregation Records'!$D$95:$D$183,255),0))=0,"",INDEX('Disaggregation Records'!$G$95:$G$183,MATCH(RIGHT(Z417,255),RIGHT('Disaggregation Records'!$D$95:$D$183,255),0))),"")</f>
        <v/>
      </c>
      <c r="AD417" s="521" t="s">
        <v>782</v>
      </c>
      <c r="AE417" s="184"/>
      <c r="AF417" s="523"/>
      <c r="AG417" s="523"/>
    </row>
    <row r="418" spans="1:33" ht="37.5" customHeight="1" x14ac:dyDescent="0.25">
      <c r="A418" s="465">
        <v>10</v>
      </c>
      <c r="B418" s="517" t="str">
        <f>IFERROR(VLOOKUP(A418,'Coverage Indicators - Section D'!$A$10:$Y$42,25,FALSE),"")</f>
        <v/>
      </c>
      <c r="C418" s="518" t="str">
        <f t="array" ref="C418">IFERROR(IF(INDEX('Disaggregation Records'!$E$95:$E$183,MATCH(RIGHT(Z418,255),RIGHT('Disaggregation Records'!$D$95:$D$183,255),0))=0,"",INDEX('Disaggregation Records'!$E$95:$E$183,MATCH(RIGHT(Z418,255),RIGHT('Disaggregation Records'!$D$95:$D$183,255),0))),"")</f>
        <v/>
      </c>
      <c r="D418" s="518" t="str">
        <f t="array" ref="D418">IFERROR(IF(INDEX('Disaggregation Records'!$F$95:$F$183,MATCH(RIGHT(Z418,255),RIGHT('Disaggregation Records'!$D$95:$D$183,255),0))=0,"",INDEX('Disaggregation Records'!$F$95:$F$183,MATCH(RIGHT(Z418,255),RIGHT('Disaggregation Records'!$D$95:$D$183,255),0))),"")</f>
        <v/>
      </c>
      <c r="E418" s="524" t="str">
        <f t="array" ref="E418">IFERROR(IF(INDEX('Disaggregation Data'!$K$315:$K$616,MATCH(RIGHT(X418,255),RIGHT('Disaggregation Data'!$J$315:$J$616,255),0))=0,"",INDEX('Disaggregation Data'!$K$315:$K$616,MATCH(RIGHT(X418,255),RIGHT('Disaggregation Data'!J$315:$J$616,255),0))),"")</f>
        <v/>
      </c>
      <c r="F418" s="525" t="str">
        <f t="array" ref="F418">IFERROR(IF(INDEX('Disaggregation Data'!$L$315:$L$616,MATCH(RIGHT(X418,255),RIGHT('Disaggregation Data'!$J$315:$J$616,255),0))=0,"",INDEX('Disaggregation Data'!$L$315:$L$616,MATCH(RIGHT(X418,255),RIGHT('Disaggregation Data'!J$315:$J$616,255),0))),"")</f>
        <v/>
      </c>
      <c r="G418" s="526" t="str">
        <f t="array" ref="G418">IFERROR(IF(INDEX('Disaggregation Data'!$M$315:$M$616,MATCH(RIGHT(X418,255),RIGHT('Disaggregation Data'!$J$315:$J$616,255),0))=0,(E418/F418)*100,INDEX('Disaggregation Data'!$M$315:$M$616,MATCH(RIGHT(X418,255),RIGHT('Disaggregation Data'!J$315:$J$616,255),0))),"")</f>
        <v/>
      </c>
      <c r="H418" s="425" t="str">
        <f t="array" ref="H418">IFERROR(IF(INDEX('Disaggregation Data'!$N$315:$N$616,MATCH(RIGHT(X418,255),RIGHT('Disaggregation Data'!$J$315:$J$616,255),0))=0,"",INDEX('Disaggregation Data'!$N$315:$N$616,MATCH(RIGHT(X418,255),RIGHT('Disaggregation Data'!J$315:$J$616,255),0))),"")</f>
        <v/>
      </c>
      <c r="I418" s="527"/>
      <c r="J418" s="527"/>
      <c r="K418" s="527"/>
      <c r="L418" s="527"/>
      <c r="M418" s="527"/>
      <c r="N418" s="527"/>
      <c r="O418" s="527"/>
      <c r="P418" s="527"/>
      <c r="Q418" s="527"/>
      <c r="R418" s="527"/>
      <c r="S418" s="527"/>
      <c r="T418" s="527"/>
      <c r="U418" s="425" t="str">
        <f t="array" ref="U418">IFERROR(IF(INDEX('Disaggregation Data'!$O$315:$O$616,MATCH(RIGHT(X418,255),RIGHT('Disaggregation Data'!$J$315:$J$616,255),0))=0,"",INDEX('Disaggregation Data'!$O$315:$O$616,MATCH(RIGHT(X418,255),RIGHT('Disaggregation Data'!J$315:$J$616,255),0))),"")</f>
        <v/>
      </c>
      <c r="V418" s="459" t="str">
        <f t="array" ref="V418">IFERROR(IF(INDEX('Disaggregation Data'!$P$315:$P$616,MATCH(RIGHT(X418,255),RIGHT('Disaggregation Data'!$J$315:$J$616,255),0))=0,"",INDEX('Disaggregation Data'!$P$315:$P$616,MATCH(RIGHT(X418,255),RIGHT('Disaggregation Data'!J$315:$J$616,255),0))),"")</f>
        <v/>
      </c>
      <c r="W418" s="521"/>
      <c r="X418" s="521" t="str">
        <f t="shared" si="28"/>
        <v/>
      </c>
      <c r="Y418" s="521">
        <f t="shared" si="29"/>
        <v>51</v>
      </c>
      <c r="Z418" s="521" t="str">
        <f t="shared" si="30"/>
        <v/>
      </c>
      <c r="AA418" s="521" t="b">
        <f t="shared" si="31"/>
        <v>0</v>
      </c>
      <c r="AB418" s="521" t="s">
        <v>1934</v>
      </c>
      <c r="AC418" s="521" t="str">
        <f t="array" ref="AC418">IFERROR(IF(INDEX('Disaggregation Records'!$G$95:$G$183,MATCH(RIGHT(Z418,255),RIGHT('Disaggregation Records'!$D$95:$D$183,255),0))=0,"",INDEX('Disaggregation Records'!$G$95:$G$183,MATCH(RIGHT(Z418,255),RIGHT('Disaggregation Records'!$D$95:$D$183,255),0))),"")</f>
        <v/>
      </c>
      <c r="AD418" s="521" t="s">
        <v>782</v>
      </c>
      <c r="AE418" s="184"/>
      <c r="AF418" s="523"/>
      <c r="AG418" s="523"/>
    </row>
    <row r="419" spans="1:33" ht="37.5" customHeight="1" x14ac:dyDescent="0.25">
      <c r="A419" s="465">
        <v>10</v>
      </c>
      <c r="B419" s="517" t="str">
        <f>IFERROR(VLOOKUP(A419,'Coverage Indicators - Section D'!$A$10:$Y$42,25,FALSE),"")</f>
        <v/>
      </c>
      <c r="C419" s="518" t="str">
        <f t="array" ref="C419">IFERROR(IF(INDEX('Disaggregation Records'!$E$95:$E$183,MATCH(RIGHT(Z419,255),RIGHT('Disaggregation Records'!$D$95:$D$183,255),0))=0,"",INDEX('Disaggregation Records'!$E$95:$E$183,MATCH(RIGHT(Z419,255),RIGHT('Disaggregation Records'!$D$95:$D$183,255),0))),"")</f>
        <v/>
      </c>
      <c r="D419" s="518" t="str">
        <f t="array" ref="D419">IFERROR(IF(INDEX('Disaggregation Records'!$F$95:$F$183,MATCH(RIGHT(Z419,255),RIGHT('Disaggregation Records'!$D$95:$D$183,255),0))=0,"",INDEX('Disaggregation Records'!$F$95:$F$183,MATCH(RIGHT(Z419,255),RIGHT('Disaggregation Records'!$D$95:$D$183,255),0))),"")</f>
        <v/>
      </c>
      <c r="E419" s="524" t="str">
        <f t="array" ref="E419">IFERROR(IF(INDEX('Disaggregation Data'!$K$315:$K$616,MATCH(RIGHT(X419,255),RIGHT('Disaggregation Data'!$J$315:$J$616,255),0))=0,"",INDEX('Disaggregation Data'!$K$315:$K$616,MATCH(RIGHT(X419,255),RIGHT('Disaggregation Data'!J$315:$J$616,255),0))),"")</f>
        <v/>
      </c>
      <c r="F419" s="525" t="str">
        <f t="array" ref="F419">IFERROR(IF(INDEX('Disaggregation Data'!$L$315:$L$616,MATCH(RIGHT(X419,255),RIGHT('Disaggregation Data'!$J$315:$J$616,255),0))=0,"",INDEX('Disaggregation Data'!$L$315:$L$616,MATCH(RIGHT(X419,255),RIGHT('Disaggregation Data'!J$315:$J$616,255),0))),"")</f>
        <v/>
      </c>
      <c r="G419" s="526" t="str">
        <f t="array" ref="G419">IFERROR(IF(INDEX('Disaggregation Data'!$M$315:$M$616,MATCH(RIGHT(X419,255),RIGHT('Disaggregation Data'!$J$315:$J$616,255),0))=0,(E419/F419)*100,INDEX('Disaggregation Data'!$M$315:$M$616,MATCH(RIGHT(X419,255),RIGHT('Disaggregation Data'!J$315:$J$616,255),0))),"")</f>
        <v/>
      </c>
      <c r="H419" s="425" t="str">
        <f t="array" ref="H419">IFERROR(IF(INDEX('Disaggregation Data'!$N$315:$N$616,MATCH(RIGHT(X419,255),RIGHT('Disaggregation Data'!$J$315:$J$616,255),0))=0,"",INDEX('Disaggregation Data'!$N$315:$N$616,MATCH(RIGHT(X419,255),RIGHT('Disaggregation Data'!J$315:$J$616,255),0))),"")</f>
        <v/>
      </c>
      <c r="I419" s="527"/>
      <c r="J419" s="527"/>
      <c r="K419" s="527"/>
      <c r="L419" s="527"/>
      <c r="M419" s="527"/>
      <c r="N419" s="527"/>
      <c r="O419" s="527"/>
      <c r="P419" s="527"/>
      <c r="Q419" s="527"/>
      <c r="R419" s="527"/>
      <c r="S419" s="527"/>
      <c r="T419" s="527"/>
      <c r="U419" s="425" t="str">
        <f t="array" ref="U419">IFERROR(IF(INDEX('Disaggregation Data'!$O$315:$O$616,MATCH(RIGHT(X419,255),RIGHT('Disaggregation Data'!$J$315:$J$616,255),0))=0,"",INDEX('Disaggregation Data'!$O$315:$O$616,MATCH(RIGHT(X419,255),RIGHT('Disaggregation Data'!J$315:$J$616,255),0))),"")</f>
        <v/>
      </c>
      <c r="V419" s="459" t="str">
        <f t="array" ref="V419">IFERROR(IF(INDEX('Disaggregation Data'!$P$315:$P$616,MATCH(RIGHT(X419,255),RIGHT('Disaggregation Data'!$J$315:$J$616,255),0))=0,"",INDEX('Disaggregation Data'!$P$315:$P$616,MATCH(RIGHT(X419,255),RIGHT('Disaggregation Data'!J$315:$J$616,255),0))),"")</f>
        <v/>
      </c>
      <c r="W419" s="521"/>
      <c r="X419" s="521" t="str">
        <f t="shared" si="28"/>
        <v/>
      </c>
      <c r="Y419" s="521">
        <f t="shared" si="29"/>
        <v>52</v>
      </c>
      <c r="Z419" s="521" t="str">
        <f t="shared" si="30"/>
        <v/>
      </c>
      <c r="AA419" s="521" t="b">
        <f t="shared" si="31"/>
        <v>0</v>
      </c>
      <c r="AB419" s="521" t="s">
        <v>1935</v>
      </c>
      <c r="AC419" s="521" t="str">
        <f t="array" ref="AC419">IFERROR(IF(INDEX('Disaggregation Records'!$G$95:$G$183,MATCH(RIGHT(Z419,255),RIGHT('Disaggregation Records'!$D$95:$D$183,255),0))=0,"",INDEX('Disaggregation Records'!$G$95:$G$183,MATCH(RIGHT(Z419,255),RIGHT('Disaggregation Records'!$D$95:$D$183,255),0))),"")</f>
        <v/>
      </c>
      <c r="AD419" s="521" t="s">
        <v>782</v>
      </c>
      <c r="AE419" s="184"/>
      <c r="AF419" s="523"/>
      <c r="AG419" s="523"/>
    </row>
    <row r="420" spans="1:33" ht="37.5" customHeight="1" x14ac:dyDescent="0.25">
      <c r="A420" s="465">
        <v>10</v>
      </c>
      <c r="B420" s="517" t="str">
        <f>IFERROR(VLOOKUP(A420,'Coverage Indicators - Section D'!$A$10:$Y$42,25,FALSE),"")</f>
        <v/>
      </c>
      <c r="C420" s="518" t="str">
        <f t="array" ref="C420">IFERROR(IF(INDEX('Disaggregation Records'!$E$95:$E$183,MATCH(RIGHT(Z420,255),RIGHT('Disaggregation Records'!$D$95:$D$183,255),0))=0,"",INDEX('Disaggregation Records'!$E$95:$E$183,MATCH(RIGHT(Z420,255),RIGHT('Disaggregation Records'!$D$95:$D$183,255),0))),"")</f>
        <v/>
      </c>
      <c r="D420" s="518" t="str">
        <f t="array" ref="D420">IFERROR(IF(INDEX('Disaggregation Records'!$F$95:$F$183,MATCH(RIGHT(Z420,255),RIGHT('Disaggregation Records'!$D$95:$D$183,255),0))=0,"",INDEX('Disaggregation Records'!$F$95:$F$183,MATCH(RIGHT(Z420,255),RIGHT('Disaggregation Records'!$D$95:$D$183,255),0))),"")</f>
        <v/>
      </c>
      <c r="E420" s="524" t="str">
        <f t="array" ref="E420">IFERROR(IF(INDEX('Disaggregation Data'!$K$315:$K$616,MATCH(RIGHT(X420,255),RIGHT('Disaggregation Data'!$J$315:$J$616,255),0))=0,"",INDEX('Disaggregation Data'!$K$315:$K$616,MATCH(RIGHT(X420,255),RIGHT('Disaggregation Data'!J$315:$J$616,255),0))),"")</f>
        <v/>
      </c>
      <c r="F420" s="525" t="str">
        <f t="array" ref="F420">IFERROR(IF(INDEX('Disaggregation Data'!$L$315:$L$616,MATCH(RIGHT(X420,255),RIGHT('Disaggregation Data'!$J$315:$J$616,255),0))=0,"",INDEX('Disaggregation Data'!$L$315:$L$616,MATCH(RIGHT(X420,255),RIGHT('Disaggregation Data'!J$315:$J$616,255),0))),"")</f>
        <v/>
      </c>
      <c r="G420" s="526" t="str">
        <f t="array" ref="G420">IFERROR(IF(INDEX('Disaggregation Data'!$M$315:$M$616,MATCH(RIGHT(X420,255),RIGHT('Disaggregation Data'!$J$315:$J$616,255),0))=0,(E420/F420)*100,INDEX('Disaggregation Data'!$M$315:$M$616,MATCH(RIGHT(X420,255),RIGHT('Disaggregation Data'!J$315:$J$616,255),0))),"")</f>
        <v/>
      </c>
      <c r="H420" s="425" t="str">
        <f t="array" ref="H420">IFERROR(IF(INDEX('Disaggregation Data'!$N$315:$N$616,MATCH(RIGHT(X420,255),RIGHT('Disaggregation Data'!$J$315:$J$616,255),0))=0,"",INDEX('Disaggregation Data'!$N$315:$N$616,MATCH(RIGHT(X420,255),RIGHT('Disaggregation Data'!J$315:$J$616,255),0))),"")</f>
        <v/>
      </c>
      <c r="I420" s="527"/>
      <c r="J420" s="527"/>
      <c r="K420" s="527"/>
      <c r="L420" s="527"/>
      <c r="M420" s="527"/>
      <c r="N420" s="527"/>
      <c r="O420" s="527"/>
      <c r="P420" s="527"/>
      <c r="Q420" s="527"/>
      <c r="R420" s="527"/>
      <c r="S420" s="527"/>
      <c r="T420" s="527"/>
      <c r="U420" s="425" t="str">
        <f t="array" ref="U420">IFERROR(IF(INDEX('Disaggregation Data'!$O$315:$O$616,MATCH(RIGHT(X420,255),RIGHT('Disaggregation Data'!$J$315:$J$616,255),0))=0,"",INDEX('Disaggregation Data'!$O$315:$O$616,MATCH(RIGHT(X420,255),RIGHT('Disaggregation Data'!J$315:$J$616,255),0))),"")</f>
        <v/>
      </c>
      <c r="V420" s="459" t="str">
        <f t="array" ref="V420">IFERROR(IF(INDEX('Disaggregation Data'!$P$315:$P$616,MATCH(RIGHT(X420,255),RIGHT('Disaggregation Data'!$J$315:$J$616,255),0))=0,"",INDEX('Disaggregation Data'!$P$315:$P$616,MATCH(RIGHT(X420,255),RIGHT('Disaggregation Data'!J$315:$J$616,255),0))),"")</f>
        <v/>
      </c>
      <c r="W420" s="521"/>
      <c r="X420" s="521" t="str">
        <f t="shared" si="28"/>
        <v/>
      </c>
      <c r="Y420" s="521">
        <f t="shared" si="29"/>
        <v>53</v>
      </c>
      <c r="Z420" s="521" t="str">
        <f t="shared" si="30"/>
        <v/>
      </c>
      <c r="AA420" s="521" t="b">
        <f t="shared" si="31"/>
        <v>0</v>
      </c>
      <c r="AB420" s="521" t="s">
        <v>1936</v>
      </c>
      <c r="AC420" s="521" t="str">
        <f t="array" ref="AC420">IFERROR(IF(INDEX('Disaggregation Records'!$G$95:$G$183,MATCH(RIGHT(Z420,255),RIGHT('Disaggregation Records'!$D$95:$D$183,255),0))=0,"",INDEX('Disaggregation Records'!$G$95:$G$183,MATCH(RIGHT(Z420,255),RIGHT('Disaggregation Records'!$D$95:$D$183,255),0))),"")</f>
        <v/>
      </c>
      <c r="AD420" s="521" t="s">
        <v>782</v>
      </c>
      <c r="AE420" s="184"/>
      <c r="AF420" s="523"/>
      <c r="AG420" s="523"/>
    </row>
    <row r="421" spans="1:33" ht="37.5" customHeight="1" x14ac:dyDescent="0.25">
      <c r="A421" s="465">
        <v>10</v>
      </c>
      <c r="B421" s="517" t="str">
        <f>IFERROR(VLOOKUP(A421,'Coverage Indicators - Section D'!$A$10:$Y$42,25,FALSE),"")</f>
        <v/>
      </c>
      <c r="C421" s="518" t="str">
        <f t="array" ref="C421">IFERROR(IF(INDEX('Disaggregation Records'!$E$95:$E$183,MATCH(RIGHT(Z421,255),RIGHT('Disaggregation Records'!$D$95:$D$183,255),0))=0,"",INDEX('Disaggregation Records'!$E$95:$E$183,MATCH(RIGHT(Z421,255),RIGHT('Disaggregation Records'!$D$95:$D$183,255),0))),"")</f>
        <v/>
      </c>
      <c r="D421" s="518" t="str">
        <f t="array" ref="D421">IFERROR(IF(INDEX('Disaggregation Records'!$F$95:$F$183,MATCH(RIGHT(Z421,255),RIGHT('Disaggregation Records'!$D$95:$D$183,255),0))=0,"",INDEX('Disaggregation Records'!$F$95:$F$183,MATCH(RIGHT(Z421,255),RIGHT('Disaggregation Records'!$D$95:$D$183,255),0))),"")</f>
        <v/>
      </c>
      <c r="E421" s="524" t="str">
        <f t="array" ref="E421">IFERROR(IF(INDEX('Disaggregation Data'!$K$315:$K$616,MATCH(RIGHT(X421,255),RIGHT('Disaggregation Data'!$J$315:$J$616,255),0))=0,"",INDEX('Disaggregation Data'!$K$315:$K$616,MATCH(RIGHT(X421,255),RIGHT('Disaggregation Data'!J$315:$J$616,255),0))),"")</f>
        <v/>
      </c>
      <c r="F421" s="525" t="str">
        <f t="array" ref="F421">IFERROR(IF(INDEX('Disaggregation Data'!$L$315:$L$616,MATCH(RIGHT(X421,255),RIGHT('Disaggregation Data'!$J$315:$J$616,255),0))=0,"",INDEX('Disaggregation Data'!$L$315:$L$616,MATCH(RIGHT(X421,255),RIGHT('Disaggregation Data'!J$315:$J$616,255),0))),"")</f>
        <v/>
      </c>
      <c r="G421" s="526" t="str">
        <f t="array" ref="G421">IFERROR(IF(INDEX('Disaggregation Data'!$M$315:$M$616,MATCH(RIGHT(X421,255),RIGHT('Disaggregation Data'!$J$315:$J$616,255),0))=0,(E421/F421)*100,INDEX('Disaggregation Data'!$M$315:$M$616,MATCH(RIGHT(X421,255),RIGHT('Disaggregation Data'!J$315:$J$616,255),0))),"")</f>
        <v/>
      </c>
      <c r="H421" s="425" t="str">
        <f t="array" ref="H421">IFERROR(IF(INDEX('Disaggregation Data'!$N$315:$N$616,MATCH(RIGHT(X421,255),RIGHT('Disaggregation Data'!$J$315:$J$616,255),0))=0,"",INDEX('Disaggregation Data'!$N$315:$N$616,MATCH(RIGHT(X421,255),RIGHT('Disaggregation Data'!J$315:$J$616,255),0))),"")</f>
        <v/>
      </c>
      <c r="I421" s="527"/>
      <c r="J421" s="527"/>
      <c r="K421" s="527"/>
      <c r="L421" s="527"/>
      <c r="M421" s="527"/>
      <c r="N421" s="527"/>
      <c r="O421" s="527"/>
      <c r="P421" s="527"/>
      <c r="Q421" s="527"/>
      <c r="R421" s="527"/>
      <c r="S421" s="527"/>
      <c r="T421" s="527"/>
      <c r="U421" s="425" t="str">
        <f t="array" ref="U421">IFERROR(IF(INDEX('Disaggregation Data'!$O$315:$O$616,MATCH(RIGHT(X421,255),RIGHT('Disaggregation Data'!$J$315:$J$616,255),0))=0,"",INDEX('Disaggregation Data'!$O$315:$O$616,MATCH(RIGHT(X421,255),RIGHT('Disaggregation Data'!J$315:$J$616,255),0))),"")</f>
        <v/>
      </c>
      <c r="V421" s="459" t="str">
        <f t="array" ref="V421">IFERROR(IF(INDEX('Disaggregation Data'!$P$315:$P$616,MATCH(RIGHT(X421,255),RIGHT('Disaggregation Data'!$J$315:$J$616,255),0))=0,"",INDEX('Disaggregation Data'!$P$315:$P$616,MATCH(RIGHT(X421,255),RIGHT('Disaggregation Data'!J$315:$J$616,255),0))),"")</f>
        <v/>
      </c>
      <c r="W421" s="521"/>
      <c r="X421" s="521" t="str">
        <f t="shared" si="28"/>
        <v/>
      </c>
      <c r="Y421" s="521">
        <f t="shared" si="29"/>
        <v>54</v>
      </c>
      <c r="Z421" s="521" t="str">
        <f t="shared" si="30"/>
        <v/>
      </c>
      <c r="AA421" s="521" t="b">
        <f t="shared" si="31"/>
        <v>0</v>
      </c>
      <c r="AB421" s="521" t="s">
        <v>1937</v>
      </c>
      <c r="AC421" s="521" t="str">
        <f t="array" ref="AC421">IFERROR(IF(INDEX('Disaggregation Records'!$G$95:$G$183,MATCH(RIGHT(Z421,255),RIGHT('Disaggregation Records'!$D$95:$D$183,255),0))=0,"",INDEX('Disaggregation Records'!$G$95:$G$183,MATCH(RIGHT(Z421,255),RIGHT('Disaggregation Records'!$D$95:$D$183,255),0))),"")</f>
        <v/>
      </c>
      <c r="AD421" s="521" t="s">
        <v>782</v>
      </c>
      <c r="AE421" s="184"/>
      <c r="AF421" s="523"/>
      <c r="AG421" s="523"/>
    </row>
    <row r="422" spans="1:33" ht="37.5" customHeight="1" x14ac:dyDescent="0.25">
      <c r="A422" s="465">
        <v>10</v>
      </c>
      <c r="B422" s="517" t="str">
        <f>IFERROR(VLOOKUP(A422,'Coverage Indicators - Section D'!$A$10:$Y$42,25,FALSE),"")</f>
        <v/>
      </c>
      <c r="C422" s="518" t="str">
        <f t="array" ref="C422">IFERROR(IF(INDEX('Disaggregation Records'!$E$95:$E$183,MATCH(RIGHT(Z422,255),RIGHT('Disaggregation Records'!$D$95:$D$183,255),0))=0,"",INDEX('Disaggregation Records'!$E$95:$E$183,MATCH(RIGHT(Z422,255),RIGHT('Disaggregation Records'!$D$95:$D$183,255),0))),"")</f>
        <v/>
      </c>
      <c r="D422" s="518" t="str">
        <f t="array" ref="D422">IFERROR(IF(INDEX('Disaggregation Records'!$F$95:$F$183,MATCH(RIGHT(Z422,255),RIGHT('Disaggregation Records'!$D$95:$D$183,255),0))=0,"",INDEX('Disaggregation Records'!$F$95:$F$183,MATCH(RIGHT(Z422,255),RIGHT('Disaggregation Records'!$D$95:$D$183,255),0))),"")</f>
        <v/>
      </c>
      <c r="E422" s="524" t="str">
        <f t="array" ref="E422">IFERROR(IF(INDEX('Disaggregation Data'!$K$315:$K$616,MATCH(RIGHT(X422,255),RIGHT('Disaggregation Data'!$J$315:$J$616,255),0))=0,"",INDEX('Disaggregation Data'!$K$315:$K$616,MATCH(RIGHT(X422,255),RIGHT('Disaggregation Data'!J$315:$J$616,255),0))),"")</f>
        <v/>
      </c>
      <c r="F422" s="525" t="str">
        <f t="array" ref="F422">IFERROR(IF(INDEX('Disaggregation Data'!$L$315:$L$616,MATCH(RIGHT(X422,255),RIGHT('Disaggregation Data'!$J$315:$J$616,255),0))=0,"",INDEX('Disaggregation Data'!$L$315:$L$616,MATCH(RIGHT(X422,255),RIGHT('Disaggregation Data'!J$315:$J$616,255),0))),"")</f>
        <v/>
      </c>
      <c r="G422" s="526" t="str">
        <f t="array" ref="G422">IFERROR(IF(INDEX('Disaggregation Data'!$M$315:$M$616,MATCH(RIGHT(X422,255),RIGHT('Disaggregation Data'!$J$315:$J$616,255),0))=0,(E422/F422)*100,INDEX('Disaggregation Data'!$M$315:$M$616,MATCH(RIGHT(X422,255),RIGHT('Disaggregation Data'!J$315:$J$616,255),0))),"")</f>
        <v/>
      </c>
      <c r="H422" s="425" t="str">
        <f t="array" ref="H422">IFERROR(IF(INDEX('Disaggregation Data'!$N$315:$N$616,MATCH(RIGHT(X422,255),RIGHT('Disaggregation Data'!$J$315:$J$616,255),0))=0,"",INDEX('Disaggregation Data'!$N$315:$N$616,MATCH(RIGHT(X422,255),RIGHT('Disaggregation Data'!J$315:$J$616,255),0))),"")</f>
        <v/>
      </c>
      <c r="I422" s="527"/>
      <c r="J422" s="527"/>
      <c r="K422" s="527"/>
      <c r="L422" s="527"/>
      <c r="M422" s="527"/>
      <c r="N422" s="527"/>
      <c r="O422" s="527"/>
      <c r="P422" s="527"/>
      <c r="Q422" s="527"/>
      <c r="R422" s="527"/>
      <c r="S422" s="527"/>
      <c r="T422" s="527"/>
      <c r="U422" s="425" t="str">
        <f t="array" ref="U422">IFERROR(IF(INDEX('Disaggregation Data'!$O$315:$O$616,MATCH(RIGHT(X422,255),RIGHT('Disaggregation Data'!$J$315:$J$616,255),0))=0,"",INDEX('Disaggregation Data'!$O$315:$O$616,MATCH(RIGHT(X422,255),RIGHT('Disaggregation Data'!J$315:$J$616,255),0))),"")</f>
        <v/>
      </c>
      <c r="V422" s="459" t="str">
        <f t="array" ref="V422">IFERROR(IF(INDEX('Disaggregation Data'!$P$315:$P$616,MATCH(RIGHT(X422,255),RIGHT('Disaggregation Data'!$J$315:$J$616,255),0))=0,"",INDEX('Disaggregation Data'!$P$315:$P$616,MATCH(RIGHT(X422,255),RIGHT('Disaggregation Data'!J$315:$J$616,255),0))),"")</f>
        <v/>
      </c>
      <c r="W422" s="521"/>
      <c r="X422" s="521" t="str">
        <f t="shared" si="28"/>
        <v/>
      </c>
      <c r="Y422" s="521">
        <f t="shared" si="29"/>
        <v>55</v>
      </c>
      <c r="Z422" s="521" t="str">
        <f t="shared" si="30"/>
        <v/>
      </c>
      <c r="AA422" s="521" t="b">
        <f t="shared" si="31"/>
        <v>0</v>
      </c>
      <c r="AB422" s="521" t="s">
        <v>1938</v>
      </c>
      <c r="AC422" s="521" t="str">
        <f t="array" ref="AC422">IFERROR(IF(INDEX('Disaggregation Records'!$G$95:$G$183,MATCH(RIGHT(Z422,255),RIGHT('Disaggregation Records'!$D$95:$D$183,255),0))=0,"",INDEX('Disaggregation Records'!$G$95:$G$183,MATCH(RIGHT(Z422,255),RIGHT('Disaggregation Records'!$D$95:$D$183,255),0))),"")</f>
        <v/>
      </c>
      <c r="AD422" s="521" t="s">
        <v>782</v>
      </c>
      <c r="AE422" s="184"/>
      <c r="AF422" s="523"/>
      <c r="AG422" s="523"/>
    </row>
    <row r="423" spans="1:33" ht="37.5" customHeight="1" x14ac:dyDescent="0.25">
      <c r="A423" s="465">
        <v>10</v>
      </c>
      <c r="B423" s="517" t="str">
        <f>IFERROR(VLOOKUP(A423,'Coverage Indicators - Section D'!$A$10:$Y$42,25,FALSE),"")</f>
        <v/>
      </c>
      <c r="C423" s="518" t="str">
        <f t="array" ref="C423">IFERROR(IF(INDEX('Disaggregation Records'!$E$95:$E$183,MATCH(RIGHT(Z423,255),RIGHT('Disaggregation Records'!$D$95:$D$183,255),0))=0,"",INDEX('Disaggregation Records'!$E$95:$E$183,MATCH(RIGHT(Z423,255),RIGHT('Disaggregation Records'!$D$95:$D$183,255),0))),"")</f>
        <v/>
      </c>
      <c r="D423" s="518" t="str">
        <f t="array" ref="D423">IFERROR(IF(INDEX('Disaggregation Records'!$F$95:$F$183,MATCH(RIGHT(Z423,255),RIGHT('Disaggregation Records'!$D$95:$D$183,255),0))=0,"",INDEX('Disaggregation Records'!$F$95:$F$183,MATCH(RIGHT(Z423,255),RIGHT('Disaggregation Records'!$D$95:$D$183,255),0))),"")</f>
        <v/>
      </c>
      <c r="E423" s="524" t="str">
        <f t="array" ref="E423">IFERROR(IF(INDEX('Disaggregation Data'!$K$315:$K$616,MATCH(RIGHT(X423,255),RIGHT('Disaggregation Data'!$J$315:$J$616,255),0))=0,"",INDEX('Disaggregation Data'!$K$315:$K$616,MATCH(RIGHT(X423,255),RIGHT('Disaggregation Data'!J$315:$J$616,255),0))),"")</f>
        <v/>
      </c>
      <c r="F423" s="525" t="str">
        <f t="array" ref="F423">IFERROR(IF(INDEX('Disaggregation Data'!$L$315:$L$616,MATCH(RIGHT(X423,255),RIGHT('Disaggregation Data'!$J$315:$J$616,255),0))=0,"",INDEX('Disaggregation Data'!$L$315:$L$616,MATCH(RIGHT(X423,255),RIGHT('Disaggregation Data'!J$315:$J$616,255),0))),"")</f>
        <v/>
      </c>
      <c r="G423" s="526" t="str">
        <f t="array" ref="G423">IFERROR(IF(INDEX('Disaggregation Data'!$M$315:$M$616,MATCH(RIGHT(X423,255),RIGHT('Disaggregation Data'!$J$315:$J$616,255),0))=0,(E423/F423)*100,INDEX('Disaggregation Data'!$M$315:$M$616,MATCH(RIGHT(X423,255),RIGHT('Disaggregation Data'!J$315:$J$616,255),0))),"")</f>
        <v/>
      </c>
      <c r="H423" s="425" t="str">
        <f t="array" ref="H423">IFERROR(IF(INDEX('Disaggregation Data'!$N$315:$N$616,MATCH(RIGHT(X423,255),RIGHT('Disaggregation Data'!$J$315:$J$616,255),0))=0,"",INDEX('Disaggregation Data'!$N$315:$N$616,MATCH(RIGHT(X423,255),RIGHT('Disaggregation Data'!J$315:$J$616,255),0))),"")</f>
        <v/>
      </c>
      <c r="I423" s="527"/>
      <c r="J423" s="527"/>
      <c r="K423" s="527"/>
      <c r="L423" s="527"/>
      <c r="M423" s="527"/>
      <c r="N423" s="527"/>
      <c r="O423" s="527"/>
      <c r="P423" s="527"/>
      <c r="Q423" s="527"/>
      <c r="R423" s="527"/>
      <c r="S423" s="527"/>
      <c r="T423" s="527"/>
      <c r="U423" s="425" t="str">
        <f t="array" ref="U423">IFERROR(IF(INDEX('Disaggregation Data'!$O$315:$O$616,MATCH(RIGHT(X423,255),RIGHT('Disaggregation Data'!$J$315:$J$616,255),0))=0,"",INDEX('Disaggregation Data'!$O$315:$O$616,MATCH(RIGHT(X423,255),RIGHT('Disaggregation Data'!J$315:$J$616,255),0))),"")</f>
        <v/>
      </c>
      <c r="V423" s="459" t="str">
        <f t="array" ref="V423">IFERROR(IF(INDEX('Disaggregation Data'!$P$315:$P$616,MATCH(RIGHT(X423,255),RIGHT('Disaggregation Data'!$J$315:$J$616,255),0))=0,"",INDEX('Disaggregation Data'!$P$315:$P$616,MATCH(RIGHT(X423,255),RIGHT('Disaggregation Data'!J$315:$J$616,255),0))),"")</f>
        <v/>
      </c>
      <c r="W423" s="521"/>
      <c r="X423" s="521" t="str">
        <f t="shared" si="28"/>
        <v/>
      </c>
      <c r="Y423" s="521">
        <f t="shared" si="29"/>
        <v>56</v>
      </c>
      <c r="Z423" s="521" t="str">
        <f t="shared" si="30"/>
        <v/>
      </c>
      <c r="AA423" s="521" t="b">
        <f t="shared" si="31"/>
        <v>0</v>
      </c>
      <c r="AB423" s="521" t="s">
        <v>1939</v>
      </c>
      <c r="AC423" s="521" t="str">
        <f t="array" ref="AC423">IFERROR(IF(INDEX('Disaggregation Records'!$G$95:$G$183,MATCH(RIGHT(Z423,255),RIGHT('Disaggregation Records'!$D$95:$D$183,255),0))=0,"",INDEX('Disaggregation Records'!$G$95:$G$183,MATCH(RIGHT(Z423,255),RIGHT('Disaggregation Records'!$D$95:$D$183,255),0))),"")</f>
        <v/>
      </c>
      <c r="AD423" s="521" t="s">
        <v>782</v>
      </c>
      <c r="AE423" s="184"/>
      <c r="AF423" s="523"/>
      <c r="AG423" s="523"/>
    </row>
    <row r="424" spans="1:33" ht="37.5" customHeight="1" x14ac:dyDescent="0.25">
      <c r="A424" s="465">
        <v>10</v>
      </c>
      <c r="B424" s="517" t="str">
        <f>IFERROR(VLOOKUP(A424,'Coverage Indicators - Section D'!$A$10:$Y$42,25,FALSE),"")</f>
        <v/>
      </c>
      <c r="C424" s="518" t="str">
        <f t="array" ref="C424">IFERROR(IF(INDEX('Disaggregation Records'!$E$95:$E$183,MATCH(RIGHT(Z424,255),RIGHT('Disaggregation Records'!$D$95:$D$183,255),0))=0,"",INDEX('Disaggregation Records'!$E$95:$E$183,MATCH(RIGHT(Z424,255),RIGHT('Disaggregation Records'!$D$95:$D$183,255),0))),"")</f>
        <v/>
      </c>
      <c r="D424" s="518" t="str">
        <f t="array" ref="D424">IFERROR(IF(INDEX('Disaggregation Records'!$F$95:$F$183,MATCH(RIGHT(Z424,255),RIGHT('Disaggregation Records'!$D$95:$D$183,255),0))=0,"",INDEX('Disaggregation Records'!$F$95:$F$183,MATCH(RIGHT(Z424,255),RIGHT('Disaggregation Records'!$D$95:$D$183,255),0))),"")</f>
        <v/>
      </c>
      <c r="E424" s="524" t="str">
        <f t="array" ref="E424">IFERROR(IF(INDEX('Disaggregation Data'!$K$315:$K$616,MATCH(RIGHT(X424,255),RIGHT('Disaggregation Data'!$J$315:$J$616,255),0))=0,"",INDEX('Disaggregation Data'!$K$315:$K$616,MATCH(RIGHT(X424,255),RIGHT('Disaggregation Data'!J$315:$J$616,255),0))),"")</f>
        <v/>
      </c>
      <c r="F424" s="525" t="str">
        <f t="array" ref="F424">IFERROR(IF(INDEX('Disaggregation Data'!$L$315:$L$616,MATCH(RIGHT(X424,255),RIGHT('Disaggregation Data'!$J$315:$J$616,255),0))=0,"",INDEX('Disaggregation Data'!$L$315:$L$616,MATCH(RIGHT(X424,255),RIGHT('Disaggregation Data'!J$315:$J$616,255),0))),"")</f>
        <v/>
      </c>
      <c r="G424" s="526" t="str">
        <f t="array" ref="G424">IFERROR(IF(INDEX('Disaggregation Data'!$M$315:$M$616,MATCH(RIGHT(X424,255),RIGHT('Disaggregation Data'!$J$315:$J$616,255),0))=0,(E424/F424)*100,INDEX('Disaggregation Data'!$M$315:$M$616,MATCH(RIGHT(X424,255),RIGHT('Disaggregation Data'!J$315:$J$616,255),0))),"")</f>
        <v/>
      </c>
      <c r="H424" s="425" t="str">
        <f t="array" ref="H424">IFERROR(IF(INDEX('Disaggregation Data'!$N$315:$N$616,MATCH(RIGHT(X424,255),RIGHT('Disaggregation Data'!$J$315:$J$616,255),0))=0,"",INDEX('Disaggregation Data'!$N$315:$N$616,MATCH(RIGHT(X424,255),RIGHT('Disaggregation Data'!J$315:$J$616,255),0))),"")</f>
        <v/>
      </c>
      <c r="I424" s="527"/>
      <c r="J424" s="527"/>
      <c r="K424" s="527"/>
      <c r="L424" s="527"/>
      <c r="M424" s="527"/>
      <c r="N424" s="527"/>
      <c r="O424" s="527"/>
      <c r="P424" s="527"/>
      <c r="Q424" s="527"/>
      <c r="R424" s="527"/>
      <c r="S424" s="527"/>
      <c r="T424" s="527"/>
      <c r="U424" s="425" t="str">
        <f t="array" ref="U424">IFERROR(IF(INDEX('Disaggregation Data'!$O$315:$O$616,MATCH(RIGHT(X424,255),RIGHT('Disaggregation Data'!$J$315:$J$616,255),0))=0,"",INDEX('Disaggregation Data'!$O$315:$O$616,MATCH(RIGHT(X424,255),RIGHT('Disaggregation Data'!J$315:$J$616,255),0))),"")</f>
        <v/>
      </c>
      <c r="V424" s="459" t="str">
        <f t="array" ref="V424">IFERROR(IF(INDEX('Disaggregation Data'!$P$315:$P$616,MATCH(RIGHT(X424,255),RIGHT('Disaggregation Data'!$J$315:$J$616,255),0))=0,"",INDEX('Disaggregation Data'!$P$315:$P$616,MATCH(RIGHT(X424,255),RIGHT('Disaggregation Data'!J$315:$J$616,255),0))),"")</f>
        <v/>
      </c>
      <c r="W424" s="521"/>
      <c r="X424" s="521" t="str">
        <f t="shared" si="28"/>
        <v/>
      </c>
      <c r="Y424" s="521">
        <f t="shared" si="29"/>
        <v>57</v>
      </c>
      <c r="Z424" s="521" t="str">
        <f t="shared" si="30"/>
        <v/>
      </c>
      <c r="AA424" s="521" t="b">
        <f t="shared" si="31"/>
        <v>0</v>
      </c>
      <c r="AB424" s="521" t="s">
        <v>1940</v>
      </c>
      <c r="AC424" s="521" t="str">
        <f t="array" ref="AC424">IFERROR(IF(INDEX('Disaggregation Records'!$G$95:$G$183,MATCH(RIGHT(Z424,255),RIGHT('Disaggregation Records'!$D$95:$D$183,255),0))=0,"",INDEX('Disaggregation Records'!$G$95:$G$183,MATCH(RIGHT(Z424,255),RIGHT('Disaggregation Records'!$D$95:$D$183,255),0))),"")</f>
        <v/>
      </c>
      <c r="AD424" s="521" t="s">
        <v>782</v>
      </c>
      <c r="AE424" s="184"/>
      <c r="AF424" s="523"/>
      <c r="AG424" s="523"/>
    </row>
    <row r="425" spans="1:33" ht="37.5" customHeight="1" x14ac:dyDescent="0.25">
      <c r="A425" s="465">
        <v>10</v>
      </c>
      <c r="B425" s="517" t="str">
        <f>IFERROR(VLOOKUP(A425,'Coverage Indicators - Section D'!$A$10:$Y$42,25,FALSE),"")</f>
        <v/>
      </c>
      <c r="C425" s="518" t="str">
        <f t="array" ref="C425">IFERROR(IF(INDEX('Disaggregation Records'!$E$95:$E$183,MATCH(RIGHT(Z425,255),RIGHT('Disaggregation Records'!$D$95:$D$183,255),0))=0,"",INDEX('Disaggregation Records'!$E$95:$E$183,MATCH(RIGHT(Z425,255),RIGHT('Disaggregation Records'!$D$95:$D$183,255),0))),"")</f>
        <v/>
      </c>
      <c r="D425" s="518" t="str">
        <f t="array" ref="D425">IFERROR(IF(INDEX('Disaggregation Records'!$F$95:$F$183,MATCH(RIGHT(Z425,255),RIGHT('Disaggregation Records'!$D$95:$D$183,255),0))=0,"",INDEX('Disaggregation Records'!$F$95:$F$183,MATCH(RIGHT(Z425,255),RIGHT('Disaggregation Records'!$D$95:$D$183,255),0))),"")</f>
        <v/>
      </c>
      <c r="E425" s="524" t="str">
        <f t="array" ref="E425">IFERROR(IF(INDEX('Disaggregation Data'!$K$315:$K$616,MATCH(RIGHT(X425,255),RIGHT('Disaggregation Data'!$J$315:$J$616,255),0))=0,"",INDEX('Disaggregation Data'!$K$315:$K$616,MATCH(RIGHT(X425,255),RIGHT('Disaggregation Data'!J$315:$J$616,255),0))),"")</f>
        <v/>
      </c>
      <c r="F425" s="525" t="str">
        <f t="array" ref="F425">IFERROR(IF(INDEX('Disaggregation Data'!$L$315:$L$616,MATCH(RIGHT(X425,255),RIGHT('Disaggregation Data'!$J$315:$J$616,255),0))=0,"",INDEX('Disaggregation Data'!$L$315:$L$616,MATCH(RIGHT(X425,255),RIGHT('Disaggregation Data'!J$315:$J$616,255),0))),"")</f>
        <v/>
      </c>
      <c r="G425" s="526" t="str">
        <f t="array" ref="G425">IFERROR(IF(INDEX('Disaggregation Data'!$M$315:$M$616,MATCH(RIGHT(X425,255),RIGHT('Disaggregation Data'!$J$315:$J$616,255),0))=0,(E425/F425)*100,INDEX('Disaggregation Data'!$M$315:$M$616,MATCH(RIGHT(X425,255),RIGHT('Disaggregation Data'!J$315:$J$616,255),0))),"")</f>
        <v/>
      </c>
      <c r="H425" s="425" t="str">
        <f t="array" ref="H425">IFERROR(IF(INDEX('Disaggregation Data'!$N$315:$N$616,MATCH(RIGHT(X425,255),RIGHT('Disaggregation Data'!$J$315:$J$616,255),0))=0,"",INDEX('Disaggregation Data'!$N$315:$N$616,MATCH(RIGHT(X425,255),RIGHT('Disaggregation Data'!J$315:$J$616,255),0))),"")</f>
        <v/>
      </c>
      <c r="I425" s="527"/>
      <c r="J425" s="527"/>
      <c r="K425" s="527"/>
      <c r="L425" s="527"/>
      <c r="M425" s="527"/>
      <c r="N425" s="527"/>
      <c r="O425" s="527"/>
      <c r="P425" s="527"/>
      <c r="Q425" s="527"/>
      <c r="R425" s="527"/>
      <c r="S425" s="527"/>
      <c r="T425" s="527"/>
      <c r="U425" s="425" t="str">
        <f t="array" ref="U425">IFERROR(IF(INDEX('Disaggregation Data'!$O$315:$O$616,MATCH(RIGHT(X425,255),RIGHT('Disaggregation Data'!$J$315:$J$616,255),0))=0,"",INDEX('Disaggregation Data'!$O$315:$O$616,MATCH(RIGHT(X425,255),RIGHT('Disaggregation Data'!J$315:$J$616,255),0))),"")</f>
        <v/>
      </c>
      <c r="V425" s="459" t="str">
        <f t="array" ref="V425">IFERROR(IF(INDEX('Disaggregation Data'!$P$315:$P$616,MATCH(RIGHT(X425,255),RIGHT('Disaggregation Data'!$J$315:$J$616,255),0))=0,"",INDEX('Disaggregation Data'!$P$315:$P$616,MATCH(RIGHT(X425,255),RIGHT('Disaggregation Data'!J$315:$J$616,255),0))),"")</f>
        <v/>
      </c>
      <c r="W425" s="521"/>
      <c r="X425" s="521" t="str">
        <f t="shared" si="28"/>
        <v/>
      </c>
      <c r="Y425" s="521">
        <f t="shared" si="29"/>
        <v>58</v>
      </c>
      <c r="Z425" s="521" t="str">
        <f t="shared" si="30"/>
        <v/>
      </c>
      <c r="AA425" s="521" t="b">
        <f t="shared" si="31"/>
        <v>0</v>
      </c>
      <c r="AB425" s="521" t="s">
        <v>1941</v>
      </c>
      <c r="AC425" s="521" t="str">
        <f t="array" ref="AC425">IFERROR(IF(INDEX('Disaggregation Records'!$G$95:$G$183,MATCH(RIGHT(Z425,255),RIGHT('Disaggregation Records'!$D$95:$D$183,255),0))=0,"",INDEX('Disaggregation Records'!$G$95:$G$183,MATCH(RIGHT(Z425,255),RIGHT('Disaggregation Records'!$D$95:$D$183,255),0))),"")</f>
        <v/>
      </c>
      <c r="AD425" s="521" t="s">
        <v>782</v>
      </c>
      <c r="AE425" s="184"/>
      <c r="AF425" s="523"/>
      <c r="AG425" s="523"/>
    </row>
    <row r="426" spans="1:33" ht="37.5" customHeight="1" x14ac:dyDescent="0.25">
      <c r="A426" s="465">
        <v>10</v>
      </c>
      <c r="B426" s="517" t="str">
        <f>IFERROR(VLOOKUP(A426,'Coverage Indicators - Section D'!$A$10:$Y$42,25,FALSE),"")</f>
        <v/>
      </c>
      <c r="C426" s="518" t="str">
        <f t="array" ref="C426">IFERROR(IF(INDEX('Disaggregation Records'!$E$95:$E$183,MATCH(RIGHT(Z426,255),RIGHT('Disaggregation Records'!$D$95:$D$183,255),0))=0,"",INDEX('Disaggregation Records'!$E$95:$E$183,MATCH(RIGHT(Z426,255),RIGHT('Disaggregation Records'!$D$95:$D$183,255),0))),"")</f>
        <v/>
      </c>
      <c r="D426" s="518" t="str">
        <f t="array" ref="D426">IFERROR(IF(INDEX('Disaggregation Records'!$F$95:$F$183,MATCH(RIGHT(Z426,255),RIGHT('Disaggregation Records'!$D$95:$D$183,255),0))=0,"",INDEX('Disaggregation Records'!$F$95:$F$183,MATCH(RIGHT(Z426,255),RIGHT('Disaggregation Records'!$D$95:$D$183,255),0))),"")</f>
        <v/>
      </c>
      <c r="E426" s="524" t="str">
        <f t="array" ref="E426">IFERROR(IF(INDEX('Disaggregation Data'!$K$315:$K$616,MATCH(RIGHT(X426,255),RIGHT('Disaggregation Data'!$J$315:$J$616,255),0))=0,"",INDEX('Disaggregation Data'!$K$315:$K$616,MATCH(RIGHT(X426,255),RIGHT('Disaggregation Data'!J$315:$J$616,255),0))),"")</f>
        <v/>
      </c>
      <c r="F426" s="525" t="str">
        <f t="array" ref="F426">IFERROR(IF(INDEX('Disaggregation Data'!$L$315:$L$616,MATCH(RIGHT(X426,255),RIGHT('Disaggregation Data'!$J$315:$J$616,255),0))=0,"",INDEX('Disaggregation Data'!$L$315:$L$616,MATCH(RIGHT(X426,255),RIGHT('Disaggregation Data'!J$315:$J$616,255),0))),"")</f>
        <v/>
      </c>
      <c r="G426" s="526" t="str">
        <f t="array" ref="G426">IFERROR(IF(INDEX('Disaggregation Data'!$M$315:$M$616,MATCH(RIGHT(X426,255),RIGHT('Disaggregation Data'!$J$315:$J$616,255),0))=0,(E426/F426)*100,INDEX('Disaggregation Data'!$M$315:$M$616,MATCH(RIGHT(X426,255),RIGHT('Disaggregation Data'!J$315:$J$616,255),0))),"")</f>
        <v/>
      </c>
      <c r="H426" s="425" t="str">
        <f t="array" ref="H426">IFERROR(IF(INDEX('Disaggregation Data'!$N$315:$N$616,MATCH(RIGHT(X426,255),RIGHT('Disaggregation Data'!$J$315:$J$616,255),0))=0,"",INDEX('Disaggregation Data'!$N$315:$N$616,MATCH(RIGHT(X426,255),RIGHT('Disaggregation Data'!J$315:$J$616,255),0))),"")</f>
        <v/>
      </c>
      <c r="I426" s="527"/>
      <c r="J426" s="527"/>
      <c r="K426" s="527"/>
      <c r="L426" s="527"/>
      <c r="M426" s="527"/>
      <c r="N426" s="527"/>
      <c r="O426" s="527"/>
      <c r="P426" s="527"/>
      <c r="Q426" s="527"/>
      <c r="R426" s="527"/>
      <c r="S426" s="527"/>
      <c r="T426" s="527"/>
      <c r="U426" s="425" t="str">
        <f t="array" ref="U426">IFERROR(IF(INDEX('Disaggregation Data'!$O$315:$O$616,MATCH(RIGHT(X426,255),RIGHT('Disaggregation Data'!$J$315:$J$616,255),0))=0,"",INDEX('Disaggregation Data'!$O$315:$O$616,MATCH(RIGHT(X426,255),RIGHT('Disaggregation Data'!J$315:$J$616,255),0))),"")</f>
        <v/>
      </c>
      <c r="V426" s="459" t="str">
        <f t="array" ref="V426">IFERROR(IF(INDEX('Disaggregation Data'!$P$315:$P$616,MATCH(RIGHT(X426,255),RIGHT('Disaggregation Data'!$J$315:$J$616,255),0))=0,"",INDEX('Disaggregation Data'!$P$315:$P$616,MATCH(RIGHT(X426,255),RIGHT('Disaggregation Data'!J$315:$J$616,255),0))),"")</f>
        <v/>
      </c>
      <c r="W426" s="521"/>
      <c r="X426" s="521" t="str">
        <f t="shared" si="28"/>
        <v/>
      </c>
      <c r="Y426" s="521">
        <f t="shared" si="29"/>
        <v>59</v>
      </c>
      <c r="Z426" s="521" t="str">
        <f t="shared" si="30"/>
        <v/>
      </c>
      <c r="AA426" s="521" t="b">
        <f t="shared" si="31"/>
        <v>0</v>
      </c>
      <c r="AB426" s="521" t="s">
        <v>1942</v>
      </c>
      <c r="AC426" s="521" t="str">
        <f t="array" ref="AC426">IFERROR(IF(INDEX('Disaggregation Records'!$G$95:$G$183,MATCH(RIGHT(Z426,255),RIGHT('Disaggregation Records'!$D$95:$D$183,255),0))=0,"",INDEX('Disaggregation Records'!$G$95:$G$183,MATCH(RIGHT(Z426,255),RIGHT('Disaggregation Records'!$D$95:$D$183,255),0))),"")</f>
        <v/>
      </c>
      <c r="AD426" s="521" t="s">
        <v>782</v>
      </c>
      <c r="AE426" s="184"/>
      <c r="AF426" s="523"/>
      <c r="AG426" s="523"/>
    </row>
    <row r="427" spans="1:33" ht="37.5" customHeight="1" x14ac:dyDescent="0.25">
      <c r="A427" s="465">
        <v>11</v>
      </c>
      <c r="B427" s="517" t="str">
        <f>IFERROR(VLOOKUP(A427,'Coverage Indicators - Section D'!$A$10:$Y$42,25,FALSE),"")</f>
        <v/>
      </c>
      <c r="C427" s="518" t="str">
        <f t="array" ref="C427">IFERROR(IF(INDEX('Disaggregation Records'!$E$95:$E$183,MATCH(RIGHT(Z427,255),RIGHT('Disaggregation Records'!$D$95:$D$183,255),0))=0,"",INDEX('Disaggregation Records'!$E$95:$E$183,MATCH(RIGHT(Z427,255),RIGHT('Disaggregation Records'!$D$95:$D$183,255),0))),"")</f>
        <v/>
      </c>
      <c r="D427" s="518" t="str">
        <f t="array" ref="D427">IFERROR(IF(INDEX('Disaggregation Records'!$F$95:$F$183,MATCH(RIGHT(Z427,255),RIGHT('Disaggregation Records'!$D$95:$D$183,255),0))=0,"",INDEX('Disaggregation Records'!$F$95:$F$183,MATCH(RIGHT(Z427,255),RIGHT('Disaggregation Records'!$D$95:$D$183,255),0))),"")</f>
        <v/>
      </c>
      <c r="E427" s="524" t="str">
        <f t="array" ref="E427">IFERROR(IF(INDEX('Disaggregation Data'!$K$315:$K$616,MATCH(RIGHT(X427,255),RIGHT('Disaggregation Data'!$J$315:$J$616,255),0))=0,"",INDEX('Disaggregation Data'!$K$315:$K$616,MATCH(RIGHT(X427,255),RIGHT('Disaggregation Data'!J$315:$J$616,255),0))),"")</f>
        <v/>
      </c>
      <c r="F427" s="525" t="str">
        <f t="array" ref="F427">IFERROR(IF(INDEX('Disaggregation Data'!$L$315:$L$616,MATCH(RIGHT(X427,255),RIGHT('Disaggregation Data'!$J$315:$J$616,255),0))=0,"",INDEX('Disaggregation Data'!$L$315:$L$616,MATCH(RIGHT(X427,255),RIGHT('Disaggregation Data'!J$315:$J$616,255),0))),"")</f>
        <v/>
      </c>
      <c r="G427" s="526" t="str">
        <f t="array" ref="G427">IFERROR(IF(INDEX('Disaggregation Data'!$M$315:$M$616,MATCH(RIGHT(X427,255),RIGHT('Disaggregation Data'!$J$315:$J$616,255),0))=0,(E427/F427)*100,INDEX('Disaggregation Data'!$M$315:$M$616,MATCH(RIGHT(X427,255),RIGHT('Disaggregation Data'!J$315:$J$616,255),0))),"")</f>
        <v/>
      </c>
      <c r="H427" s="425" t="str">
        <f t="array" ref="H427">IFERROR(IF(INDEX('Disaggregation Data'!$N$315:$N$616,MATCH(RIGHT(X427,255),RIGHT('Disaggregation Data'!$J$315:$J$616,255),0))=0,"",INDEX('Disaggregation Data'!$N$315:$N$616,MATCH(RIGHT(X427,255),RIGHT('Disaggregation Data'!J$315:$J$616,255),0))),"")</f>
        <v/>
      </c>
      <c r="I427" s="527"/>
      <c r="J427" s="527"/>
      <c r="K427" s="527"/>
      <c r="L427" s="527"/>
      <c r="M427" s="527"/>
      <c r="N427" s="527"/>
      <c r="O427" s="527"/>
      <c r="P427" s="527"/>
      <c r="Q427" s="527"/>
      <c r="R427" s="527"/>
      <c r="S427" s="527"/>
      <c r="T427" s="527"/>
      <c r="U427" s="425" t="str">
        <f t="array" ref="U427">IFERROR(IF(INDEX('Disaggregation Data'!$O$315:$O$616,MATCH(RIGHT(X427,255),RIGHT('Disaggregation Data'!$J$315:$J$616,255),0))=0,"",INDEX('Disaggregation Data'!$O$315:$O$616,MATCH(RIGHT(X427,255),RIGHT('Disaggregation Data'!J$315:$J$616,255),0))),"")</f>
        <v/>
      </c>
      <c r="V427" s="459" t="str">
        <f t="array" ref="V427">IFERROR(IF(INDEX('Disaggregation Data'!$P$315:$P$616,MATCH(RIGHT(X427,255),RIGHT('Disaggregation Data'!$J$315:$J$616,255),0))=0,"",INDEX('Disaggregation Data'!$P$315:$P$616,MATCH(RIGHT(X427,255),RIGHT('Disaggregation Data'!J$315:$J$616,255),0))),"")</f>
        <v/>
      </c>
      <c r="W427" s="521"/>
      <c r="X427" s="521" t="str">
        <f t="shared" si="28"/>
        <v/>
      </c>
      <c r="Y427" s="521">
        <f t="shared" si="29"/>
        <v>60</v>
      </c>
      <c r="Z427" s="521" t="str">
        <f t="shared" si="30"/>
        <v/>
      </c>
      <c r="AA427" s="521" t="b">
        <f t="shared" si="31"/>
        <v>0</v>
      </c>
      <c r="AB427" s="521" t="s">
        <v>1943</v>
      </c>
      <c r="AC427" s="521" t="str">
        <f t="array" ref="AC427">IFERROR(IF(INDEX('Disaggregation Records'!$G$95:$G$183,MATCH(RIGHT(Z427,255),RIGHT('Disaggregation Records'!$D$95:$D$183,255),0))=0,"",INDEX('Disaggregation Records'!$G$95:$G$183,MATCH(RIGHT(Z427,255),RIGHT('Disaggregation Records'!$D$95:$D$183,255),0))),"")</f>
        <v/>
      </c>
      <c r="AD427" s="521" t="s">
        <v>783</v>
      </c>
      <c r="AE427" s="184"/>
      <c r="AF427" s="523"/>
      <c r="AG427" s="523"/>
    </row>
    <row r="428" spans="1:33" ht="37.5" customHeight="1" x14ac:dyDescent="0.25">
      <c r="A428" s="465">
        <v>11</v>
      </c>
      <c r="B428" s="517" t="str">
        <f>IFERROR(VLOOKUP(A428,'Coverage Indicators - Section D'!$A$10:$Y$42,25,FALSE),"")</f>
        <v/>
      </c>
      <c r="C428" s="518" t="str">
        <f t="array" ref="C428">IFERROR(IF(INDEX('Disaggregation Records'!$E$95:$E$183,MATCH(RIGHT(Z428,255),RIGHT('Disaggregation Records'!$D$95:$D$183,255),0))=0,"",INDEX('Disaggregation Records'!$E$95:$E$183,MATCH(RIGHT(Z428,255),RIGHT('Disaggregation Records'!$D$95:$D$183,255),0))),"")</f>
        <v/>
      </c>
      <c r="D428" s="518" t="str">
        <f t="array" ref="D428">IFERROR(IF(INDEX('Disaggregation Records'!$F$95:$F$183,MATCH(RIGHT(Z428,255),RIGHT('Disaggregation Records'!$D$95:$D$183,255),0))=0,"",INDEX('Disaggregation Records'!$F$95:$F$183,MATCH(RIGHT(Z428,255),RIGHT('Disaggregation Records'!$D$95:$D$183,255),0))),"")</f>
        <v/>
      </c>
      <c r="E428" s="524" t="str">
        <f t="array" ref="E428">IFERROR(IF(INDEX('Disaggregation Data'!$K$315:$K$616,MATCH(RIGHT(X428,255),RIGHT('Disaggregation Data'!$J$315:$J$616,255),0))=0,"",INDEX('Disaggregation Data'!$K$315:$K$616,MATCH(RIGHT(X428,255),RIGHT('Disaggregation Data'!J$315:$J$616,255),0))),"")</f>
        <v/>
      </c>
      <c r="F428" s="525" t="str">
        <f t="array" ref="F428">IFERROR(IF(INDEX('Disaggregation Data'!$L$315:$L$616,MATCH(RIGHT(X428,255),RIGHT('Disaggregation Data'!$J$315:$J$616,255),0))=0,"",INDEX('Disaggregation Data'!$L$315:$L$616,MATCH(RIGHT(X428,255),RIGHT('Disaggregation Data'!J$315:$J$616,255),0))),"")</f>
        <v/>
      </c>
      <c r="G428" s="526" t="str">
        <f t="array" ref="G428">IFERROR(IF(INDEX('Disaggregation Data'!$M$315:$M$616,MATCH(RIGHT(X428,255),RIGHT('Disaggregation Data'!$J$315:$J$616,255),0))=0,(E428/F428)*100,INDEX('Disaggregation Data'!$M$315:$M$616,MATCH(RIGHT(X428,255),RIGHT('Disaggregation Data'!J$315:$J$616,255),0))),"")</f>
        <v/>
      </c>
      <c r="H428" s="425" t="str">
        <f t="array" ref="H428">IFERROR(IF(INDEX('Disaggregation Data'!$N$315:$N$616,MATCH(RIGHT(X428,255),RIGHT('Disaggregation Data'!$J$315:$J$616,255),0))=0,"",INDEX('Disaggregation Data'!$N$315:$N$616,MATCH(RIGHT(X428,255),RIGHT('Disaggregation Data'!J$315:$J$616,255),0))),"")</f>
        <v/>
      </c>
      <c r="I428" s="527"/>
      <c r="J428" s="527"/>
      <c r="K428" s="527"/>
      <c r="L428" s="527"/>
      <c r="M428" s="527"/>
      <c r="N428" s="527"/>
      <c r="O428" s="527"/>
      <c r="P428" s="527"/>
      <c r="Q428" s="527"/>
      <c r="R428" s="527"/>
      <c r="S428" s="527"/>
      <c r="T428" s="527"/>
      <c r="U428" s="425" t="str">
        <f t="array" ref="U428">IFERROR(IF(INDEX('Disaggregation Data'!$O$315:$O$616,MATCH(RIGHT(X428,255),RIGHT('Disaggregation Data'!$J$315:$J$616,255),0))=0,"",INDEX('Disaggregation Data'!$O$315:$O$616,MATCH(RIGHT(X428,255),RIGHT('Disaggregation Data'!J$315:$J$616,255),0))),"")</f>
        <v/>
      </c>
      <c r="V428" s="459" t="str">
        <f t="array" ref="V428">IFERROR(IF(INDEX('Disaggregation Data'!$P$315:$P$616,MATCH(RIGHT(X428,255),RIGHT('Disaggregation Data'!$J$315:$J$616,255),0))=0,"",INDEX('Disaggregation Data'!$P$315:$P$616,MATCH(RIGHT(X428,255),RIGHT('Disaggregation Data'!J$315:$J$616,255),0))),"")</f>
        <v/>
      </c>
      <c r="W428" s="521"/>
      <c r="X428" s="521" t="str">
        <f t="shared" si="28"/>
        <v/>
      </c>
      <c r="Y428" s="521">
        <f t="shared" si="29"/>
        <v>61</v>
      </c>
      <c r="Z428" s="521" t="str">
        <f t="shared" si="30"/>
        <v/>
      </c>
      <c r="AA428" s="521" t="b">
        <f t="shared" si="31"/>
        <v>0</v>
      </c>
      <c r="AB428" s="521" t="s">
        <v>1944</v>
      </c>
      <c r="AC428" s="521" t="str">
        <f t="array" ref="AC428">IFERROR(IF(INDEX('Disaggregation Records'!$G$95:$G$183,MATCH(RIGHT(Z428,255),RIGHT('Disaggregation Records'!$D$95:$D$183,255),0))=0,"",INDEX('Disaggregation Records'!$G$95:$G$183,MATCH(RIGHT(Z428,255),RIGHT('Disaggregation Records'!$D$95:$D$183,255),0))),"")</f>
        <v/>
      </c>
      <c r="AD428" s="521" t="s">
        <v>783</v>
      </c>
      <c r="AE428" s="184"/>
      <c r="AF428" s="523"/>
      <c r="AG428" s="523"/>
    </row>
    <row r="429" spans="1:33" ht="37.5" customHeight="1" x14ac:dyDescent="0.25">
      <c r="A429" s="465">
        <v>11</v>
      </c>
      <c r="B429" s="517" t="str">
        <f>IFERROR(VLOOKUP(A429,'Coverage Indicators - Section D'!$A$10:$Y$42,25,FALSE),"")</f>
        <v/>
      </c>
      <c r="C429" s="518" t="str">
        <f t="array" ref="C429">IFERROR(IF(INDEX('Disaggregation Records'!$E$95:$E$183,MATCH(RIGHT(Z429,255),RIGHT('Disaggregation Records'!$D$95:$D$183,255),0))=0,"",INDEX('Disaggregation Records'!$E$95:$E$183,MATCH(RIGHT(Z429,255),RIGHT('Disaggregation Records'!$D$95:$D$183,255),0))),"")</f>
        <v/>
      </c>
      <c r="D429" s="518" t="str">
        <f t="array" ref="D429">IFERROR(IF(INDEX('Disaggregation Records'!$F$95:$F$183,MATCH(RIGHT(Z429,255),RIGHT('Disaggregation Records'!$D$95:$D$183,255),0))=0,"",INDEX('Disaggregation Records'!$F$95:$F$183,MATCH(RIGHT(Z429,255),RIGHT('Disaggregation Records'!$D$95:$D$183,255),0))),"")</f>
        <v/>
      </c>
      <c r="E429" s="524" t="str">
        <f t="array" ref="E429">IFERROR(IF(INDEX('Disaggregation Data'!$K$315:$K$616,MATCH(RIGHT(X429,255),RIGHT('Disaggregation Data'!$J$315:$J$616,255),0))=0,"",INDEX('Disaggregation Data'!$K$315:$K$616,MATCH(RIGHT(X429,255),RIGHT('Disaggregation Data'!J$315:$J$616,255),0))),"")</f>
        <v/>
      </c>
      <c r="F429" s="525" t="str">
        <f t="array" ref="F429">IFERROR(IF(INDEX('Disaggregation Data'!$L$315:$L$616,MATCH(RIGHT(X429,255),RIGHT('Disaggregation Data'!$J$315:$J$616,255),0))=0,"",INDEX('Disaggregation Data'!$L$315:$L$616,MATCH(RIGHT(X429,255),RIGHT('Disaggregation Data'!J$315:$J$616,255),0))),"")</f>
        <v/>
      </c>
      <c r="G429" s="526" t="str">
        <f t="array" ref="G429">IFERROR(IF(INDEX('Disaggregation Data'!$M$315:$M$616,MATCH(RIGHT(X429,255),RIGHT('Disaggregation Data'!$J$315:$J$616,255),0))=0,(E429/F429)*100,INDEX('Disaggregation Data'!$M$315:$M$616,MATCH(RIGHT(X429,255),RIGHT('Disaggregation Data'!J$315:$J$616,255),0))),"")</f>
        <v/>
      </c>
      <c r="H429" s="425" t="str">
        <f t="array" ref="H429">IFERROR(IF(INDEX('Disaggregation Data'!$N$315:$N$616,MATCH(RIGHT(X429,255),RIGHT('Disaggregation Data'!$J$315:$J$616,255),0))=0,"",INDEX('Disaggregation Data'!$N$315:$N$616,MATCH(RIGHT(X429,255),RIGHT('Disaggregation Data'!J$315:$J$616,255),0))),"")</f>
        <v/>
      </c>
      <c r="I429" s="527"/>
      <c r="J429" s="527"/>
      <c r="K429" s="527"/>
      <c r="L429" s="527"/>
      <c r="M429" s="527"/>
      <c r="N429" s="527"/>
      <c r="O429" s="527"/>
      <c r="P429" s="527"/>
      <c r="Q429" s="527"/>
      <c r="R429" s="527"/>
      <c r="S429" s="527"/>
      <c r="T429" s="527"/>
      <c r="U429" s="425" t="str">
        <f t="array" ref="U429">IFERROR(IF(INDEX('Disaggregation Data'!$O$315:$O$616,MATCH(RIGHT(X429,255),RIGHT('Disaggregation Data'!$J$315:$J$616,255),0))=0,"",INDEX('Disaggregation Data'!$O$315:$O$616,MATCH(RIGHT(X429,255),RIGHT('Disaggregation Data'!J$315:$J$616,255),0))),"")</f>
        <v/>
      </c>
      <c r="V429" s="459" t="str">
        <f t="array" ref="V429">IFERROR(IF(INDEX('Disaggregation Data'!$P$315:$P$616,MATCH(RIGHT(X429,255),RIGHT('Disaggregation Data'!$J$315:$J$616,255),0))=0,"",INDEX('Disaggregation Data'!$P$315:$P$616,MATCH(RIGHT(X429,255),RIGHT('Disaggregation Data'!J$315:$J$616,255),0))),"")</f>
        <v/>
      </c>
      <c r="W429" s="521"/>
      <c r="X429" s="521" t="str">
        <f t="shared" si="28"/>
        <v/>
      </c>
      <c r="Y429" s="521">
        <f t="shared" si="29"/>
        <v>62</v>
      </c>
      <c r="Z429" s="521" t="str">
        <f t="shared" si="30"/>
        <v/>
      </c>
      <c r="AA429" s="521" t="b">
        <f t="shared" si="31"/>
        <v>0</v>
      </c>
      <c r="AB429" s="521" t="s">
        <v>1945</v>
      </c>
      <c r="AC429" s="521" t="str">
        <f t="array" ref="AC429">IFERROR(IF(INDEX('Disaggregation Records'!$G$95:$G$183,MATCH(RIGHT(Z429,255),RIGHT('Disaggregation Records'!$D$95:$D$183,255),0))=0,"",INDEX('Disaggregation Records'!$G$95:$G$183,MATCH(RIGHT(Z429,255),RIGHT('Disaggregation Records'!$D$95:$D$183,255),0))),"")</f>
        <v/>
      </c>
      <c r="AD429" s="521" t="s">
        <v>783</v>
      </c>
      <c r="AE429" s="184"/>
      <c r="AF429" s="523"/>
      <c r="AG429" s="523"/>
    </row>
    <row r="430" spans="1:33" ht="37.5" customHeight="1" x14ac:dyDescent="0.25">
      <c r="A430" s="465">
        <v>11</v>
      </c>
      <c r="B430" s="517" t="str">
        <f>IFERROR(VLOOKUP(A430,'Coverage Indicators - Section D'!$A$10:$Y$42,25,FALSE),"")</f>
        <v/>
      </c>
      <c r="C430" s="518" t="str">
        <f t="array" ref="C430">IFERROR(IF(INDEX('Disaggregation Records'!$E$95:$E$183,MATCH(RIGHT(Z430,255),RIGHT('Disaggregation Records'!$D$95:$D$183,255),0))=0,"",INDEX('Disaggregation Records'!$E$95:$E$183,MATCH(RIGHT(Z430,255),RIGHT('Disaggregation Records'!$D$95:$D$183,255),0))),"")</f>
        <v/>
      </c>
      <c r="D430" s="518" t="str">
        <f t="array" ref="D430">IFERROR(IF(INDEX('Disaggregation Records'!$F$95:$F$183,MATCH(RIGHT(Z430,255),RIGHT('Disaggregation Records'!$D$95:$D$183,255),0))=0,"",INDEX('Disaggregation Records'!$F$95:$F$183,MATCH(RIGHT(Z430,255),RIGHT('Disaggregation Records'!$D$95:$D$183,255),0))),"")</f>
        <v/>
      </c>
      <c r="E430" s="524" t="str">
        <f t="array" ref="E430">IFERROR(IF(INDEX('Disaggregation Data'!$K$315:$K$616,MATCH(RIGHT(X430,255),RIGHT('Disaggregation Data'!$J$315:$J$616,255),0))=0,"",INDEX('Disaggregation Data'!$K$315:$K$616,MATCH(RIGHT(X430,255),RIGHT('Disaggregation Data'!J$315:$J$616,255),0))),"")</f>
        <v/>
      </c>
      <c r="F430" s="525" t="str">
        <f t="array" ref="F430">IFERROR(IF(INDEX('Disaggregation Data'!$L$315:$L$616,MATCH(RIGHT(X430,255),RIGHT('Disaggregation Data'!$J$315:$J$616,255),0))=0,"",INDEX('Disaggregation Data'!$L$315:$L$616,MATCH(RIGHT(X430,255),RIGHT('Disaggregation Data'!J$315:$J$616,255),0))),"")</f>
        <v/>
      </c>
      <c r="G430" s="526" t="str">
        <f t="array" ref="G430">IFERROR(IF(INDEX('Disaggregation Data'!$M$315:$M$616,MATCH(RIGHT(X430,255),RIGHT('Disaggregation Data'!$J$315:$J$616,255),0))=0,(E430/F430)*100,INDEX('Disaggregation Data'!$M$315:$M$616,MATCH(RIGHT(X430,255),RIGHT('Disaggregation Data'!J$315:$J$616,255),0))),"")</f>
        <v/>
      </c>
      <c r="H430" s="425" t="str">
        <f t="array" ref="H430">IFERROR(IF(INDEX('Disaggregation Data'!$N$315:$N$616,MATCH(RIGHT(X430,255),RIGHT('Disaggregation Data'!$J$315:$J$616,255),0))=0,"",INDEX('Disaggregation Data'!$N$315:$N$616,MATCH(RIGHT(X430,255),RIGHT('Disaggregation Data'!J$315:$J$616,255),0))),"")</f>
        <v/>
      </c>
      <c r="I430" s="527"/>
      <c r="J430" s="527"/>
      <c r="K430" s="527"/>
      <c r="L430" s="527"/>
      <c r="M430" s="527"/>
      <c r="N430" s="527"/>
      <c r="O430" s="527"/>
      <c r="P430" s="527"/>
      <c r="Q430" s="527"/>
      <c r="R430" s="527"/>
      <c r="S430" s="527"/>
      <c r="T430" s="527"/>
      <c r="U430" s="425" t="str">
        <f t="array" ref="U430">IFERROR(IF(INDEX('Disaggregation Data'!$O$315:$O$616,MATCH(RIGHT(X430,255),RIGHT('Disaggregation Data'!$J$315:$J$616,255),0))=0,"",INDEX('Disaggregation Data'!$O$315:$O$616,MATCH(RIGHT(X430,255),RIGHT('Disaggregation Data'!J$315:$J$616,255),0))),"")</f>
        <v/>
      </c>
      <c r="V430" s="459" t="str">
        <f t="array" ref="V430">IFERROR(IF(INDEX('Disaggregation Data'!$P$315:$P$616,MATCH(RIGHT(X430,255),RIGHT('Disaggregation Data'!$J$315:$J$616,255),0))=0,"",INDEX('Disaggregation Data'!$P$315:$P$616,MATCH(RIGHT(X430,255),RIGHT('Disaggregation Data'!J$315:$J$616,255),0))),"")</f>
        <v/>
      </c>
      <c r="W430" s="521"/>
      <c r="X430" s="521" t="str">
        <f t="shared" si="28"/>
        <v/>
      </c>
      <c r="Y430" s="521">
        <f t="shared" si="29"/>
        <v>63</v>
      </c>
      <c r="Z430" s="521" t="str">
        <f t="shared" si="30"/>
        <v/>
      </c>
      <c r="AA430" s="521" t="b">
        <f t="shared" si="31"/>
        <v>0</v>
      </c>
      <c r="AB430" s="521" t="s">
        <v>1946</v>
      </c>
      <c r="AC430" s="521" t="str">
        <f t="array" ref="AC430">IFERROR(IF(INDEX('Disaggregation Records'!$G$95:$G$183,MATCH(RIGHT(Z430,255),RIGHT('Disaggregation Records'!$D$95:$D$183,255),0))=0,"",INDEX('Disaggregation Records'!$G$95:$G$183,MATCH(RIGHT(Z430,255),RIGHT('Disaggregation Records'!$D$95:$D$183,255),0))),"")</f>
        <v/>
      </c>
      <c r="AD430" s="521" t="s">
        <v>783</v>
      </c>
      <c r="AE430" s="184"/>
      <c r="AF430" s="523"/>
      <c r="AG430" s="523"/>
    </row>
    <row r="431" spans="1:33" ht="37.5" customHeight="1" x14ac:dyDescent="0.25">
      <c r="A431" s="465">
        <v>11</v>
      </c>
      <c r="B431" s="517" t="str">
        <f>IFERROR(VLOOKUP(A431,'Coverage Indicators - Section D'!$A$10:$Y$42,25,FALSE),"")</f>
        <v/>
      </c>
      <c r="C431" s="518" t="str">
        <f t="array" ref="C431">IFERROR(IF(INDEX('Disaggregation Records'!$E$95:$E$183,MATCH(RIGHT(Z431,255),RIGHT('Disaggregation Records'!$D$95:$D$183,255),0))=0,"",INDEX('Disaggregation Records'!$E$95:$E$183,MATCH(RIGHT(Z431,255),RIGHT('Disaggregation Records'!$D$95:$D$183,255),0))),"")</f>
        <v/>
      </c>
      <c r="D431" s="518" t="str">
        <f t="array" ref="D431">IFERROR(IF(INDEX('Disaggregation Records'!$F$95:$F$183,MATCH(RIGHT(Z431,255),RIGHT('Disaggregation Records'!$D$95:$D$183,255),0))=0,"",INDEX('Disaggregation Records'!$F$95:$F$183,MATCH(RIGHT(Z431,255),RIGHT('Disaggregation Records'!$D$95:$D$183,255),0))),"")</f>
        <v/>
      </c>
      <c r="E431" s="524" t="str">
        <f t="array" ref="E431">IFERROR(IF(INDEX('Disaggregation Data'!$K$315:$K$616,MATCH(RIGHT(X431,255),RIGHT('Disaggregation Data'!$J$315:$J$616,255),0))=0,"",INDEX('Disaggregation Data'!$K$315:$K$616,MATCH(RIGHT(X431,255),RIGHT('Disaggregation Data'!J$315:$J$616,255),0))),"")</f>
        <v/>
      </c>
      <c r="F431" s="525" t="str">
        <f t="array" ref="F431">IFERROR(IF(INDEX('Disaggregation Data'!$L$315:$L$616,MATCH(RIGHT(X431,255),RIGHT('Disaggregation Data'!$J$315:$J$616,255),0))=0,"",INDEX('Disaggregation Data'!$L$315:$L$616,MATCH(RIGHT(X431,255),RIGHT('Disaggregation Data'!J$315:$J$616,255),0))),"")</f>
        <v/>
      </c>
      <c r="G431" s="526" t="str">
        <f t="array" ref="G431">IFERROR(IF(INDEX('Disaggregation Data'!$M$315:$M$616,MATCH(RIGHT(X431,255),RIGHT('Disaggregation Data'!$J$315:$J$616,255),0))=0,(E431/F431)*100,INDEX('Disaggregation Data'!$M$315:$M$616,MATCH(RIGHT(X431,255),RIGHT('Disaggregation Data'!J$315:$J$616,255),0))),"")</f>
        <v/>
      </c>
      <c r="H431" s="425" t="str">
        <f t="array" ref="H431">IFERROR(IF(INDEX('Disaggregation Data'!$N$315:$N$616,MATCH(RIGHT(X431,255),RIGHT('Disaggregation Data'!$J$315:$J$616,255),0))=0,"",INDEX('Disaggregation Data'!$N$315:$N$616,MATCH(RIGHT(X431,255),RIGHT('Disaggregation Data'!J$315:$J$616,255),0))),"")</f>
        <v/>
      </c>
      <c r="I431" s="527"/>
      <c r="J431" s="527"/>
      <c r="K431" s="527"/>
      <c r="L431" s="527"/>
      <c r="M431" s="527"/>
      <c r="N431" s="527"/>
      <c r="O431" s="527"/>
      <c r="P431" s="527"/>
      <c r="Q431" s="527"/>
      <c r="R431" s="527"/>
      <c r="S431" s="527"/>
      <c r="T431" s="527"/>
      <c r="U431" s="425" t="str">
        <f t="array" ref="U431">IFERROR(IF(INDEX('Disaggregation Data'!$O$315:$O$616,MATCH(RIGHT(X431,255),RIGHT('Disaggregation Data'!$J$315:$J$616,255),0))=0,"",INDEX('Disaggregation Data'!$O$315:$O$616,MATCH(RIGHT(X431,255),RIGHT('Disaggregation Data'!J$315:$J$616,255),0))),"")</f>
        <v/>
      </c>
      <c r="V431" s="459" t="str">
        <f t="array" ref="V431">IFERROR(IF(INDEX('Disaggregation Data'!$P$315:$P$616,MATCH(RIGHT(X431,255),RIGHT('Disaggregation Data'!$J$315:$J$616,255),0))=0,"",INDEX('Disaggregation Data'!$P$315:$P$616,MATCH(RIGHT(X431,255),RIGHT('Disaggregation Data'!J$315:$J$616,255),0))),"")</f>
        <v/>
      </c>
      <c r="W431" s="521"/>
      <c r="X431" s="521" t="str">
        <f t="shared" si="28"/>
        <v/>
      </c>
      <c r="Y431" s="521">
        <f t="shared" si="29"/>
        <v>64</v>
      </c>
      <c r="Z431" s="521" t="str">
        <f t="shared" si="30"/>
        <v/>
      </c>
      <c r="AA431" s="521" t="b">
        <f t="shared" si="31"/>
        <v>0</v>
      </c>
      <c r="AB431" s="521" t="s">
        <v>1947</v>
      </c>
      <c r="AC431" s="521" t="str">
        <f t="array" ref="AC431">IFERROR(IF(INDEX('Disaggregation Records'!$G$95:$G$183,MATCH(RIGHT(Z431,255),RIGHT('Disaggregation Records'!$D$95:$D$183,255),0))=0,"",INDEX('Disaggregation Records'!$G$95:$G$183,MATCH(RIGHT(Z431,255),RIGHT('Disaggregation Records'!$D$95:$D$183,255),0))),"")</f>
        <v/>
      </c>
      <c r="AD431" s="521" t="s">
        <v>783</v>
      </c>
      <c r="AE431" s="184"/>
      <c r="AF431" s="523"/>
      <c r="AG431" s="523"/>
    </row>
    <row r="432" spans="1:33" ht="37.5" customHeight="1" x14ac:dyDescent="0.25">
      <c r="A432" s="465">
        <v>11</v>
      </c>
      <c r="B432" s="517" t="str">
        <f>IFERROR(VLOOKUP(A432,'Coverage Indicators - Section D'!$A$10:$Y$42,25,FALSE),"")</f>
        <v/>
      </c>
      <c r="C432" s="518" t="str">
        <f t="array" ref="C432">IFERROR(IF(INDEX('Disaggregation Records'!$E$95:$E$183,MATCH(RIGHT(Z432,255),RIGHT('Disaggregation Records'!$D$95:$D$183,255),0))=0,"",INDEX('Disaggregation Records'!$E$95:$E$183,MATCH(RIGHT(Z432,255),RIGHT('Disaggregation Records'!$D$95:$D$183,255),0))),"")</f>
        <v/>
      </c>
      <c r="D432" s="518" t="str">
        <f t="array" ref="D432">IFERROR(IF(INDEX('Disaggregation Records'!$F$95:$F$183,MATCH(RIGHT(Z432,255),RIGHT('Disaggregation Records'!$D$95:$D$183,255),0))=0,"",INDEX('Disaggregation Records'!$F$95:$F$183,MATCH(RIGHT(Z432,255),RIGHT('Disaggregation Records'!$D$95:$D$183,255),0))),"")</f>
        <v/>
      </c>
      <c r="E432" s="524" t="str">
        <f t="array" ref="E432">IFERROR(IF(INDEX('Disaggregation Data'!$K$315:$K$616,MATCH(RIGHT(X432,255),RIGHT('Disaggregation Data'!$J$315:$J$616,255),0))=0,"",INDEX('Disaggregation Data'!$K$315:$K$616,MATCH(RIGHT(X432,255),RIGHT('Disaggregation Data'!J$315:$J$616,255),0))),"")</f>
        <v/>
      </c>
      <c r="F432" s="525" t="str">
        <f t="array" ref="F432">IFERROR(IF(INDEX('Disaggregation Data'!$L$315:$L$616,MATCH(RIGHT(X432,255),RIGHT('Disaggregation Data'!$J$315:$J$616,255),0))=0,"",INDEX('Disaggregation Data'!$L$315:$L$616,MATCH(RIGHT(X432,255),RIGHT('Disaggregation Data'!J$315:$J$616,255),0))),"")</f>
        <v/>
      </c>
      <c r="G432" s="526" t="str">
        <f t="array" ref="G432">IFERROR(IF(INDEX('Disaggregation Data'!$M$315:$M$616,MATCH(RIGHT(X432,255),RIGHT('Disaggregation Data'!$J$315:$J$616,255),0))=0,(E432/F432)*100,INDEX('Disaggregation Data'!$M$315:$M$616,MATCH(RIGHT(X432,255),RIGHT('Disaggregation Data'!J$315:$J$616,255),0))),"")</f>
        <v/>
      </c>
      <c r="H432" s="425" t="str">
        <f t="array" ref="H432">IFERROR(IF(INDEX('Disaggregation Data'!$N$315:$N$616,MATCH(RIGHT(X432,255),RIGHT('Disaggregation Data'!$J$315:$J$616,255),0))=0,"",INDEX('Disaggregation Data'!$N$315:$N$616,MATCH(RIGHT(X432,255),RIGHT('Disaggregation Data'!J$315:$J$616,255),0))),"")</f>
        <v/>
      </c>
      <c r="I432" s="527"/>
      <c r="J432" s="527"/>
      <c r="K432" s="527"/>
      <c r="L432" s="527"/>
      <c r="M432" s="527"/>
      <c r="N432" s="527"/>
      <c r="O432" s="527"/>
      <c r="P432" s="527"/>
      <c r="Q432" s="527"/>
      <c r="R432" s="527"/>
      <c r="S432" s="527"/>
      <c r="T432" s="527"/>
      <c r="U432" s="425" t="str">
        <f t="array" ref="U432">IFERROR(IF(INDEX('Disaggregation Data'!$O$315:$O$616,MATCH(RIGHT(X432,255),RIGHT('Disaggregation Data'!$J$315:$J$616,255),0))=0,"",INDEX('Disaggregation Data'!$O$315:$O$616,MATCH(RIGHT(X432,255),RIGHT('Disaggregation Data'!J$315:$J$616,255),0))),"")</f>
        <v/>
      </c>
      <c r="V432" s="459" t="str">
        <f t="array" ref="V432">IFERROR(IF(INDEX('Disaggregation Data'!$P$315:$P$616,MATCH(RIGHT(X432,255),RIGHT('Disaggregation Data'!$J$315:$J$616,255),0))=0,"",INDEX('Disaggregation Data'!$P$315:$P$616,MATCH(RIGHT(X432,255),RIGHT('Disaggregation Data'!J$315:$J$616,255),0))),"")</f>
        <v/>
      </c>
      <c r="W432" s="521"/>
      <c r="X432" s="521" t="str">
        <f t="shared" si="28"/>
        <v/>
      </c>
      <c r="Y432" s="521">
        <f t="shared" si="29"/>
        <v>65</v>
      </c>
      <c r="Z432" s="521" t="str">
        <f t="shared" si="30"/>
        <v/>
      </c>
      <c r="AA432" s="521" t="b">
        <f t="shared" si="31"/>
        <v>0</v>
      </c>
      <c r="AB432" s="521" t="s">
        <v>1948</v>
      </c>
      <c r="AC432" s="521" t="str">
        <f t="array" ref="AC432">IFERROR(IF(INDEX('Disaggregation Records'!$G$95:$G$183,MATCH(RIGHT(Z432,255),RIGHT('Disaggregation Records'!$D$95:$D$183,255),0))=0,"",INDEX('Disaggregation Records'!$G$95:$G$183,MATCH(RIGHT(Z432,255),RIGHT('Disaggregation Records'!$D$95:$D$183,255),0))),"")</f>
        <v/>
      </c>
      <c r="AD432" s="521" t="s">
        <v>783</v>
      </c>
      <c r="AE432" s="184"/>
      <c r="AF432" s="523"/>
      <c r="AG432" s="523"/>
    </row>
    <row r="433" spans="1:33" ht="37.5" customHeight="1" x14ac:dyDescent="0.25">
      <c r="A433" s="465">
        <v>11</v>
      </c>
      <c r="B433" s="517" t="str">
        <f>IFERROR(VLOOKUP(A433,'Coverage Indicators - Section D'!$A$10:$Y$42,25,FALSE),"")</f>
        <v/>
      </c>
      <c r="C433" s="518" t="str">
        <f t="array" ref="C433">IFERROR(IF(INDEX('Disaggregation Records'!$E$95:$E$183,MATCH(RIGHT(Z433,255),RIGHT('Disaggregation Records'!$D$95:$D$183,255),0))=0,"",INDEX('Disaggregation Records'!$E$95:$E$183,MATCH(RIGHT(Z433,255),RIGHT('Disaggregation Records'!$D$95:$D$183,255),0))),"")</f>
        <v/>
      </c>
      <c r="D433" s="518" t="str">
        <f t="array" ref="D433">IFERROR(IF(INDEX('Disaggregation Records'!$F$95:$F$183,MATCH(RIGHT(Z433,255),RIGHT('Disaggregation Records'!$D$95:$D$183,255),0))=0,"",INDEX('Disaggregation Records'!$F$95:$F$183,MATCH(RIGHT(Z433,255),RIGHT('Disaggregation Records'!$D$95:$D$183,255),0))),"")</f>
        <v/>
      </c>
      <c r="E433" s="524" t="str">
        <f t="array" ref="E433">IFERROR(IF(INDEX('Disaggregation Data'!$K$315:$K$616,MATCH(RIGHT(X433,255),RIGHT('Disaggregation Data'!$J$315:$J$616,255),0))=0,"",INDEX('Disaggregation Data'!$K$315:$K$616,MATCH(RIGHT(X433,255),RIGHT('Disaggregation Data'!J$315:$J$616,255),0))),"")</f>
        <v/>
      </c>
      <c r="F433" s="525" t="str">
        <f t="array" ref="F433">IFERROR(IF(INDEX('Disaggregation Data'!$L$315:$L$616,MATCH(RIGHT(X433,255),RIGHT('Disaggregation Data'!$J$315:$J$616,255),0))=0,"",INDEX('Disaggregation Data'!$L$315:$L$616,MATCH(RIGHT(X433,255),RIGHT('Disaggregation Data'!J$315:$J$616,255),0))),"")</f>
        <v/>
      </c>
      <c r="G433" s="526" t="str">
        <f t="array" ref="G433">IFERROR(IF(INDEX('Disaggregation Data'!$M$315:$M$616,MATCH(RIGHT(X433,255),RIGHT('Disaggregation Data'!$J$315:$J$616,255),0))=0,(E433/F433)*100,INDEX('Disaggregation Data'!$M$315:$M$616,MATCH(RIGHT(X433,255),RIGHT('Disaggregation Data'!J$315:$J$616,255),0))),"")</f>
        <v/>
      </c>
      <c r="H433" s="425" t="str">
        <f t="array" ref="H433">IFERROR(IF(INDEX('Disaggregation Data'!$N$315:$N$616,MATCH(RIGHT(X433,255),RIGHT('Disaggregation Data'!$J$315:$J$616,255),0))=0,"",INDEX('Disaggregation Data'!$N$315:$N$616,MATCH(RIGHT(X433,255),RIGHT('Disaggregation Data'!J$315:$J$616,255),0))),"")</f>
        <v/>
      </c>
      <c r="I433" s="527"/>
      <c r="J433" s="527"/>
      <c r="K433" s="527"/>
      <c r="L433" s="527"/>
      <c r="M433" s="527"/>
      <c r="N433" s="527"/>
      <c r="O433" s="527"/>
      <c r="P433" s="527"/>
      <c r="Q433" s="527"/>
      <c r="R433" s="527"/>
      <c r="S433" s="527"/>
      <c r="T433" s="527"/>
      <c r="U433" s="425" t="str">
        <f t="array" ref="U433">IFERROR(IF(INDEX('Disaggregation Data'!$O$315:$O$616,MATCH(RIGHT(X433,255),RIGHT('Disaggregation Data'!$J$315:$J$616,255),0))=0,"",INDEX('Disaggregation Data'!$O$315:$O$616,MATCH(RIGHT(X433,255),RIGHT('Disaggregation Data'!J$315:$J$616,255),0))),"")</f>
        <v/>
      </c>
      <c r="V433" s="459" t="str">
        <f t="array" ref="V433">IFERROR(IF(INDEX('Disaggregation Data'!$P$315:$P$616,MATCH(RIGHT(X433,255),RIGHT('Disaggregation Data'!$J$315:$J$616,255),0))=0,"",INDEX('Disaggregation Data'!$P$315:$P$616,MATCH(RIGHT(X433,255),RIGHT('Disaggregation Data'!J$315:$J$616,255),0))),"")</f>
        <v/>
      </c>
      <c r="W433" s="521"/>
      <c r="X433" s="521" t="str">
        <f t="shared" si="28"/>
        <v/>
      </c>
      <c r="Y433" s="521">
        <f t="shared" si="29"/>
        <v>66</v>
      </c>
      <c r="Z433" s="521" t="str">
        <f t="shared" si="30"/>
        <v/>
      </c>
      <c r="AA433" s="521" t="b">
        <f t="shared" si="31"/>
        <v>0</v>
      </c>
      <c r="AB433" s="521" t="s">
        <v>1949</v>
      </c>
      <c r="AC433" s="521" t="str">
        <f t="array" ref="AC433">IFERROR(IF(INDEX('Disaggregation Records'!$G$95:$G$183,MATCH(RIGHT(Z433,255),RIGHT('Disaggregation Records'!$D$95:$D$183,255),0))=0,"",INDEX('Disaggregation Records'!$G$95:$G$183,MATCH(RIGHT(Z433,255),RIGHT('Disaggregation Records'!$D$95:$D$183,255),0))),"")</f>
        <v/>
      </c>
      <c r="AD433" s="521" t="s">
        <v>783</v>
      </c>
      <c r="AE433" s="184"/>
      <c r="AF433" s="523"/>
      <c r="AG433" s="523"/>
    </row>
    <row r="434" spans="1:33" ht="37.5" customHeight="1" x14ac:dyDescent="0.25">
      <c r="A434" s="465">
        <v>11</v>
      </c>
      <c r="B434" s="517" t="str">
        <f>IFERROR(VLOOKUP(A434,'Coverage Indicators - Section D'!$A$10:$Y$42,25,FALSE),"")</f>
        <v/>
      </c>
      <c r="C434" s="518" t="str">
        <f t="array" ref="C434">IFERROR(IF(INDEX('Disaggregation Records'!$E$95:$E$183,MATCH(RIGHT(Z434,255),RIGHT('Disaggregation Records'!$D$95:$D$183,255),0))=0,"",INDEX('Disaggregation Records'!$E$95:$E$183,MATCH(RIGHT(Z434,255),RIGHT('Disaggregation Records'!$D$95:$D$183,255),0))),"")</f>
        <v/>
      </c>
      <c r="D434" s="518" t="str">
        <f t="array" ref="D434">IFERROR(IF(INDEX('Disaggregation Records'!$F$95:$F$183,MATCH(RIGHT(Z434,255),RIGHT('Disaggregation Records'!$D$95:$D$183,255),0))=0,"",INDEX('Disaggregation Records'!$F$95:$F$183,MATCH(RIGHT(Z434,255),RIGHT('Disaggregation Records'!$D$95:$D$183,255),0))),"")</f>
        <v/>
      </c>
      <c r="E434" s="524" t="str">
        <f t="array" ref="E434">IFERROR(IF(INDEX('Disaggregation Data'!$K$315:$K$616,MATCH(RIGHT(X434,255),RIGHT('Disaggregation Data'!$J$315:$J$616,255),0))=0,"",INDEX('Disaggregation Data'!$K$315:$K$616,MATCH(RIGHT(X434,255),RIGHT('Disaggregation Data'!J$315:$J$616,255),0))),"")</f>
        <v/>
      </c>
      <c r="F434" s="525" t="str">
        <f t="array" ref="F434">IFERROR(IF(INDEX('Disaggregation Data'!$L$315:$L$616,MATCH(RIGHT(X434,255),RIGHT('Disaggregation Data'!$J$315:$J$616,255),0))=0,"",INDEX('Disaggregation Data'!$L$315:$L$616,MATCH(RIGHT(X434,255),RIGHT('Disaggregation Data'!J$315:$J$616,255),0))),"")</f>
        <v/>
      </c>
      <c r="G434" s="526" t="str">
        <f t="array" ref="G434">IFERROR(IF(INDEX('Disaggregation Data'!$M$315:$M$616,MATCH(RIGHT(X434,255),RIGHT('Disaggregation Data'!$J$315:$J$616,255),0))=0,(E434/F434)*100,INDEX('Disaggregation Data'!$M$315:$M$616,MATCH(RIGHT(X434,255),RIGHT('Disaggregation Data'!J$315:$J$616,255),0))),"")</f>
        <v/>
      </c>
      <c r="H434" s="425" t="str">
        <f t="array" ref="H434">IFERROR(IF(INDEX('Disaggregation Data'!$N$315:$N$616,MATCH(RIGHT(X434,255),RIGHT('Disaggregation Data'!$J$315:$J$616,255),0))=0,"",INDEX('Disaggregation Data'!$N$315:$N$616,MATCH(RIGHT(X434,255),RIGHT('Disaggregation Data'!J$315:$J$616,255),0))),"")</f>
        <v/>
      </c>
      <c r="I434" s="527"/>
      <c r="J434" s="527"/>
      <c r="K434" s="527"/>
      <c r="L434" s="527"/>
      <c r="M434" s="527"/>
      <c r="N434" s="527"/>
      <c r="O434" s="527"/>
      <c r="P434" s="527"/>
      <c r="Q434" s="527"/>
      <c r="R434" s="527"/>
      <c r="S434" s="527"/>
      <c r="T434" s="527"/>
      <c r="U434" s="425" t="str">
        <f t="array" ref="U434">IFERROR(IF(INDEX('Disaggregation Data'!$O$315:$O$616,MATCH(RIGHT(X434,255),RIGHT('Disaggregation Data'!$J$315:$J$616,255),0))=0,"",INDEX('Disaggregation Data'!$O$315:$O$616,MATCH(RIGHT(X434,255),RIGHT('Disaggregation Data'!J$315:$J$616,255),0))),"")</f>
        <v/>
      </c>
      <c r="V434" s="459" t="str">
        <f t="array" ref="V434">IFERROR(IF(INDEX('Disaggregation Data'!$P$315:$P$616,MATCH(RIGHT(X434,255),RIGHT('Disaggregation Data'!$J$315:$J$616,255),0))=0,"",INDEX('Disaggregation Data'!$P$315:$P$616,MATCH(RIGHT(X434,255),RIGHT('Disaggregation Data'!J$315:$J$616,255),0))),"")</f>
        <v/>
      </c>
      <c r="W434" s="521"/>
      <c r="X434" s="521" t="str">
        <f t="shared" si="28"/>
        <v/>
      </c>
      <c r="Y434" s="521">
        <f t="shared" si="29"/>
        <v>67</v>
      </c>
      <c r="Z434" s="521" t="str">
        <f t="shared" si="30"/>
        <v/>
      </c>
      <c r="AA434" s="521" t="b">
        <f t="shared" si="31"/>
        <v>0</v>
      </c>
      <c r="AB434" s="521" t="s">
        <v>1950</v>
      </c>
      <c r="AC434" s="521" t="str">
        <f t="array" ref="AC434">IFERROR(IF(INDEX('Disaggregation Records'!$G$95:$G$183,MATCH(RIGHT(Z434,255),RIGHT('Disaggregation Records'!$D$95:$D$183,255),0))=0,"",INDEX('Disaggregation Records'!$G$95:$G$183,MATCH(RIGHT(Z434,255),RIGHT('Disaggregation Records'!$D$95:$D$183,255),0))),"")</f>
        <v/>
      </c>
      <c r="AD434" s="521" t="s">
        <v>783</v>
      </c>
      <c r="AE434" s="184"/>
      <c r="AF434" s="523"/>
      <c r="AG434" s="523"/>
    </row>
    <row r="435" spans="1:33" ht="37.5" customHeight="1" x14ac:dyDescent="0.25">
      <c r="A435" s="465">
        <v>11</v>
      </c>
      <c r="B435" s="517" t="str">
        <f>IFERROR(VLOOKUP(A435,'Coverage Indicators - Section D'!$A$10:$Y$42,25,FALSE),"")</f>
        <v/>
      </c>
      <c r="C435" s="518" t="str">
        <f t="array" ref="C435">IFERROR(IF(INDEX('Disaggregation Records'!$E$95:$E$183,MATCH(RIGHT(Z435,255),RIGHT('Disaggregation Records'!$D$95:$D$183,255),0))=0,"",INDEX('Disaggregation Records'!$E$95:$E$183,MATCH(RIGHT(Z435,255),RIGHT('Disaggregation Records'!$D$95:$D$183,255),0))),"")</f>
        <v/>
      </c>
      <c r="D435" s="518" t="str">
        <f t="array" ref="D435">IFERROR(IF(INDEX('Disaggregation Records'!$F$95:$F$183,MATCH(RIGHT(Z435,255),RIGHT('Disaggregation Records'!$D$95:$D$183,255),0))=0,"",INDEX('Disaggregation Records'!$F$95:$F$183,MATCH(RIGHT(Z435,255),RIGHT('Disaggregation Records'!$D$95:$D$183,255),0))),"")</f>
        <v/>
      </c>
      <c r="E435" s="524" t="str">
        <f t="array" ref="E435">IFERROR(IF(INDEX('Disaggregation Data'!$K$315:$K$616,MATCH(RIGHT(X435,255),RIGHT('Disaggregation Data'!$J$315:$J$616,255),0))=0,"",INDEX('Disaggregation Data'!$K$315:$K$616,MATCH(RIGHT(X435,255),RIGHT('Disaggregation Data'!J$315:$J$616,255),0))),"")</f>
        <v/>
      </c>
      <c r="F435" s="525" t="str">
        <f t="array" ref="F435">IFERROR(IF(INDEX('Disaggregation Data'!$L$315:$L$616,MATCH(RIGHT(X435,255),RIGHT('Disaggregation Data'!$J$315:$J$616,255),0))=0,"",INDEX('Disaggregation Data'!$L$315:$L$616,MATCH(RIGHT(X435,255),RIGHT('Disaggregation Data'!J$315:$J$616,255),0))),"")</f>
        <v/>
      </c>
      <c r="G435" s="526" t="str">
        <f t="array" ref="G435">IFERROR(IF(INDEX('Disaggregation Data'!$M$315:$M$616,MATCH(RIGHT(X435,255),RIGHT('Disaggregation Data'!$J$315:$J$616,255),0))=0,(E435/F435)*100,INDEX('Disaggregation Data'!$M$315:$M$616,MATCH(RIGHT(X435,255),RIGHT('Disaggregation Data'!J$315:$J$616,255),0))),"")</f>
        <v/>
      </c>
      <c r="H435" s="425" t="str">
        <f t="array" ref="H435">IFERROR(IF(INDEX('Disaggregation Data'!$N$315:$N$616,MATCH(RIGHT(X435,255),RIGHT('Disaggregation Data'!$J$315:$J$616,255),0))=0,"",INDEX('Disaggregation Data'!$N$315:$N$616,MATCH(RIGHT(X435,255),RIGHT('Disaggregation Data'!J$315:$J$616,255),0))),"")</f>
        <v/>
      </c>
      <c r="I435" s="527"/>
      <c r="J435" s="527"/>
      <c r="K435" s="527"/>
      <c r="L435" s="527"/>
      <c r="M435" s="527"/>
      <c r="N435" s="527"/>
      <c r="O435" s="527"/>
      <c r="P435" s="527"/>
      <c r="Q435" s="527"/>
      <c r="R435" s="527"/>
      <c r="S435" s="527"/>
      <c r="T435" s="527"/>
      <c r="U435" s="425" t="str">
        <f t="array" ref="U435">IFERROR(IF(INDEX('Disaggregation Data'!$O$315:$O$616,MATCH(RIGHT(X435,255),RIGHT('Disaggregation Data'!$J$315:$J$616,255),0))=0,"",INDEX('Disaggregation Data'!$O$315:$O$616,MATCH(RIGHT(X435,255),RIGHT('Disaggregation Data'!J$315:$J$616,255),0))),"")</f>
        <v/>
      </c>
      <c r="V435" s="459" t="str">
        <f t="array" ref="V435">IFERROR(IF(INDEX('Disaggregation Data'!$P$315:$P$616,MATCH(RIGHT(X435,255),RIGHT('Disaggregation Data'!$J$315:$J$616,255),0))=0,"",INDEX('Disaggregation Data'!$P$315:$P$616,MATCH(RIGHT(X435,255),RIGHT('Disaggregation Data'!J$315:$J$616,255),0))),"")</f>
        <v/>
      </c>
      <c r="W435" s="521"/>
      <c r="X435" s="521" t="str">
        <f t="shared" si="28"/>
        <v/>
      </c>
      <c r="Y435" s="521">
        <f t="shared" si="29"/>
        <v>68</v>
      </c>
      <c r="Z435" s="521" t="str">
        <f t="shared" si="30"/>
        <v/>
      </c>
      <c r="AA435" s="521" t="b">
        <f t="shared" si="31"/>
        <v>0</v>
      </c>
      <c r="AB435" s="521" t="s">
        <v>1951</v>
      </c>
      <c r="AC435" s="521" t="str">
        <f t="array" ref="AC435">IFERROR(IF(INDEX('Disaggregation Records'!$G$95:$G$183,MATCH(RIGHT(Z435,255),RIGHT('Disaggregation Records'!$D$95:$D$183,255),0))=0,"",INDEX('Disaggregation Records'!$G$95:$G$183,MATCH(RIGHT(Z435,255),RIGHT('Disaggregation Records'!$D$95:$D$183,255),0))),"")</f>
        <v/>
      </c>
      <c r="AD435" s="521" t="s">
        <v>783</v>
      </c>
      <c r="AE435" s="184"/>
      <c r="AF435" s="523"/>
      <c r="AG435" s="523"/>
    </row>
    <row r="436" spans="1:33" ht="37.5" customHeight="1" x14ac:dyDescent="0.25">
      <c r="A436" s="465">
        <v>11</v>
      </c>
      <c r="B436" s="517" t="str">
        <f>IFERROR(VLOOKUP(A436,'Coverage Indicators - Section D'!$A$10:$Y$42,25,FALSE),"")</f>
        <v/>
      </c>
      <c r="C436" s="518" t="str">
        <f t="array" ref="C436">IFERROR(IF(INDEX('Disaggregation Records'!$E$95:$E$183,MATCH(RIGHT(Z436,255),RIGHT('Disaggregation Records'!$D$95:$D$183,255),0))=0,"",INDEX('Disaggregation Records'!$E$95:$E$183,MATCH(RIGHT(Z436,255),RIGHT('Disaggregation Records'!$D$95:$D$183,255),0))),"")</f>
        <v/>
      </c>
      <c r="D436" s="518" t="str">
        <f t="array" ref="D436">IFERROR(IF(INDEX('Disaggregation Records'!$F$95:$F$183,MATCH(RIGHT(Z436,255),RIGHT('Disaggregation Records'!$D$95:$D$183,255),0))=0,"",INDEX('Disaggregation Records'!$F$95:$F$183,MATCH(RIGHT(Z436,255),RIGHT('Disaggregation Records'!$D$95:$D$183,255),0))),"")</f>
        <v/>
      </c>
      <c r="E436" s="524" t="str">
        <f t="array" ref="E436">IFERROR(IF(INDEX('Disaggregation Data'!$K$315:$K$616,MATCH(RIGHT(X436,255),RIGHT('Disaggregation Data'!$J$315:$J$616,255),0))=0,"",INDEX('Disaggregation Data'!$K$315:$K$616,MATCH(RIGHT(X436,255),RIGHT('Disaggregation Data'!J$315:$J$616,255),0))),"")</f>
        <v/>
      </c>
      <c r="F436" s="525" t="str">
        <f t="array" ref="F436">IFERROR(IF(INDEX('Disaggregation Data'!$L$315:$L$616,MATCH(RIGHT(X436,255),RIGHT('Disaggregation Data'!$J$315:$J$616,255),0))=0,"",INDEX('Disaggregation Data'!$L$315:$L$616,MATCH(RIGHT(X436,255),RIGHT('Disaggregation Data'!J$315:$J$616,255),0))),"")</f>
        <v/>
      </c>
      <c r="G436" s="526" t="str">
        <f t="array" ref="G436">IFERROR(IF(INDEX('Disaggregation Data'!$M$315:$M$616,MATCH(RIGHT(X436,255),RIGHT('Disaggregation Data'!$J$315:$J$616,255),0))=0,(E436/F436)*100,INDEX('Disaggregation Data'!$M$315:$M$616,MATCH(RIGHT(X436,255),RIGHT('Disaggregation Data'!J$315:$J$616,255),0))),"")</f>
        <v/>
      </c>
      <c r="H436" s="425" t="str">
        <f t="array" ref="H436">IFERROR(IF(INDEX('Disaggregation Data'!$N$315:$N$616,MATCH(RIGHT(X436,255),RIGHT('Disaggregation Data'!$J$315:$J$616,255),0))=0,"",INDEX('Disaggregation Data'!$N$315:$N$616,MATCH(RIGHT(X436,255),RIGHT('Disaggregation Data'!J$315:$J$616,255),0))),"")</f>
        <v/>
      </c>
      <c r="I436" s="527"/>
      <c r="J436" s="527"/>
      <c r="K436" s="527"/>
      <c r="L436" s="527"/>
      <c r="M436" s="527"/>
      <c r="N436" s="527"/>
      <c r="O436" s="527"/>
      <c r="P436" s="527"/>
      <c r="Q436" s="527"/>
      <c r="R436" s="527"/>
      <c r="S436" s="527"/>
      <c r="T436" s="527"/>
      <c r="U436" s="425" t="str">
        <f t="array" ref="U436">IFERROR(IF(INDEX('Disaggregation Data'!$O$315:$O$616,MATCH(RIGHT(X436,255),RIGHT('Disaggregation Data'!$J$315:$J$616,255),0))=0,"",INDEX('Disaggregation Data'!$O$315:$O$616,MATCH(RIGHT(X436,255),RIGHT('Disaggregation Data'!J$315:$J$616,255),0))),"")</f>
        <v/>
      </c>
      <c r="V436" s="459" t="str">
        <f t="array" ref="V436">IFERROR(IF(INDEX('Disaggregation Data'!$P$315:$P$616,MATCH(RIGHT(X436,255),RIGHT('Disaggregation Data'!$J$315:$J$616,255),0))=0,"",INDEX('Disaggregation Data'!$P$315:$P$616,MATCH(RIGHT(X436,255),RIGHT('Disaggregation Data'!J$315:$J$616,255),0))),"")</f>
        <v/>
      </c>
      <c r="W436" s="521"/>
      <c r="X436" s="521" t="str">
        <f t="shared" si="28"/>
        <v/>
      </c>
      <c r="Y436" s="521">
        <f t="shared" si="29"/>
        <v>69</v>
      </c>
      <c r="Z436" s="521" t="str">
        <f t="shared" si="30"/>
        <v/>
      </c>
      <c r="AA436" s="521" t="b">
        <f t="shared" si="31"/>
        <v>0</v>
      </c>
      <c r="AB436" s="521" t="s">
        <v>1952</v>
      </c>
      <c r="AC436" s="521" t="str">
        <f t="array" ref="AC436">IFERROR(IF(INDEX('Disaggregation Records'!$G$95:$G$183,MATCH(RIGHT(Z436,255),RIGHT('Disaggregation Records'!$D$95:$D$183,255),0))=0,"",INDEX('Disaggregation Records'!$G$95:$G$183,MATCH(RIGHT(Z436,255),RIGHT('Disaggregation Records'!$D$95:$D$183,255),0))),"")</f>
        <v/>
      </c>
      <c r="AD436" s="521" t="s">
        <v>783</v>
      </c>
      <c r="AE436" s="184"/>
      <c r="AF436" s="523"/>
      <c r="AG436" s="523"/>
    </row>
    <row r="437" spans="1:33" ht="37.5" customHeight="1" x14ac:dyDescent="0.25">
      <c r="A437" s="465">
        <v>12</v>
      </c>
      <c r="B437" s="517" t="str">
        <f>IFERROR(VLOOKUP(A437,'Coverage Indicators - Section D'!$A$10:$Y$42,25,FALSE),"")</f>
        <v/>
      </c>
      <c r="C437" s="518" t="str">
        <f t="array" ref="C437">IFERROR(IF(INDEX('Disaggregation Records'!$E$95:$E$183,MATCH(RIGHT(Z437,255),RIGHT('Disaggregation Records'!$D$95:$D$183,255),0))=0,"",INDEX('Disaggregation Records'!$E$95:$E$183,MATCH(RIGHT(Z437,255),RIGHT('Disaggregation Records'!$D$95:$D$183,255),0))),"")</f>
        <v/>
      </c>
      <c r="D437" s="518" t="str">
        <f t="array" ref="D437">IFERROR(IF(INDEX('Disaggregation Records'!$F$95:$F$183,MATCH(RIGHT(Z437,255),RIGHT('Disaggregation Records'!$D$95:$D$183,255),0))=0,"",INDEX('Disaggregation Records'!$F$95:$F$183,MATCH(RIGHT(Z437,255),RIGHT('Disaggregation Records'!$D$95:$D$183,255),0))),"")</f>
        <v/>
      </c>
      <c r="E437" s="524" t="str">
        <f t="array" ref="E437">IFERROR(IF(INDEX('Disaggregation Data'!$K$315:$K$616,MATCH(RIGHT(X437,255),RIGHT('Disaggregation Data'!$J$315:$J$616,255),0))=0,"",INDEX('Disaggregation Data'!$K$315:$K$616,MATCH(RIGHT(X437,255),RIGHT('Disaggregation Data'!J$315:$J$616,255),0))),"")</f>
        <v/>
      </c>
      <c r="F437" s="525" t="str">
        <f t="array" ref="F437">IFERROR(IF(INDEX('Disaggregation Data'!$L$315:$L$616,MATCH(RIGHT(X437,255),RIGHT('Disaggregation Data'!$J$315:$J$616,255),0))=0,"",INDEX('Disaggregation Data'!$L$315:$L$616,MATCH(RIGHT(X437,255),RIGHT('Disaggregation Data'!J$315:$J$616,255),0))),"")</f>
        <v/>
      </c>
      <c r="G437" s="526" t="str">
        <f t="array" ref="G437">IFERROR(IF(INDEX('Disaggregation Data'!$M$315:$M$616,MATCH(RIGHT(X437,255),RIGHT('Disaggregation Data'!$J$315:$J$616,255),0))=0,(E437/F437)*100,INDEX('Disaggregation Data'!$M$315:$M$616,MATCH(RIGHT(X437,255),RIGHT('Disaggregation Data'!J$315:$J$616,255),0))),"")</f>
        <v/>
      </c>
      <c r="H437" s="425" t="str">
        <f t="array" ref="H437">IFERROR(IF(INDEX('Disaggregation Data'!$N$315:$N$616,MATCH(RIGHT(X437,255),RIGHT('Disaggregation Data'!$J$315:$J$616,255),0))=0,"",INDEX('Disaggregation Data'!$N$315:$N$616,MATCH(RIGHT(X437,255),RIGHT('Disaggregation Data'!J$315:$J$616,255),0))),"")</f>
        <v/>
      </c>
      <c r="I437" s="527"/>
      <c r="J437" s="527"/>
      <c r="K437" s="527"/>
      <c r="L437" s="527"/>
      <c r="M437" s="527"/>
      <c r="N437" s="527"/>
      <c r="O437" s="527"/>
      <c r="P437" s="527"/>
      <c r="Q437" s="527"/>
      <c r="R437" s="527"/>
      <c r="S437" s="527"/>
      <c r="T437" s="527"/>
      <c r="U437" s="425" t="str">
        <f t="array" ref="U437">IFERROR(IF(INDEX('Disaggregation Data'!$O$315:$O$616,MATCH(RIGHT(X437,255),RIGHT('Disaggregation Data'!$J$315:$J$616,255),0))=0,"",INDEX('Disaggregation Data'!$O$315:$O$616,MATCH(RIGHT(X437,255),RIGHT('Disaggregation Data'!J$315:$J$616,255),0))),"")</f>
        <v/>
      </c>
      <c r="V437" s="459" t="str">
        <f t="array" ref="V437">IFERROR(IF(INDEX('Disaggregation Data'!$P$315:$P$616,MATCH(RIGHT(X437,255),RIGHT('Disaggregation Data'!$J$315:$J$616,255),0))=0,"",INDEX('Disaggregation Data'!$P$315:$P$616,MATCH(RIGHT(X437,255),RIGHT('Disaggregation Data'!J$315:$J$616,255),0))),"")</f>
        <v/>
      </c>
      <c r="W437" s="521"/>
      <c r="X437" s="521" t="str">
        <f t="shared" si="28"/>
        <v/>
      </c>
      <c r="Y437" s="521">
        <f t="shared" si="29"/>
        <v>70</v>
      </c>
      <c r="Z437" s="521" t="str">
        <f t="shared" si="30"/>
        <v/>
      </c>
      <c r="AA437" s="521" t="b">
        <f t="shared" si="31"/>
        <v>0</v>
      </c>
      <c r="AB437" s="521" t="s">
        <v>1953</v>
      </c>
      <c r="AC437" s="521" t="str">
        <f t="array" ref="AC437">IFERROR(IF(INDEX('Disaggregation Records'!$G$95:$G$183,MATCH(RIGHT(Z437,255),RIGHT('Disaggregation Records'!$D$95:$D$183,255),0))=0,"",INDEX('Disaggregation Records'!$G$95:$G$183,MATCH(RIGHT(Z437,255),RIGHT('Disaggregation Records'!$D$95:$D$183,255),0))),"")</f>
        <v/>
      </c>
      <c r="AD437" s="521" t="s">
        <v>784</v>
      </c>
      <c r="AE437" s="184"/>
      <c r="AF437" s="523"/>
      <c r="AG437" s="523"/>
    </row>
    <row r="438" spans="1:33" ht="37.5" customHeight="1" x14ac:dyDescent="0.25">
      <c r="A438" s="465">
        <v>12</v>
      </c>
      <c r="B438" s="517" t="str">
        <f>IFERROR(VLOOKUP(A438,'Coverage Indicators - Section D'!$A$10:$Y$42,25,FALSE),"")</f>
        <v/>
      </c>
      <c r="C438" s="518" t="str">
        <f t="array" ref="C438">IFERROR(IF(INDEX('Disaggregation Records'!$E$95:$E$183,MATCH(RIGHT(Z438,255),RIGHT('Disaggregation Records'!$D$95:$D$183,255),0))=0,"",INDEX('Disaggregation Records'!$E$95:$E$183,MATCH(RIGHT(Z438,255),RIGHT('Disaggregation Records'!$D$95:$D$183,255),0))),"")</f>
        <v/>
      </c>
      <c r="D438" s="518" t="str">
        <f t="array" ref="D438">IFERROR(IF(INDEX('Disaggregation Records'!$F$95:$F$183,MATCH(RIGHT(Z438,255),RIGHT('Disaggregation Records'!$D$95:$D$183,255),0))=0,"",INDEX('Disaggregation Records'!$F$95:$F$183,MATCH(RIGHT(Z438,255),RIGHT('Disaggregation Records'!$D$95:$D$183,255),0))),"")</f>
        <v/>
      </c>
      <c r="E438" s="524" t="str">
        <f t="array" ref="E438">IFERROR(IF(INDEX('Disaggregation Data'!$K$315:$K$616,MATCH(RIGHT(X438,255),RIGHT('Disaggregation Data'!$J$315:$J$616,255),0))=0,"",INDEX('Disaggregation Data'!$K$315:$K$616,MATCH(RIGHT(X438,255),RIGHT('Disaggregation Data'!J$315:$J$616,255),0))),"")</f>
        <v/>
      </c>
      <c r="F438" s="525" t="str">
        <f t="array" ref="F438">IFERROR(IF(INDEX('Disaggregation Data'!$L$315:$L$616,MATCH(RIGHT(X438,255),RIGHT('Disaggregation Data'!$J$315:$J$616,255),0))=0,"",INDEX('Disaggregation Data'!$L$315:$L$616,MATCH(RIGHT(X438,255),RIGHT('Disaggregation Data'!J$315:$J$616,255),0))),"")</f>
        <v/>
      </c>
      <c r="G438" s="526" t="str">
        <f t="array" ref="G438">IFERROR(IF(INDEX('Disaggregation Data'!$M$315:$M$616,MATCH(RIGHT(X438,255),RIGHT('Disaggregation Data'!$J$315:$J$616,255),0))=0,(E438/F438)*100,INDEX('Disaggregation Data'!$M$315:$M$616,MATCH(RIGHT(X438,255),RIGHT('Disaggregation Data'!J$315:$J$616,255),0))),"")</f>
        <v/>
      </c>
      <c r="H438" s="425" t="str">
        <f t="array" ref="H438">IFERROR(IF(INDEX('Disaggregation Data'!$N$315:$N$616,MATCH(RIGHT(X438,255),RIGHT('Disaggregation Data'!$J$315:$J$616,255),0))=0,"",INDEX('Disaggregation Data'!$N$315:$N$616,MATCH(RIGHT(X438,255),RIGHT('Disaggregation Data'!J$315:$J$616,255),0))),"")</f>
        <v/>
      </c>
      <c r="I438" s="527"/>
      <c r="J438" s="527"/>
      <c r="K438" s="527"/>
      <c r="L438" s="527"/>
      <c r="M438" s="527"/>
      <c r="N438" s="527"/>
      <c r="O438" s="527"/>
      <c r="P438" s="527"/>
      <c r="Q438" s="527"/>
      <c r="R438" s="527"/>
      <c r="S438" s="527"/>
      <c r="T438" s="527"/>
      <c r="U438" s="425" t="str">
        <f t="array" ref="U438">IFERROR(IF(INDEX('Disaggregation Data'!$O$315:$O$616,MATCH(RIGHT(X438,255),RIGHT('Disaggregation Data'!$J$315:$J$616,255),0))=0,"",INDEX('Disaggregation Data'!$O$315:$O$616,MATCH(RIGHT(X438,255),RIGHT('Disaggregation Data'!J$315:$J$616,255),0))),"")</f>
        <v/>
      </c>
      <c r="V438" s="459" t="str">
        <f t="array" ref="V438">IFERROR(IF(INDEX('Disaggregation Data'!$P$315:$P$616,MATCH(RIGHT(X438,255),RIGHT('Disaggregation Data'!$J$315:$J$616,255),0))=0,"",INDEX('Disaggregation Data'!$P$315:$P$616,MATCH(RIGHT(X438,255),RIGHT('Disaggregation Data'!J$315:$J$616,255),0))),"")</f>
        <v/>
      </c>
      <c r="W438" s="521"/>
      <c r="X438" s="521" t="str">
        <f t="shared" si="28"/>
        <v/>
      </c>
      <c r="Y438" s="521">
        <f t="shared" si="29"/>
        <v>71</v>
      </c>
      <c r="Z438" s="521" t="str">
        <f t="shared" si="30"/>
        <v/>
      </c>
      <c r="AA438" s="521" t="b">
        <f t="shared" si="31"/>
        <v>0</v>
      </c>
      <c r="AB438" s="521" t="s">
        <v>1954</v>
      </c>
      <c r="AC438" s="521" t="str">
        <f t="array" ref="AC438">IFERROR(IF(INDEX('Disaggregation Records'!$G$95:$G$183,MATCH(RIGHT(Z438,255),RIGHT('Disaggregation Records'!$D$95:$D$183,255),0))=0,"",INDEX('Disaggregation Records'!$G$95:$G$183,MATCH(RIGHT(Z438,255),RIGHT('Disaggregation Records'!$D$95:$D$183,255),0))),"")</f>
        <v/>
      </c>
      <c r="AD438" s="521" t="s">
        <v>784</v>
      </c>
      <c r="AE438" s="184"/>
      <c r="AF438" s="523"/>
      <c r="AG438" s="523"/>
    </row>
    <row r="439" spans="1:33" ht="37.5" customHeight="1" x14ac:dyDescent="0.25">
      <c r="A439" s="465">
        <v>12</v>
      </c>
      <c r="B439" s="517" t="str">
        <f>IFERROR(VLOOKUP(A439,'Coverage Indicators - Section D'!$A$10:$Y$42,25,FALSE),"")</f>
        <v/>
      </c>
      <c r="C439" s="518" t="str">
        <f t="array" ref="C439">IFERROR(IF(INDEX('Disaggregation Records'!$E$95:$E$183,MATCH(RIGHT(Z439,255),RIGHT('Disaggregation Records'!$D$95:$D$183,255),0))=0,"",INDEX('Disaggregation Records'!$E$95:$E$183,MATCH(RIGHT(Z439,255),RIGHT('Disaggregation Records'!$D$95:$D$183,255),0))),"")</f>
        <v/>
      </c>
      <c r="D439" s="518" t="str">
        <f t="array" ref="D439">IFERROR(IF(INDEX('Disaggregation Records'!$F$95:$F$183,MATCH(RIGHT(Z439,255),RIGHT('Disaggregation Records'!$D$95:$D$183,255),0))=0,"",INDEX('Disaggregation Records'!$F$95:$F$183,MATCH(RIGHT(Z439,255),RIGHT('Disaggregation Records'!$D$95:$D$183,255),0))),"")</f>
        <v/>
      </c>
      <c r="E439" s="524" t="str">
        <f t="array" ref="E439">IFERROR(IF(INDEX('Disaggregation Data'!$K$315:$K$616,MATCH(RIGHT(X439,255),RIGHT('Disaggregation Data'!$J$315:$J$616,255),0))=0,"",INDEX('Disaggregation Data'!$K$315:$K$616,MATCH(RIGHT(X439,255),RIGHT('Disaggregation Data'!J$315:$J$616,255),0))),"")</f>
        <v/>
      </c>
      <c r="F439" s="525" t="str">
        <f t="array" ref="F439">IFERROR(IF(INDEX('Disaggregation Data'!$L$315:$L$616,MATCH(RIGHT(X439,255),RIGHT('Disaggregation Data'!$J$315:$J$616,255),0))=0,"",INDEX('Disaggregation Data'!$L$315:$L$616,MATCH(RIGHT(X439,255),RIGHT('Disaggregation Data'!J$315:$J$616,255),0))),"")</f>
        <v/>
      </c>
      <c r="G439" s="526" t="str">
        <f t="array" ref="G439">IFERROR(IF(INDEX('Disaggregation Data'!$M$315:$M$616,MATCH(RIGHT(X439,255),RIGHT('Disaggregation Data'!$J$315:$J$616,255),0))=0,(E439/F439)*100,INDEX('Disaggregation Data'!$M$315:$M$616,MATCH(RIGHT(X439,255),RIGHT('Disaggregation Data'!J$315:$J$616,255),0))),"")</f>
        <v/>
      </c>
      <c r="H439" s="425" t="str">
        <f t="array" ref="H439">IFERROR(IF(INDEX('Disaggregation Data'!$N$315:$N$616,MATCH(RIGHT(X439,255),RIGHT('Disaggregation Data'!$J$315:$J$616,255),0))=0,"",INDEX('Disaggregation Data'!$N$315:$N$616,MATCH(RIGHT(X439,255),RIGHT('Disaggregation Data'!J$315:$J$616,255),0))),"")</f>
        <v/>
      </c>
      <c r="I439" s="527"/>
      <c r="J439" s="527"/>
      <c r="K439" s="527"/>
      <c r="L439" s="527"/>
      <c r="M439" s="527"/>
      <c r="N439" s="527"/>
      <c r="O439" s="527"/>
      <c r="P439" s="527"/>
      <c r="Q439" s="527"/>
      <c r="R439" s="527"/>
      <c r="S439" s="527"/>
      <c r="T439" s="527"/>
      <c r="U439" s="425" t="str">
        <f t="array" ref="U439">IFERROR(IF(INDEX('Disaggregation Data'!$O$315:$O$616,MATCH(RIGHT(X439,255),RIGHT('Disaggregation Data'!$J$315:$J$616,255),0))=0,"",INDEX('Disaggregation Data'!$O$315:$O$616,MATCH(RIGHT(X439,255),RIGHT('Disaggregation Data'!J$315:$J$616,255),0))),"")</f>
        <v/>
      </c>
      <c r="V439" s="459" t="str">
        <f t="array" ref="V439">IFERROR(IF(INDEX('Disaggregation Data'!$P$315:$P$616,MATCH(RIGHT(X439,255),RIGHT('Disaggregation Data'!$J$315:$J$616,255),0))=0,"",INDEX('Disaggregation Data'!$P$315:$P$616,MATCH(RIGHT(X439,255),RIGHT('Disaggregation Data'!J$315:$J$616,255),0))),"")</f>
        <v/>
      </c>
      <c r="W439" s="521"/>
      <c r="X439" s="521" t="str">
        <f t="shared" si="28"/>
        <v/>
      </c>
      <c r="Y439" s="521">
        <f t="shared" si="29"/>
        <v>72</v>
      </c>
      <c r="Z439" s="521" t="str">
        <f t="shared" si="30"/>
        <v/>
      </c>
      <c r="AA439" s="521" t="b">
        <f t="shared" si="31"/>
        <v>0</v>
      </c>
      <c r="AB439" s="521" t="s">
        <v>1955</v>
      </c>
      <c r="AC439" s="521" t="str">
        <f t="array" ref="AC439">IFERROR(IF(INDEX('Disaggregation Records'!$G$95:$G$183,MATCH(RIGHT(Z439,255),RIGHT('Disaggregation Records'!$D$95:$D$183,255),0))=0,"",INDEX('Disaggregation Records'!$G$95:$G$183,MATCH(RIGHT(Z439,255),RIGHT('Disaggregation Records'!$D$95:$D$183,255),0))),"")</f>
        <v/>
      </c>
      <c r="AD439" s="521" t="s">
        <v>784</v>
      </c>
      <c r="AE439" s="184"/>
      <c r="AF439" s="523"/>
      <c r="AG439" s="523"/>
    </row>
    <row r="440" spans="1:33" ht="37.5" customHeight="1" x14ac:dyDescent="0.25">
      <c r="A440" s="465">
        <v>12</v>
      </c>
      <c r="B440" s="517" t="str">
        <f>IFERROR(VLOOKUP(A440,'Coverage Indicators - Section D'!$A$10:$Y$42,25,FALSE),"")</f>
        <v/>
      </c>
      <c r="C440" s="518" t="str">
        <f t="array" ref="C440">IFERROR(IF(INDEX('Disaggregation Records'!$E$95:$E$183,MATCH(RIGHT(Z440,255),RIGHT('Disaggregation Records'!$D$95:$D$183,255),0))=0,"",INDEX('Disaggregation Records'!$E$95:$E$183,MATCH(RIGHT(Z440,255),RIGHT('Disaggregation Records'!$D$95:$D$183,255),0))),"")</f>
        <v/>
      </c>
      <c r="D440" s="518" t="str">
        <f t="array" ref="D440">IFERROR(IF(INDEX('Disaggregation Records'!$F$95:$F$183,MATCH(RIGHT(Z440,255),RIGHT('Disaggregation Records'!$D$95:$D$183,255),0))=0,"",INDEX('Disaggregation Records'!$F$95:$F$183,MATCH(RIGHT(Z440,255),RIGHT('Disaggregation Records'!$D$95:$D$183,255),0))),"")</f>
        <v/>
      </c>
      <c r="E440" s="524" t="str">
        <f t="array" ref="E440">IFERROR(IF(INDEX('Disaggregation Data'!$K$315:$K$616,MATCH(RIGHT(X440,255),RIGHT('Disaggregation Data'!$J$315:$J$616,255),0))=0,"",INDEX('Disaggregation Data'!$K$315:$K$616,MATCH(RIGHT(X440,255),RIGHT('Disaggregation Data'!J$315:$J$616,255),0))),"")</f>
        <v/>
      </c>
      <c r="F440" s="525" t="str">
        <f t="array" ref="F440">IFERROR(IF(INDEX('Disaggregation Data'!$L$315:$L$616,MATCH(RIGHT(X440,255),RIGHT('Disaggregation Data'!$J$315:$J$616,255),0))=0,"",INDEX('Disaggregation Data'!$L$315:$L$616,MATCH(RIGHT(X440,255),RIGHT('Disaggregation Data'!J$315:$J$616,255),0))),"")</f>
        <v/>
      </c>
      <c r="G440" s="526" t="str">
        <f t="array" ref="G440">IFERROR(IF(INDEX('Disaggregation Data'!$M$315:$M$616,MATCH(RIGHT(X440,255),RIGHT('Disaggregation Data'!$J$315:$J$616,255),0))=0,(E440/F440)*100,INDEX('Disaggregation Data'!$M$315:$M$616,MATCH(RIGHT(X440,255),RIGHT('Disaggregation Data'!J$315:$J$616,255),0))),"")</f>
        <v/>
      </c>
      <c r="H440" s="425" t="str">
        <f t="array" ref="H440">IFERROR(IF(INDEX('Disaggregation Data'!$N$315:$N$616,MATCH(RIGHT(X440,255),RIGHT('Disaggregation Data'!$J$315:$J$616,255),0))=0,"",INDEX('Disaggregation Data'!$N$315:$N$616,MATCH(RIGHT(X440,255),RIGHT('Disaggregation Data'!J$315:$J$616,255),0))),"")</f>
        <v/>
      </c>
      <c r="I440" s="527"/>
      <c r="J440" s="527"/>
      <c r="K440" s="527"/>
      <c r="L440" s="527"/>
      <c r="M440" s="527"/>
      <c r="N440" s="527"/>
      <c r="O440" s="527"/>
      <c r="P440" s="527"/>
      <c r="Q440" s="527"/>
      <c r="R440" s="527"/>
      <c r="S440" s="527"/>
      <c r="T440" s="527"/>
      <c r="U440" s="425" t="str">
        <f t="array" ref="U440">IFERROR(IF(INDEX('Disaggregation Data'!$O$315:$O$616,MATCH(RIGHT(X440,255),RIGHT('Disaggregation Data'!$J$315:$J$616,255),0))=0,"",INDEX('Disaggregation Data'!$O$315:$O$616,MATCH(RIGHT(X440,255),RIGHT('Disaggregation Data'!J$315:$J$616,255),0))),"")</f>
        <v/>
      </c>
      <c r="V440" s="459" t="str">
        <f t="array" ref="V440">IFERROR(IF(INDEX('Disaggregation Data'!$P$315:$P$616,MATCH(RIGHT(X440,255),RIGHT('Disaggregation Data'!$J$315:$J$616,255),0))=0,"",INDEX('Disaggregation Data'!$P$315:$P$616,MATCH(RIGHT(X440,255),RIGHT('Disaggregation Data'!J$315:$J$616,255),0))),"")</f>
        <v/>
      </c>
      <c r="W440" s="521"/>
      <c r="X440" s="521" t="str">
        <f t="shared" si="28"/>
        <v/>
      </c>
      <c r="Y440" s="521">
        <f t="shared" si="29"/>
        <v>73</v>
      </c>
      <c r="Z440" s="521" t="str">
        <f t="shared" si="30"/>
        <v/>
      </c>
      <c r="AA440" s="521" t="b">
        <f t="shared" si="31"/>
        <v>0</v>
      </c>
      <c r="AB440" s="521" t="s">
        <v>1956</v>
      </c>
      <c r="AC440" s="521" t="str">
        <f t="array" ref="AC440">IFERROR(IF(INDEX('Disaggregation Records'!$G$95:$G$183,MATCH(RIGHT(Z440,255),RIGHT('Disaggregation Records'!$D$95:$D$183,255),0))=0,"",INDEX('Disaggregation Records'!$G$95:$G$183,MATCH(RIGHT(Z440,255),RIGHT('Disaggregation Records'!$D$95:$D$183,255),0))),"")</f>
        <v/>
      </c>
      <c r="AD440" s="521" t="s">
        <v>784</v>
      </c>
      <c r="AE440" s="184"/>
      <c r="AF440" s="523"/>
      <c r="AG440" s="523"/>
    </row>
    <row r="441" spans="1:33" ht="37.5" customHeight="1" x14ac:dyDescent="0.25">
      <c r="A441" s="465">
        <v>12</v>
      </c>
      <c r="B441" s="517" t="str">
        <f>IFERROR(VLOOKUP(A441,'Coverage Indicators - Section D'!$A$10:$Y$42,25,FALSE),"")</f>
        <v/>
      </c>
      <c r="C441" s="518" t="str">
        <f t="array" ref="C441">IFERROR(IF(INDEX('Disaggregation Records'!$E$95:$E$183,MATCH(RIGHT(Z441,255),RIGHT('Disaggregation Records'!$D$95:$D$183,255),0))=0,"",INDEX('Disaggregation Records'!$E$95:$E$183,MATCH(RIGHT(Z441,255),RIGHT('Disaggregation Records'!$D$95:$D$183,255),0))),"")</f>
        <v/>
      </c>
      <c r="D441" s="518" t="str">
        <f t="array" ref="D441">IFERROR(IF(INDEX('Disaggregation Records'!$F$95:$F$183,MATCH(RIGHT(Z441,255),RIGHT('Disaggregation Records'!$D$95:$D$183,255),0))=0,"",INDEX('Disaggregation Records'!$F$95:$F$183,MATCH(RIGHT(Z441,255),RIGHT('Disaggregation Records'!$D$95:$D$183,255),0))),"")</f>
        <v/>
      </c>
      <c r="E441" s="524" t="str">
        <f t="array" ref="E441">IFERROR(IF(INDEX('Disaggregation Data'!$K$315:$K$616,MATCH(RIGHT(X441,255),RIGHT('Disaggregation Data'!$J$315:$J$616,255),0))=0,"",INDEX('Disaggregation Data'!$K$315:$K$616,MATCH(RIGHT(X441,255),RIGHT('Disaggregation Data'!J$315:$J$616,255),0))),"")</f>
        <v/>
      </c>
      <c r="F441" s="525" t="str">
        <f t="array" ref="F441">IFERROR(IF(INDEX('Disaggregation Data'!$L$315:$L$616,MATCH(RIGHT(X441,255),RIGHT('Disaggregation Data'!$J$315:$J$616,255),0))=0,"",INDEX('Disaggregation Data'!$L$315:$L$616,MATCH(RIGHT(X441,255),RIGHT('Disaggregation Data'!J$315:$J$616,255),0))),"")</f>
        <v/>
      </c>
      <c r="G441" s="526" t="str">
        <f t="array" ref="G441">IFERROR(IF(INDEX('Disaggregation Data'!$M$315:$M$616,MATCH(RIGHT(X441,255),RIGHT('Disaggregation Data'!$J$315:$J$616,255),0))=0,(E441/F441)*100,INDEX('Disaggregation Data'!$M$315:$M$616,MATCH(RIGHT(X441,255),RIGHT('Disaggregation Data'!J$315:$J$616,255),0))),"")</f>
        <v/>
      </c>
      <c r="H441" s="425" t="str">
        <f t="array" ref="H441">IFERROR(IF(INDEX('Disaggregation Data'!$N$315:$N$616,MATCH(RIGHT(X441,255),RIGHT('Disaggregation Data'!$J$315:$J$616,255),0))=0,"",INDEX('Disaggregation Data'!$N$315:$N$616,MATCH(RIGHT(X441,255),RIGHT('Disaggregation Data'!J$315:$J$616,255),0))),"")</f>
        <v/>
      </c>
      <c r="I441" s="527"/>
      <c r="J441" s="527"/>
      <c r="K441" s="527"/>
      <c r="L441" s="527"/>
      <c r="M441" s="527"/>
      <c r="N441" s="527"/>
      <c r="O441" s="527"/>
      <c r="P441" s="527"/>
      <c r="Q441" s="527"/>
      <c r="R441" s="527"/>
      <c r="S441" s="527"/>
      <c r="T441" s="527"/>
      <c r="U441" s="425" t="str">
        <f t="array" ref="U441">IFERROR(IF(INDEX('Disaggregation Data'!$O$315:$O$616,MATCH(RIGHT(X441,255),RIGHT('Disaggregation Data'!$J$315:$J$616,255),0))=0,"",INDEX('Disaggregation Data'!$O$315:$O$616,MATCH(RIGHT(X441,255),RIGHT('Disaggregation Data'!J$315:$J$616,255),0))),"")</f>
        <v/>
      </c>
      <c r="V441" s="459" t="str">
        <f t="array" ref="V441">IFERROR(IF(INDEX('Disaggregation Data'!$P$315:$P$616,MATCH(RIGHT(X441,255),RIGHT('Disaggregation Data'!$J$315:$J$616,255),0))=0,"",INDEX('Disaggregation Data'!$P$315:$P$616,MATCH(RIGHT(X441,255),RIGHT('Disaggregation Data'!J$315:$J$616,255),0))),"")</f>
        <v/>
      </c>
      <c r="W441" s="521"/>
      <c r="X441" s="521" t="str">
        <f t="shared" si="28"/>
        <v/>
      </c>
      <c r="Y441" s="521">
        <f t="shared" si="29"/>
        <v>74</v>
      </c>
      <c r="Z441" s="521" t="str">
        <f t="shared" si="30"/>
        <v/>
      </c>
      <c r="AA441" s="521" t="b">
        <f t="shared" si="31"/>
        <v>0</v>
      </c>
      <c r="AB441" s="521" t="s">
        <v>1957</v>
      </c>
      <c r="AC441" s="521" t="str">
        <f t="array" ref="AC441">IFERROR(IF(INDEX('Disaggregation Records'!$G$95:$G$183,MATCH(RIGHT(Z441,255),RIGHT('Disaggregation Records'!$D$95:$D$183,255),0))=0,"",INDEX('Disaggregation Records'!$G$95:$G$183,MATCH(RIGHT(Z441,255),RIGHT('Disaggregation Records'!$D$95:$D$183,255),0))),"")</f>
        <v/>
      </c>
      <c r="AD441" s="521" t="s">
        <v>784</v>
      </c>
      <c r="AE441" s="184"/>
      <c r="AF441" s="523"/>
      <c r="AG441" s="523"/>
    </row>
    <row r="442" spans="1:33" ht="37.5" customHeight="1" x14ac:dyDescent="0.25">
      <c r="A442" s="465">
        <v>12</v>
      </c>
      <c r="B442" s="517" t="str">
        <f>IFERROR(VLOOKUP(A442,'Coverage Indicators - Section D'!$A$10:$Y$42,25,FALSE),"")</f>
        <v/>
      </c>
      <c r="C442" s="518" t="str">
        <f t="array" ref="C442">IFERROR(IF(INDEX('Disaggregation Records'!$E$95:$E$183,MATCH(RIGHT(Z442,255),RIGHT('Disaggregation Records'!$D$95:$D$183,255),0))=0,"",INDEX('Disaggregation Records'!$E$95:$E$183,MATCH(RIGHT(Z442,255),RIGHT('Disaggregation Records'!$D$95:$D$183,255),0))),"")</f>
        <v/>
      </c>
      <c r="D442" s="518" t="str">
        <f t="array" ref="D442">IFERROR(IF(INDEX('Disaggregation Records'!$F$95:$F$183,MATCH(RIGHT(Z442,255),RIGHT('Disaggregation Records'!$D$95:$D$183,255),0))=0,"",INDEX('Disaggregation Records'!$F$95:$F$183,MATCH(RIGHT(Z442,255),RIGHT('Disaggregation Records'!$D$95:$D$183,255),0))),"")</f>
        <v/>
      </c>
      <c r="E442" s="524" t="str">
        <f t="array" ref="E442">IFERROR(IF(INDEX('Disaggregation Data'!$K$315:$K$616,MATCH(RIGHT(X442,255),RIGHT('Disaggregation Data'!$J$315:$J$616,255),0))=0,"",INDEX('Disaggregation Data'!$K$315:$K$616,MATCH(RIGHT(X442,255),RIGHT('Disaggregation Data'!J$315:$J$616,255),0))),"")</f>
        <v/>
      </c>
      <c r="F442" s="525" t="str">
        <f t="array" ref="F442">IFERROR(IF(INDEX('Disaggregation Data'!$L$315:$L$616,MATCH(RIGHT(X442,255),RIGHT('Disaggregation Data'!$J$315:$J$616,255),0))=0,"",INDEX('Disaggregation Data'!$L$315:$L$616,MATCH(RIGHT(X442,255),RIGHT('Disaggregation Data'!J$315:$J$616,255),0))),"")</f>
        <v/>
      </c>
      <c r="G442" s="526" t="str">
        <f t="array" ref="G442">IFERROR(IF(INDEX('Disaggregation Data'!$M$315:$M$616,MATCH(RIGHT(X442,255),RIGHT('Disaggregation Data'!$J$315:$J$616,255),0))=0,(E442/F442)*100,INDEX('Disaggregation Data'!$M$315:$M$616,MATCH(RIGHT(X442,255),RIGHT('Disaggregation Data'!J$315:$J$616,255),0))),"")</f>
        <v/>
      </c>
      <c r="H442" s="425" t="str">
        <f t="array" ref="H442">IFERROR(IF(INDEX('Disaggregation Data'!$N$315:$N$616,MATCH(RIGHT(X442,255),RIGHT('Disaggregation Data'!$J$315:$J$616,255),0))=0,"",INDEX('Disaggregation Data'!$N$315:$N$616,MATCH(RIGHT(X442,255),RIGHT('Disaggregation Data'!J$315:$J$616,255),0))),"")</f>
        <v/>
      </c>
      <c r="I442" s="527"/>
      <c r="J442" s="527"/>
      <c r="K442" s="527"/>
      <c r="L442" s="527"/>
      <c r="M442" s="527"/>
      <c r="N442" s="527"/>
      <c r="O442" s="527"/>
      <c r="P442" s="527"/>
      <c r="Q442" s="527"/>
      <c r="R442" s="527"/>
      <c r="S442" s="527"/>
      <c r="T442" s="527"/>
      <c r="U442" s="425" t="str">
        <f t="array" ref="U442">IFERROR(IF(INDEX('Disaggregation Data'!$O$315:$O$616,MATCH(RIGHT(X442,255),RIGHT('Disaggregation Data'!$J$315:$J$616,255),0))=0,"",INDEX('Disaggregation Data'!$O$315:$O$616,MATCH(RIGHT(X442,255),RIGHT('Disaggregation Data'!J$315:$J$616,255),0))),"")</f>
        <v/>
      </c>
      <c r="V442" s="459" t="str">
        <f t="array" ref="V442">IFERROR(IF(INDEX('Disaggregation Data'!$P$315:$P$616,MATCH(RIGHT(X442,255),RIGHT('Disaggregation Data'!$J$315:$J$616,255),0))=0,"",INDEX('Disaggregation Data'!$P$315:$P$616,MATCH(RIGHT(X442,255),RIGHT('Disaggregation Data'!J$315:$J$616,255),0))),"")</f>
        <v/>
      </c>
      <c r="W442" s="521"/>
      <c r="X442" s="521" t="str">
        <f t="shared" si="28"/>
        <v/>
      </c>
      <c r="Y442" s="521">
        <f t="shared" si="29"/>
        <v>75</v>
      </c>
      <c r="Z442" s="521" t="str">
        <f t="shared" si="30"/>
        <v/>
      </c>
      <c r="AA442" s="521" t="b">
        <f t="shared" si="31"/>
        <v>0</v>
      </c>
      <c r="AB442" s="521" t="s">
        <v>1958</v>
      </c>
      <c r="AC442" s="521" t="str">
        <f t="array" ref="AC442">IFERROR(IF(INDEX('Disaggregation Records'!$G$95:$G$183,MATCH(RIGHT(Z442,255),RIGHT('Disaggregation Records'!$D$95:$D$183,255),0))=0,"",INDEX('Disaggregation Records'!$G$95:$G$183,MATCH(RIGHT(Z442,255),RIGHT('Disaggregation Records'!$D$95:$D$183,255),0))),"")</f>
        <v/>
      </c>
      <c r="AD442" s="521" t="s">
        <v>784</v>
      </c>
      <c r="AE442" s="184"/>
      <c r="AF442" s="523"/>
      <c r="AG442" s="523"/>
    </row>
    <row r="443" spans="1:33" ht="37.5" customHeight="1" x14ac:dyDescent="0.25">
      <c r="A443" s="465">
        <v>12</v>
      </c>
      <c r="B443" s="517" t="str">
        <f>IFERROR(VLOOKUP(A443,'Coverage Indicators - Section D'!$A$10:$Y$42,25,FALSE),"")</f>
        <v/>
      </c>
      <c r="C443" s="518" t="str">
        <f t="array" ref="C443">IFERROR(IF(INDEX('Disaggregation Records'!$E$95:$E$183,MATCH(RIGHT(Z443,255),RIGHT('Disaggregation Records'!$D$95:$D$183,255),0))=0,"",INDEX('Disaggregation Records'!$E$95:$E$183,MATCH(RIGHT(Z443,255),RIGHT('Disaggregation Records'!$D$95:$D$183,255),0))),"")</f>
        <v/>
      </c>
      <c r="D443" s="518" t="str">
        <f t="array" ref="D443">IFERROR(IF(INDEX('Disaggregation Records'!$F$95:$F$183,MATCH(RIGHT(Z443,255),RIGHT('Disaggregation Records'!$D$95:$D$183,255),0))=0,"",INDEX('Disaggregation Records'!$F$95:$F$183,MATCH(RIGHT(Z443,255),RIGHT('Disaggregation Records'!$D$95:$D$183,255),0))),"")</f>
        <v/>
      </c>
      <c r="E443" s="524" t="str">
        <f t="array" ref="E443">IFERROR(IF(INDEX('Disaggregation Data'!$K$315:$K$616,MATCH(RIGHT(X443,255),RIGHT('Disaggregation Data'!$J$315:$J$616,255),0))=0,"",INDEX('Disaggregation Data'!$K$315:$K$616,MATCH(RIGHT(X443,255),RIGHT('Disaggregation Data'!J$315:$J$616,255),0))),"")</f>
        <v/>
      </c>
      <c r="F443" s="525" t="str">
        <f t="array" ref="F443">IFERROR(IF(INDEX('Disaggregation Data'!$L$315:$L$616,MATCH(RIGHT(X443,255),RIGHT('Disaggregation Data'!$J$315:$J$616,255),0))=0,"",INDEX('Disaggregation Data'!$L$315:$L$616,MATCH(RIGHT(X443,255),RIGHT('Disaggregation Data'!J$315:$J$616,255),0))),"")</f>
        <v/>
      </c>
      <c r="G443" s="526" t="str">
        <f t="array" ref="G443">IFERROR(IF(INDEX('Disaggregation Data'!$M$315:$M$616,MATCH(RIGHT(X443,255),RIGHT('Disaggregation Data'!$J$315:$J$616,255),0))=0,(E443/F443)*100,INDEX('Disaggregation Data'!$M$315:$M$616,MATCH(RIGHT(X443,255),RIGHT('Disaggregation Data'!J$315:$J$616,255),0))),"")</f>
        <v/>
      </c>
      <c r="H443" s="425" t="str">
        <f t="array" ref="H443">IFERROR(IF(INDEX('Disaggregation Data'!$N$315:$N$616,MATCH(RIGHT(X443,255),RIGHT('Disaggregation Data'!$J$315:$J$616,255),0))=0,"",INDEX('Disaggregation Data'!$N$315:$N$616,MATCH(RIGHT(X443,255),RIGHT('Disaggregation Data'!J$315:$J$616,255),0))),"")</f>
        <v/>
      </c>
      <c r="I443" s="527"/>
      <c r="J443" s="527"/>
      <c r="K443" s="527"/>
      <c r="L443" s="527"/>
      <c r="M443" s="527"/>
      <c r="N443" s="527"/>
      <c r="O443" s="527"/>
      <c r="P443" s="527"/>
      <c r="Q443" s="527"/>
      <c r="R443" s="527"/>
      <c r="S443" s="527"/>
      <c r="T443" s="527"/>
      <c r="U443" s="425" t="str">
        <f t="array" ref="U443">IFERROR(IF(INDEX('Disaggregation Data'!$O$315:$O$616,MATCH(RIGHT(X443,255),RIGHT('Disaggregation Data'!$J$315:$J$616,255),0))=0,"",INDEX('Disaggregation Data'!$O$315:$O$616,MATCH(RIGHT(X443,255),RIGHT('Disaggregation Data'!J$315:$J$616,255),0))),"")</f>
        <v/>
      </c>
      <c r="V443" s="459" t="str">
        <f t="array" ref="V443">IFERROR(IF(INDEX('Disaggregation Data'!$P$315:$P$616,MATCH(RIGHT(X443,255),RIGHT('Disaggregation Data'!$J$315:$J$616,255),0))=0,"",INDEX('Disaggregation Data'!$P$315:$P$616,MATCH(RIGHT(X443,255),RIGHT('Disaggregation Data'!J$315:$J$616,255),0))),"")</f>
        <v/>
      </c>
      <c r="W443" s="521"/>
      <c r="X443" s="521" t="str">
        <f t="shared" si="28"/>
        <v/>
      </c>
      <c r="Y443" s="521">
        <f t="shared" si="29"/>
        <v>76</v>
      </c>
      <c r="Z443" s="521" t="str">
        <f t="shared" si="30"/>
        <v/>
      </c>
      <c r="AA443" s="521" t="b">
        <f t="shared" si="31"/>
        <v>0</v>
      </c>
      <c r="AB443" s="521" t="s">
        <v>1959</v>
      </c>
      <c r="AC443" s="521" t="str">
        <f t="array" ref="AC443">IFERROR(IF(INDEX('Disaggregation Records'!$G$95:$G$183,MATCH(RIGHT(Z443,255),RIGHT('Disaggregation Records'!$D$95:$D$183,255),0))=0,"",INDEX('Disaggregation Records'!$G$95:$G$183,MATCH(RIGHT(Z443,255),RIGHT('Disaggregation Records'!$D$95:$D$183,255),0))),"")</f>
        <v/>
      </c>
      <c r="AD443" s="521" t="s">
        <v>784</v>
      </c>
      <c r="AE443" s="184"/>
      <c r="AF443" s="523"/>
      <c r="AG443" s="523"/>
    </row>
    <row r="444" spans="1:33" ht="37.5" customHeight="1" x14ac:dyDescent="0.25">
      <c r="A444" s="465">
        <v>12</v>
      </c>
      <c r="B444" s="517" t="str">
        <f>IFERROR(VLOOKUP(A444,'Coverage Indicators - Section D'!$A$10:$Y$42,25,FALSE),"")</f>
        <v/>
      </c>
      <c r="C444" s="518" t="str">
        <f t="array" ref="C444">IFERROR(IF(INDEX('Disaggregation Records'!$E$95:$E$183,MATCH(RIGHT(Z444,255),RIGHT('Disaggregation Records'!$D$95:$D$183,255),0))=0,"",INDEX('Disaggregation Records'!$E$95:$E$183,MATCH(RIGHT(Z444,255),RIGHT('Disaggregation Records'!$D$95:$D$183,255),0))),"")</f>
        <v/>
      </c>
      <c r="D444" s="518" t="str">
        <f t="array" ref="D444">IFERROR(IF(INDEX('Disaggregation Records'!$F$95:$F$183,MATCH(RIGHT(Z444,255),RIGHT('Disaggregation Records'!$D$95:$D$183,255),0))=0,"",INDEX('Disaggregation Records'!$F$95:$F$183,MATCH(RIGHT(Z444,255),RIGHT('Disaggregation Records'!$D$95:$D$183,255),0))),"")</f>
        <v/>
      </c>
      <c r="E444" s="524" t="str">
        <f t="array" ref="E444">IFERROR(IF(INDEX('Disaggregation Data'!$K$315:$K$616,MATCH(RIGHT(X444,255),RIGHT('Disaggregation Data'!$J$315:$J$616,255),0))=0,"",INDEX('Disaggregation Data'!$K$315:$K$616,MATCH(RIGHT(X444,255),RIGHT('Disaggregation Data'!J$315:$J$616,255),0))),"")</f>
        <v/>
      </c>
      <c r="F444" s="525" t="str">
        <f t="array" ref="F444">IFERROR(IF(INDEX('Disaggregation Data'!$L$315:$L$616,MATCH(RIGHT(X444,255),RIGHT('Disaggregation Data'!$J$315:$J$616,255),0))=0,"",INDEX('Disaggregation Data'!$L$315:$L$616,MATCH(RIGHT(X444,255),RIGHT('Disaggregation Data'!J$315:$J$616,255),0))),"")</f>
        <v/>
      </c>
      <c r="G444" s="526" t="str">
        <f t="array" ref="G444">IFERROR(IF(INDEX('Disaggregation Data'!$M$315:$M$616,MATCH(RIGHT(X444,255),RIGHT('Disaggregation Data'!$J$315:$J$616,255),0))=0,(E444/F444)*100,INDEX('Disaggregation Data'!$M$315:$M$616,MATCH(RIGHT(X444,255),RIGHT('Disaggregation Data'!J$315:$J$616,255),0))),"")</f>
        <v/>
      </c>
      <c r="H444" s="425" t="str">
        <f t="array" ref="H444">IFERROR(IF(INDEX('Disaggregation Data'!$N$315:$N$616,MATCH(RIGHT(X444,255),RIGHT('Disaggregation Data'!$J$315:$J$616,255),0))=0,"",INDEX('Disaggregation Data'!$N$315:$N$616,MATCH(RIGHT(X444,255),RIGHT('Disaggregation Data'!J$315:$J$616,255),0))),"")</f>
        <v/>
      </c>
      <c r="I444" s="527"/>
      <c r="J444" s="527"/>
      <c r="K444" s="527"/>
      <c r="L444" s="527"/>
      <c r="M444" s="527"/>
      <c r="N444" s="527"/>
      <c r="O444" s="527"/>
      <c r="P444" s="527"/>
      <c r="Q444" s="527"/>
      <c r="R444" s="527"/>
      <c r="S444" s="527"/>
      <c r="T444" s="527"/>
      <c r="U444" s="425" t="str">
        <f t="array" ref="U444">IFERROR(IF(INDEX('Disaggregation Data'!$O$315:$O$616,MATCH(RIGHT(X444,255),RIGHT('Disaggregation Data'!$J$315:$J$616,255),0))=0,"",INDEX('Disaggregation Data'!$O$315:$O$616,MATCH(RIGHT(X444,255),RIGHT('Disaggregation Data'!J$315:$J$616,255),0))),"")</f>
        <v/>
      </c>
      <c r="V444" s="459" t="str">
        <f t="array" ref="V444">IFERROR(IF(INDEX('Disaggregation Data'!$P$315:$P$616,MATCH(RIGHT(X444,255),RIGHT('Disaggregation Data'!$J$315:$J$616,255),0))=0,"",INDEX('Disaggregation Data'!$P$315:$P$616,MATCH(RIGHT(X444,255),RIGHT('Disaggregation Data'!J$315:$J$616,255),0))),"")</f>
        <v/>
      </c>
      <c r="W444" s="521"/>
      <c r="X444" s="521" t="str">
        <f t="shared" si="28"/>
        <v/>
      </c>
      <c r="Y444" s="521">
        <f t="shared" si="29"/>
        <v>77</v>
      </c>
      <c r="Z444" s="521" t="str">
        <f t="shared" si="30"/>
        <v/>
      </c>
      <c r="AA444" s="521" t="b">
        <f t="shared" si="31"/>
        <v>0</v>
      </c>
      <c r="AB444" s="521" t="s">
        <v>1960</v>
      </c>
      <c r="AC444" s="521" t="str">
        <f t="array" ref="AC444">IFERROR(IF(INDEX('Disaggregation Records'!$G$95:$G$183,MATCH(RIGHT(Z444,255),RIGHT('Disaggregation Records'!$D$95:$D$183,255),0))=0,"",INDEX('Disaggregation Records'!$G$95:$G$183,MATCH(RIGHT(Z444,255),RIGHT('Disaggregation Records'!$D$95:$D$183,255),0))),"")</f>
        <v/>
      </c>
      <c r="AD444" s="521" t="s">
        <v>784</v>
      </c>
      <c r="AE444" s="184"/>
      <c r="AF444" s="523"/>
      <c r="AG444" s="523"/>
    </row>
    <row r="445" spans="1:33" ht="37.5" customHeight="1" x14ac:dyDescent="0.25">
      <c r="A445" s="465">
        <v>12</v>
      </c>
      <c r="B445" s="517" t="str">
        <f>IFERROR(VLOOKUP(A445,'Coverage Indicators - Section D'!$A$10:$Y$42,25,FALSE),"")</f>
        <v/>
      </c>
      <c r="C445" s="518" t="str">
        <f t="array" ref="C445">IFERROR(IF(INDEX('Disaggregation Records'!$E$95:$E$183,MATCH(RIGHT(Z445,255),RIGHT('Disaggregation Records'!$D$95:$D$183,255),0))=0,"",INDEX('Disaggregation Records'!$E$95:$E$183,MATCH(RIGHT(Z445,255),RIGHT('Disaggregation Records'!$D$95:$D$183,255),0))),"")</f>
        <v/>
      </c>
      <c r="D445" s="518" t="str">
        <f t="array" ref="D445">IFERROR(IF(INDEX('Disaggregation Records'!$F$95:$F$183,MATCH(RIGHT(Z445,255),RIGHT('Disaggregation Records'!$D$95:$D$183,255),0))=0,"",INDEX('Disaggregation Records'!$F$95:$F$183,MATCH(RIGHT(Z445,255),RIGHT('Disaggregation Records'!$D$95:$D$183,255),0))),"")</f>
        <v/>
      </c>
      <c r="E445" s="524" t="str">
        <f t="array" ref="E445">IFERROR(IF(INDEX('Disaggregation Data'!$K$315:$K$616,MATCH(RIGHT(X445,255),RIGHT('Disaggregation Data'!$J$315:$J$616,255),0))=0,"",INDEX('Disaggregation Data'!$K$315:$K$616,MATCH(RIGHT(X445,255),RIGHT('Disaggregation Data'!J$315:$J$616,255),0))),"")</f>
        <v/>
      </c>
      <c r="F445" s="525" t="str">
        <f t="array" ref="F445">IFERROR(IF(INDEX('Disaggregation Data'!$L$315:$L$616,MATCH(RIGHT(X445,255),RIGHT('Disaggregation Data'!$J$315:$J$616,255),0))=0,"",INDEX('Disaggregation Data'!$L$315:$L$616,MATCH(RIGHT(X445,255),RIGHT('Disaggregation Data'!J$315:$J$616,255),0))),"")</f>
        <v/>
      </c>
      <c r="G445" s="526" t="str">
        <f t="array" ref="G445">IFERROR(IF(INDEX('Disaggregation Data'!$M$315:$M$616,MATCH(RIGHT(X445,255),RIGHT('Disaggregation Data'!$J$315:$J$616,255),0))=0,(E445/F445)*100,INDEX('Disaggregation Data'!$M$315:$M$616,MATCH(RIGHT(X445,255),RIGHT('Disaggregation Data'!J$315:$J$616,255),0))),"")</f>
        <v/>
      </c>
      <c r="H445" s="425" t="str">
        <f t="array" ref="H445">IFERROR(IF(INDEX('Disaggregation Data'!$N$315:$N$616,MATCH(RIGHT(X445,255),RIGHT('Disaggregation Data'!$J$315:$J$616,255),0))=0,"",INDEX('Disaggregation Data'!$N$315:$N$616,MATCH(RIGHT(X445,255),RIGHT('Disaggregation Data'!J$315:$J$616,255),0))),"")</f>
        <v/>
      </c>
      <c r="I445" s="527"/>
      <c r="J445" s="527"/>
      <c r="K445" s="527"/>
      <c r="L445" s="527"/>
      <c r="M445" s="527"/>
      <c r="N445" s="527"/>
      <c r="O445" s="527"/>
      <c r="P445" s="527"/>
      <c r="Q445" s="527"/>
      <c r="R445" s="527"/>
      <c r="S445" s="527"/>
      <c r="T445" s="527"/>
      <c r="U445" s="425" t="str">
        <f t="array" ref="U445">IFERROR(IF(INDEX('Disaggregation Data'!$O$315:$O$616,MATCH(RIGHT(X445,255),RIGHT('Disaggregation Data'!$J$315:$J$616,255),0))=0,"",INDEX('Disaggregation Data'!$O$315:$O$616,MATCH(RIGHT(X445,255),RIGHT('Disaggregation Data'!J$315:$J$616,255),0))),"")</f>
        <v/>
      </c>
      <c r="V445" s="459" t="str">
        <f t="array" ref="V445">IFERROR(IF(INDEX('Disaggregation Data'!$P$315:$P$616,MATCH(RIGHT(X445,255),RIGHT('Disaggregation Data'!$J$315:$J$616,255),0))=0,"",INDEX('Disaggregation Data'!$P$315:$P$616,MATCH(RIGHT(X445,255),RIGHT('Disaggregation Data'!J$315:$J$616,255),0))),"")</f>
        <v/>
      </c>
      <c r="W445" s="521"/>
      <c r="X445" s="521" t="str">
        <f t="shared" si="28"/>
        <v/>
      </c>
      <c r="Y445" s="521">
        <f t="shared" si="29"/>
        <v>78</v>
      </c>
      <c r="Z445" s="521" t="str">
        <f t="shared" si="30"/>
        <v/>
      </c>
      <c r="AA445" s="521" t="b">
        <f t="shared" si="31"/>
        <v>0</v>
      </c>
      <c r="AB445" s="521" t="s">
        <v>1961</v>
      </c>
      <c r="AC445" s="521" t="str">
        <f t="array" ref="AC445">IFERROR(IF(INDEX('Disaggregation Records'!$G$95:$G$183,MATCH(RIGHT(Z445,255),RIGHT('Disaggregation Records'!$D$95:$D$183,255),0))=0,"",INDEX('Disaggregation Records'!$G$95:$G$183,MATCH(RIGHT(Z445,255),RIGHT('Disaggregation Records'!$D$95:$D$183,255),0))),"")</f>
        <v/>
      </c>
      <c r="AD445" s="521" t="s">
        <v>784</v>
      </c>
      <c r="AE445" s="184"/>
      <c r="AF445" s="523"/>
      <c r="AG445" s="523"/>
    </row>
    <row r="446" spans="1:33" ht="37.5" customHeight="1" x14ac:dyDescent="0.25">
      <c r="A446" s="465">
        <v>12</v>
      </c>
      <c r="B446" s="517" t="str">
        <f>IFERROR(VLOOKUP(A446,'Coverage Indicators - Section D'!$A$10:$Y$42,25,FALSE),"")</f>
        <v/>
      </c>
      <c r="C446" s="518" t="str">
        <f t="array" ref="C446">IFERROR(IF(INDEX('Disaggregation Records'!$E$95:$E$183,MATCH(RIGHT(Z446,255),RIGHT('Disaggregation Records'!$D$95:$D$183,255),0))=0,"",INDEX('Disaggregation Records'!$E$95:$E$183,MATCH(RIGHT(Z446,255),RIGHT('Disaggregation Records'!$D$95:$D$183,255),0))),"")</f>
        <v/>
      </c>
      <c r="D446" s="518" t="str">
        <f t="array" ref="D446">IFERROR(IF(INDEX('Disaggregation Records'!$F$95:$F$183,MATCH(RIGHT(Z446,255),RIGHT('Disaggregation Records'!$D$95:$D$183,255),0))=0,"",INDEX('Disaggregation Records'!$F$95:$F$183,MATCH(RIGHT(Z446,255),RIGHT('Disaggregation Records'!$D$95:$D$183,255),0))),"")</f>
        <v/>
      </c>
      <c r="E446" s="524" t="str">
        <f t="array" ref="E446">IFERROR(IF(INDEX('Disaggregation Data'!$K$315:$K$616,MATCH(RIGHT(X446,255),RIGHT('Disaggregation Data'!$J$315:$J$616,255),0))=0,"",INDEX('Disaggregation Data'!$K$315:$K$616,MATCH(RIGHT(X446,255),RIGHT('Disaggregation Data'!J$315:$J$616,255),0))),"")</f>
        <v/>
      </c>
      <c r="F446" s="525" t="str">
        <f t="array" ref="F446">IFERROR(IF(INDEX('Disaggregation Data'!$L$315:$L$616,MATCH(RIGHT(X446,255),RIGHT('Disaggregation Data'!$J$315:$J$616,255),0))=0,"",INDEX('Disaggregation Data'!$L$315:$L$616,MATCH(RIGHT(X446,255),RIGHT('Disaggregation Data'!J$315:$J$616,255),0))),"")</f>
        <v/>
      </c>
      <c r="G446" s="526" t="str">
        <f t="array" ref="G446">IFERROR(IF(INDEX('Disaggregation Data'!$M$315:$M$616,MATCH(RIGHT(X446,255),RIGHT('Disaggregation Data'!$J$315:$J$616,255),0))=0,(E446/F446)*100,INDEX('Disaggregation Data'!$M$315:$M$616,MATCH(RIGHT(X446,255),RIGHT('Disaggregation Data'!J$315:$J$616,255),0))),"")</f>
        <v/>
      </c>
      <c r="H446" s="425" t="str">
        <f t="array" ref="H446">IFERROR(IF(INDEX('Disaggregation Data'!$N$315:$N$616,MATCH(RIGHT(X446,255),RIGHT('Disaggregation Data'!$J$315:$J$616,255),0))=0,"",INDEX('Disaggregation Data'!$N$315:$N$616,MATCH(RIGHT(X446,255),RIGHT('Disaggregation Data'!J$315:$J$616,255),0))),"")</f>
        <v/>
      </c>
      <c r="I446" s="527"/>
      <c r="J446" s="527"/>
      <c r="K446" s="527"/>
      <c r="L446" s="527"/>
      <c r="M446" s="527"/>
      <c r="N446" s="527"/>
      <c r="O446" s="527"/>
      <c r="P446" s="527"/>
      <c r="Q446" s="527"/>
      <c r="R446" s="527"/>
      <c r="S446" s="527"/>
      <c r="T446" s="527"/>
      <c r="U446" s="425" t="str">
        <f t="array" ref="U446">IFERROR(IF(INDEX('Disaggregation Data'!$O$315:$O$616,MATCH(RIGHT(X446,255),RIGHT('Disaggregation Data'!$J$315:$J$616,255),0))=0,"",INDEX('Disaggregation Data'!$O$315:$O$616,MATCH(RIGHT(X446,255),RIGHT('Disaggregation Data'!J$315:$J$616,255),0))),"")</f>
        <v/>
      </c>
      <c r="V446" s="459" t="str">
        <f t="array" ref="V446">IFERROR(IF(INDEX('Disaggregation Data'!$P$315:$P$616,MATCH(RIGHT(X446,255),RIGHT('Disaggregation Data'!$J$315:$J$616,255),0))=0,"",INDEX('Disaggregation Data'!$P$315:$P$616,MATCH(RIGHT(X446,255),RIGHT('Disaggregation Data'!J$315:$J$616,255),0))),"")</f>
        <v/>
      </c>
      <c r="W446" s="521"/>
      <c r="X446" s="521" t="str">
        <f t="shared" si="28"/>
        <v/>
      </c>
      <c r="Y446" s="521">
        <f t="shared" si="29"/>
        <v>79</v>
      </c>
      <c r="Z446" s="521" t="str">
        <f t="shared" si="30"/>
        <v/>
      </c>
      <c r="AA446" s="521" t="b">
        <f t="shared" si="31"/>
        <v>0</v>
      </c>
      <c r="AB446" s="521" t="s">
        <v>1962</v>
      </c>
      <c r="AC446" s="521" t="str">
        <f t="array" ref="AC446">IFERROR(IF(INDEX('Disaggregation Records'!$G$95:$G$183,MATCH(RIGHT(Z446,255),RIGHT('Disaggregation Records'!$D$95:$D$183,255),0))=0,"",INDEX('Disaggregation Records'!$G$95:$G$183,MATCH(RIGHT(Z446,255),RIGHT('Disaggregation Records'!$D$95:$D$183,255),0))),"")</f>
        <v/>
      </c>
      <c r="AD446" s="521" t="s">
        <v>784</v>
      </c>
      <c r="AE446" s="184"/>
      <c r="AF446" s="523"/>
      <c r="AG446" s="523"/>
    </row>
    <row r="447" spans="1:33" ht="37.5" customHeight="1" x14ac:dyDescent="0.25">
      <c r="A447" s="465">
        <v>13</v>
      </c>
      <c r="B447" s="517" t="str">
        <f>IFERROR(VLOOKUP(A447,'Coverage Indicators - Section D'!$A$10:$Y$42,25,FALSE),"")</f>
        <v/>
      </c>
      <c r="C447" s="518" t="str">
        <f t="array" ref="C447">IFERROR(IF(INDEX('Disaggregation Records'!$E$95:$E$183,MATCH(RIGHT(Z447,255),RIGHT('Disaggregation Records'!$D$95:$D$183,255),0))=0,"",INDEX('Disaggregation Records'!$E$95:$E$183,MATCH(RIGHT(Z447,255),RIGHT('Disaggregation Records'!$D$95:$D$183,255),0))),"")</f>
        <v/>
      </c>
      <c r="D447" s="518" t="str">
        <f t="array" ref="D447">IFERROR(IF(INDEX('Disaggregation Records'!$F$95:$F$183,MATCH(RIGHT(Z447,255),RIGHT('Disaggregation Records'!$D$95:$D$183,255),0))=0,"",INDEX('Disaggregation Records'!$F$95:$F$183,MATCH(RIGHT(Z447,255),RIGHT('Disaggregation Records'!$D$95:$D$183,255),0))),"")</f>
        <v/>
      </c>
      <c r="E447" s="524" t="str">
        <f t="array" ref="E447">IFERROR(IF(INDEX('Disaggregation Data'!$K$315:$K$616,MATCH(RIGHT(X447,255),RIGHT('Disaggregation Data'!$J$315:$J$616,255),0))=0,"",INDEX('Disaggregation Data'!$K$315:$K$616,MATCH(RIGHT(X447,255),RIGHT('Disaggregation Data'!J$315:$J$616,255),0))),"")</f>
        <v/>
      </c>
      <c r="F447" s="525" t="str">
        <f t="array" ref="F447">IFERROR(IF(INDEX('Disaggregation Data'!$L$315:$L$616,MATCH(RIGHT(X447,255),RIGHT('Disaggregation Data'!$J$315:$J$616,255),0))=0,"",INDEX('Disaggregation Data'!$L$315:$L$616,MATCH(RIGHT(X447,255),RIGHT('Disaggregation Data'!J$315:$J$616,255),0))),"")</f>
        <v/>
      </c>
      <c r="G447" s="526" t="str">
        <f t="array" ref="G447">IFERROR(IF(INDEX('Disaggregation Data'!$M$315:$M$616,MATCH(RIGHT(X447,255),RIGHT('Disaggregation Data'!$J$315:$J$616,255),0))=0,(E447/F447)*100,INDEX('Disaggregation Data'!$M$315:$M$616,MATCH(RIGHT(X447,255),RIGHT('Disaggregation Data'!J$315:$J$616,255),0))),"")</f>
        <v/>
      </c>
      <c r="H447" s="425" t="str">
        <f t="array" ref="H447">IFERROR(IF(INDEX('Disaggregation Data'!$N$315:$N$616,MATCH(RIGHT(X447,255),RIGHT('Disaggregation Data'!$J$315:$J$616,255),0))=0,"",INDEX('Disaggregation Data'!$N$315:$N$616,MATCH(RIGHT(X447,255),RIGHT('Disaggregation Data'!J$315:$J$616,255),0))),"")</f>
        <v/>
      </c>
      <c r="I447" s="527"/>
      <c r="J447" s="527"/>
      <c r="K447" s="527"/>
      <c r="L447" s="527"/>
      <c r="M447" s="527"/>
      <c r="N447" s="527"/>
      <c r="O447" s="527"/>
      <c r="P447" s="527"/>
      <c r="Q447" s="527"/>
      <c r="R447" s="527"/>
      <c r="S447" s="527"/>
      <c r="T447" s="527"/>
      <c r="U447" s="425" t="str">
        <f t="array" ref="U447">IFERROR(IF(INDEX('Disaggregation Data'!$O$315:$O$616,MATCH(RIGHT(X447,255),RIGHT('Disaggregation Data'!$J$315:$J$616,255),0))=0,"",INDEX('Disaggregation Data'!$O$315:$O$616,MATCH(RIGHT(X447,255),RIGHT('Disaggregation Data'!J$315:$J$616,255),0))),"")</f>
        <v/>
      </c>
      <c r="V447" s="459" t="str">
        <f t="array" ref="V447">IFERROR(IF(INDEX('Disaggregation Data'!$P$315:$P$616,MATCH(RIGHT(X447,255),RIGHT('Disaggregation Data'!$J$315:$J$616,255),0))=0,"",INDEX('Disaggregation Data'!$P$315:$P$616,MATCH(RIGHT(X447,255),RIGHT('Disaggregation Data'!J$315:$J$616,255),0))),"")</f>
        <v/>
      </c>
      <c r="W447" s="521"/>
      <c r="X447" s="521" t="str">
        <f t="shared" si="28"/>
        <v/>
      </c>
      <c r="Y447" s="521">
        <f t="shared" si="29"/>
        <v>80</v>
      </c>
      <c r="Z447" s="521" t="str">
        <f t="shared" si="30"/>
        <v/>
      </c>
      <c r="AA447" s="521" t="b">
        <f t="shared" si="31"/>
        <v>0</v>
      </c>
      <c r="AB447" s="521" t="s">
        <v>1963</v>
      </c>
      <c r="AC447" s="521" t="str">
        <f t="array" ref="AC447">IFERROR(IF(INDEX('Disaggregation Records'!$G$95:$G$183,MATCH(RIGHT(Z447,255),RIGHT('Disaggregation Records'!$D$95:$D$183,255),0))=0,"",INDEX('Disaggregation Records'!$G$95:$G$183,MATCH(RIGHT(Z447,255),RIGHT('Disaggregation Records'!$D$95:$D$183,255),0))),"")</f>
        <v/>
      </c>
      <c r="AD447" s="521" t="s">
        <v>785</v>
      </c>
      <c r="AE447" s="184"/>
      <c r="AF447" s="523"/>
      <c r="AG447" s="523"/>
    </row>
    <row r="448" spans="1:33" ht="37.5" customHeight="1" x14ac:dyDescent="0.25">
      <c r="A448" s="465">
        <v>13</v>
      </c>
      <c r="B448" s="517" t="str">
        <f>IFERROR(VLOOKUP(A448,'Coverage Indicators - Section D'!$A$10:$Y$42,25,FALSE),"")</f>
        <v/>
      </c>
      <c r="C448" s="518" t="str">
        <f t="array" ref="C448">IFERROR(IF(INDEX('Disaggregation Records'!$E$95:$E$183,MATCH(RIGHT(Z448,255),RIGHT('Disaggregation Records'!$D$95:$D$183,255),0))=0,"",INDEX('Disaggregation Records'!$E$95:$E$183,MATCH(RIGHT(Z448,255),RIGHT('Disaggregation Records'!$D$95:$D$183,255),0))),"")</f>
        <v/>
      </c>
      <c r="D448" s="518" t="str">
        <f t="array" ref="D448">IFERROR(IF(INDEX('Disaggregation Records'!$F$95:$F$183,MATCH(RIGHT(Z448,255),RIGHT('Disaggregation Records'!$D$95:$D$183,255),0))=0,"",INDEX('Disaggregation Records'!$F$95:$F$183,MATCH(RIGHT(Z448,255),RIGHT('Disaggregation Records'!$D$95:$D$183,255),0))),"")</f>
        <v/>
      </c>
      <c r="E448" s="524" t="str">
        <f t="array" ref="E448">IFERROR(IF(INDEX('Disaggregation Data'!$K$315:$K$616,MATCH(RIGHT(X448,255),RIGHT('Disaggregation Data'!$J$315:$J$616,255),0))=0,"",INDEX('Disaggregation Data'!$K$315:$K$616,MATCH(RIGHT(X448,255),RIGHT('Disaggregation Data'!J$315:$J$616,255),0))),"")</f>
        <v/>
      </c>
      <c r="F448" s="525" t="str">
        <f t="array" ref="F448">IFERROR(IF(INDEX('Disaggregation Data'!$L$315:$L$616,MATCH(RIGHT(X448,255),RIGHT('Disaggregation Data'!$J$315:$J$616,255),0))=0,"",INDEX('Disaggregation Data'!$L$315:$L$616,MATCH(RIGHT(X448,255),RIGHT('Disaggregation Data'!J$315:$J$616,255),0))),"")</f>
        <v/>
      </c>
      <c r="G448" s="526" t="str">
        <f t="array" ref="G448">IFERROR(IF(INDEX('Disaggregation Data'!$M$315:$M$616,MATCH(RIGHT(X448,255),RIGHT('Disaggregation Data'!$J$315:$J$616,255),0))=0,(E448/F448)*100,INDEX('Disaggregation Data'!$M$315:$M$616,MATCH(RIGHT(X448,255),RIGHT('Disaggregation Data'!J$315:$J$616,255),0))),"")</f>
        <v/>
      </c>
      <c r="H448" s="425" t="str">
        <f t="array" ref="H448">IFERROR(IF(INDEX('Disaggregation Data'!$N$315:$N$616,MATCH(RIGHT(X448,255),RIGHT('Disaggregation Data'!$J$315:$J$616,255),0))=0,"",INDEX('Disaggregation Data'!$N$315:$N$616,MATCH(RIGHT(X448,255),RIGHT('Disaggregation Data'!J$315:$J$616,255),0))),"")</f>
        <v/>
      </c>
      <c r="I448" s="527"/>
      <c r="J448" s="527"/>
      <c r="K448" s="527"/>
      <c r="L448" s="527"/>
      <c r="M448" s="527"/>
      <c r="N448" s="527"/>
      <c r="O448" s="527"/>
      <c r="P448" s="527"/>
      <c r="Q448" s="527"/>
      <c r="R448" s="527"/>
      <c r="S448" s="527"/>
      <c r="T448" s="527"/>
      <c r="U448" s="425" t="str">
        <f t="array" ref="U448">IFERROR(IF(INDEX('Disaggregation Data'!$O$315:$O$616,MATCH(RIGHT(X448,255),RIGHT('Disaggregation Data'!$J$315:$J$616,255),0))=0,"",INDEX('Disaggregation Data'!$O$315:$O$616,MATCH(RIGHT(X448,255),RIGHT('Disaggregation Data'!J$315:$J$616,255),0))),"")</f>
        <v/>
      </c>
      <c r="V448" s="459" t="str">
        <f t="array" ref="V448">IFERROR(IF(INDEX('Disaggregation Data'!$P$315:$P$616,MATCH(RIGHT(X448,255),RIGHT('Disaggregation Data'!$J$315:$J$616,255),0))=0,"",INDEX('Disaggregation Data'!$P$315:$P$616,MATCH(RIGHT(X448,255),RIGHT('Disaggregation Data'!J$315:$J$616,255),0))),"")</f>
        <v/>
      </c>
      <c r="W448" s="521"/>
      <c r="X448" s="521" t="str">
        <f t="shared" si="28"/>
        <v/>
      </c>
      <c r="Y448" s="521">
        <f t="shared" si="29"/>
        <v>81</v>
      </c>
      <c r="Z448" s="521" t="str">
        <f t="shared" si="30"/>
        <v/>
      </c>
      <c r="AA448" s="521" t="b">
        <f t="shared" si="31"/>
        <v>0</v>
      </c>
      <c r="AB448" s="521" t="s">
        <v>1964</v>
      </c>
      <c r="AC448" s="521" t="str">
        <f t="array" ref="AC448">IFERROR(IF(INDEX('Disaggregation Records'!$G$95:$G$183,MATCH(RIGHT(Z448,255),RIGHT('Disaggregation Records'!$D$95:$D$183,255),0))=0,"",INDEX('Disaggregation Records'!$G$95:$G$183,MATCH(RIGHT(Z448,255),RIGHT('Disaggregation Records'!$D$95:$D$183,255),0))),"")</f>
        <v/>
      </c>
      <c r="AD448" s="521" t="s">
        <v>785</v>
      </c>
      <c r="AE448" s="184"/>
      <c r="AF448" s="523"/>
      <c r="AG448" s="523"/>
    </row>
    <row r="449" spans="1:33" ht="37.5" customHeight="1" x14ac:dyDescent="0.25">
      <c r="A449" s="465">
        <v>13</v>
      </c>
      <c r="B449" s="517" t="str">
        <f>IFERROR(VLOOKUP(A449,'Coverage Indicators - Section D'!$A$10:$Y$42,25,FALSE),"")</f>
        <v/>
      </c>
      <c r="C449" s="518" t="str">
        <f t="array" ref="C449">IFERROR(IF(INDEX('Disaggregation Records'!$E$95:$E$183,MATCH(RIGHT(Z449,255),RIGHT('Disaggregation Records'!$D$95:$D$183,255),0))=0,"",INDEX('Disaggregation Records'!$E$95:$E$183,MATCH(RIGHT(Z449,255),RIGHT('Disaggregation Records'!$D$95:$D$183,255),0))),"")</f>
        <v/>
      </c>
      <c r="D449" s="518" t="str">
        <f t="array" ref="D449">IFERROR(IF(INDEX('Disaggregation Records'!$F$95:$F$183,MATCH(RIGHT(Z449,255),RIGHT('Disaggregation Records'!$D$95:$D$183,255),0))=0,"",INDEX('Disaggregation Records'!$F$95:$F$183,MATCH(RIGHT(Z449,255),RIGHT('Disaggregation Records'!$D$95:$D$183,255),0))),"")</f>
        <v/>
      </c>
      <c r="E449" s="524" t="str">
        <f t="array" ref="E449">IFERROR(IF(INDEX('Disaggregation Data'!$K$315:$K$616,MATCH(RIGHT(X449,255),RIGHT('Disaggregation Data'!$J$315:$J$616,255),0))=0,"",INDEX('Disaggregation Data'!$K$315:$K$616,MATCH(RIGHT(X449,255),RIGHT('Disaggregation Data'!J$315:$J$616,255),0))),"")</f>
        <v/>
      </c>
      <c r="F449" s="525" t="str">
        <f t="array" ref="F449">IFERROR(IF(INDEX('Disaggregation Data'!$L$315:$L$616,MATCH(RIGHT(X449,255),RIGHT('Disaggregation Data'!$J$315:$J$616,255),0))=0,"",INDEX('Disaggregation Data'!$L$315:$L$616,MATCH(RIGHT(X449,255),RIGHT('Disaggregation Data'!J$315:$J$616,255),0))),"")</f>
        <v/>
      </c>
      <c r="G449" s="526" t="str">
        <f t="array" ref="G449">IFERROR(IF(INDEX('Disaggregation Data'!$M$315:$M$616,MATCH(RIGHT(X449,255),RIGHT('Disaggregation Data'!$J$315:$J$616,255),0))=0,(E449/F449)*100,INDEX('Disaggregation Data'!$M$315:$M$616,MATCH(RIGHT(X449,255),RIGHT('Disaggregation Data'!J$315:$J$616,255),0))),"")</f>
        <v/>
      </c>
      <c r="H449" s="425" t="str">
        <f t="array" ref="H449">IFERROR(IF(INDEX('Disaggregation Data'!$N$315:$N$616,MATCH(RIGHT(X449,255),RIGHT('Disaggregation Data'!$J$315:$J$616,255),0))=0,"",INDEX('Disaggregation Data'!$N$315:$N$616,MATCH(RIGHT(X449,255),RIGHT('Disaggregation Data'!J$315:$J$616,255),0))),"")</f>
        <v/>
      </c>
      <c r="I449" s="527"/>
      <c r="J449" s="527"/>
      <c r="K449" s="527"/>
      <c r="L449" s="527"/>
      <c r="M449" s="527"/>
      <c r="N449" s="527"/>
      <c r="O449" s="527"/>
      <c r="P449" s="527"/>
      <c r="Q449" s="527"/>
      <c r="R449" s="527"/>
      <c r="S449" s="527"/>
      <c r="T449" s="527"/>
      <c r="U449" s="425" t="str">
        <f t="array" ref="U449">IFERROR(IF(INDEX('Disaggregation Data'!$O$315:$O$616,MATCH(RIGHT(X449,255),RIGHT('Disaggregation Data'!$J$315:$J$616,255),0))=0,"",INDEX('Disaggregation Data'!$O$315:$O$616,MATCH(RIGHT(X449,255),RIGHT('Disaggregation Data'!J$315:$J$616,255),0))),"")</f>
        <v/>
      </c>
      <c r="V449" s="459" t="str">
        <f t="array" ref="V449">IFERROR(IF(INDEX('Disaggregation Data'!$P$315:$P$616,MATCH(RIGHT(X449,255),RIGHT('Disaggregation Data'!$J$315:$J$616,255),0))=0,"",INDEX('Disaggregation Data'!$P$315:$P$616,MATCH(RIGHT(X449,255),RIGHT('Disaggregation Data'!J$315:$J$616,255),0))),"")</f>
        <v/>
      </c>
      <c r="W449" s="521"/>
      <c r="X449" s="521" t="str">
        <f t="shared" si="28"/>
        <v/>
      </c>
      <c r="Y449" s="521">
        <f t="shared" si="29"/>
        <v>82</v>
      </c>
      <c r="Z449" s="521" t="str">
        <f t="shared" si="30"/>
        <v/>
      </c>
      <c r="AA449" s="521" t="b">
        <f t="shared" si="31"/>
        <v>0</v>
      </c>
      <c r="AB449" s="521" t="s">
        <v>1965</v>
      </c>
      <c r="AC449" s="521" t="str">
        <f t="array" ref="AC449">IFERROR(IF(INDEX('Disaggregation Records'!$G$95:$G$183,MATCH(RIGHT(Z449,255),RIGHT('Disaggregation Records'!$D$95:$D$183,255),0))=0,"",INDEX('Disaggregation Records'!$G$95:$G$183,MATCH(RIGHT(Z449,255),RIGHT('Disaggregation Records'!$D$95:$D$183,255),0))),"")</f>
        <v/>
      </c>
      <c r="AD449" s="521" t="s">
        <v>785</v>
      </c>
      <c r="AE449" s="184"/>
      <c r="AF449" s="523"/>
      <c r="AG449" s="523"/>
    </row>
    <row r="450" spans="1:33" ht="37.5" customHeight="1" x14ac:dyDescent="0.25">
      <c r="A450" s="465">
        <v>13</v>
      </c>
      <c r="B450" s="517" t="str">
        <f>IFERROR(VLOOKUP(A450,'Coverage Indicators - Section D'!$A$10:$Y$42,25,FALSE),"")</f>
        <v/>
      </c>
      <c r="C450" s="518" t="str">
        <f t="array" ref="C450">IFERROR(IF(INDEX('Disaggregation Records'!$E$95:$E$183,MATCH(RIGHT(Z450,255),RIGHT('Disaggregation Records'!$D$95:$D$183,255),0))=0,"",INDEX('Disaggregation Records'!$E$95:$E$183,MATCH(RIGHT(Z450,255),RIGHT('Disaggregation Records'!$D$95:$D$183,255),0))),"")</f>
        <v/>
      </c>
      <c r="D450" s="518" t="str">
        <f t="array" ref="D450">IFERROR(IF(INDEX('Disaggregation Records'!$F$95:$F$183,MATCH(RIGHT(Z450,255),RIGHT('Disaggregation Records'!$D$95:$D$183,255),0))=0,"",INDEX('Disaggregation Records'!$F$95:$F$183,MATCH(RIGHT(Z450,255),RIGHT('Disaggregation Records'!$D$95:$D$183,255),0))),"")</f>
        <v/>
      </c>
      <c r="E450" s="524" t="str">
        <f t="array" ref="E450">IFERROR(IF(INDEX('Disaggregation Data'!$K$315:$K$616,MATCH(RIGHT(X450,255),RIGHT('Disaggregation Data'!$J$315:$J$616,255),0))=0,"",INDEX('Disaggregation Data'!$K$315:$K$616,MATCH(RIGHT(X450,255),RIGHT('Disaggregation Data'!J$315:$J$616,255),0))),"")</f>
        <v/>
      </c>
      <c r="F450" s="525" t="str">
        <f t="array" ref="F450">IFERROR(IF(INDEX('Disaggregation Data'!$L$315:$L$616,MATCH(RIGHT(X450,255),RIGHT('Disaggregation Data'!$J$315:$J$616,255),0))=0,"",INDEX('Disaggregation Data'!$L$315:$L$616,MATCH(RIGHT(X450,255),RIGHT('Disaggregation Data'!J$315:$J$616,255),0))),"")</f>
        <v/>
      </c>
      <c r="G450" s="526" t="str">
        <f t="array" ref="G450">IFERROR(IF(INDEX('Disaggregation Data'!$M$315:$M$616,MATCH(RIGHT(X450,255),RIGHT('Disaggregation Data'!$J$315:$J$616,255),0))=0,(E450/F450)*100,INDEX('Disaggregation Data'!$M$315:$M$616,MATCH(RIGHT(X450,255),RIGHT('Disaggregation Data'!J$315:$J$616,255),0))),"")</f>
        <v/>
      </c>
      <c r="H450" s="425" t="str">
        <f t="array" ref="H450">IFERROR(IF(INDEX('Disaggregation Data'!$N$315:$N$616,MATCH(RIGHT(X450,255),RIGHT('Disaggregation Data'!$J$315:$J$616,255),0))=0,"",INDEX('Disaggregation Data'!$N$315:$N$616,MATCH(RIGHT(X450,255),RIGHT('Disaggregation Data'!J$315:$J$616,255),0))),"")</f>
        <v/>
      </c>
      <c r="I450" s="527"/>
      <c r="J450" s="527"/>
      <c r="K450" s="527"/>
      <c r="L450" s="527"/>
      <c r="M450" s="527"/>
      <c r="N450" s="527"/>
      <c r="O450" s="527"/>
      <c r="P450" s="527"/>
      <c r="Q450" s="527"/>
      <c r="R450" s="527"/>
      <c r="S450" s="527"/>
      <c r="T450" s="527"/>
      <c r="U450" s="425" t="str">
        <f t="array" ref="U450">IFERROR(IF(INDEX('Disaggregation Data'!$O$315:$O$616,MATCH(RIGHT(X450,255),RIGHT('Disaggregation Data'!$J$315:$J$616,255),0))=0,"",INDEX('Disaggregation Data'!$O$315:$O$616,MATCH(RIGHT(X450,255),RIGHT('Disaggregation Data'!J$315:$J$616,255),0))),"")</f>
        <v/>
      </c>
      <c r="V450" s="459" t="str">
        <f t="array" ref="V450">IFERROR(IF(INDEX('Disaggregation Data'!$P$315:$P$616,MATCH(RIGHT(X450,255),RIGHT('Disaggregation Data'!$J$315:$J$616,255),0))=0,"",INDEX('Disaggregation Data'!$P$315:$P$616,MATCH(RIGHT(X450,255),RIGHT('Disaggregation Data'!J$315:$J$616,255),0))),"")</f>
        <v/>
      </c>
      <c r="W450" s="521"/>
      <c r="X450" s="521" t="str">
        <f t="shared" si="28"/>
        <v/>
      </c>
      <c r="Y450" s="521">
        <f t="shared" si="29"/>
        <v>83</v>
      </c>
      <c r="Z450" s="521" t="str">
        <f t="shared" si="30"/>
        <v/>
      </c>
      <c r="AA450" s="521" t="b">
        <f t="shared" si="31"/>
        <v>0</v>
      </c>
      <c r="AB450" s="521" t="s">
        <v>1966</v>
      </c>
      <c r="AC450" s="521" t="str">
        <f t="array" ref="AC450">IFERROR(IF(INDEX('Disaggregation Records'!$G$95:$G$183,MATCH(RIGHT(Z450,255),RIGHT('Disaggregation Records'!$D$95:$D$183,255),0))=0,"",INDEX('Disaggregation Records'!$G$95:$G$183,MATCH(RIGHT(Z450,255),RIGHT('Disaggregation Records'!$D$95:$D$183,255),0))),"")</f>
        <v/>
      </c>
      <c r="AD450" s="521" t="s">
        <v>785</v>
      </c>
      <c r="AE450" s="184"/>
      <c r="AF450" s="523"/>
      <c r="AG450" s="523"/>
    </row>
    <row r="451" spans="1:33" ht="37.5" customHeight="1" x14ac:dyDescent="0.25">
      <c r="A451" s="465">
        <v>13</v>
      </c>
      <c r="B451" s="517" t="str">
        <f>IFERROR(VLOOKUP(A451,'Coverage Indicators - Section D'!$A$10:$Y$42,25,FALSE),"")</f>
        <v/>
      </c>
      <c r="C451" s="518" t="str">
        <f t="array" ref="C451">IFERROR(IF(INDEX('Disaggregation Records'!$E$95:$E$183,MATCH(RIGHT(Z451,255),RIGHT('Disaggregation Records'!$D$95:$D$183,255),0))=0,"",INDEX('Disaggregation Records'!$E$95:$E$183,MATCH(RIGHT(Z451,255),RIGHT('Disaggregation Records'!$D$95:$D$183,255),0))),"")</f>
        <v/>
      </c>
      <c r="D451" s="518" t="str">
        <f t="array" ref="D451">IFERROR(IF(INDEX('Disaggregation Records'!$F$95:$F$183,MATCH(RIGHT(Z451,255),RIGHT('Disaggregation Records'!$D$95:$D$183,255),0))=0,"",INDEX('Disaggregation Records'!$F$95:$F$183,MATCH(RIGHT(Z451,255),RIGHT('Disaggregation Records'!$D$95:$D$183,255),0))),"")</f>
        <v/>
      </c>
      <c r="E451" s="524" t="str">
        <f t="array" ref="E451">IFERROR(IF(INDEX('Disaggregation Data'!$K$315:$K$616,MATCH(RIGHT(X451,255),RIGHT('Disaggregation Data'!$J$315:$J$616,255),0))=0,"",INDEX('Disaggregation Data'!$K$315:$K$616,MATCH(RIGHT(X451,255),RIGHT('Disaggregation Data'!J$315:$J$616,255),0))),"")</f>
        <v/>
      </c>
      <c r="F451" s="525" t="str">
        <f t="array" ref="F451">IFERROR(IF(INDEX('Disaggregation Data'!$L$315:$L$616,MATCH(RIGHT(X451,255),RIGHT('Disaggregation Data'!$J$315:$J$616,255),0))=0,"",INDEX('Disaggregation Data'!$L$315:$L$616,MATCH(RIGHT(X451,255),RIGHT('Disaggregation Data'!J$315:$J$616,255),0))),"")</f>
        <v/>
      </c>
      <c r="G451" s="526" t="str">
        <f t="array" ref="G451">IFERROR(IF(INDEX('Disaggregation Data'!$M$315:$M$616,MATCH(RIGHT(X451,255),RIGHT('Disaggregation Data'!$J$315:$J$616,255),0))=0,(E451/F451)*100,INDEX('Disaggregation Data'!$M$315:$M$616,MATCH(RIGHT(X451,255),RIGHT('Disaggregation Data'!J$315:$J$616,255),0))),"")</f>
        <v/>
      </c>
      <c r="H451" s="425" t="str">
        <f t="array" ref="H451">IFERROR(IF(INDEX('Disaggregation Data'!$N$315:$N$616,MATCH(RIGHT(X451,255),RIGHT('Disaggregation Data'!$J$315:$J$616,255),0))=0,"",INDEX('Disaggregation Data'!$N$315:$N$616,MATCH(RIGHT(X451,255),RIGHT('Disaggregation Data'!J$315:$J$616,255),0))),"")</f>
        <v/>
      </c>
      <c r="I451" s="527"/>
      <c r="J451" s="527"/>
      <c r="K451" s="527"/>
      <c r="L451" s="527"/>
      <c r="M451" s="527"/>
      <c r="N451" s="527"/>
      <c r="O451" s="527"/>
      <c r="P451" s="527"/>
      <c r="Q451" s="527"/>
      <c r="R451" s="527"/>
      <c r="S451" s="527"/>
      <c r="T451" s="527"/>
      <c r="U451" s="425" t="str">
        <f t="array" ref="U451">IFERROR(IF(INDEX('Disaggregation Data'!$O$315:$O$616,MATCH(RIGHT(X451,255),RIGHT('Disaggregation Data'!$J$315:$J$616,255),0))=0,"",INDEX('Disaggregation Data'!$O$315:$O$616,MATCH(RIGHT(X451,255),RIGHT('Disaggregation Data'!J$315:$J$616,255),0))),"")</f>
        <v/>
      </c>
      <c r="V451" s="459" t="str">
        <f t="array" ref="V451">IFERROR(IF(INDEX('Disaggregation Data'!$P$315:$P$616,MATCH(RIGHT(X451,255),RIGHT('Disaggregation Data'!$J$315:$J$616,255),0))=0,"",INDEX('Disaggregation Data'!$P$315:$P$616,MATCH(RIGHT(X451,255),RIGHT('Disaggregation Data'!J$315:$J$616,255),0))),"")</f>
        <v/>
      </c>
      <c r="W451" s="521"/>
      <c r="X451" s="521" t="str">
        <f t="shared" si="28"/>
        <v/>
      </c>
      <c r="Y451" s="521">
        <f t="shared" si="29"/>
        <v>84</v>
      </c>
      <c r="Z451" s="521" t="str">
        <f t="shared" si="30"/>
        <v/>
      </c>
      <c r="AA451" s="521" t="b">
        <f t="shared" si="31"/>
        <v>0</v>
      </c>
      <c r="AB451" s="521" t="s">
        <v>1967</v>
      </c>
      <c r="AC451" s="521" t="str">
        <f t="array" ref="AC451">IFERROR(IF(INDEX('Disaggregation Records'!$G$95:$G$183,MATCH(RIGHT(Z451,255),RIGHT('Disaggregation Records'!$D$95:$D$183,255),0))=0,"",INDEX('Disaggregation Records'!$G$95:$G$183,MATCH(RIGHT(Z451,255),RIGHT('Disaggregation Records'!$D$95:$D$183,255),0))),"")</f>
        <v/>
      </c>
      <c r="AD451" s="521" t="s">
        <v>785</v>
      </c>
      <c r="AE451" s="184"/>
      <c r="AF451" s="523"/>
      <c r="AG451" s="523"/>
    </row>
    <row r="452" spans="1:33" ht="37.5" customHeight="1" x14ac:dyDescent="0.25">
      <c r="A452" s="465">
        <v>13</v>
      </c>
      <c r="B452" s="517" t="str">
        <f>IFERROR(VLOOKUP(A452,'Coverage Indicators - Section D'!$A$10:$Y$42,25,FALSE),"")</f>
        <v/>
      </c>
      <c r="C452" s="518" t="str">
        <f t="array" ref="C452">IFERROR(IF(INDEX('Disaggregation Records'!$E$95:$E$183,MATCH(RIGHT(Z452,255),RIGHT('Disaggregation Records'!$D$95:$D$183,255),0))=0,"",INDEX('Disaggregation Records'!$E$95:$E$183,MATCH(RIGHT(Z452,255),RIGHT('Disaggregation Records'!$D$95:$D$183,255),0))),"")</f>
        <v/>
      </c>
      <c r="D452" s="518" t="str">
        <f t="array" ref="D452">IFERROR(IF(INDEX('Disaggregation Records'!$F$95:$F$183,MATCH(RIGHT(Z452,255),RIGHT('Disaggregation Records'!$D$95:$D$183,255),0))=0,"",INDEX('Disaggregation Records'!$F$95:$F$183,MATCH(RIGHT(Z452,255),RIGHT('Disaggregation Records'!$D$95:$D$183,255),0))),"")</f>
        <v/>
      </c>
      <c r="E452" s="524" t="str">
        <f t="array" ref="E452">IFERROR(IF(INDEX('Disaggregation Data'!$K$315:$K$616,MATCH(RIGHT(X452,255),RIGHT('Disaggregation Data'!$J$315:$J$616,255),0))=0,"",INDEX('Disaggregation Data'!$K$315:$K$616,MATCH(RIGHT(X452,255),RIGHT('Disaggregation Data'!J$315:$J$616,255),0))),"")</f>
        <v/>
      </c>
      <c r="F452" s="525" t="str">
        <f t="array" ref="F452">IFERROR(IF(INDEX('Disaggregation Data'!$L$315:$L$616,MATCH(RIGHT(X452,255),RIGHT('Disaggregation Data'!$J$315:$J$616,255),0))=0,"",INDEX('Disaggregation Data'!$L$315:$L$616,MATCH(RIGHT(X452,255),RIGHT('Disaggregation Data'!J$315:$J$616,255),0))),"")</f>
        <v/>
      </c>
      <c r="G452" s="526" t="str">
        <f t="array" ref="G452">IFERROR(IF(INDEX('Disaggregation Data'!$M$315:$M$616,MATCH(RIGHT(X452,255),RIGHT('Disaggregation Data'!$J$315:$J$616,255),0))=0,(E452/F452)*100,INDEX('Disaggregation Data'!$M$315:$M$616,MATCH(RIGHT(X452,255),RIGHT('Disaggregation Data'!J$315:$J$616,255),0))),"")</f>
        <v/>
      </c>
      <c r="H452" s="425" t="str">
        <f t="array" ref="H452">IFERROR(IF(INDEX('Disaggregation Data'!$N$315:$N$616,MATCH(RIGHT(X452,255),RIGHT('Disaggregation Data'!$J$315:$J$616,255),0))=0,"",INDEX('Disaggregation Data'!$N$315:$N$616,MATCH(RIGHT(X452,255),RIGHT('Disaggregation Data'!J$315:$J$616,255),0))),"")</f>
        <v/>
      </c>
      <c r="I452" s="527"/>
      <c r="J452" s="527"/>
      <c r="K452" s="527"/>
      <c r="L452" s="527"/>
      <c r="M452" s="527"/>
      <c r="N452" s="527"/>
      <c r="O452" s="527"/>
      <c r="P452" s="527"/>
      <c r="Q452" s="527"/>
      <c r="R452" s="527"/>
      <c r="S452" s="527"/>
      <c r="T452" s="527"/>
      <c r="U452" s="425" t="str">
        <f t="array" ref="U452">IFERROR(IF(INDEX('Disaggregation Data'!$O$315:$O$616,MATCH(RIGHT(X452,255),RIGHT('Disaggregation Data'!$J$315:$J$616,255),0))=0,"",INDEX('Disaggregation Data'!$O$315:$O$616,MATCH(RIGHT(X452,255),RIGHT('Disaggregation Data'!J$315:$J$616,255),0))),"")</f>
        <v/>
      </c>
      <c r="V452" s="459" t="str">
        <f t="array" ref="V452">IFERROR(IF(INDEX('Disaggregation Data'!$P$315:$P$616,MATCH(RIGHT(X452,255),RIGHT('Disaggregation Data'!$J$315:$J$616,255),0))=0,"",INDEX('Disaggregation Data'!$P$315:$P$616,MATCH(RIGHT(X452,255),RIGHT('Disaggregation Data'!J$315:$J$616,255),0))),"")</f>
        <v/>
      </c>
      <c r="W452" s="521"/>
      <c r="X452" s="521" t="str">
        <f t="shared" si="28"/>
        <v/>
      </c>
      <c r="Y452" s="521">
        <f t="shared" si="29"/>
        <v>85</v>
      </c>
      <c r="Z452" s="521" t="str">
        <f t="shared" si="30"/>
        <v/>
      </c>
      <c r="AA452" s="521" t="b">
        <f t="shared" si="31"/>
        <v>0</v>
      </c>
      <c r="AB452" s="521" t="s">
        <v>1968</v>
      </c>
      <c r="AC452" s="521" t="str">
        <f t="array" ref="AC452">IFERROR(IF(INDEX('Disaggregation Records'!$G$95:$G$183,MATCH(RIGHT(Z452,255),RIGHT('Disaggregation Records'!$D$95:$D$183,255),0))=0,"",INDEX('Disaggregation Records'!$G$95:$G$183,MATCH(RIGHT(Z452,255),RIGHT('Disaggregation Records'!$D$95:$D$183,255),0))),"")</f>
        <v/>
      </c>
      <c r="AD452" s="521" t="s">
        <v>785</v>
      </c>
      <c r="AE452" s="184"/>
      <c r="AF452" s="523"/>
      <c r="AG452" s="523"/>
    </row>
    <row r="453" spans="1:33" ht="37.5" customHeight="1" x14ac:dyDescent="0.25">
      <c r="A453" s="465">
        <v>13</v>
      </c>
      <c r="B453" s="517" t="str">
        <f>IFERROR(VLOOKUP(A453,'Coverage Indicators - Section D'!$A$10:$Y$42,25,FALSE),"")</f>
        <v/>
      </c>
      <c r="C453" s="518" t="str">
        <f t="array" ref="C453">IFERROR(IF(INDEX('Disaggregation Records'!$E$95:$E$183,MATCH(RIGHT(Z453,255),RIGHT('Disaggregation Records'!$D$95:$D$183,255),0))=0,"",INDEX('Disaggregation Records'!$E$95:$E$183,MATCH(RIGHT(Z453,255),RIGHT('Disaggregation Records'!$D$95:$D$183,255),0))),"")</f>
        <v/>
      </c>
      <c r="D453" s="518" t="str">
        <f t="array" ref="D453">IFERROR(IF(INDEX('Disaggregation Records'!$F$95:$F$183,MATCH(RIGHT(Z453,255),RIGHT('Disaggregation Records'!$D$95:$D$183,255),0))=0,"",INDEX('Disaggregation Records'!$F$95:$F$183,MATCH(RIGHT(Z453,255),RIGHT('Disaggregation Records'!$D$95:$D$183,255),0))),"")</f>
        <v/>
      </c>
      <c r="E453" s="524" t="str">
        <f t="array" ref="E453">IFERROR(IF(INDEX('Disaggregation Data'!$K$315:$K$616,MATCH(RIGHT(X453,255),RIGHT('Disaggregation Data'!$J$315:$J$616,255),0))=0,"",INDEX('Disaggregation Data'!$K$315:$K$616,MATCH(RIGHT(X453,255),RIGHT('Disaggregation Data'!J$315:$J$616,255),0))),"")</f>
        <v/>
      </c>
      <c r="F453" s="525" t="str">
        <f t="array" ref="F453">IFERROR(IF(INDEX('Disaggregation Data'!$L$315:$L$616,MATCH(RIGHT(X453,255),RIGHT('Disaggregation Data'!$J$315:$J$616,255),0))=0,"",INDEX('Disaggregation Data'!$L$315:$L$616,MATCH(RIGHT(X453,255),RIGHT('Disaggregation Data'!J$315:$J$616,255),0))),"")</f>
        <v/>
      </c>
      <c r="G453" s="526" t="str">
        <f t="array" ref="G453">IFERROR(IF(INDEX('Disaggregation Data'!$M$315:$M$616,MATCH(RIGHT(X453,255),RIGHT('Disaggregation Data'!$J$315:$J$616,255),0))=0,(E453/F453)*100,INDEX('Disaggregation Data'!$M$315:$M$616,MATCH(RIGHT(X453,255),RIGHT('Disaggregation Data'!J$315:$J$616,255),0))),"")</f>
        <v/>
      </c>
      <c r="H453" s="425" t="str">
        <f t="array" ref="H453">IFERROR(IF(INDEX('Disaggregation Data'!$N$315:$N$616,MATCH(RIGHT(X453,255),RIGHT('Disaggregation Data'!$J$315:$J$616,255),0))=0,"",INDEX('Disaggregation Data'!$N$315:$N$616,MATCH(RIGHT(X453,255),RIGHT('Disaggregation Data'!J$315:$J$616,255),0))),"")</f>
        <v/>
      </c>
      <c r="I453" s="527"/>
      <c r="J453" s="527"/>
      <c r="K453" s="527"/>
      <c r="L453" s="527"/>
      <c r="M453" s="527"/>
      <c r="N453" s="527"/>
      <c r="O453" s="527"/>
      <c r="P453" s="527"/>
      <c r="Q453" s="527"/>
      <c r="R453" s="527"/>
      <c r="S453" s="527"/>
      <c r="T453" s="527"/>
      <c r="U453" s="425" t="str">
        <f t="array" ref="U453">IFERROR(IF(INDEX('Disaggregation Data'!$O$315:$O$616,MATCH(RIGHT(X453,255),RIGHT('Disaggregation Data'!$J$315:$J$616,255),0))=0,"",INDEX('Disaggregation Data'!$O$315:$O$616,MATCH(RIGHT(X453,255),RIGHT('Disaggregation Data'!J$315:$J$616,255),0))),"")</f>
        <v/>
      </c>
      <c r="V453" s="459" t="str">
        <f t="array" ref="V453">IFERROR(IF(INDEX('Disaggregation Data'!$P$315:$P$616,MATCH(RIGHT(X453,255),RIGHT('Disaggregation Data'!$J$315:$J$616,255),0))=0,"",INDEX('Disaggregation Data'!$P$315:$P$616,MATCH(RIGHT(X453,255),RIGHT('Disaggregation Data'!J$315:$J$616,255),0))),"")</f>
        <v/>
      </c>
      <c r="W453" s="521"/>
      <c r="X453" s="521" t="str">
        <f t="shared" si="28"/>
        <v/>
      </c>
      <c r="Y453" s="521">
        <f t="shared" si="29"/>
        <v>86</v>
      </c>
      <c r="Z453" s="521" t="str">
        <f t="shared" si="30"/>
        <v/>
      </c>
      <c r="AA453" s="521" t="b">
        <f t="shared" si="31"/>
        <v>0</v>
      </c>
      <c r="AB453" s="521" t="s">
        <v>1969</v>
      </c>
      <c r="AC453" s="521" t="str">
        <f t="array" ref="AC453">IFERROR(IF(INDEX('Disaggregation Records'!$G$95:$G$183,MATCH(RIGHT(Z453,255),RIGHT('Disaggregation Records'!$D$95:$D$183,255),0))=0,"",INDEX('Disaggregation Records'!$G$95:$G$183,MATCH(RIGHT(Z453,255),RIGHT('Disaggregation Records'!$D$95:$D$183,255),0))),"")</f>
        <v/>
      </c>
      <c r="AD453" s="521" t="s">
        <v>785</v>
      </c>
      <c r="AE453" s="184"/>
      <c r="AF453" s="523"/>
      <c r="AG453" s="523"/>
    </row>
    <row r="454" spans="1:33" ht="37.5" customHeight="1" x14ac:dyDescent="0.25">
      <c r="A454" s="465">
        <v>13</v>
      </c>
      <c r="B454" s="517" t="str">
        <f>IFERROR(VLOOKUP(A454,'Coverage Indicators - Section D'!$A$10:$Y$42,25,FALSE),"")</f>
        <v/>
      </c>
      <c r="C454" s="518" t="str">
        <f t="array" ref="C454">IFERROR(IF(INDEX('Disaggregation Records'!$E$95:$E$183,MATCH(RIGHT(Z454,255),RIGHT('Disaggregation Records'!$D$95:$D$183,255),0))=0,"",INDEX('Disaggregation Records'!$E$95:$E$183,MATCH(RIGHT(Z454,255),RIGHT('Disaggregation Records'!$D$95:$D$183,255),0))),"")</f>
        <v/>
      </c>
      <c r="D454" s="518" t="str">
        <f t="array" ref="D454">IFERROR(IF(INDEX('Disaggregation Records'!$F$95:$F$183,MATCH(RIGHT(Z454,255),RIGHT('Disaggregation Records'!$D$95:$D$183,255),0))=0,"",INDEX('Disaggregation Records'!$F$95:$F$183,MATCH(RIGHT(Z454,255),RIGHT('Disaggregation Records'!$D$95:$D$183,255),0))),"")</f>
        <v/>
      </c>
      <c r="E454" s="524" t="str">
        <f t="array" ref="E454">IFERROR(IF(INDEX('Disaggregation Data'!$K$315:$K$616,MATCH(RIGHT(X454,255),RIGHT('Disaggregation Data'!$J$315:$J$616,255),0))=0,"",INDEX('Disaggregation Data'!$K$315:$K$616,MATCH(RIGHT(X454,255),RIGHT('Disaggregation Data'!J$315:$J$616,255),0))),"")</f>
        <v/>
      </c>
      <c r="F454" s="525" t="str">
        <f t="array" ref="F454">IFERROR(IF(INDEX('Disaggregation Data'!$L$315:$L$616,MATCH(RIGHT(X454,255),RIGHT('Disaggregation Data'!$J$315:$J$616,255),0))=0,"",INDEX('Disaggregation Data'!$L$315:$L$616,MATCH(RIGHT(X454,255),RIGHT('Disaggregation Data'!J$315:$J$616,255),0))),"")</f>
        <v/>
      </c>
      <c r="G454" s="526" t="str">
        <f t="array" ref="G454">IFERROR(IF(INDEX('Disaggregation Data'!$M$315:$M$616,MATCH(RIGHT(X454,255),RIGHT('Disaggregation Data'!$J$315:$J$616,255),0))=0,(E454/F454)*100,INDEX('Disaggregation Data'!$M$315:$M$616,MATCH(RIGHT(X454,255),RIGHT('Disaggregation Data'!J$315:$J$616,255),0))),"")</f>
        <v/>
      </c>
      <c r="H454" s="425" t="str">
        <f t="array" ref="H454">IFERROR(IF(INDEX('Disaggregation Data'!$N$315:$N$616,MATCH(RIGHT(X454,255),RIGHT('Disaggregation Data'!$J$315:$J$616,255),0))=0,"",INDEX('Disaggregation Data'!$N$315:$N$616,MATCH(RIGHT(X454,255),RIGHT('Disaggregation Data'!J$315:$J$616,255),0))),"")</f>
        <v/>
      </c>
      <c r="I454" s="527"/>
      <c r="J454" s="527"/>
      <c r="K454" s="527"/>
      <c r="L454" s="527"/>
      <c r="M454" s="527"/>
      <c r="N454" s="527"/>
      <c r="O454" s="527"/>
      <c r="P454" s="527"/>
      <c r="Q454" s="527"/>
      <c r="R454" s="527"/>
      <c r="S454" s="527"/>
      <c r="T454" s="527"/>
      <c r="U454" s="425" t="str">
        <f t="array" ref="U454">IFERROR(IF(INDEX('Disaggregation Data'!$O$315:$O$616,MATCH(RIGHT(X454,255),RIGHT('Disaggregation Data'!$J$315:$J$616,255),0))=0,"",INDEX('Disaggregation Data'!$O$315:$O$616,MATCH(RIGHT(X454,255),RIGHT('Disaggregation Data'!J$315:$J$616,255),0))),"")</f>
        <v/>
      </c>
      <c r="V454" s="459" t="str">
        <f t="array" ref="V454">IFERROR(IF(INDEX('Disaggregation Data'!$P$315:$P$616,MATCH(RIGHT(X454,255),RIGHT('Disaggregation Data'!$J$315:$J$616,255),0))=0,"",INDEX('Disaggregation Data'!$P$315:$P$616,MATCH(RIGHT(X454,255),RIGHT('Disaggregation Data'!J$315:$J$616,255),0))),"")</f>
        <v/>
      </c>
      <c r="W454" s="521"/>
      <c r="X454" s="521" t="str">
        <f t="shared" si="28"/>
        <v/>
      </c>
      <c r="Y454" s="521">
        <f t="shared" si="29"/>
        <v>87</v>
      </c>
      <c r="Z454" s="521" t="str">
        <f t="shared" si="30"/>
        <v/>
      </c>
      <c r="AA454" s="521" t="b">
        <f t="shared" si="31"/>
        <v>0</v>
      </c>
      <c r="AB454" s="521" t="s">
        <v>1970</v>
      </c>
      <c r="AC454" s="521" t="str">
        <f t="array" ref="AC454">IFERROR(IF(INDEX('Disaggregation Records'!$G$95:$G$183,MATCH(RIGHT(Z454,255),RIGHT('Disaggregation Records'!$D$95:$D$183,255),0))=0,"",INDEX('Disaggregation Records'!$G$95:$G$183,MATCH(RIGHT(Z454,255),RIGHT('Disaggregation Records'!$D$95:$D$183,255),0))),"")</f>
        <v/>
      </c>
      <c r="AD454" s="521" t="s">
        <v>785</v>
      </c>
      <c r="AE454" s="184"/>
      <c r="AF454" s="523"/>
      <c r="AG454" s="523"/>
    </row>
    <row r="455" spans="1:33" ht="37.5" customHeight="1" x14ac:dyDescent="0.25">
      <c r="A455" s="465">
        <v>13</v>
      </c>
      <c r="B455" s="517" t="str">
        <f>IFERROR(VLOOKUP(A455,'Coverage Indicators - Section D'!$A$10:$Y$42,25,FALSE),"")</f>
        <v/>
      </c>
      <c r="C455" s="518" t="str">
        <f t="array" ref="C455">IFERROR(IF(INDEX('Disaggregation Records'!$E$95:$E$183,MATCH(RIGHT(Z455,255),RIGHT('Disaggregation Records'!$D$95:$D$183,255),0))=0,"",INDEX('Disaggregation Records'!$E$95:$E$183,MATCH(RIGHT(Z455,255),RIGHT('Disaggregation Records'!$D$95:$D$183,255),0))),"")</f>
        <v/>
      </c>
      <c r="D455" s="518" t="str">
        <f t="array" ref="D455">IFERROR(IF(INDEX('Disaggregation Records'!$F$95:$F$183,MATCH(RIGHT(Z455,255),RIGHT('Disaggregation Records'!$D$95:$D$183,255),0))=0,"",INDEX('Disaggregation Records'!$F$95:$F$183,MATCH(RIGHT(Z455,255),RIGHT('Disaggregation Records'!$D$95:$D$183,255),0))),"")</f>
        <v/>
      </c>
      <c r="E455" s="524" t="str">
        <f t="array" ref="E455">IFERROR(IF(INDEX('Disaggregation Data'!$K$315:$K$616,MATCH(RIGHT(X455,255),RIGHT('Disaggregation Data'!$J$315:$J$616,255),0))=0,"",INDEX('Disaggregation Data'!$K$315:$K$616,MATCH(RIGHT(X455,255),RIGHT('Disaggregation Data'!J$315:$J$616,255),0))),"")</f>
        <v/>
      </c>
      <c r="F455" s="525" t="str">
        <f t="array" ref="F455">IFERROR(IF(INDEX('Disaggregation Data'!$L$315:$L$616,MATCH(RIGHT(X455,255),RIGHT('Disaggregation Data'!$J$315:$J$616,255),0))=0,"",INDEX('Disaggregation Data'!$L$315:$L$616,MATCH(RIGHT(X455,255),RIGHT('Disaggregation Data'!J$315:$J$616,255),0))),"")</f>
        <v/>
      </c>
      <c r="G455" s="526" t="str">
        <f t="array" ref="G455">IFERROR(IF(INDEX('Disaggregation Data'!$M$315:$M$616,MATCH(RIGHT(X455,255),RIGHT('Disaggregation Data'!$J$315:$J$616,255),0))=0,(E455/F455)*100,INDEX('Disaggregation Data'!$M$315:$M$616,MATCH(RIGHT(X455,255),RIGHT('Disaggregation Data'!J$315:$J$616,255),0))),"")</f>
        <v/>
      </c>
      <c r="H455" s="425" t="str">
        <f t="array" ref="H455">IFERROR(IF(INDEX('Disaggregation Data'!$N$315:$N$616,MATCH(RIGHT(X455,255),RIGHT('Disaggregation Data'!$J$315:$J$616,255),0))=0,"",INDEX('Disaggregation Data'!$N$315:$N$616,MATCH(RIGHT(X455,255),RIGHT('Disaggregation Data'!J$315:$J$616,255),0))),"")</f>
        <v/>
      </c>
      <c r="I455" s="527"/>
      <c r="J455" s="527"/>
      <c r="K455" s="527"/>
      <c r="L455" s="527"/>
      <c r="M455" s="527"/>
      <c r="N455" s="527"/>
      <c r="O455" s="527"/>
      <c r="P455" s="527"/>
      <c r="Q455" s="527"/>
      <c r="R455" s="527"/>
      <c r="S455" s="527"/>
      <c r="T455" s="527"/>
      <c r="U455" s="425" t="str">
        <f t="array" ref="U455">IFERROR(IF(INDEX('Disaggregation Data'!$O$315:$O$616,MATCH(RIGHT(X455,255),RIGHT('Disaggregation Data'!$J$315:$J$616,255),0))=0,"",INDEX('Disaggregation Data'!$O$315:$O$616,MATCH(RIGHT(X455,255),RIGHT('Disaggregation Data'!J$315:$J$616,255),0))),"")</f>
        <v/>
      </c>
      <c r="V455" s="459" t="str">
        <f t="array" ref="V455">IFERROR(IF(INDEX('Disaggregation Data'!$P$315:$P$616,MATCH(RIGHT(X455,255),RIGHT('Disaggregation Data'!$J$315:$J$616,255),0))=0,"",INDEX('Disaggregation Data'!$P$315:$P$616,MATCH(RIGHT(X455,255),RIGHT('Disaggregation Data'!J$315:$J$616,255),0))),"")</f>
        <v/>
      </c>
      <c r="W455" s="521"/>
      <c r="X455" s="521" t="str">
        <f t="shared" ref="X455:X518" si="32">IF(B455&lt;&gt;"",B455&amp;C455&amp;D455,"")</f>
        <v/>
      </c>
      <c r="Y455" s="521">
        <f t="shared" ref="Y455:Y518" si="33">IF(B455=B454,Y454+1,0)</f>
        <v>88</v>
      </c>
      <c r="Z455" s="521" t="str">
        <f t="shared" ref="Z455:Z518" si="34">IF(B455&lt;&gt;"",B455&amp;"-"&amp;Y455,"")</f>
        <v/>
      </c>
      <c r="AA455" s="521" t="b">
        <f t="shared" ref="AA455:AA518" si="35">IFERROR(IF(B455&lt;&gt;"",TRUE,FALSE),"")</f>
        <v>0</v>
      </c>
      <c r="AB455" s="521" t="s">
        <v>1971</v>
      </c>
      <c r="AC455" s="521" t="str">
        <f t="array" ref="AC455">IFERROR(IF(INDEX('Disaggregation Records'!$G$95:$G$183,MATCH(RIGHT(Z455,255),RIGHT('Disaggregation Records'!$D$95:$D$183,255),0))=0,"",INDEX('Disaggregation Records'!$G$95:$G$183,MATCH(RIGHT(Z455,255),RIGHT('Disaggregation Records'!$D$95:$D$183,255),0))),"")</f>
        <v/>
      </c>
      <c r="AD455" s="521" t="s">
        <v>785</v>
      </c>
      <c r="AE455" s="184"/>
      <c r="AF455" s="523"/>
      <c r="AG455" s="523"/>
    </row>
    <row r="456" spans="1:33" ht="37.5" customHeight="1" x14ac:dyDescent="0.25">
      <c r="A456" s="465">
        <v>13</v>
      </c>
      <c r="B456" s="517" t="str">
        <f>IFERROR(VLOOKUP(A456,'Coverage Indicators - Section D'!$A$10:$Y$42,25,FALSE),"")</f>
        <v/>
      </c>
      <c r="C456" s="518" t="str">
        <f t="array" ref="C456">IFERROR(IF(INDEX('Disaggregation Records'!$E$95:$E$183,MATCH(RIGHT(Z456,255),RIGHT('Disaggregation Records'!$D$95:$D$183,255),0))=0,"",INDEX('Disaggregation Records'!$E$95:$E$183,MATCH(RIGHT(Z456,255),RIGHT('Disaggregation Records'!$D$95:$D$183,255),0))),"")</f>
        <v/>
      </c>
      <c r="D456" s="518" t="str">
        <f t="array" ref="D456">IFERROR(IF(INDEX('Disaggregation Records'!$F$95:$F$183,MATCH(RIGHT(Z456,255),RIGHT('Disaggregation Records'!$D$95:$D$183,255),0))=0,"",INDEX('Disaggregation Records'!$F$95:$F$183,MATCH(RIGHT(Z456,255),RIGHT('Disaggregation Records'!$D$95:$D$183,255),0))),"")</f>
        <v/>
      </c>
      <c r="E456" s="524" t="str">
        <f t="array" ref="E456">IFERROR(IF(INDEX('Disaggregation Data'!$K$315:$K$616,MATCH(RIGHT(X456,255),RIGHT('Disaggregation Data'!$J$315:$J$616,255),0))=0,"",INDEX('Disaggregation Data'!$K$315:$K$616,MATCH(RIGHT(X456,255),RIGHT('Disaggregation Data'!J$315:$J$616,255),0))),"")</f>
        <v/>
      </c>
      <c r="F456" s="525" t="str">
        <f t="array" ref="F456">IFERROR(IF(INDEX('Disaggregation Data'!$L$315:$L$616,MATCH(RIGHT(X456,255),RIGHT('Disaggregation Data'!$J$315:$J$616,255),0))=0,"",INDEX('Disaggregation Data'!$L$315:$L$616,MATCH(RIGHT(X456,255),RIGHT('Disaggregation Data'!J$315:$J$616,255),0))),"")</f>
        <v/>
      </c>
      <c r="G456" s="526" t="str">
        <f t="array" ref="G456">IFERROR(IF(INDEX('Disaggregation Data'!$M$315:$M$616,MATCH(RIGHT(X456,255),RIGHT('Disaggregation Data'!$J$315:$J$616,255),0))=0,(E456/F456)*100,INDEX('Disaggregation Data'!$M$315:$M$616,MATCH(RIGHT(X456,255),RIGHT('Disaggregation Data'!J$315:$J$616,255),0))),"")</f>
        <v/>
      </c>
      <c r="H456" s="425" t="str">
        <f t="array" ref="H456">IFERROR(IF(INDEX('Disaggregation Data'!$N$315:$N$616,MATCH(RIGHT(X456,255),RIGHT('Disaggregation Data'!$J$315:$J$616,255),0))=0,"",INDEX('Disaggregation Data'!$N$315:$N$616,MATCH(RIGHT(X456,255),RIGHT('Disaggregation Data'!J$315:$J$616,255),0))),"")</f>
        <v/>
      </c>
      <c r="I456" s="527"/>
      <c r="J456" s="527"/>
      <c r="K456" s="527"/>
      <c r="L456" s="527"/>
      <c r="M456" s="527"/>
      <c r="N456" s="527"/>
      <c r="O456" s="527"/>
      <c r="P456" s="527"/>
      <c r="Q456" s="527"/>
      <c r="R456" s="527"/>
      <c r="S456" s="527"/>
      <c r="T456" s="527"/>
      <c r="U456" s="425" t="str">
        <f t="array" ref="U456">IFERROR(IF(INDEX('Disaggregation Data'!$O$315:$O$616,MATCH(RIGHT(X456,255),RIGHT('Disaggregation Data'!$J$315:$J$616,255),0))=0,"",INDEX('Disaggregation Data'!$O$315:$O$616,MATCH(RIGHT(X456,255),RIGHT('Disaggregation Data'!J$315:$J$616,255),0))),"")</f>
        <v/>
      </c>
      <c r="V456" s="459" t="str">
        <f t="array" ref="V456">IFERROR(IF(INDEX('Disaggregation Data'!$P$315:$P$616,MATCH(RIGHT(X456,255),RIGHT('Disaggregation Data'!$J$315:$J$616,255),0))=0,"",INDEX('Disaggregation Data'!$P$315:$P$616,MATCH(RIGHT(X456,255),RIGHT('Disaggregation Data'!J$315:$J$616,255),0))),"")</f>
        <v/>
      </c>
      <c r="W456" s="521"/>
      <c r="X456" s="521" t="str">
        <f t="shared" si="32"/>
        <v/>
      </c>
      <c r="Y456" s="521">
        <f t="shared" si="33"/>
        <v>89</v>
      </c>
      <c r="Z456" s="521" t="str">
        <f t="shared" si="34"/>
        <v/>
      </c>
      <c r="AA456" s="521" t="b">
        <f t="shared" si="35"/>
        <v>0</v>
      </c>
      <c r="AB456" s="521" t="s">
        <v>1972</v>
      </c>
      <c r="AC456" s="521" t="str">
        <f t="array" ref="AC456">IFERROR(IF(INDEX('Disaggregation Records'!$G$95:$G$183,MATCH(RIGHT(Z456,255),RIGHT('Disaggregation Records'!$D$95:$D$183,255),0))=0,"",INDEX('Disaggregation Records'!$G$95:$G$183,MATCH(RIGHT(Z456,255),RIGHT('Disaggregation Records'!$D$95:$D$183,255),0))),"")</f>
        <v/>
      </c>
      <c r="AD456" s="521" t="s">
        <v>785</v>
      </c>
      <c r="AE456" s="184"/>
      <c r="AF456" s="523"/>
      <c r="AG456" s="523"/>
    </row>
    <row r="457" spans="1:33" ht="37.5" customHeight="1" x14ac:dyDescent="0.25">
      <c r="A457" s="465">
        <v>14</v>
      </c>
      <c r="B457" s="517" t="str">
        <f>IFERROR(VLOOKUP(A457,'Coverage Indicators - Section D'!$A$10:$Y$42,25,FALSE),"")</f>
        <v/>
      </c>
      <c r="C457" s="518" t="str">
        <f t="array" ref="C457">IFERROR(IF(INDEX('Disaggregation Records'!$E$95:$E$183,MATCH(RIGHT(Z457,255),RIGHT('Disaggregation Records'!$D$95:$D$183,255),0))=0,"",INDEX('Disaggregation Records'!$E$95:$E$183,MATCH(RIGHT(Z457,255),RIGHT('Disaggregation Records'!$D$95:$D$183,255),0))),"")</f>
        <v/>
      </c>
      <c r="D457" s="518" t="str">
        <f t="array" ref="D457">IFERROR(IF(INDEX('Disaggregation Records'!$F$95:$F$183,MATCH(RIGHT(Z457,255),RIGHT('Disaggregation Records'!$D$95:$D$183,255),0))=0,"",INDEX('Disaggregation Records'!$F$95:$F$183,MATCH(RIGHT(Z457,255),RIGHT('Disaggregation Records'!$D$95:$D$183,255),0))),"")</f>
        <v/>
      </c>
      <c r="E457" s="524" t="str">
        <f t="array" ref="E457">IFERROR(IF(INDEX('Disaggregation Data'!$K$315:$K$616,MATCH(RIGHT(X457,255),RIGHT('Disaggregation Data'!$J$315:$J$616,255),0))=0,"",INDEX('Disaggregation Data'!$K$315:$K$616,MATCH(RIGHT(X457,255),RIGHT('Disaggregation Data'!J$315:$J$616,255),0))),"")</f>
        <v/>
      </c>
      <c r="F457" s="525" t="str">
        <f t="array" ref="F457">IFERROR(IF(INDEX('Disaggregation Data'!$L$315:$L$616,MATCH(RIGHT(X457,255),RIGHT('Disaggregation Data'!$J$315:$J$616,255),0))=0,"",INDEX('Disaggregation Data'!$L$315:$L$616,MATCH(RIGHT(X457,255),RIGHT('Disaggregation Data'!J$315:$J$616,255),0))),"")</f>
        <v/>
      </c>
      <c r="G457" s="526" t="str">
        <f t="array" ref="G457">IFERROR(IF(INDEX('Disaggregation Data'!$M$315:$M$616,MATCH(RIGHT(X457,255),RIGHT('Disaggregation Data'!$J$315:$J$616,255),0))=0,(E457/F457)*100,INDEX('Disaggregation Data'!$M$315:$M$616,MATCH(RIGHT(X457,255),RIGHT('Disaggregation Data'!J$315:$J$616,255),0))),"")</f>
        <v/>
      </c>
      <c r="H457" s="425" t="str">
        <f t="array" ref="H457">IFERROR(IF(INDEX('Disaggregation Data'!$N$315:$N$616,MATCH(RIGHT(X457,255),RIGHT('Disaggregation Data'!$J$315:$J$616,255),0))=0,"",INDEX('Disaggregation Data'!$N$315:$N$616,MATCH(RIGHT(X457,255),RIGHT('Disaggregation Data'!J$315:$J$616,255),0))),"")</f>
        <v/>
      </c>
      <c r="I457" s="527"/>
      <c r="J457" s="527"/>
      <c r="K457" s="527"/>
      <c r="L457" s="527"/>
      <c r="M457" s="527"/>
      <c r="N457" s="527"/>
      <c r="O457" s="527"/>
      <c r="P457" s="527"/>
      <c r="Q457" s="527"/>
      <c r="R457" s="527"/>
      <c r="S457" s="527"/>
      <c r="T457" s="527"/>
      <c r="U457" s="425" t="str">
        <f t="array" ref="U457">IFERROR(IF(INDEX('Disaggregation Data'!$O$315:$O$616,MATCH(RIGHT(X457,255),RIGHT('Disaggregation Data'!$J$315:$J$616,255),0))=0,"",INDEX('Disaggregation Data'!$O$315:$O$616,MATCH(RIGHT(X457,255),RIGHT('Disaggregation Data'!J$315:$J$616,255),0))),"")</f>
        <v/>
      </c>
      <c r="V457" s="459" t="str">
        <f t="array" ref="V457">IFERROR(IF(INDEX('Disaggregation Data'!$P$315:$P$616,MATCH(RIGHT(X457,255),RIGHT('Disaggregation Data'!$J$315:$J$616,255),0))=0,"",INDEX('Disaggregation Data'!$P$315:$P$616,MATCH(RIGHT(X457,255),RIGHT('Disaggregation Data'!J$315:$J$616,255),0))),"")</f>
        <v/>
      </c>
      <c r="W457" s="521"/>
      <c r="X457" s="521" t="str">
        <f t="shared" si="32"/>
        <v/>
      </c>
      <c r="Y457" s="521">
        <f t="shared" si="33"/>
        <v>90</v>
      </c>
      <c r="Z457" s="521" t="str">
        <f t="shared" si="34"/>
        <v/>
      </c>
      <c r="AA457" s="521" t="b">
        <f t="shared" si="35"/>
        <v>0</v>
      </c>
      <c r="AB457" s="521" t="s">
        <v>1973</v>
      </c>
      <c r="AC457" s="521" t="str">
        <f t="array" ref="AC457">IFERROR(IF(INDEX('Disaggregation Records'!$G$95:$G$183,MATCH(RIGHT(Z457,255),RIGHT('Disaggregation Records'!$D$95:$D$183,255),0))=0,"",INDEX('Disaggregation Records'!$G$95:$G$183,MATCH(RIGHT(Z457,255),RIGHT('Disaggregation Records'!$D$95:$D$183,255),0))),"")</f>
        <v/>
      </c>
      <c r="AD457" s="521" t="s">
        <v>786</v>
      </c>
      <c r="AE457" s="184"/>
      <c r="AF457" s="523"/>
      <c r="AG457" s="523"/>
    </row>
    <row r="458" spans="1:33" ht="37.5" customHeight="1" x14ac:dyDescent="0.25">
      <c r="A458" s="465">
        <v>14</v>
      </c>
      <c r="B458" s="517" t="str">
        <f>IFERROR(VLOOKUP(A458,'Coverage Indicators - Section D'!$A$10:$Y$42,25,FALSE),"")</f>
        <v/>
      </c>
      <c r="C458" s="518" t="str">
        <f t="array" ref="C458">IFERROR(IF(INDEX('Disaggregation Records'!$E$95:$E$183,MATCH(RIGHT(Z458,255),RIGHT('Disaggregation Records'!$D$95:$D$183,255),0))=0,"",INDEX('Disaggregation Records'!$E$95:$E$183,MATCH(RIGHT(Z458,255),RIGHT('Disaggregation Records'!$D$95:$D$183,255),0))),"")</f>
        <v/>
      </c>
      <c r="D458" s="518" t="str">
        <f t="array" ref="D458">IFERROR(IF(INDEX('Disaggregation Records'!$F$95:$F$183,MATCH(RIGHT(Z458,255),RIGHT('Disaggregation Records'!$D$95:$D$183,255),0))=0,"",INDEX('Disaggregation Records'!$F$95:$F$183,MATCH(RIGHT(Z458,255),RIGHT('Disaggregation Records'!$D$95:$D$183,255),0))),"")</f>
        <v/>
      </c>
      <c r="E458" s="524" t="str">
        <f t="array" ref="E458">IFERROR(IF(INDEX('Disaggregation Data'!$K$315:$K$616,MATCH(RIGHT(X458,255),RIGHT('Disaggregation Data'!$J$315:$J$616,255),0))=0,"",INDEX('Disaggregation Data'!$K$315:$K$616,MATCH(RIGHT(X458,255),RIGHT('Disaggregation Data'!J$315:$J$616,255),0))),"")</f>
        <v/>
      </c>
      <c r="F458" s="525" t="str">
        <f t="array" ref="F458">IFERROR(IF(INDEX('Disaggregation Data'!$L$315:$L$616,MATCH(RIGHT(X458,255),RIGHT('Disaggregation Data'!$J$315:$J$616,255),0))=0,"",INDEX('Disaggregation Data'!$L$315:$L$616,MATCH(RIGHT(X458,255),RIGHT('Disaggregation Data'!J$315:$J$616,255),0))),"")</f>
        <v/>
      </c>
      <c r="G458" s="526" t="str">
        <f t="array" ref="G458">IFERROR(IF(INDEX('Disaggregation Data'!$M$315:$M$616,MATCH(RIGHT(X458,255),RIGHT('Disaggregation Data'!$J$315:$J$616,255),0))=0,(E458/F458)*100,INDEX('Disaggregation Data'!$M$315:$M$616,MATCH(RIGHT(X458,255),RIGHT('Disaggregation Data'!J$315:$J$616,255),0))),"")</f>
        <v/>
      </c>
      <c r="H458" s="425" t="str">
        <f t="array" ref="H458">IFERROR(IF(INDEX('Disaggregation Data'!$N$315:$N$616,MATCH(RIGHT(X458,255),RIGHT('Disaggregation Data'!$J$315:$J$616,255),0))=0,"",INDEX('Disaggregation Data'!$N$315:$N$616,MATCH(RIGHT(X458,255),RIGHT('Disaggregation Data'!J$315:$J$616,255),0))),"")</f>
        <v/>
      </c>
      <c r="I458" s="527"/>
      <c r="J458" s="527"/>
      <c r="K458" s="527"/>
      <c r="L458" s="527"/>
      <c r="M458" s="527"/>
      <c r="N458" s="527"/>
      <c r="O458" s="527"/>
      <c r="P458" s="527"/>
      <c r="Q458" s="527"/>
      <c r="R458" s="527"/>
      <c r="S458" s="527"/>
      <c r="T458" s="527"/>
      <c r="U458" s="425" t="str">
        <f t="array" ref="U458">IFERROR(IF(INDEX('Disaggregation Data'!$O$315:$O$616,MATCH(RIGHT(X458,255),RIGHT('Disaggregation Data'!$J$315:$J$616,255),0))=0,"",INDEX('Disaggregation Data'!$O$315:$O$616,MATCH(RIGHT(X458,255),RIGHT('Disaggregation Data'!J$315:$J$616,255),0))),"")</f>
        <v/>
      </c>
      <c r="V458" s="459" t="str">
        <f t="array" ref="V458">IFERROR(IF(INDEX('Disaggregation Data'!$P$315:$P$616,MATCH(RIGHT(X458,255),RIGHT('Disaggregation Data'!$J$315:$J$616,255),0))=0,"",INDEX('Disaggregation Data'!$P$315:$P$616,MATCH(RIGHT(X458,255),RIGHT('Disaggregation Data'!J$315:$J$616,255),0))),"")</f>
        <v/>
      </c>
      <c r="W458" s="521"/>
      <c r="X458" s="521" t="str">
        <f t="shared" si="32"/>
        <v/>
      </c>
      <c r="Y458" s="521">
        <f t="shared" si="33"/>
        <v>91</v>
      </c>
      <c r="Z458" s="521" t="str">
        <f t="shared" si="34"/>
        <v/>
      </c>
      <c r="AA458" s="521" t="b">
        <f t="shared" si="35"/>
        <v>0</v>
      </c>
      <c r="AB458" s="521" t="s">
        <v>1974</v>
      </c>
      <c r="AC458" s="521" t="str">
        <f t="array" ref="AC458">IFERROR(IF(INDEX('Disaggregation Records'!$G$95:$G$183,MATCH(RIGHT(Z458,255),RIGHT('Disaggregation Records'!$D$95:$D$183,255),0))=0,"",INDEX('Disaggregation Records'!$G$95:$G$183,MATCH(RIGHT(Z458,255),RIGHT('Disaggregation Records'!$D$95:$D$183,255),0))),"")</f>
        <v/>
      </c>
      <c r="AD458" s="521" t="s">
        <v>786</v>
      </c>
      <c r="AE458" s="184"/>
      <c r="AF458" s="523"/>
      <c r="AG458" s="523"/>
    </row>
    <row r="459" spans="1:33" ht="37.5" customHeight="1" x14ac:dyDescent="0.25">
      <c r="A459" s="465">
        <v>14</v>
      </c>
      <c r="B459" s="517" t="str">
        <f>IFERROR(VLOOKUP(A459,'Coverage Indicators - Section D'!$A$10:$Y$42,25,FALSE),"")</f>
        <v/>
      </c>
      <c r="C459" s="518" t="str">
        <f t="array" ref="C459">IFERROR(IF(INDEX('Disaggregation Records'!$E$95:$E$183,MATCH(RIGHT(Z459,255),RIGHT('Disaggregation Records'!$D$95:$D$183,255),0))=0,"",INDEX('Disaggregation Records'!$E$95:$E$183,MATCH(RIGHT(Z459,255),RIGHT('Disaggregation Records'!$D$95:$D$183,255),0))),"")</f>
        <v/>
      </c>
      <c r="D459" s="518" t="str">
        <f t="array" ref="D459">IFERROR(IF(INDEX('Disaggregation Records'!$F$95:$F$183,MATCH(RIGHT(Z459,255),RIGHT('Disaggregation Records'!$D$95:$D$183,255),0))=0,"",INDEX('Disaggregation Records'!$F$95:$F$183,MATCH(RIGHT(Z459,255),RIGHT('Disaggregation Records'!$D$95:$D$183,255),0))),"")</f>
        <v/>
      </c>
      <c r="E459" s="524" t="str">
        <f t="array" ref="E459">IFERROR(IF(INDEX('Disaggregation Data'!$K$315:$K$616,MATCH(RIGHT(X459,255),RIGHT('Disaggregation Data'!$J$315:$J$616,255),0))=0,"",INDEX('Disaggregation Data'!$K$315:$K$616,MATCH(RIGHT(X459,255),RIGHT('Disaggregation Data'!J$315:$J$616,255),0))),"")</f>
        <v/>
      </c>
      <c r="F459" s="525" t="str">
        <f t="array" ref="F459">IFERROR(IF(INDEX('Disaggregation Data'!$L$315:$L$616,MATCH(RIGHT(X459,255),RIGHT('Disaggregation Data'!$J$315:$J$616,255),0))=0,"",INDEX('Disaggregation Data'!$L$315:$L$616,MATCH(RIGHT(X459,255),RIGHT('Disaggregation Data'!J$315:$J$616,255),0))),"")</f>
        <v/>
      </c>
      <c r="G459" s="526" t="str">
        <f t="array" ref="G459">IFERROR(IF(INDEX('Disaggregation Data'!$M$315:$M$616,MATCH(RIGHT(X459,255),RIGHT('Disaggregation Data'!$J$315:$J$616,255),0))=0,(E459/F459)*100,INDEX('Disaggregation Data'!$M$315:$M$616,MATCH(RIGHT(X459,255),RIGHT('Disaggregation Data'!J$315:$J$616,255),0))),"")</f>
        <v/>
      </c>
      <c r="H459" s="425" t="str">
        <f t="array" ref="H459">IFERROR(IF(INDEX('Disaggregation Data'!$N$315:$N$616,MATCH(RIGHT(X459,255),RIGHT('Disaggregation Data'!$J$315:$J$616,255),0))=0,"",INDEX('Disaggregation Data'!$N$315:$N$616,MATCH(RIGHT(X459,255),RIGHT('Disaggregation Data'!J$315:$J$616,255),0))),"")</f>
        <v/>
      </c>
      <c r="I459" s="527"/>
      <c r="J459" s="527"/>
      <c r="K459" s="527"/>
      <c r="L459" s="527"/>
      <c r="M459" s="527"/>
      <c r="N459" s="527"/>
      <c r="O459" s="527"/>
      <c r="P459" s="527"/>
      <c r="Q459" s="527"/>
      <c r="R459" s="527"/>
      <c r="S459" s="527"/>
      <c r="T459" s="527"/>
      <c r="U459" s="425" t="str">
        <f t="array" ref="U459">IFERROR(IF(INDEX('Disaggregation Data'!$O$315:$O$616,MATCH(RIGHT(X459,255),RIGHT('Disaggregation Data'!$J$315:$J$616,255),0))=0,"",INDEX('Disaggregation Data'!$O$315:$O$616,MATCH(RIGHT(X459,255),RIGHT('Disaggregation Data'!J$315:$J$616,255),0))),"")</f>
        <v/>
      </c>
      <c r="V459" s="459" t="str">
        <f t="array" ref="V459">IFERROR(IF(INDEX('Disaggregation Data'!$P$315:$P$616,MATCH(RIGHT(X459,255),RIGHT('Disaggregation Data'!$J$315:$J$616,255),0))=0,"",INDEX('Disaggregation Data'!$P$315:$P$616,MATCH(RIGHT(X459,255),RIGHT('Disaggregation Data'!J$315:$J$616,255),0))),"")</f>
        <v/>
      </c>
      <c r="W459" s="521"/>
      <c r="X459" s="521" t="str">
        <f t="shared" si="32"/>
        <v/>
      </c>
      <c r="Y459" s="521">
        <f t="shared" si="33"/>
        <v>92</v>
      </c>
      <c r="Z459" s="521" t="str">
        <f t="shared" si="34"/>
        <v/>
      </c>
      <c r="AA459" s="521" t="b">
        <f t="shared" si="35"/>
        <v>0</v>
      </c>
      <c r="AB459" s="521" t="s">
        <v>1975</v>
      </c>
      <c r="AC459" s="521" t="str">
        <f t="array" ref="AC459">IFERROR(IF(INDEX('Disaggregation Records'!$G$95:$G$183,MATCH(RIGHT(Z459,255),RIGHT('Disaggregation Records'!$D$95:$D$183,255),0))=0,"",INDEX('Disaggregation Records'!$G$95:$G$183,MATCH(RIGHT(Z459,255),RIGHT('Disaggregation Records'!$D$95:$D$183,255),0))),"")</f>
        <v/>
      </c>
      <c r="AD459" s="521" t="s">
        <v>786</v>
      </c>
      <c r="AE459" s="184"/>
      <c r="AF459" s="523"/>
      <c r="AG459" s="523"/>
    </row>
    <row r="460" spans="1:33" ht="37.5" customHeight="1" x14ac:dyDescent="0.25">
      <c r="A460" s="465">
        <v>14</v>
      </c>
      <c r="B460" s="517" t="str">
        <f>IFERROR(VLOOKUP(A460,'Coverage Indicators - Section D'!$A$10:$Y$42,25,FALSE),"")</f>
        <v/>
      </c>
      <c r="C460" s="518" t="str">
        <f t="array" ref="C460">IFERROR(IF(INDEX('Disaggregation Records'!$E$95:$E$183,MATCH(RIGHT(Z460,255),RIGHT('Disaggregation Records'!$D$95:$D$183,255),0))=0,"",INDEX('Disaggregation Records'!$E$95:$E$183,MATCH(RIGHT(Z460,255),RIGHT('Disaggregation Records'!$D$95:$D$183,255),0))),"")</f>
        <v/>
      </c>
      <c r="D460" s="518" t="str">
        <f t="array" ref="D460">IFERROR(IF(INDEX('Disaggregation Records'!$F$95:$F$183,MATCH(RIGHT(Z460,255),RIGHT('Disaggregation Records'!$D$95:$D$183,255),0))=0,"",INDEX('Disaggregation Records'!$F$95:$F$183,MATCH(RIGHT(Z460,255),RIGHT('Disaggregation Records'!$D$95:$D$183,255),0))),"")</f>
        <v/>
      </c>
      <c r="E460" s="524" t="str">
        <f t="array" ref="E460">IFERROR(IF(INDEX('Disaggregation Data'!$K$315:$K$616,MATCH(RIGHT(X460,255),RIGHT('Disaggregation Data'!$J$315:$J$616,255),0))=0,"",INDEX('Disaggregation Data'!$K$315:$K$616,MATCH(RIGHT(X460,255),RIGHT('Disaggregation Data'!J$315:$J$616,255),0))),"")</f>
        <v/>
      </c>
      <c r="F460" s="525" t="str">
        <f t="array" ref="F460">IFERROR(IF(INDEX('Disaggregation Data'!$L$315:$L$616,MATCH(RIGHT(X460,255),RIGHT('Disaggregation Data'!$J$315:$J$616,255),0))=0,"",INDEX('Disaggregation Data'!$L$315:$L$616,MATCH(RIGHT(X460,255),RIGHT('Disaggregation Data'!J$315:$J$616,255),0))),"")</f>
        <v/>
      </c>
      <c r="G460" s="526" t="str">
        <f t="array" ref="G460">IFERROR(IF(INDEX('Disaggregation Data'!$M$315:$M$616,MATCH(RIGHT(X460,255),RIGHT('Disaggregation Data'!$J$315:$J$616,255),0))=0,(E460/F460)*100,INDEX('Disaggregation Data'!$M$315:$M$616,MATCH(RIGHT(X460,255),RIGHT('Disaggregation Data'!J$315:$J$616,255),0))),"")</f>
        <v/>
      </c>
      <c r="H460" s="425" t="str">
        <f t="array" ref="H460">IFERROR(IF(INDEX('Disaggregation Data'!$N$315:$N$616,MATCH(RIGHT(X460,255),RIGHT('Disaggregation Data'!$J$315:$J$616,255),0))=0,"",INDEX('Disaggregation Data'!$N$315:$N$616,MATCH(RIGHT(X460,255),RIGHT('Disaggregation Data'!J$315:$J$616,255),0))),"")</f>
        <v/>
      </c>
      <c r="I460" s="527"/>
      <c r="J460" s="527"/>
      <c r="K460" s="527"/>
      <c r="L460" s="527"/>
      <c r="M460" s="527"/>
      <c r="N460" s="527"/>
      <c r="O460" s="527"/>
      <c r="P460" s="527"/>
      <c r="Q460" s="527"/>
      <c r="R460" s="527"/>
      <c r="S460" s="527"/>
      <c r="T460" s="527"/>
      <c r="U460" s="425" t="str">
        <f t="array" ref="U460">IFERROR(IF(INDEX('Disaggregation Data'!$O$315:$O$616,MATCH(RIGHT(X460,255),RIGHT('Disaggregation Data'!$J$315:$J$616,255),0))=0,"",INDEX('Disaggregation Data'!$O$315:$O$616,MATCH(RIGHT(X460,255),RIGHT('Disaggregation Data'!J$315:$J$616,255),0))),"")</f>
        <v/>
      </c>
      <c r="V460" s="459" t="str">
        <f t="array" ref="V460">IFERROR(IF(INDEX('Disaggregation Data'!$P$315:$P$616,MATCH(RIGHT(X460,255),RIGHT('Disaggregation Data'!$J$315:$J$616,255),0))=0,"",INDEX('Disaggregation Data'!$P$315:$P$616,MATCH(RIGHT(X460,255),RIGHT('Disaggregation Data'!J$315:$J$616,255),0))),"")</f>
        <v/>
      </c>
      <c r="W460" s="521"/>
      <c r="X460" s="521" t="str">
        <f t="shared" si="32"/>
        <v/>
      </c>
      <c r="Y460" s="521">
        <f t="shared" si="33"/>
        <v>93</v>
      </c>
      <c r="Z460" s="521" t="str">
        <f t="shared" si="34"/>
        <v/>
      </c>
      <c r="AA460" s="521" t="b">
        <f t="shared" si="35"/>
        <v>0</v>
      </c>
      <c r="AB460" s="521" t="s">
        <v>1976</v>
      </c>
      <c r="AC460" s="521" t="str">
        <f t="array" ref="AC460">IFERROR(IF(INDEX('Disaggregation Records'!$G$95:$G$183,MATCH(RIGHT(Z460,255),RIGHT('Disaggregation Records'!$D$95:$D$183,255),0))=0,"",INDEX('Disaggregation Records'!$G$95:$G$183,MATCH(RIGHT(Z460,255),RIGHT('Disaggregation Records'!$D$95:$D$183,255),0))),"")</f>
        <v/>
      </c>
      <c r="AD460" s="521" t="s">
        <v>786</v>
      </c>
      <c r="AE460" s="184"/>
      <c r="AF460" s="523"/>
      <c r="AG460" s="523"/>
    </row>
    <row r="461" spans="1:33" ht="37.5" customHeight="1" x14ac:dyDescent="0.25">
      <c r="A461" s="465">
        <v>14</v>
      </c>
      <c r="B461" s="517" t="str">
        <f>IFERROR(VLOOKUP(A461,'Coverage Indicators - Section D'!$A$10:$Y$42,25,FALSE),"")</f>
        <v/>
      </c>
      <c r="C461" s="518" t="str">
        <f t="array" ref="C461">IFERROR(IF(INDEX('Disaggregation Records'!$E$95:$E$183,MATCH(RIGHT(Z461,255),RIGHT('Disaggregation Records'!$D$95:$D$183,255),0))=0,"",INDEX('Disaggregation Records'!$E$95:$E$183,MATCH(RIGHT(Z461,255),RIGHT('Disaggregation Records'!$D$95:$D$183,255),0))),"")</f>
        <v/>
      </c>
      <c r="D461" s="518" t="str">
        <f t="array" ref="D461">IFERROR(IF(INDEX('Disaggregation Records'!$F$95:$F$183,MATCH(RIGHT(Z461,255),RIGHT('Disaggregation Records'!$D$95:$D$183,255),0))=0,"",INDEX('Disaggregation Records'!$F$95:$F$183,MATCH(RIGHT(Z461,255),RIGHT('Disaggregation Records'!$D$95:$D$183,255),0))),"")</f>
        <v/>
      </c>
      <c r="E461" s="524" t="str">
        <f t="array" ref="E461">IFERROR(IF(INDEX('Disaggregation Data'!$K$315:$K$616,MATCH(RIGHT(X461,255),RIGHT('Disaggregation Data'!$J$315:$J$616,255),0))=0,"",INDEX('Disaggregation Data'!$K$315:$K$616,MATCH(RIGHT(X461,255),RIGHT('Disaggregation Data'!J$315:$J$616,255),0))),"")</f>
        <v/>
      </c>
      <c r="F461" s="525" t="str">
        <f t="array" ref="F461">IFERROR(IF(INDEX('Disaggregation Data'!$L$315:$L$616,MATCH(RIGHT(X461,255),RIGHT('Disaggregation Data'!$J$315:$J$616,255),0))=0,"",INDEX('Disaggregation Data'!$L$315:$L$616,MATCH(RIGHT(X461,255),RIGHT('Disaggregation Data'!J$315:$J$616,255),0))),"")</f>
        <v/>
      </c>
      <c r="G461" s="526" t="str">
        <f t="array" ref="G461">IFERROR(IF(INDEX('Disaggregation Data'!$M$315:$M$616,MATCH(RIGHT(X461,255),RIGHT('Disaggregation Data'!$J$315:$J$616,255),0))=0,(E461/F461)*100,INDEX('Disaggregation Data'!$M$315:$M$616,MATCH(RIGHT(X461,255),RIGHT('Disaggregation Data'!J$315:$J$616,255),0))),"")</f>
        <v/>
      </c>
      <c r="H461" s="425" t="str">
        <f t="array" ref="H461">IFERROR(IF(INDEX('Disaggregation Data'!$N$315:$N$616,MATCH(RIGHT(X461,255),RIGHT('Disaggregation Data'!$J$315:$J$616,255),0))=0,"",INDEX('Disaggregation Data'!$N$315:$N$616,MATCH(RIGHT(X461,255),RIGHT('Disaggregation Data'!J$315:$J$616,255),0))),"")</f>
        <v/>
      </c>
      <c r="I461" s="527"/>
      <c r="J461" s="527"/>
      <c r="K461" s="527"/>
      <c r="L461" s="527"/>
      <c r="M461" s="527"/>
      <c r="N461" s="527"/>
      <c r="O461" s="527"/>
      <c r="P461" s="527"/>
      <c r="Q461" s="527"/>
      <c r="R461" s="527"/>
      <c r="S461" s="527"/>
      <c r="T461" s="527"/>
      <c r="U461" s="425" t="str">
        <f t="array" ref="U461">IFERROR(IF(INDEX('Disaggregation Data'!$O$315:$O$616,MATCH(RIGHT(X461,255),RIGHT('Disaggregation Data'!$J$315:$J$616,255),0))=0,"",INDEX('Disaggregation Data'!$O$315:$O$616,MATCH(RIGHT(X461,255),RIGHT('Disaggregation Data'!J$315:$J$616,255),0))),"")</f>
        <v/>
      </c>
      <c r="V461" s="459" t="str">
        <f t="array" ref="V461">IFERROR(IF(INDEX('Disaggregation Data'!$P$315:$P$616,MATCH(RIGHT(X461,255),RIGHT('Disaggregation Data'!$J$315:$J$616,255),0))=0,"",INDEX('Disaggregation Data'!$P$315:$P$616,MATCH(RIGHT(X461,255),RIGHT('Disaggregation Data'!J$315:$J$616,255),0))),"")</f>
        <v/>
      </c>
      <c r="W461" s="521"/>
      <c r="X461" s="521" t="str">
        <f t="shared" si="32"/>
        <v/>
      </c>
      <c r="Y461" s="521">
        <f t="shared" si="33"/>
        <v>94</v>
      </c>
      <c r="Z461" s="521" t="str">
        <f t="shared" si="34"/>
        <v/>
      </c>
      <c r="AA461" s="521" t="b">
        <f t="shared" si="35"/>
        <v>0</v>
      </c>
      <c r="AB461" s="521" t="s">
        <v>1977</v>
      </c>
      <c r="AC461" s="521" t="str">
        <f t="array" ref="AC461">IFERROR(IF(INDEX('Disaggregation Records'!$G$95:$G$183,MATCH(RIGHT(Z461,255),RIGHT('Disaggregation Records'!$D$95:$D$183,255),0))=0,"",INDEX('Disaggregation Records'!$G$95:$G$183,MATCH(RIGHT(Z461,255),RIGHT('Disaggregation Records'!$D$95:$D$183,255),0))),"")</f>
        <v/>
      </c>
      <c r="AD461" s="521" t="s">
        <v>786</v>
      </c>
      <c r="AE461" s="184"/>
      <c r="AF461" s="523"/>
      <c r="AG461" s="523"/>
    </row>
    <row r="462" spans="1:33" ht="37.5" customHeight="1" x14ac:dyDescent="0.25">
      <c r="A462" s="465">
        <v>14</v>
      </c>
      <c r="B462" s="517" t="str">
        <f>IFERROR(VLOOKUP(A462,'Coverage Indicators - Section D'!$A$10:$Y$42,25,FALSE),"")</f>
        <v/>
      </c>
      <c r="C462" s="518" t="str">
        <f t="array" ref="C462">IFERROR(IF(INDEX('Disaggregation Records'!$E$95:$E$183,MATCH(RIGHT(Z462,255),RIGHT('Disaggregation Records'!$D$95:$D$183,255),0))=0,"",INDEX('Disaggregation Records'!$E$95:$E$183,MATCH(RIGHT(Z462,255),RIGHT('Disaggregation Records'!$D$95:$D$183,255),0))),"")</f>
        <v/>
      </c>
      <c r="D462" s="518" t="str">
        <f t="array" ref="D462">IFERROR(IF(INDEX('Disaggregation Records'!$F$95:$F$183,MATCH(RIGHT(Z462,255),RIGHT('Disaggregation Records'!$D$95:$D$183,255),0))=0,"",INDEX('Disaggregation Records'!$F$95:$F$183,MATCH(RIGHT(Z462,255),RIGHT('Disaggregation Records'!$D$95:$D$183,255),0))),"")</f>
        <v/>
      </c>
      <c r="E462" s="524" t="str">
        <f t="array" ref="E462">IFERROR(IF(INDEX('Disaggregation Data'!$K$315:$K$616,MATCH(RIGHT(X462,255),RIGHT('Disaggregation Data'!$J$315:$J$616,255),0))=0,"",INDEX('Disaggregation Data'!$K$315:$K$616,MATCH(RIGHT(X462,255),RIGHT('Disaggregation Data'!J$315:$J$616,255),0))),"")</f>
        <v/>
      </c>
      <c r="F462" s="525" t="str">
        <f t="array" ref="F462">IFERROR(IF(INDEX('Disaggregation Data'!$L$315:$L$616,MATCH(RIGHT(X462,255),RIGHT('Disaggregation Data'!$J$315:$J$616,255),0))=0,"",INDEX('Disaggregation Data'!$L$315:$L$616,MATCH(RIGHT(X462,255),RIGHT('Disaggregation Data'!J$315:$J$616,255),0))),"")</f>
        <v/>
      </c>
      <c r="G462" s="526" t="str">
        <f t="array" ref="G462">IFERROR(IF(INDEX('Disaggregation Data'!$M$315:$M$616,MATCH(RIGHT(X462,255),RIGHT('Disaggregation Data'!$J$315:$J$616,255),0))=0,(E462/F462)*100,INDEX('Disaggregation Data'!$M$315:$M$616,MATCH(RIGHT(X462,255),RIGHT('Disaggregation Data'!J$315:$J$616,255),0))),"")</f>
        <v/>
      </c>
      <c r="H462" s="425" t="str">
        <f t="array" ref="H462">IFERROR(IF(INDEX('Disaggregation Data'!$N$315:$N$616,MATCH(RIGHT(X462,255),RIGHT('Disaggregation Data'!$J$315:$J$616,255),0))=0,"",INDEX('Disaggregation Data'!$N$315:$N$616,MATCH(RIGHT(X462,255),RIGHT('Disaggregation Data'!J$315:$J$616,255),0))),"")</f>
        <v/>
      </c>
      <c r="I462" s="527"/>
      <c r="J462" s="527"/>
      <c r="K462" s="527"/>
      <c r="L462" s="527"/>
      <c r="M462" s="527"/>
      <c r="N462" s="527"/>
      <c r="O462" s="527"/>
      <c r="P462" s="527"/>
      <c r="Q462" s="527"/>
      <c r="R462" s="527"/>
      <c r="S462" s="527"/>
      <c r="T462" s="527"/>
      <c r="U462" s="425" t="str">
        <f t="array" ref="U462">IFERROR(IF(INDEX('Disaggregation Data'!$O$315:$O$616,MATCH(RIGHT(X462,255),RIGHT('Disaggregation Data'!$J$315:$J$616,255),0))=0,"",INDEX('Disaggregation Data'!$O$315:$O$616,MATCH(RIGHT(X462,255),RIGHT('Disaggregation Data'!J$315:$J$616,255),0))),"")</f>
        <v/>
      </c>
      <c r="V462" s="459" t="str">
        <f t="array" ref="V462">IFERROR(IF(INDEX('Disaggregation Data'!$P$315:$P$616,MATCH(RIGHT(X462,255),RIGHT('Disaggregation Data'!$J$315:$J$616,255),0))=0,"",INDEX('Disaggregation Data'!$P$315:$P$616,MATCH(RIGHT(X462,255),RIGHT('Disaggregation Data'!J$315:$J$616,255),0))),"")</f>
        <v/>
      </c>
      <c r="W462" s="521"/>
      <c r="X462" s="521" t="str">
        <f t="shared" si="32"/>
        <v/>
      </c>
      <c r="Y462" s="521">
        <f t="shared" si="33"/>
        <v>95</v>
      </c>
      <c r="Z462" s="521" t="str">
        <f t="shared" si="34"/>
        <v/>
      </c>
      <c r="AA462" s="521" t="b">
        <f t="shared" si="35"/>
        <v>0</v>
      </c>
      <c r="AB462" s="521" t="s">
        <v>1978</v>
      </c>
      <c r="AC462" s="521" t="str">
        <f t="array" ref="AC462">IFERROR(IF(INDEX('Disaggregation Records'!$G$95:$G$183,MATCH(RIGHT(Z462,255),RIGHT('Disaggregation Records'!$D$95:$D$183,255),0))=0,"",INDEX('Disaggregation Records'!$G$95:$G$183,MATCH(RIGHT(Z462,255),RIGHT('Disaggregation Records'!$D$95:$D$183,255),0))),"")</f>
        <v/>
      </c>
      <c r="AD462" s="521" t="s">
        <v>786</v>
      </c>
      <c r="AE462" s="184"/>
      <c r="AF462" s="523"/>
      <c r="AG462" s="523"/>
    </row>
    <row r="463" spans="1:33" ht="37.5" customHeight="1" x14ac:dyDescent="0.25">
      <c r="A463" s="465">
        <v>14</v>
      </c>
      <c r="B463" s="517" t="str">
        <f>IFERROR(VLOOKUP(A463,'Coverage Indicators - Section D'!$A$10:$Y$42,25,FALSE),"")</f>
        <v/>
      </c>
      <c r="C463" s="518" t="str">
        <f t="array" ref="C463">IFERROR(IF(INDEX('Disaggregation Records'!$E$95:$E$183,MATCH(RIGHT(Z463,255),RIGHT('Disaggregation Records'!$D$95:$D$183,255),0))=0,"",INDEX('Disaggregation Records'!$E$95:$E$183,MATCH(RIGHT(Z463,255),RIGHT('Disaggregation Records'!$D$95:$D$183,255),0))),"")</f>
        <v/>
      </c>
      <c r="D463" s="518" t="str">
        <f t="array" ref="D463">IFERROR(IF(INDEX('Disaggregation Records'!$F$95:$F$183,MATCH(RIGHT(Z463,255),RIGHT('Disaggregation Records'!$D$95:$D$183,255),0))=0,"",INDEX('Disaggregation Records'!$F$95:$F$183,MATCH(RIGHT(Z463,255),RIGHT('Disaggregation Records'!$D$95:$D$183,255),0))),"")</f>
        <v/>
      </c>
      <c r="E463" s="524" t="str">
        <f t="array" ref="E463">IFERROR(IF(INDEX('Disaggregation Data'!$K$315:$K$616,MATCH(RIGHT(X463,255),RIGHT('Disaggregation Data'!$J$315:$J$616,255),0))=0,"",INDEX('Disaggregation Data'!$K$315:$K$616,MATCH(RIGHT(X463,255),RIGHT('Disaggregation Data'!J$315:$J$616,255),0))),"")</f>
        <v/>
      </c>
      <c r="F463" s="525" t="str">
        <f t="array" ref="F463">IFERROR(IF(INDEX('Disaggregation Data'!$L$315:$L$616,MATCH(RIGHT(X463,255),RIGHT('Disaggregation Data'!$J$315:$J$616,255),0))=0,"",INDEX('Disaggregation Data'!$L$315:$L$616,MATCH(RIGHT(X463,255),RIGHT('Disaggregation Data'!J$315:$J$616,255),0))),"")</f>
        <v/>
      </c>
      <c r="G463" s="526" t="str">
        <f t="array" ref="G463">IFERROR(IF(INDEX('Disaggregation Data'!$M$315:$M$616,MATCH(RIGHT(X463,255),RIGHT('Disaggregation Data'!$J$315:$J$616,255),0))=0,(E463/F463)*100,INDEX('Disaggregation Data'!$M$315:$M$616,MATCH(RIGHT(X463,255),RIGHT('Disaggregation Data'!J$315:$J$616,255),0))),"")</f>
        <v/>
      </c>
      <c r="H463" s="425" t="str">
        <f t="array" ref="H463">IFERROR(IF(INDEX('Disaggregation Data'!$N$315:$N$616,MATCH(RIGHT(X463,255),RIGHT('Disaggregation Data'!$J$315:$J$616,255),0))=0,"",INDEX('Disaggregation Data'!$N$315:$N$616,MATCH(RIGHT(X463,255),RIGHT('Disaggregation Data'!J$315:$J$616,255),0))),"")</f>
        <v/>
      </c>
      <c r="I463" s="527"/>
      <c r="J463" s="527"/>
      <c r="K463" s="527"/>
      <c r="L463" s="527"/>
      <c r="M463" s="527"/>
      <c r="N463" s="527"/>
      <c r="O463" s="527"/>
      <c r="P463" s="527"/>
      <c r="Q463" s="527"/>
      <c r="R463" s="527"/>
      <c r="S463" s="527"/>
      <c r="T463" s="527"/>
      <c r="U463" s="425" t="str">
        <f t="array" ref="U463">IFERROR(IF(INDEX('Disaggregation Data'!$O$315:$O$616,MATCH(RIGHT(X463,255),RIGHT('Disaggregation Data'!$J$315:$J$616,255),0))=0,"",INDEX('Disaggregation Data'!$O$315:$O$616,MATCH(RIGHT(X463,255),RIGHT('Disaggregation Data'!J$315:$J$616,255),0))),"")</f>
        <v/>
      </c>
      <c r="V463" s="459" t="str">
        <f t="array" ref="V463">IFERROR(IF(INDEX('Disaggregation Data'!$P$315:$P$616,MATCH(RIGHT(X463,255),RIGHT('Disaggregation Data'!$J$315:$J$616,255),0))=0,"",INDEX('Disaggregation Data'!$P$315:$P$616,MATCH(RIGHT(X463,255),RIGHT('Disaggregation Data'!J$315:$J$616,255),0))),"")</f>
        <v/>
      </c>
      <c r="W463" s="521"/>
      <c r="X463" s="521" t="str">
        <f t="shared" si="32"/>
        <v/>
      </c>
      <c r="Y463" s="521">
        <f t="shared" si="33"/>
        <v>96</v>
      </c>
      <c r="Z463" s="521" t="str">
        <f t="shared" si="34"/>
        <v/>
      </c>
      <c r="AA463" s="521" t="b">
        <f t="shared" si="35"/>
        <v>0</v>
      </c>
      <c r="AB463" s="521" t="s">
        <v>1979</v>
      </c>
      <c r="AC463" s="521" t="str">
        <f t="array" ref="AC463">IFERROR(IF(INDEX('Disaggregation Records'!$G$95:$G$183,MATCH(RIGHT(Z463,255),RIGHT('Disaggregation Records'!$D$95:$D$183,255),0))=0,"",INDEX('Disaggregation Records'!$G$95:$G$183,MATCH(RIGHT(Z463,255),RIGHT('Disaggregation Records'!$D$95:$D$183,255),0))),"")</f>
        <v/>
      </c>
      <c r="AD463" s="521" t="s">
        <v>786</v>
      </c>
      <c r="AE463" s="184"/>
      <c r="AF463" s="523"/>
      <c r="AG463" s="523"/>
    </row>
    <row r="464" spans="1:33" ht="37.5" customHeight="1" x14ac:dyDescent="0.25">
      <c r="A464" s="465">
        <v>14</v>
      </c>
      <c r="B464" s="517" t="str">
        <f>IFERROR(VLOOKUP(A464,'Coverage Indicators - Section D'!$A$10:$Y$42,25,FALSE),"")</f>
        <v/>
      </c>
      <c r="C464" s="518" t="str">
        <f t="array" ref="C464">IFERROR(IF(INDEX('Disaggregation Records'!$E$95:$E$183,MATCH(RIGHT(Z464,255),RIGHT('Disaggregation Records'!$D$95:$D$183,255),0))=0,"",INDEX('Disaggregation Records'!$E$95:$E$183,MATCH(RIGHT(Z464,255),RIGHT('Disaggregation Records'!$D$95:$D$183,255),0))),"")</f>
        <v/>
      </c>
      <c r="D464" s="518" t="str">
        <f t="array" ref="D464">IFERROR(IF(INDEX('Disaggregation Records'!$F$95:$F$183,MATCH(RIGHT(Z464,255),RIGHT('Disaggregation Records'!$D$95:$D$183,255),0))=0,"",INDEX('Disaggregation Records'!$F$95:$F$183,MATCH(RIGHT(Z464,255),RIGHT('Disaggregation Records'!$D$95:$D$183,255),0))),"")</f>
        <v/>
      </c>
      <c r="E464" s="524" t="str">
        <f t="array" ref="E464">IFERROR(IF(INDEX('Disaggregation Data'!$K$315:$K$616,MATCH(RIGHT(X464,255),RIGHT('Disaggregation Data'!$J$315:$J$616,255),0))=0,"",INDEX('Disaggregation Data'!$K$315:$K$616,MATCH(RIGHT(X464,255),RIGHT('Disaggregation Data'!J$315:$J$616,255),0))),"")</f>
        <v/>
      </c>
      <c r="F464" s="525" t="str">
        <f t="array" ref="F464">IFERROR(IF(INDEX('Disaggregation Data'!$L$315:$L$616,MATCH(RIGHT(X464,255),RIGHT('Disaggregation Data'!$J$315:$J$616,255),0))=0,"",INDEX('Disaggregation Data'!$L$315:$L$616,MATCH(RIGHT(X464,255),RIGHT('Disaggregation Data'!J$315:$J$616,255),0))),"")</f>
        <v/>
      </c>
      <c r="G464" s="526" t="str">
        <f t="array" ref="G464">IFERROR(IF(INDEX('Disaggregation Data'!$M$315:$M$616,MATCH(RIGHT(X464,255),RIGHT('Disaggregation Data'!$J$315:$J$616,255),0))=0,(E464/F464)*100,INDEX('Disaggregation Data'!$M$315:$M$616,MATCH(RIGHT(X464,255),RIGHT('Disaggregation Data'!J$315:$J$616,255),0))),"")</f>
        <v/>
      </c>
      <c r="H464" s="425" t="str">
        <f t="array" ref="H464">IFERROR(IF(INDEX('Disaggregation Data'!$N$315:$N$616,MATCH(RIGHT(X464,255),RIGHT('Disaggregation Data'!$J$315:$J$616,255),0))=0,"",INDEX('Disaggregation Data'!$N$315:$N$616,MATCH(RIGHT(X464,255),RIGHT('Disaggregation Data'!J$315:$J$616,255),0))),"")</f>
        <v/>
      </c>
      <c r="I464" s="527"/>
      <c r="J464" s="527"/>
      <c r="K464" s="527"/>
      <c r="L464" s="527"/>
      <c r="M464" s="527"/>
      <c r="N464" s="527"/>
      <c r="O464" s="527"/>
      <c r="P464" s="527"/>
      <c r="Q464" s="527"/>
      <c r="R464" s="527"/>
      <c r="S464" s="527"/>
      <c r="T464" s="527"/>
      <c r="U464" s="425" t="str">
        <f t="array" ref="U464">IFERROR(IF(INDEX('Disaggregation Data'!$O$315:$O$616,MATCH(RIGHT(X464,255),RIGHT('Disaggregation Data'!$J$315:$J$616,255),0))=0,"",INDEX('Disaggregation Data'!$O$315:$O$616,MATCH(RIGHT(X464,255),RIGHT('Disaggregation Data'!J$315:$J$616,255),0))),"")</f>
        <v/>
      </c>
      <c r="V464" s="459" t="str">
        <f t="array" ref="V464">IFERROR(IF(INDEX('Disaggregation Data'!$P$315:$P$616,MATCH(RIGHT(X464,255),RIGHT('Disaggregation Data'!$J$315:$J$616,255),0))=0,"",INDEX('Disaggregation Data'!$P$315:$P$616,MATCH(RIGHT(X464,255),RIGHT('Disaggregation Data'!J$315:$J$616,255),0))),"")</f>
        <v/>
      </c>
      <c r="W464" s="521"/>
      <c r="X464" s="521" t="str">
        <f t="shared" si="32"/>
        <v/>
      </c>
      <c r="Y464" s="521">
        <f t="shared" si="33"/>
        <v>97</v>
      </c>
      <c r="Z464" s="521" t="str">
        <f t="shared" si="34"/>
        <v/>
      </c>
      <c r="AA464" s="521" t="b">
        <f t="shared" si="35"/>
        <v>0</v>
      </c>
      <c r="AB464" s="521" t="s">
        <v>1980</v>
      </c>
      <c r="AC464" s="521" t="str">
        <f t="array" ref="AC464">IFERROR(IF(INDEX('Disaggregation Records'!$G$95:$G$183,MATCH(RIGHT(Z464,255),RIGHT('Disaggregation Records'!$D$95:$D$183,255),0))=0,"",INDEX('Disaggregation Records'!$G$95:$G$183,MATCH(RIGHT(Z464,255),RIGHT('Disaggregation Records'!$D$95:$D$183,255),0))),"")</f>
        <v/>
      </c>
      <c r="AD464" s="521" t="s">
        <v>786</v>
      </c>
      <c r="AE464" s="184"/>
      <c r="AF464" s="523"/>
      <c r="AG464" s="523"/>
    </row>
    <row r="465" spans="1:33" ht="37.5" customHeight="1" x14ac:dyDescent="0.25">
      <c r="A465" s="465">
        <v>14</v>
      </c>
      <c r="B465" s="517" t="str">
        <f>IFERROR(VLOOKUP(A465,'Coverage Indicators - Section D'!$A$10:$Y$42,25,FALSE),"")</f>
        <v/>
      </c>
      <c r="C465" s="518" t="str">
        <f t="array" ref="C465">IFERROR(IF(INDEX('Disaggregation Records'!$E$95:$E$183,MATCH(RIGHT(Z465,255),RIGHT('Disaggregation Records'!$D$95:$D$183,255),0))=0,"",INDEX('Disaggregation Records'!$E$95:$E$183,MATCH(RIGHT(Z465,255),RIGHT('Disaggregation Records'!$D$95:$D$183,255),0))),"")</f>
        <v/>
      </c>
      <c r="D465" s="518" t="str">
        <f t="array" ref="D465">IFERROR(IF(INDEX('Disaggregation Records'!$F$95:$F$183,MATCH(RIGHT(Z465,255),RIGHT('Disaggregation Records'!$D$95:$D$183,255),0))=0,"",INDEX('Disaggregation Records'!$F$95:$F$183,MATCH(RIGHT(Z465,255),RIGHT('Disaggregation Records'!$D$95:$D$183,255),0))),"")</f>
        <v/>
      </c>
      <c r="E465" s="524" t="str">
        <f t="array" ref="E465">IFERROR(IF(INDEX('Disaggregation Data'!$K$315:$K$616,MATCH(RIGHT(X465,255),RIGHT('Disaggregation Data'!$J$315:$J$616,255),0))=0,"",INDEX('Disaggregation Data'!$K$315:$K$616,MATCH(RIGHT(X465,255),RIGHT('Disaggregation Data'!J$315:$J$616,255),0))),"")</f>
        <v/>
      </c>
      <c r="F465" s="525" t="str">
        <f t="array" ref="F465">IFERROR(IF(INDEX('Disaggregation Data'!$L$315:$L$616,MATCH(RIGHT(X465,255),RIGHT('Disaggregation Data'!$J$315:$J$616,255),0))=0,"",INDEX('Disaggregation Data'!$L$315:$L$616,MATCH(RIGHT(X465,255),RIGHT('Disaggregation Data'!J$315:$J$616,255),0))),"")</f>
        <v/>
      </c>
      <c r="G465" s="526" t="str">
        <f t="array" ref="G465">IFERROR(IF(INDEX('Disaggregation Data'!$M$315:$M$616,MATCH(RIGHT(X465,255),RIGHT('Disaggregation Data'!$J$315:$J$616,255),0))=0,(E465/F465)*100,INDEX('Disaggregation Data'!$M$315:$M$616,MATCH(RIGHT(X465,255),RIGHT('Disaggregation Data'!J$315:$J$616,255),0))),"")</f>
        <v/>
      </c>
      <c r="H465" s="425" t="str">
        <f t="array" ref="H465">IFERROR(IF(INDEX('Disaggregation Data'!$N$315:$N$616,MATCH(RIGHT(X465,255),RIGHT('Disaggregation Data'!$J$315:$J$616,255),0))=0,"",INDEX('Disaggregation Data'!$N$315:$N$616,MATCH(RIGHT(X465,255),RIGHT('Disaggregation Data'!J$315:$J$616,255),0))),"")</f>
        <v/>
      </c>
      <c r="I465" s="527"/>
      <c r="J465" s="527"/>
      <c r="K465" s="527"/>
      <c r="L465" s="527"/>
      <c r="M465" s="527"/>
      <c r="N465" s="527"/>
      <c r="O465" s="527"/>
      <c r="P465" s="527"/>
      <c r="Q465" s="527"/>
      <c r="R465" s="527"/>
      <c r="S465" s="527"/>
      <c r="T465" s="527"/>
      <c r="U465" s="425" t="str">
        <f t="array" ref="U465">IFERROR(IF(INDEX('Disaggregation Data'!$O$315:$O$616,MATCH(RIGHT(X465,255),RIGHT('Disaggregation Data'!$J$315:$J$616,255),0))=0,"",INDEX('Disaggregation Data'!$O$315:$O$616,MATCH(RIGHT(X465,255),RIGHT('Disaggregation Data'!J$315:$J$616,255),0))),"")</f>
        <v/>
      </c>
      <c r="V465" s="459" t="str">
        <f t="array" ref="V465">IFERROR(IF(INDEX('Disaggregation Data'!$P$315:$P$616,MATCH(RIGHT(X465,255),RIGHT('Disaggregation Data'!$J$315:$J$616,255),0))=0,"",INDEX('Disaggregation Data'!$P$315:$P$616,MATCH(RIGHT(X465,255),RIGHT('Disaggregation Data'!J$315:$J$616,255),0))),"")</f>
        <v/>
      </c>
      <c r="W465" s="521"/>
      <c r="X465" s="521" t="str">
        <f t="shared" si="32"/>
        <v/>
      </c>
      <c r="Y465" s="521">
        <f t="shared" si="33"/>
        <v>98</v>
      </c>
      <c r="Z465" s="521" t="str">
        <f t="shared" si="34"/>
        <v/>
      </c>
      <c r="AA465" s="521" t="b">
        <f t="shared" si="35"/>
        <v>0</v>
      </c>
      <c r="AB465" s="521" t="s">
        <v>1981</v>
      </c>
      <c r="AC465" s="521" t="str">
        <f t="array" ref="AC465">IFERROR(IF(INDEX('Disaggregation Records'!$G$95:$G$183,MATCH(RIGHT(Z465,255),RIGHT('Disaggregation Records'!$D$95:$D$183,255),0))=0,"",INDEX('Disaggregation Records'!$G$95:$G$183,MATCH(RIGHT(Z465,255),RIGHT('Disaggregation Records'!$D$95:$D$183,255),0))),"")</f>
        <v/>
      </c>
      <c r="AD465" s="521" t="s">
        <v>786</v>
      </c>
      <c r="AE465" s="184"/>
      <c r="AF465" s="523"/>
      <c r="AG465" s="523"/>
    </row>
    <row r="466" spans="1:33" ht="37.5" customHeight="1" x14ac:dyDescent="0.25">
      <c r="A466" s="465">
        <v>14</v>
      </c>
      <c r="B466" s="517" t="str">
        <f>IFERROR(VLOOKUP(A466,'Coverage Indicators - Section D'!$A$10:$Y$42,25,FALSE),"")</f>
        <v/>
      </c>
      <c r="C466" s="518" t="str">
        <f t="array" ref="C466">IFERROR(IF(INDEX('Disaggregation Records'!$E$95:$E$183,MATCH(RIGHT(Z466,255),RIGHT('Disaggregation Records'!$D$95:$D$183,255),0))=0,"",INDEX('Disaggregation Records'!$E$95:$E$183,MATCH(RIGHT(Z466,255),RIGHT('Disaggregation Records'!$D$95:$D$183,255),0))),"")</f>
        <v/>
      </c>
      <c r="D466" s="518" t="str">
        <f t="array" ref="D466">IFERROR(IF(INDEX('Disaggregation Records'!$F$95:$F$183,MATCH(RIGHT(Z466,255),RIGHT('Disaggregation Records'!$D$95:$D$183,255),0))=0,"",INDEX('Disaggregation Records'!$F$95:$F$183,MATCH(RIGHT(Z466,255),RIGHT('Disaggregation Records'!$D$95:$D$183,255),0))),"")</f>
        <v/>
      </c>
      <c r="E466" s="524" t="str">
        <f t="array" ref="E466">IFERROR(IF(INDEX('Disaggregation Data'!$K$315:$K$616,MATCH(RIGHT(X466,255),RIGHT('Disaggregation Data'!$J$315:$J$616,255),0))=0,"",INDEX('Disaggregation Data'!$K$315:$K$616,MATCH(RIGHT(X466,255),RIGHT('Disaggregation Data'!J$315:$J$616,255),0))),"")</f>
        <v/>
      </c>
      <c r="F466" s="525" t="str">
        <f t="array" ref="F466">IFERROR(IF(INDEX('Disaggregation Data'!$L$315:$L$616,MATCH(RIGHT(X466,255),RIGHT('Disaggregation Data'!$J$315:$J$616,255),0))=0,"",INDEX('Disaggregation Data'!$L$315:$L$616,MATCH(RIGHT(X466,255),RIGHT('Disaggregation Data'!J$315:$J$616,255),0))),"")</f>
        <v/>
      </c>
      <c r="G466" s="526" t="str">
        <f t="array" ref="G466">IFERROR(IF(INDEX('Disaggregation Data'!$M$315:$M$616,MATCH(RIGHT(X466,255),RIGHT('Disaggregation Data'!$J$315:$J$616,255),0))=0,(E466/F466)*100,INDEX('Disaggregation Data'!$M$315:$M$616,MATCH(RIGHT(X466,255),RIGHT('Disaggregation Data'!J$315:$J$616,255),0))),"")</f>
        <v/>
      </c>
      <c r="H466" s="425" t="str">
        <f t="array" ref="H466">IFERROR(IF(INDEX('Disaggregation Data'!$N$315:$N$616,MATCH(RIGHT(X466,255),RIGHT('Disaggregation Data'!$J$315:$J$616,255),0))=0,"",INDEX('Disaggregation Data'!$N$315:$N$616,MATCH(RIGHT(X466,255),RIGHT('Disaggregation Data'!J$315:$J$616,255),0))),"")</f>
        <v/>
      </c>
      <c r="I466" s="527"/>
      <c r="J466" s="527"/>
      <c r="K466" s="527"/>
      <c r="L466" s="527"/>
      <c r="M466" s="527"/>
      <c r="N466" s="527"/>
      <c r="O466" s="527"/>
      <c r="P466" s="527"/>
      <c r="Q466" s="527"/>
      <c r="R466" s="527"/>
      <c r="S466" s="527"/>
      <c r="T466" s="527"/>
      <c r="U466" s="425" t="str">
        <f t="array" ref="U466">IFERROR(IF(INDEX('Disaggregation Data'!$O$315:$O$616,MATCH(RIGHT(X466,255),RIGHT('Disaggregation Data'!$J$315:$J$616,255),0))=0,"",INDEX('Disaggregation Data'!$O$315:$O$616,MATCH(RIGHT(X466,255),RIGHT('Disaggregation Data'!J$315:$J$616,255),0))),"")</f>
        <v/>
      </c>
      <c r="V466" s="459" t="str">
        <f t="array" ref="V466">IFERROR(IF(INDEX('Disaggregation Data'!$P$315:$P$616,MATCH(RIGHT(X466,255),RIGHT('Disaggregation Data'!$J$315:$J$616,255),0))=0,"",INDEX('Disaggregation Data'!$P$315:$P$616,MATCH(RIGHT(X466,255),RIGHT('Disaggregation Data'!J$315:$J$616,255),0))),"")</f>
        <v/>
      </c>
      <c r="W466" s="521"/>
      <c r="X466" s="521" t="str">
        <f t="shared" si="32"/>
        <v/>
      </c>
      <c r="Y466" s="521">
        <f t="shared" si="33"/>
        <v>99</v>
      </c>
      <c r="Z466" s="521" t="str">
        <f t="shared" si="34"/>
        <v/>
      </c>
      <c r="AA466" s="521" t="b">
        <f t="shared" si="35"/>
        <v>0</v>
      </c>
      <c r="AB466" s="521" t="s">
        <v>1982</v>
      </c>
      <c r="AC466" s="521" t="str">
        <f t="array" ref="AC466">IFERROR(IF(INDEX('Disaggregation Records'!$G$95:$G$183,MATCH(RIGHT(Z466,255),RIGHT('Disaggregation Records'!$D$95:$D$183,255),0))=0,"",INDEX('Disaggregation Records'!$G$95:$G$183,MATCH(RIGHT(Z466,255),RIGHT('Disaggregation Records'!$D$95:$D$183,255),0))),"")</f>
        <v/>
      </c>
      <c r="AD466" s="521" t="s">
        <v>786</v>
      </c>
      <c r="AE466" s="184"/>
      <c r="AF466" s="523"/>
      <c r="AG466" s="523"/>
    </row>
    <row r="467" spans="1:33" ht="37.5" customHeight="1" x14ac:dyDescent="0.25">
      <c r="A467" s="465">
        <v>15</v>
      </c>
      <c r="B467" s="517" t="str">
        <f>IFERROR(VLOOKUP(A467,'Coverage Indicators - Section D'!$A$10:$Y$42,25,FALSE),"")</f>
        <v/>
      </c>
      <c r="C467" s="518" t="str">
        <f t="array" ref="C467">IFERROR(IF(INDEX('Disaggregation Records'!$E$95:$E$183,MATCH(RIGHT(Z467,255),RIGHT('Disaggregation Records'!$D$95:$D$183,255),0))=0,"",INDEX('Disaggregation Records'!$E$95:$E$183,MATCH(RIGHT(Z467,255),RIGHT('Disaggregation Records'!$D$95:$D$183,255),0))),"")</f>
        <v/>
      </c>
      <c r="D467" s="518" t="str">
        <f t="array" ref="D467">IFERROR(IF(INDEX('Disaggregation Records'!$F$95:$F$183,MATCH(RIGHT(Z467,255),RIGHT('Disaggregation Records'!$D$95:$D$183,255),0))=0,"",INDEX('Disaggregation Records'!$F$95:$F$183,MATCH(RIGHT(Z467,255),RIGHT('Disaggregation Records'!$D$95:$D$183,255),0))),"")</f>
        <v/>
      </c>
      <c r="E467" s="524" t="str">
        <f t="array" ref="E467">IFERROR(IF(INDEX('Disaggregation Data'!$K$315:$K$616,MATCH(RIGHT(X467,255),RIGHT('Disaggregation Data'!$J$315:$J$616,255),0))=0,"",INDEX('Disaggregation Data'!$K$315:$K$616,MATCH(RIGHT(X467,255),RIGHT('Disaggregation Data'!J$315:$J$616,255),0))),"")</f>
        <v/>
      </c>
      <c r="F467" s="525" t="str">
        <f t="array" ref="F467">IFERROR(IF(INDEX('Disaggregation Data'!$L$315:$L$616,MATCH(RIGHT(X467,255),RIGHT('Disaggregation Data'!$J$315:$J$616,255),0))=0,"",INDEX('Disaggregation Data'!$L$315:$L$616,MATCH(RIGHT(X467,255),RIGHT('Disaggregation Data'!J$315:$J$616,255),0))),"")</f>
        <v/>
      </c>
      <c r="G467" s="526" t="str">
        <f t="array" ref="G467">IFERROR(IF(INDEX('Disaggregation Data'!$M$315:$M$616,MATCH(RIGHT(X467,255),RIGHT('Disaggregation Data'!$J$315:$J$616,255),0))=0,(E467/F467)*100,INDEX('Disaggregation Data'!$M$315:$M$616,MATCH(RIGHT(X467,255),RIGHT('Disaggregation Data'!J$315:$J$616,255),0))),"")</f>
        <v/>
      </c>
      <c r="H467" s="425" t="str">
        <f t="array" ref="H467">IFERROR(IF(INDEX('Disaggregation Data'!$N$315:$N$616,MATCH(RIGHT(X467,255),RIGHT('Disaggregation Data'!$J$315:$J$616,255),0))=0,"",INDEX('Disaggregation Data'!$N$315:$N$616,MATCH(RIGHT(X467,255),RIGHT('Disaggregation Data'!J$315:$J$616,255),0))),"")</f>
        <v/>
      </c>
      <c r="I467" s="527"/>
      <c r="J467" s="527"/>
      <c r="K467" s="527"/>
      <c r="L467" s="527"/>
      <c r="M467" s="527"/>
      <c r="N467" s="527"/>
      <c r="O467" s="527"/>
      <c r="P467" s="527"/>
      <c r="Q467" s="527"/>
      <c r="R467" s="527"/>
      <c r="S467" s="527"/>
      <c r="T467" s="527"/>
      <c r="U467" s="425" t="str">
        <f t="array" ref="U467">IFERROR(IF(INDEX('Disaggregation Data'!$O$315:$O$616,MATCH(RIGHT(X467,255),RIGHT('Disaggregation Data'!$J$315:$J$616,255),0))=0,"",INDEX('Disaggregation Data'!$O$315:$O$616,MATCH(RIGHT(X467,255),RIGHT('Disaggregation Data'!J$315:$J$616,255),0))),"")</f>
        <v/>
      </c>
      <c r="V467" s="459" t="str">
        <f t="array" ref="V467">IFERROR(IF(INDEX('Disaggregation Data'!$P$315:$P$616,MATCH(RIGHT(X467,255),RIGHT('Disaggregation Data'!$J$315:$J$616,255),0))=0,"",INDEX('Disaggregation Data'!$P$315:$P$616,MATCH(RIGHT(X467,255),RIGHT('Disaggregation Data'!J$315:$J$616,255),0))),"")</f>
        <v/>
      </c>
      <c r="W467" s="521"/>
      <c r="X467" s="521" t="str">
        <f t="shared" si="32"/>
        <v/>
      </c>
      <c r="Y467" s="521">
        <f t="shared" si="33"/>
        <v>100</v>
      </c>
      <c r="Z467" s="521" t="str">
        <f t="shared" si="34"/>
        <v/>
      </c>
      <c r="AA467" s="521" t="b">
        <f t="shared" si="35"/>
        <v>0</v>
      </c>
      <c r="AB467" s="521" t="s">
        <v>1983</v>
      </c>
      <c r="AC467" s="521" t="str">
        <f t="array" ref="AC467">IFERROR(IF(INDEX('Disaggregation Records'!$G$95:$G$183,MATCH(RIGHT(Z467,255),RIGHT('Disaggregation Records'!$D$95:$D$183,255),0))=0,"",INDEX('Disaggregation Records'!$G$95:$G$183,MATCH(RIGHT(Z467,255),RIGHT('Disaggregation Records'!$D$95:$D$183,255),0))),"")</f>
        <v/>
      </c>
      <c r="AD467" s="521" t="s">
        <v>787</v>
      </c>
      <c r="AE467" s="184"/>
      <c r="AF467" s="523"/>
      <c r="AG467" s="523"/>
    </row>
    <row r="468" spans="1:33" ht="37.5" customHeight="1" x14ac:dyDescent="0.25">
      <c r="A468" s="465">
        <v>15</v>
      </c>
      <c r="B468" s="517" t="str">
        <f>IFERROR(VLOOKUP(A468,'Coverage Indicators - Section D'!$A$10:$Y$42,25,FALSE),"")</f>
        <v/>
      </c>
      <c r="C468" s="518" t="str">
        <f t="array" ref="C468">IFERROR(IF(INDEX('Disaggregation Records'!$E$95:$E$183,MATCH(RIGHT(Z468,255),RIGHT('Disaggregation Records'!$D$95:$D$183,255),0))=0,"",INDEX('Disaggregation Records'!$E$95:$E$183,MATCH(RIGHT(Z468,255),RIGHT('Disaggregation Records'!$D$95:$D$183,255),0))),"")</f>
        <v/>
      </c>
      <c r="D468" s="518" t="str">
        <f t="array" ref="D468">IFERROR(IF(INDEX('Disaggregation Records'!$F$95:$F$183,MATCH(RIGHT(Z468,255),RIGHT('Disaggregation Records'!$D$95:$D$183,255),0))=0,"",INDEX('Disaggregation Records'!$F$95:$F$183,MATCH(RIGHT(Z468,255),RIGHT('Disaggregation Records'!$D$95:$D$183,255),0))),"")</f>
        <v/>
      </c>
      <c r="E468" s="524" t="str">
        <f t="array" ref="E468">IFERROR(IF(INDEX('Disaggregation Data'!$K$315:$K$616,MATCH(RIGHT(X468,255),RIGHT('Disaggregation Data'!$J$315:$J$616,255),0))=0,"",INDEX('Disaggregation Data'!$K$315:$K$616,MATCH(RIGHT(X468,255),RIGHT('Disaggregation Data'!J$315:$J$616,255),0))),"")</f>
        <v/>
      </c>
      <c r="F468" s="525" t="str">
        <f t="array" ref="F468">IFERROR(IF(INDEX('Disaggregation Data'!$L$315:$L$616,MATCH(RIGHT(X468,255),RIGHT('Disaggregation Data'!$J$315:$J$616,255),0))=0,"",INDEX('Disaggregation Data'!$L$315:$L$616,MATCH(RIGHT(X468,255),RIGHT('Disaggregation Data'!J$315:$J$616,255),0))),"")</f>
        <v/>
      </c>
      <c r="G468" s="526" t="str">
        <f t="array" ref="G468">IFERROR(IF(INDEX('Disaggregation Data'!$M$315:$M$616,MATCH(RIGHT(X468,255),RIGHT('Disaggregation Data'!$J$315:$J$616,255),0))=0,(E468/F468)*100,INDEX('Disaggregation Data'!$M$315:$M$616,MATCH(RIGHT(X468,255),RIGHT('Disaggregation Data'!J$315:$J$616,255),0))),"")</f>
        <v/>
      </c>
      <c r="H468" s="425" t="str">
        <f t="array" ref="H468">IFERROR(IF(INDEX('Disaggregation Data'!$N$315:$N$616,MATCH(RIGHT(X468,255),RIGHT('Disaggregation Data'!$J$315:$J$616,255),0))=0,"",INDEX('Disaggregation Data'!$N$315:$N$616,MATCH(RIGHT(X468,255),RIGHT('Disaggregation Data'!J$315:$J$616,255),0))),"")</f>
        <v/>
      </c>
      <c r="I468" s="527"/>
      <c r="J468" s="527"/>
      <c r="K468" s="527"/>
      <c r="L468" s="527"/>
      <c r="M468" s="527"/>
      <c r="N468" s="527"/>
      <c r="O468" s="527"/>
      <c r="P468" s="527"/>
      <c r="Q468" s="527"/>
      <c r="R468" s="527"/>
      <c r="S468" s="527"/>
      <c r="T468" s="527"/>
      <c r="U468" s="425" t="str">
        <f t="array" ref="U468">IFERROR(IF(INDEX('Disaggregation Data'!$O$315:$O$616,MATCH(RIGHT(X468,255),RIGHT('Disaggregation Data'!$J$315:$J$616,255),0))=0,"",INDEX('Disaggregation Data'!$O$315:$O$616,MATCH(RIGHT(X468,255),RIGHT('Disaggregation Data'!J$315:$J$616,255),0))),"")</f>
        <v/>
      </c>
      <c r="V468" s="459" t="str">
        <f t="array" ref="V468">IFERROR(IF(INDEX('Disaggregation Data'!$P$315:$P$616,MATCH(RIGHT(X468,255),RIGHT('Disaggregation Data'!$J$315:$J$616,255),0))=0,"",INDEX('Disaggregation Data'!$P$315:$P$616,MATCH(RIGHT(X468,255),RIGHT('Disaggregation Data'!J$315:$J$616,255),0))),"")</f>
        <v/>
      </c>
      <c r="W468" s="521"/>
      <c r="X468" s="521" t="str">
        <f t="shared" si="32"/>
        <v/>
      </c>
      <c r="Y468" s="521">
        <f t="shared" si="33"/>
        <v>101</v>
      </c>
      <c r="Z468" s="521" t="str">
        <f t="shared" si="34"/>
        <v/>
      </c>
      <c r="AA468" s="521" t="b">
        <f t="shared" si="35"/>
        <v>0</v>
      </c>
      <c r="AB468" s="521" t="s">
        <v>1984</v>
      </c>
      <c r="AC468" s="521" t="str">
        <f t="array" ref="AC468">IFERROR(IF(INDEX('Disaggregation Records'!$G$95:$G$183,MATCH(RIGHT(Z468,255),RIGHT('Disaggregation Records'!$D$95:$D$183,255),0))=0,"",INDEX('Disaggregation Records'!$G$95:$G$183,MATCH(RIGHT(Z468,255),RIGHT('Disaggregation Records'!$D$95:$D$183,255),0))),"")</f>
        <v/>
      </c>
      <c r="AD468" s="521" t="s">
        <v>787</v>
      </c>
      <c r="AE468" s="184"/>
      <c r="AF468" s="523"/>
      <c r="AG468" s="523"/>
    </row>
    <row r="469" spans="1:33" ht="37.5" customHeight="1" x14ac:dyDescent="0.25">
      <c r="A469" s="465">
        <v>15</v>
      </c>
      <c r="B469" s="517" t="str">
        <f>IFERROR(VLOOKUP(A469,'Coverage Indicators - Section D'!$A$10:$Y$42,25,FALSE),"")</f>
        <v/>
      </c>
      <c r="C469" s="518" t="str">
        <f t="array" ref="C469">IFERROR(IF(INDEX('Disaggregation Records'!$E$95:$E$183,MATCH(RIGHT(Z469,255),RIGHT('Disaggregation Records'!$D$95:$D$183,255),0))=0,"",INDEX('Disaggregation Records'!$E$95:$E$183,MATCH(RIGHT(Z469,255),RIGHT('Disaggregation Records'!$D$95:$D$183,255),0))),"")</f>
        <v/>
      </c>
      <c r="D469" s="518" t="str">
        <f t="array" ref="D469">IFERROR(IF(INDEX('Disaggregation Records'!$F$95:$F$183,MATCH(RIGHT(Z469,255),RIGHT('Disaggregation Records'!$D$95:$D$183,255),0))=0,"",INDEX('Disaggregation Records'!$F$95:$F$183,MATCH(RIGHT(Z469,255),RIGHT('Disaggregation Records'!$D$95:$D$183,255),0))),"")</f>
        <v/>
      </c>
      <c r="E469" s="524" t="str">
        <f t="array" ref="E469">IFERROR(IF(INDEX('Disaggregation Data'!$K$315:$K$616,MATCH(RIGHT(X469,255),RIGHT('Disaggregation Data'!$J$315:$J$616,255),0))=0,"",INDEX('Disaggregation Data'!$K$315:$K$616,MATCH(RIGHT(X469,255),RIGHT('Disaggregation Data'!J$315:$J$616,255),0))),"")</f>
        <v/>
      </c>
      <c r="F469" s="525" t="str">
        <f t="array" ref="F469">IFERROR(IF(INDEX('Disaggregation Data'!$L$315:$L$616,MATCH(RIGHT(X469,255),RIGHT('Disaggregation Data'!$J$315:$J$616,255),0))=0,"",INDEX('Disaggregation Data'!$L$315:$L$616,MATCH(RIGHT(X469,255),RIGHT('Disaggregation Data'!J$315:$J$616,255),0))),"")</f>
        <v/>
      </c>
      <c r="G469" s="526" t="str">
        <f t="array" ref="G469">IFERROR(IF(INDEX('Disaggregation Data'!$M$315:$M$616,MATCH(RIGHT(X469,255),RIGHT('Disaggregation Data'!$J$315:$J$616,255),0))=0,(E469/F469)*100,INDEX('Disaggregation Data'!$M$315:$M$616,MATCH(RIGHT(X469,255),RIGHT('Disaggregation Data'!J$315:$J$616,255),0))),"")</f>
        <v/>
      </c>
      <c r="H469" s="425" t="str">
        <f t="array" ref="H469">IFERROR(IF(INDEX('Disaggregation Data'!$N$315:$N$616,MATCH(RIGHT(X469,255),RIGHT('Disaggregation Data'!$J$315:$J$616,255),0))=0,"",INDEX('Disaggregation Data'!$N$315:$N$616,MATCH(RIGHT(X469,255),RIGHT('Disaggregation Data'!J$315:$J$616,255),0))),"")</f>
        <v/>
      </c>
      <c r="I469" s="527"/>
      <c r="J469" s="527"/>
      <c r="K469" s="527"/>
      <c r="L469" s="527"/>
      <c r="M469" s="527"/>
      <c r="N469" s="527"/>
      <c r="O469" s="527"/>
      <c r="P469" s="527"/>
      <c r="Q469" s="527"/>
      <c r="R469" s="527"/>
      <c r="S469" s="527"/>
      <c r="T469" s="527"/>
      <c r="U469" s="425" t="str">
        <f t="array" ref="U469">IFERROR(IF(INDEX('Disaggregation Data'!$O$315:$O$616,MATCH(RIGHT(X469,255),RIGHT('Disaggregation Data'!$J$315:$J$616,255),0))=0,"",INDEX('Disaggregation Data'!$O$315:$O$616,MATCH(RIGHT(X469,255),RIGHT('Disaggregation Data'!J$315:$J$616,255),0))),"")</f>
        <v/>
      </c>
      <c r="V469" s="459" t="str">
        <f t="array" ref="V469">IFERROR(IF(INDEX('Disaggregation Data'!$P$315:$P$616,MATCH(RIGHT(X469,255),RIGHT('Disaggregation Data'!$J$315:$J$616,255),0))=0,"",INDEX('Disaggregation Data'!$P$315:$P$616,MATCH(RIGHT(X469,255),RIGHT('Disaggregation Data'!J$315:$J$616,255),0))),"")</f>
        <v/>
      </c>
      <c r="W469" s="521"/>
      <c r="X469" s="521" t="str">
        <f t="shared" si="32"/>
        <v/>
      </c>
      <c r="Y469" s="521">
        <f t="shared" si="33"/>
        <v>102</v>
      </c>
      <c r="Z469" s="521" t="str">
        <f t="shared" si="34"/>
        <v/>
      </c>
      <c r="AA469" s="521" t="b">
        <f t="shared" si="35"/>
        <v>0</v>
      </c>
      <c r="AB469" s="521" t="s">
        <v>1985</v>
      </c>
      <c r="AC469" s="521" t="str">
        <f t="array" ref="AC469">IFERROR(IF(INDEX('Disaggregation Records'!$G$95:$G$183,MATCH(RIGHT(Z469,255),RIGHT('Disaggregation Records'!$D$95:$D$183,255),0))=0,"",INDEX('Disaggregation Records'!$G$95:$G$183,MATCH(RIGHT(Z469,255),RIGHT('Disaggregation Records'!$D$95:$D$183,255),0))),"")</f>
        <v/>
      </c>
      <c r="AD469" s="521" t="s">
        <v>787</v>
      </c>
      <c r="AE469" s="184"/>
      <c r="AF469" s="523"/>
      <c r="AG469" s="523"/>
    </row>
    <row r="470" spans="1:33" ht="37.5" customHeight="1" x14ac:dyDescent="0.25">
      <c r="A470" s="465">
        <v>15</v>
      </c>
      <c r="B470" s="517" t="str">
        <f>IFERROR(VLOOKUP(A470,'Coverage Indicators - Section D'!$A$10:$Y$42,25,FALSE),"")</f>
        <v/>
      </c>
      <c r="C470" s="518" t="str">
        <f t="array" ref="C470">IFERROR(IF(INDEX('Disaggregation Records'!$E$95:$E$183,MATCH(RIGHT(Z470,255),RIGHT('Disaggregation Records'!$D$95:$D$183,255),0))=0,"",INDEX('Disaggregation Records'!$E$95:$E$183,MATCH(RIGHT(Z470,255),RIGHT('Disaggregation Records'!$D$95:$D$183,255),0))),"")</f>
        <v/>
      </c>
      <c r="D470" s="518" t="str">
        <f t="array" ref="D470">IFERROR(IF(INDEX('Disaggregation Records'!$F$95:$F$183,MATCH(RIGHT(Z470,255),RIGHT('Disaggregation Records'!$D$95:$D$183,255),0))=0,"",INDEX('Disaggregation Records'!$F$95:$F$183,MATCH(RIGHT(Z470,255),RIGHT('Disaggregation Records'!$D$95:$D$183,255),0))),"")</f>
        <v/>
      </c>
      <c r="E470" s="524" t="str">
        <f t="array" ref="E470">IFERROR(IF(INDEX('Disaggregation Data'!$K$315:$K$616,MATCH(RIGHT(X470,255),RIGHT('Disaggregation Data'!$J$315:$J$616,255),0))=0,"",INDEX('Disaggregation Data'!$K$315:$K$616,MATCH(RIGHT(X470,255),RIGHT('Disaggregation Data'!J$315:$J$616,255),0))),"")</f>
        <v/>
      </c>
      <c r="F470" s="525" t="str">
        <f t="array" ref="F470">IFERROR(IF(INDEX('Disaggregation Data'!$L$315:$L$616,MATCH(RIGHT(X470,255),RIGHT('Disaggregation Data'!$J$315:$J$616,255),0))=0,"",INDEX('Disaggregation Data'!$L$315:$L$616,MATCH(RIGHT(X470,255),RIGHT('Disaggregation Data'!J$315:$J$616,255),0))),"")</f>
        <v/>
      </c>
      <c r="G470" s="526" t="str">
        <f t="array" ref="G470">IFERROR(IF(INDEX('Disaggregation Data'!$M$315:$M$616,MATCH(RIGHT(X470,255),RIGHT('Disaggregation Data'!$J$315:$J$616,255),0))=0,(E470/F470)*100,INDEX('Disaggregation Data'!$M$315:$M$616,MATCH(RIGHT(X470,255),RIGHT('Disaggregation Data'!J$315:$J$616,255),0))),"")</f>
        <v/>
      </c>
      <c r="H470" s="425" t="str">
        <f t="array" ref="H470">IFERROR(IF(INDEX('Disaggregation Data'!$N$315:$N$616,MATCH(RIGHT(X470,255),RIGHT('Disaggregation Data'!$J$315:$J$616,255),0))=0,"",INDEX('Disaggregation Data'!$N$315:$N$616,MATCH(RIGHT(X470,255),RIGHT('Disaggregation Data'!J$315:$J$616,255),0))),"")</f>
        <v/>
      </c>
      <c r="I470" s="527"/>
      <c r="J470" s="527"/>
      <c r="K470" s="527"/>
      <c r="L470" s="527"/>
      <c r="M470" s="527"/>
      <c r="N470" s="527"/>
      <c r="O470" s="527"/>
      <c r="P470" s="527"/>
      <c r="Q470" s="527"/>
      <c r="R470" s="527"/>
      <c r="S470" s="527"/>
      <c r="T470" s="527"/>
      <c r="U470" s="425" t="str">
        <f t="array" ref="U470">IFERROR(IF(INDEX('Disaggregation Data'!$O$315:$O$616,MATCH(RIGHT(X470,255),RIGHT('Disaggregation Data'!$J$315:$J$616,255),0))=0,"",INDEX('Disaggregation Data'!$O$315:$O$616,MATCH(RIGHT(X470,255),RIGHT('Disaggregation Data'!J$315:$J$616,255),0))),"")</f>
        <v/>
      </c>
      <c r="V470" s="459" t="str">
        <f t="array" ref="V470">IFERROR(IF(INDEX('Disaggregation Data'!$P$315:$P$616,MATCH(RIGHT(X470,255),RIGHT('Disaggregation Data'!$J$315:$J$616,255),0))=0,"",INDEX('Disaggregation Data'!$P$315:$P$616,MATCH(RIGHT(X470,255),RIGHT('Disaggregation Data'!J$315:$J$616,255),0))),"")</f>
        <v/>
      </c>
      <c r="W470" s="521"/>
      <c r="X470" s="521" t="str">
        <f t="shared" si="32"/>
        <v/>
      </c>
      <c r="Y470" s="521">
        <f t="shared" si="33"/>
        <v>103</v>
      </c>
      <c r="Z470" s="521" t="str">
        <f t="shared" si="34"/>
        <v/>
      </c>
      <c r="AA470" s="521" t="b">
        <f t="shared" si="35"/>
        <v>0</v>
      </c>
      <c r="AB470" s="521" t="s">
        <v>1986</v>
      </c>
      <c r="AC470" s="521" t="str">
        <f t="array" ref="AC470">IFERROR(IF(INDEX('Disaggregation Records'!$G$95:$G$183,MATCH(RIGHT(Z470,255),RIGHT('Disaggregation Records'!$D$95:$D$183,255),0))=0,"",INDEX('Disaggregation Records'!$G$95:$G$183,MATCH(RIGHT(Z470,255),RIGHT('Disaggregation Records'!$D$95:$D$183,255),0))),"")</f>
        <v/>
      </c>
      <c r="AD470" s="521" t="s">
        <v>787</v>
      </c>
      <c r="AE470" s="184"/>
      <c r="AF470" s="523"/>
      <c r="AG470" s="523"/>
    </row>
    <row r="471" spans="1:33" ht="37.5" customHeight="1" x14ac:dyDescent="0.25">
      <c r="A471" s="465">
        <v>15</v>
      </c>
      <c r="B471" s="517" t="str">
        <f>IFERROR(VLOOKUP(A471,'Coverage Indicators - Section D'!$A$10:$Y$42,25,FALSE),"")</f>
        <v/>
      </c>
      <c r="C471" s="518" t="str">
        <f t="array" ref="C471">IFERROR(IF(INDEX('Disaggregation Records'!$E$95:$E$183,MATCH(RIGHT(Z471,255),RIGHT('Disaggregation Records'!$D$95:$D$183,255),0))=0,"",INDEX('Disaggregation Records'!$E$95:$E$183,MATCH(RIGHT(Z471,255),RIGHT('Disaggregation Records'!$D$95:$D$183,255),0))),"")</f>
        <v/>
      </c>
      <c r="D471" s="518" t="str">
        <f t="array" ref="D471">IFERROR(IF(INDEX('Disaggregation Records'!$F$95:$F$183,MATCH(RIGHT(Z471,255),RIGHT('Disaggregation Records'!$D$95:$D$183,255),0))=0,"",INDEX('Disaggregation Records'!$F$95:$F$183,MATCH(RIGHT(Z471,255),RIGHT('Disaggregation Records'!$D$95:$D$183,255),0))),"")</f>
        <v/>
      </c>
      <c r="E471" s="524" t="str">
        <f t="array" ref="E471">IFERROR(IF(INDEX('Disaggregation Data'!$K$315:$K$616,MATCH(RIGHT(X471,255),RIGHT('Disaggregation Data'!$J$315:$J$616,255),0))=0,"",INDEX('Disaggregation Data'!$K$315:$K$616,MATCH(RIGHT(X471,255),RIGHT('Disaggregation Data'!J$315:$J$616,255),0))),"")</f>
        <v/>
      </c>
      <c r="F471" s="525" t="str">
        <f t="array" ref="F471">IFERROR(IF(INDEX('Disaggregation Data'!$L$315:$L$616,MATCH(RIGHT(X471,255),RIGHT('Disaggregation Data'!$J$315:$J$616,255),0))=0,"",INDEX('Disaggregation Data'!$L$315:$L$616,MATCH(RIGHT(X471,255),RIGHT('Disaggregation Data'!J$315:$J$616,255),0))),"")</f>
        <v/>
      </c>
      <c r="G471" s="526" t="str">
        <f t="array" ref="G471">IFERROR(IF(INDEX('Disaggregation Data'!$M$315:$M$616,MATCH(RIGHT(X471,255),RIGHT('Disaggregation Data'!$J$315:$J$616,255),0))=0,(E471/F471)*100,INDEX('Disaggregation Data'!$M$315:$M$616,MATCH(RIGHT(X471,255),RIGHT('Disaggregation Data'!J$315:$J$616,255),0))),"")</f>
        <v/>
      </c>
      <c r="H471" s="425" t="str">
        <f t="array" ref="H471">IFERROR(IF(INDEX('Disaggregation Data'!$N$315:$N$616,MATCH(RIGHT(X471,255),RIGHT('Disaggregation Data'!$J$315:$J$616,255),0))=0,"",INDEX('Disaggregation Data'!$N$315:$N$616,MATCH(RIGHT(X471,255),RIGHT('Disaggregation Data'!J$315:$J$616,255),0))),"")</f>
        <v/>
      </c>
      <c r="I471" s="527"/>
      <c r="J471" s="527"/>
      <c r="K471" s="527"/>
      <c r="L471" s="527"/>
      <c r="M471" s="527"/>
      <c r="N471" s="527"/>
      <c r="O471" s="527"/>
      <c r="P471" s="527"/>
      <c r="Q471" s="527"/>
      <c r="R471" s="527"/>
      <c r="S471" s="527"/>
      <c r="T471" s="527"/>
      <c r="U471" s="425" t="str">
        <f t="array" ref="U471">IFERROR(IF(INDEX('Disaggregation Data'!$O$315:$O$616,MATCH(RIGHT(X471,255),RIGHT('Disaggregation Data'!$J$315:$J$616,255),0))=0,"",INDEX('Disaggregation Data'!$O$315:$O$616,MATCH(RIGHT(X471,255),RIGHT('Disaggregation Data'!J$315:$J$616,255),0))),"")</f>
        <v/>
      </c>
      <c r="V471" s="459" t="str">
        <f t="array" ref="V471">IFERROR(IF(INDEX('Disaggregation Data'!$P$315:$P$616,MATCH(RIGHT(X471,255),RIGHT('Disaggregation Data'!$J$315:$J$616,255),0))=0,"",INDEX('Disaggregation Data'!$P$315:$P$616,MATCH(RIGHT(X471,255),RIGHT('Disaggregation Data'!J$315:$J$616,255),0))),"")</f>
        <v/>
      </c>
      <c r="W471" s="521"/>
      <c r="X471" s="521" t="str">
        <f t="shared" si="32"/>
        <v/>
      </c>
      <c r="Y471" s="521">
        <f t="shared" si="33"/>
        <v>104</v>
      </c>
      <c r="Z471" s="521" t="str">
        <f t="shared" si="34"/>
        <v/>
      </c>
      <c r="AA471" s="521" t="b">
        <f t="shared" si="35"/>
        <v>0</v>
      </c>
      <c r="AB471" s="521" t="s">
        <v>1987</v>
      </c>
      <c r="AC471" s="521" t="str">
        <f t="array" ref="AC471">IFERROR(IF(INDEX('Disaggregation Records'!$G$95:$G$183,MATCH(RIGHT(Z471,255),RIGHT('Disaggregation Records'!$D$95:$D$183,255),0))=0,"",INDEX('Disaggregation Records'!$G$95:$G$183,MATCH(RIGHT(Z471,255),RIGHT('Disaggregation Records'!$D$95:$D$183,255),0))),"")</f>
        <v/>
      </c>
      <c r="AD471" s="521" t="s">
        <v>787</v>
      </c>
      <c r="AE471" s="184"/>
      <c r="AF471" s="523"/>
      <c r="AG471" s="523"/>
    </row>
    <row r="472" spans="1:33" ht="37.5" customHeight="1" x14ac:dyDescent="0.25">
      <c r="A472" s="465">
        <v>15</v>
      </c>
      <c r="B472" s="517" t="str">
        <f>IFERROR(VLOOKUP(A472,'Coverage Indicators - Section D'!$A$10:$Y$42,25,FALSE),"")</f>
        <v/>
      </c>
      <c r="C472" s="518" t="str">
        <f t="array" ref="C472">IFERROR(IF(INDEX('Disaggregation Records'!$E$95:$E$183,MATCH(RIGHT(Z472,255),RIGHT('Disaggregation Records'!$D$95:$D$183,255),0))=0,"",INDEX('Disaggregation Records'!$E$95:$E$183,MATCH(RIGHT(Z472,255),RIGHT('Disaggregation Records'!$D$95:$D$183,255),0))),"")</f>
        <v/>
      </c>
      <c r="D472" s="518" t="str">
        <f t="array" ref="D472">IFERROR(IF(INDEX('Disaggregation Records'!$F$95:$F$183,MATCH(RIGHT(Z472,255),RIGHT('Disaggregation Records'!$D$95:$D$183,255),0))=0,"",INDEX('Disaggregation Records'!$F$95:$F$183,MATCH(RIGHT(Z472,255),RIGHT('Disaggregation Records'!$D$95:$D$183,255),0))),"")</f>
        <v/>
      </c>
      <c r="E472" s="524" t="str">
        <f t="array" ref="E472">IFERROR(IF(INDEX('Disaggregation Data'!$K$315:$K$616,MATCH(RIGHT(X472,255),RIGHT('Disaggregation Data'!$J$315:$J$616,255),0))=0,"",INDEX('Disaggregation Data'!$K$315:$K$616,MATCH(RIGHT(X472,255),RIGHT('Disaggregation Data'!J$315:$J$616,255),0))),"")</f>
        <v/>
      </c>
      <c r="F472" s="525" t="str">
        <f t="array" ref="F472">IFERROR(IF(INDEX('Disaggregation Data'!$L$315:$L$616,MATCH(RIGHT(X472,255),RIGHT('Disaggregation Data'!$J$315:$J$616,255),0))=0,"",INDEX('Disaggregation Data'!$L$315:$L$616,MATCH(RIGHT(X472,255),RIGHT('Disaggregation Data'!J$315:$J$616,255),0))),"")</f>
        <v/>
      </c>
      <c r="G472" s="526" t="str">
        <f t="array" ref="G472">IFERROR(IF(INDEX('Disaggregation Data'!$M$315:$M$616,MATCH(RIGHT(X472,255),RIGHT('Disaggregation Data'!$J$315:$J$616,255),0))=0,(E472/F472)*100,INDEX('Disaggregation Data'!$M$315:$M$616,MATCH(RIGHT(X472,255),RIGHT('Disaggregation Data'!J$315:$J$616,255),0))),"")</f>
        <v/>
      </c>
      <c r="H472" s="425" t="str">
        <f t="array" ref="H472">IFERROR(IF(INDEX('Disaggregation Data'!$N$315:$N$616,MATCH(RIGHT(X472,255),RIGHT('Disaggregation Data'!$J$315:$J$616,255),0))=0,"",INDEX('Disaggregation Data'!$N$315:$N$616,MATCH(RIGHT(X472,255),RIGHT('Disaggregation Data'!J$315:$J$616,255),0))),"")</f>
        <v/>
      </c>
      <c r="I472" s="527"/>
      <c r="J472" s="527"/>
      <c r="K472" s="527"/>
      <c r="L472" s="527"/>
      <c r="M472" s="527"/>
      <c r="N472" s="527"/>
      <c r="O472" s="527"/>
      <c r="P472" s="527"/>
      <c r="Q472" s="527"/>
      <c r="R472" s="527"/>
      <c r="S472" s="527"/>
      <c r="T472" s="527"/>
      <c r="U472" s="425" t="str">
        <f t="array" ref="U472">IFERROR(IF(INDEX('Disaggregation Data'!$O$315:$O$616,MATCH(RIGHT(X472,255),RIGHT('Disaggregation Data'!$J$315:$J$616,255),0))=0,"",INDEX('Disaggregation Data'!$O$315:$O$616,MATCH(RIGHT(X472,255),RIGHT('Disaggregation Data'!J$315:$J$616,255),0))),"")</f>
        <v/>
      </c>
      <c r="V472" s="459" t="str">
        <f t="array" ref="V472">IFERROR(IF(INDEX('Disaggregation Data'!$P$315:$P$616,MATCH(RIGHT(X472,255),RIGHT('Disaggregation Data'!$J$315:$J$616,255),0))=0,"",INDEX('Disaggregation Data'!$P$315:$P$616,MATCH(RIGHT(X472,255),RIGHT('Disaggregation Data'!J$315:$J$616,255),0))),"")</f>
        <v/>
      </c>
      <c r="W472" s="521"/>
      <c r="X472" s="521" t="str">
        <f t="shared" si="32"/>
        <v/>
      </c>
      <c r="Y472" s="521">
        <f t="shared" si="33"/>
        <v>105</v>
      </c>
      <c r="Z472" s="521" t="str">
        <f t="shared" si="34"/>
        <v/>
      </c>
      <c r="AA472" s="521" t="b">
        <f t="shared" si="35"/>
        <v>0</v>
      </c>
      <c r="AB472" s="521" t="s">
        <v>1988</v>
      </c>
      <c r="AC472" s="521" t="str">
        <f t="array" ref="AC472">IFERROR(IF(INDEX('Disaggregation Records'!$G$95:$G$183,MATCH(RIGHT(Z472,255),RIGHT('Disaggregation Records'!$D$95:$D$183,255),0))=0,"",INDEX('Disaggregation Records'!$G$95:$G$183,MATCH(RIGHT(Z472,255),RIGHT('Disaggregation Records'!$D$95:$D$183,255),0))),"")</f>
        <v/>
      </c>
      <c r="AD472" s="521" t="s">
        <v>787</v>
      </c>
      <c r="AE472" s="184"/>
      <c r="AF472" s="523"/>
      <c r="AG472" s="523"/>
    </row>
    <row r="473" spans="1:33" ht="37.5" customHeight="1" x14ac:dyDescent="0.25">
      <c r="A473" s="465">
        <v>15</v>
      </c>
      <c r="B473" s="517" t="str">
        <f>IFERROR(VLOOKUP(A473,'Coverage Indicators - Section D'!$A$10:$Y$42,25,FALSE),"")</f>
        <v/>
      </c>
      <c r="C473" s="518" t="str">
        <f t="array" ref="C473">IFERROR(IF(INDEX('Disaggregation Records'!$E$95:$E$183,MATCH(RIGHT(Z473,255),RIGHT('Disaggregation Records'!$D$95:$D$183,255),0))=0,"",INDEX('Disaggregation Records'!$E$95:$E$183,MATCH(RIGHT(Z473,255),RIGHT('Disaggregation Records'!$D$95:$D$183,255),0))),"")</f>
        <v/>
      </c>
      <c r="D473" s="518" t="str">
        <f t="array" ref="D473">IFERROR(IF(INDEX('Disaggregation Records'!$F$95:$F$183,MATCH(RIGHT(Z473,255),RIGHT('Disaggregation Records'!$D$95:$D$183,255),0))=0,"",INDEX('Disaggregation Records'!$F$95:$F$183,MATCH(RIGHT(Z473,255),RIGHT('Disaggregation Records'!$D$95:$D$183,255),0))),"")</f>
        <v/>
      </c>
      <c r="E473" s="524" t="str">
        <f t="array" ref="E473">IFERROR(IF(INDEX('Disaggregation Data'!$K$315:$K$616,MATCH(RIGHT(X473,255),RIGHT('Disaggregation Data'!$J$315:$J$616,255),0))=0,"",INDEX('Disaggregation Data'!$K$315:$K$616,MATCH(RIGHT(X473,255),RIGHT('Disaggregation Data'!J$315:$J$616,255),0))),"")</f>
        <v/>
      </c>
      <c r="F473" s="525" t="str">
        <f t="array" ref="F473">IFERROR(IF(INDEX('Disaggregation Data'!$L$315:$L$616,MATCH(RIGHT(X473,255),RIGHT('Disaggregation Data'!$J$315:$J$616,255),0))=0,"",INDEX('Disaggregation Data'!$L$315:$L$616,MATCH(RIGHT(X473,255),RIGHT('Disaggregation Data'!J$315:$J$616,255),0))),"")</f>
        <v/>
      </c>
      <c r="G473" s="526" t="str">
        <f t="array" ref="G473">IFERROR(IF(INDEX('Disaggregation Data'!$M$315:$M$616,MATCH(RIGHT(X473,255),RIGHT('Disaggregation Data'!$J$315:$J$616,255),0))=0,(E473/F473)*100,INDEX('Disaggregation Data'!$M$315:$M$616,MATCH(RIGHT(X473,255),RIGHT('Disaggregation Data'!J$315:$J$616,255),0))),"")</f>
        <v/>
      </c>
      <c r="H473" s="425" t="str">
        <f t="array" ref="H473">IFERROR(IF(INDEX('Disaggregation Data'!$N$315:$N$616,MATCH(RIGHT(X473,255),RIGHT('Disaggregation Data'!$J$315:$J$616,255),0))=0,"",INDEX('Disaggregation Data'!$N$315:$N$616,MATCH(RIGHT(X473,255),RIGHT('Disaggregation Data'!J$315:$J$616,255),0))),"")</f>
        <v/>
      </c>
      <c r="I473" s="527"/>
      <c r="J473" s="527"/>
      <c r="K473" s="527"/>
      <c r="L473" s="527"/>
      <c r="M473" s="527"/>
      <c r="N473" s="527"/>
      <c r="O473" s="527"/>
      <c r="P473" s="527"/>
      <c r="Q473" s="527"/>
      <c r="R473" s="527"/>
      <c r="S473" s="527"/>
      <c r="T473" s="527"/>
      <c r="U473" s="425" t="str">
        <f t="array" ref="U473">IFERROR(IF(INDEX('Disaggregation Data'!$O$315:$O$616,MATCH(RIGHT(X473,255),RIGHT('Disaggregation Data'!$J$315:$J$616,255),0))=0,"",INDEX('Disaggregation Data'!$O$315:$O$616,MATCH(RIGHT(X473,255),RIGHT('Disaggregation Data'!J$315:$J$616,255),0))),"")</f>
        <v/>
      </c>
      <c r="V473" s="459" t="str">
        <f t="array" ref="V473">IFERROR(IF(INDEX('Disaggregation Data'!$P$315:$P$616,MATCH(RIGHT(X473,255),RIGHT('Disaggregation Data'!$J$315:$J$616,255),0))=0,"",INDEX('Disaggregation Data'!$P$315:$P$616,MATCH(RIGHT(X473,255),RIGHT('Disaggregation Data'!J$315:$J$616,255),0))),"")</f>
        <v/>
      </c>
      <c r="W473" s="521"/>
      <c r="X473" s="521" t="str">
        <f t="shared" si="32"/>
        <v/>
      </c>
      <c r="Y473" s="521">
        <f t="shared" si="33"/>
        <v>106</v>
      </c>
      <c r="Z473" s="521" t="str">
        <f t="shared" si="34"/>
        <v/>
      </c>
      <c r="AA473" s="521" t="b">
        <f t="shared" si="35"/>
        <v>0</v>
      </c>
      <c r="AB473" s="521" t="s">
        <v>1989</v>
      </c>
      <c r="AC473" s="521" t="str">
        <f t="array" ref="AC473">IFERROR(IF(INDEX('Disaggregation Records'!$G$95:$G$183,MATCH(RIGHT(Z473,255),RIGHT('Disaggregation Records'!$D$95:$D$183,255),0))=0,"",INDEX('Disaggregation Records'!$G$95:$G$183,MATCH(RIGHT(Z473,255),RIGHT('Disaggregation Records'!$D$95:$D$183,255),0))),"")</f>
        <v/>
      </c>
      <c r="AD473" s="521" t="s">
        <v>787</v>
      </c>
      <c r="AE473" s="184"/>
      <c r="AF473" s="523"/>
      <c r="AG473" s="523"/>
    </row>
    <row r="474" spans="1:33" ht="37.5" customHeight="1" x14ac:dyDescent="0.25">
      <c r="A474" s="465">
        <v>15</v>
      </c>
      <c r="B474" s="517" t="str">
        <f>IFERROR(VLOOKUP(A474,'Coverage Indicators - Section D'!$A$10:$Y$42,25,FALSE),"")</f>
        <v/>
      </c>
      <c r="C474" s="518" t="str">
        <f t="array" ref="C474">IFERROR(IF(INDEX('Disaggregation Records'!$E$95:$E$183,MATCH(RIGHT(Z474,255),RIGHT('Disaggregation Records'!$D$95:$D$183,255),0))=0,"",INDEX('Disaggregation Records'!$E$95:$E$183,MATCH(RIGHT(Z474,255),RIGHT('Disaggregation Records'!$D$95:$D$183,255),0))),"")</f>
        <v/>
      </c>
      <c r="D474" s="518" t="str">
        <f t="array" ref="D474">IFERROR(IF(INDEX('Disaggregation Records'!$F$95:$F$183,MATCH(RIGHT(Z474,255),RIGHT('Disaggregation Records'!$D$95:$D$183,255),0))=0,"",INDEX('Disaggregation Records'!$F$95:$F$183,MATCH(RIGHT(Z474,255),RIGHT('Disaggregation Records'!$D$95:$D$183,255),0))),"")</f>
        <v/>
      </c>
      <c r="E474" s="524" t="str">
        <f t="array" ref="E474">IFERROR(IF(INDEX('Disaggregation Data'!$K$315:$K$616,MATCH(RIGHT(X474,255),RIGHT('Disaggregation Data'!$J$315:$J$616,255),0))=0,"",INDEX('Disaggregation Data'!$K$315:$K$616,MATCH(RIGHT(X474,255),RIGHT('Disaggregation Data'!J$315:$J$616,255),0))),"")</f>
        <v/>
      </c>
      <c r="F474" s="525" t="str">
        <f t="array" ref="F474">IFERROR(IF(INDEX('Disaggregation Data'!$L$315:$L$616,MATCH(RIGHT(X474,255),RIGHT('Disaggregation Data'!$J$315:$J$616,255),0))=0,"",INDEX('Disaggregation Data'!$L$315:$L$616,MATCH(RIGHT(X474,255),RIGHT('Disaggregation Data'!J$315:$J$616,255),0))),"")</f>
        <v/>
      </c>
      <c r="G474" s="526" t="str">
        <f t="array" ref="G474">IFERROR(IF(INDEX('Disaggregation Data'!$M$315:$M$616,MATCH(RIGHT(X474,255),RIGHT('Disaggregation Data'!$J$315:$J$616,255),0))=0,(E474/F474)*100,INDEX('Disaggregation Data'!$M$315:$M$616,MATCH(RIGHT(X474,255),RIGHT('Disaggregation Data'!J$315:$J$616,255),0))),"")</f>
        <v/>
      </c>
      <c r="H474" s="425" t="str">
        <f t="array" ref="H474">IFERROR(IF(INDEX('Disaggregation Data'!$N$315:$N$616,MATCH(RIGHT(X474,255),RIGHT('Disaggregation Data'!$J$315:$J$616,255),0))=0,"",INDEX('Disaggregation Data'!$N$315:$N$616,MATCH(RIGHT(X474,255),RIGHT('Disaggregation Data'!J$315:$J$616,255),0))),"")</f>
        <v/>
      </c>
      <c r="I474" s="527"/>
      <c r="J474" s="527"/>
      <c r="K474" s="527"/>
      <c r="L474" s="527"/>
      <c r="M474" s="527"/>
      <c r="N474" s="527"/>
      <c r="O474" s="527"/>
      <c r="P474" s="527"/>
      <c r="Q474" s="527"/>
      <c r="R474" s="527"/>
      <c r="S474" s="527"/>
      <c r="T474" s="527"/>
      <c r="U474" s="425" t="str">
        <f t="array" ref="U474">IFERROR(IF(INDEX('Disaggregation Data'!$O$315:$O$616,MATCH(RIGHT(X474,255),RIGHT('Disaggregation Data'!$J$315:$J$616,255),0))=0,"",INDEX('Disaggregation Data'!$O$315:$O$616,MATCH(RIGHT(X474,255),RIGHT('Disaggregation Data'!J$315:$J$616,255),0))),"")</f>
        <v/>
      </c>
      <c r="V474" s="459" t="str">
        <f t="array" ref="V474">IFERROR(IF(INDEX('Disaggregation Data'!$P$315:$P$616,MATCH(RIGHT(X474,255),RIGHT('Disaggregation Data'!$J$315:$J$616,255),0))=0,"",INDEX('Disaggregation Data'!$P$315:$P$616,MATCH(RIGHT(X474,255),RIGHT('Disaggregation Data'!J$315:$J$616,255),0))),"")</f>
        <v/>
      </c>
      <c r="W474" s="521"/>
      <c r="X474" s="521" t="str">
        <f t="shared" si="32"/>
        <v/>
      </c>
      <c r="Y474" s="521">
        <f t="shared" si="33"/>
        <v>107</v>
      </c>
      <c r="Z474" s="521" t="str">
        <f t="shared" si="34"/>
        <v/>
      </c>
      <c r="AA474" s="521" t="b">
        <f t="shared" si="35"/>
        <v>0</v>
      </c>
      <c r="AB474" s="521" t="s">
        <v>1990</v>
      </c>
      <c r="AC474" s="521" t="str">
        <f t="array" ref="AC474">IFERROR(IF(INDEX('Disaggregation Records'!$G$95:$G$183,MATCH(RIGHT(Z474,255),RIGHT('Disaggregation Records'!$D$95:$D$183,255),0))=0,"",INDEX('Disaggregation Records'!$G$95:$G$183,MATCH(RIGHT(Z474,255),RIGHT('Disaggregation Records'!$D$95:$D$183,255),0))),"")</f>
        <v/>
      </c>
      <c r="AD474" s="521" t="s">
        <v>787</v>
      </c>
      <c r="AE474" s="184"/>
      <c r="AF474" s="523"/>
      <c r="AG474" s="523"/>
    </row>
    <row r="475" spans="1:33" ht="37.5" customHeight="1" x14ac:dyDescent="0.25">
      <c r="A475" s="465">
        <v>15</v>
      </c>
      <c r="B475" s="517" t="str">
        <f>IFERROR(VLOOKUP(A475,'Coverage Indicators - Section D'!$A$10:$Y$42,25,FALSE),"")</f>
        <v/>
      </c>
      <c r="C475" s="518" t="str">
        <f t="array" ref="C475">IFERROR(IF(INDEX('Disaggregation Records'!$E$95:$E$183,MATCH(RIGHT(Z475,255),RIGHT('Disaggregation Records'!$D$95:$D$183,255),0))=0,"",INDEX('Disaggregation Records'!$E$95:$E$183,MATCH(RIGHT(Z475,255),RIGHT('Disaggregation Records'!$D$95:$D$183,255),0))),"")</f>
        <v/>
      </c>
      <c r="D475" s="518" t="str">
        <f t="array" ref="D475">IFERROR(IF(INDEX('Disaggregation Records'!$F$95:$F$183,MATCH(RIGHT(Z475,255),RIGHT('Disaggregation Records'!$D$95:$D$183,255),0))=0,"",INDEX('Disaggregation Records'!$F$95:$F$183,MATCH(RIGHT(Z475,255),RIGHT('Disaggregation Records'!$D$95:$D$183,255),0))),"")</f>
        <v/>
      </c>
      <c r="E475" s="524" t="str">
        <f t="array" ref="E475">IFERROR(IF(INDEX('Disaggregation Data'!$K$315:$K$616,MATCH(RIGHT(X475,255),RIGHT('Disaggregation Data'!$J$315:$J$616,255),0))=0,"",INDEX('Disaggregation Data'!$K$315:$K$616,MATCH(RIGHT(X475,255),RIGHT('Disaggregation Data'!J$315:$J$616,255),0))),"")</f>
        <v/>
      </c>
      <c r="F475" s="525" t="str">
        <f t="array" ref="F475">IFERROR(IF(INDEX('Disaggregation Data'!$L$315:$L$616,MATCH(RIGHT(X475,255),RIGHT('Disaggregation Data'!$J$315:$J$616,255),0))=0,"",INDEX('Disaggregation Data'!$L$315:$L$616,MATCH(RIGHT(X475,255),RIGHT('Disaggregation Data'!J$315:$J$616,255),0))),"")</f>
        <v/>
      </c>
      <c r="G475" s="526" t="str">
        <f t="array" ref="G475">IFERROR(IF(INDEX('Disaggregation Data'!$M$315:$M$616,MATCH(RIGHT(X475,255),RIGHT('Disaggregation Data'!$J$315:$J$616,255),0))=0,(E475/F475)*100,INDEX('Disaggregation Data'!$M$315:$M$616,MATCH(RIGHT(X475,255),RIGHT('Disaggregation Data'!J$315:$J$616,255),0))),"")</f>
        <v/>
      </c>
      <c r="H475" s="425" t="str">
        <f t="array" ref="H475">IFERROR(IF(INDEX('Disaggregation Data'!$N$315:$N$616,MATCH(RIGHT(X475,255),RIGHT('Disaggregation Data'!$J$315:$J$616,255),0))=0,"",INDEX('Disaggregation Data'!$N$315:$N$616,MATCH(RIGHT(X475,255),RIGHT('Disaggregation Data'!J$315:$J$616,255),0))),"")</f>
        <v/>
      </c>
      <c r="I475" s="527"/>
      <c r="J475" s="527"/>
      <c r="K475" s="527"/>
      <c r="L475" s="527"/>
      <c r="M475" s="527"/>
      <c r="N475" s="527"/>
      <c r="O475" s="527"/>
      <c r="P475" s="527"/>
      <c r="Q475" s="527"/>
      <c r="R475" s="527"/>
      <c r="S475" s="527"/>
      <c r="T475" s="527"/>
      <c r="U475" s="425" t="str">
        <f t="array" ref="U475">IFERROR(IF(INDEX('Disaggregation Data'!$O$315:$O$616,MATCH(RIGHT(X475,255),RIGHT('Disaggregation Data'!$J$315:$J$616,255),0))=0,"",INDEX('Disaggregation Data'!$O$315:$O$616,MATCH(RIGHT(X475,255),RIGHT('Disaggregation Data'!J$315:$J$616,255),0))),"")</f>
        <v/>
      </c>
      <c r="V475" s="459" t="str">
        <f t="array" ref="V475">IFERROR(IF(INDEX('Disaggregation Data'!$P$315:$P$616,MATCH(RIGHT(X475,255),RIGHT('Disaggregation Data'!$J$315:$J$616,255),0))=0,"",INDEX('Disaggregation Data'!$P$315:$P$616,MATCH(RIGHT(X475,255),RIGHT('Disaggregation Data'!J$315:$J$616,255),0))),"")</f>
        <v/>
      </c>
      <c r="W475" s="521"/>
      <c r="X475" s="521" t="str">
        <f t="shared" si="32"/>
        <v/>
      </c>
      <c r="Y475" s="521">
        <f t="shared" si="33"/>
        <v>108</v>
      </c>
      <c r="Z475" s="521" t="str">
        <f t="shared" si="34"/>
        <v/>
      </c>
      <c r="AA475" s="521" t="b">
        <f t="shared" si="35"/>
        <v>0</v>
      </c>
      <c r="AB475" s="521" t="s">
        <v>1991</v>
      </c>
      <c r="AC475" s="521" t="str">
        <f t="array" ref="AC475">IFERROR(IF(INDEX('Disaggregation Records'!$G$95:$G$183,MATCH(RIGHT(Z475,255),RIGHT('Disaggregation Records'!$D$95:$D$183,255),0))=0,"",INDEX('Disaggregation Records'!$G$95:$G$183,MATCH(RIGHT(Z475,255),RIGHT('Disaggregation Records'!$D$95:$D$183,255),0))),"")</f>
        <v/>
      </c>
      <c r="AD475" s="521" t="s">
        <v>787</v>
      </c>
      <c r="AE475" s="184"/>
      <c r="AF475" s="523"/>
      <c r="AG475" s="523"/>
    </row>
    <row r="476" spans="1:33" ht="37.5" customHeight="1" x14ac:dyDescent="0.25">
      <c r="A476" s="465">
        <v>15</v>
      </c>
      <c r="B476" s="517" t="str">
        <f>IFERROR(VLOOKUP(A476,'Coverage Indicators - Section D'!$A$10:$Y$42,25,FALSE),"")</f>
        <v/>
      </c>
      <c r="C476" s="518" t="str">
        <f t="array" ref="C476">IFERROR(IF(INDEX('Disaggregation Records'!$E$95:$E$183,MATCH(RIGHT(Z476,255),RIGHT('Disaggregation Records'!$D$95:$D$183,255),0))=0,"",INDEX('Disaggregation Records'!$E$95:$E$183,MATCH(RIGHT(Z476,255),RIGHT('Disaggregation Records'!$D$95:$D$183,255),0))),"")</f>
        <v/>
      </c>
      <c r="D476" s="518" t="str">
        <f t="array" ref="D476">IFERROR(IF(INDEX('Disaggregation Records'!$F$95:$F$183,MATCH(RIGHT(Z476,255),RIGHT('Disaggregation Records'!$D$95:$D$183,255),0))=0,"",INDEX('Disaggregation Records'!$F$95:$F$183,MATCH(RIGHT(Z476,255),RIGHT('Disaggregation Records'!$D$95:$D$183,255),0))),"")</f>
        <v/>
      </c>
      <c r="E476" s="524" t="str">
        <f t="array" ref="E476">IFERROR(IF(INDEX('Disaggregation Data'!$K$315:$K$616,MATCH(RIGHT(X476,255),RIGHT('Disaggregation Data'!$J$315:$J$616,255),0))=0,"",INDEX('Disaggregation Data'!$K$315:$K$616,MATCH(RIGHT(X476,255),RIGHT('Disaggregation Data'!J$315:$J$616,255),0))),"")</f>
        <v/>
      </c>
      <c r="F476" s="525" t="str">
        <f t="array" ref="F476">IFERROR(IF(INDEX('Disaggregation Data'!$L$315:$L$616,MATCH(RIGHT(X476,255),RIGHT('Disaggregation Data'!$J$315:$J$616,255),0))=0,"",INDEX('Disaggregation Data'!$L$315:$L$616,MATCH(RIGHT(X476,255),RIGHT('Disaggregation Data'!J$315:$J$616,255),0))),"")</f>
        <v/>
      </c>
      <c r="G476" s="526" t="str">
        <f t="array" ref="G476">IFERROR(IF(INDEX('Disaggregation Data'!$M$315:$M$616,MATCH(RIGHT(X476,255),RIGHT('Disaggregation Data'!$J$315:$J$616,255),0))=0,(E476/F476)*100,INDEX('Disaggregation Data'!$M$315:$M$616,MATCH(RIGHT(X476,255),RIGHT('Disaggregation Data'!J$315:$J$616,255),0))),"")</f>
        <v/>
      </c>
      <c r="H476" s="425" t="str">
        <f t="array" ref="H476">IFERROR(IF(INDEX('Disaggregation Data'!$N$315:$N$616,MATCH(RIGHT(X476,255),RIGHT('Disaggregation Data'!$J$315:$J$616,255),0))=0,"",INDEX('Disaggregation Data'!$N$315:$N$616,MATCH(RIGHT(X476,255),RIGHT('Disaggregation Data'!J$315:$J$616,255),0))),"")</f>
        <v/>
      </c>
      <c r="I476" s="527"/>
      <c r="J476" s="527"/>
      <c r="K476" s="527"/>
      <c r="L476" s="527"/>
      <c r="M476" s="527"/>
      <c r="N476" s="527"/>
      <c r="O476" s="527"/>
      <c r="P476" s="527"/>
      <c r="Q476" s="527"/>
      <c r="R476" s="527"/>
      <c r="S476" s="527"/>
      <c r="T476" s="527"/>
      <c r="U476" s="425" t="str">
        <f t="array" ref="U476">IFERROR(IF(INDEX('Disaggregation Data'!$O$315:$O$616,MATCH(RIGHT(X476,255),RIGHT('Disaggregation Data'!$J$315:$J$616,255),0))=0,"",INDEX('Disaggregation Data'!$O$315:$O$616,MATCH(RIGHT(X476,255),RIGHT('Disaggregation Data'!J$315:$J$616,255),0))),"")</f>
        <v/>
      </c>
      <c r="V476" s="459" t="str">
        <f t="array" ref="V476">IFERROR(IF(INDEX('Disaggregation Data'!$P$315:$P$616,MATCH(RIGHT(X476,255),RIGHT('Disaggregation Data'!$J$315:$J$616,255),0))=0,"",INDEX('Disaggregation Data'!$P$315:$P$616,MATCH(RIGHT(X476,255),RIGHT('Disaggregation Data'!J$315:$J$616,255),0))),"")</f>
        <v/>
      </c>
      <c r="W476" s="521"/>
      <c r="X476" s="521" t="str">
        <f t="shared" si="32"/>
        <v/>
      </c>
      <c r="Y476" s="521">
        <f t="shared" si="33"/>
        <v>109</v>
      </c>
      <c r="Z476" s="521" t="str">
        <f t="shared" si="34"/>
        <v/>
      </c>
      <c r="AA476" s="521" t="b">
        <f t="shared" si="35"/>
        <v>0</v>
      </c>
      <c r="AB476" s="521" t="s">
        <v>1992</v>
      </c>
      <c r="AC476" s="521" t="str">
        <f t="array" ref="AC476">IFERROR(IF(INDEX('Disaggregation Records'!$G$95:$G$183,MATCH(RIGHT(Z476,255),RIGHT('Disaggregation Records'!$D$95:$D$183,255),0))=0,"",INDEX('Disaggregation Records'!$G$95:$G$183,MATCH(RIGHT(Z476,255),RIGHT('Disaggregation Records'!$D$95:$D$183,255),0))),"")</f>
        <v/>
      </c>
      <c r="AD476" s="521" t="s">
        <v>787</v>
      </c>
      <c r="AE476" s="184"/>
      <c r="AF476" s="523"/>
      <c r="AG476" s="523"/>
    </row>
    <row r="477" spans="1:33" ht="37.5" customHeight="1" x14ac:dyDescent="0.25">
      <c r="A477" s="465">
        <v>16</v>
      </c>
      <c r="B477" s="517" t="str">
        <f>IFERROR(VLOOKUP(A477,'Coverage Indicators - Section D'!$A$10:$Y$42,25,FALSE),"")</f>
        <v/>
      </c>
      <c r="C477" s="518" t="str">
        <f t="array" ref="C477">IFERROR(IF(INDEX('Disaggregation Records'!$E$95:$E$183,MATCH(RIGHT(Z477,255),RIGHT('Disaggregation Records'!$D$95:$D$183,255),0))=0,"",INDEX('Disaggregation Records'!$E$95:$E$183,MATCH(RIGHT(Z477,255),RIGHT('Disaggregation Records'!$D$95:$D$183,255),0))),"")</f>
        <v/>
      </c>
      <c r="D477" s="518" t="str">
        <f t="array" ref="D477">IFERROR(IF(INDEX('Disaggregation Records'!$F$95:$F$183,MATCH(RIGHT(Z477,255),RIGHT('Disaggregation Records'!$D$95:$D$183,255),0))=0,"",INDEX('Disaggregation Records'!$F$95:$F$183,MATCH(RIGHT(Z477,255),RIGHT('Disaggregation Records'!$D$95:$D$183,255),0))),"")</f>
        <v/>
      </c>
      <c r="E477" s="524" t="str">
        <f t="array" ref="E477">IFERROR(IF(INDEX('Disaggregation Data'!$K$315:$K$616,MATCH(RIGHT(X477,255),RIGHT('Disaggregation Data'!$J$315:$J$616,255),0))=0,"",INDEX('Disaggregation Data'!$K$315:$K$616,MATCH(RIGHT(X477,255),RIGHT('Disaggregation Data'!J$315:$J$616,255),0))),"")</f>
        <v/>
      </c>
      <c r="F477" s="525" t="str">
        <f t="array" ref="F477">IFERROR(IF(INDEX('Disaggregation Data'!$L$315:$L$616,MATCH(RIGHT(X477,255),RIGHT('Disaggregation Data'!$J$315:$J$616,255),0))=0,"",INDEX('Disaggregation Data'!$L$315:$L$616,MATCH(RIGHT(X477,255),RIGHT('Disaggregation Data'!J$315:$J$616,255),0))),"")</f>
        <v/>
      </c>
      <c r="G477" s="526" t="str">
        <f t="array" ref="G477">IFERROR(IF(INDEX('Disaggregation Data'!$M$315:$M$616,MATCH(RIGHT(X477,255),RIGHT('Disaggregation Data'!$J$315:$J$616,255),0))=0,(E477/F477)*100,INDEX('Disaggregation Data'!$M$315:$M$616,MATCH(RIGHT(X477,255),RIGHT('Disaggregation Data'!J$315:$J$616,255),0))),"")</f>
        <v/>
      </c>
      <c r="H477" s="425" t="str">
        <f t="array" ref="H477">IFERROR(IF(INDEX('Disaggregation Data'!$N$315:$N$616,MATCH(RIGHT(X477,255),RIGHT('Disaggregation Data'!$J$315:$J$616,255),0))=0,"",INDEX('Disaggregation Data'!$N$315:$N$616,MATCH(RIGHT(X477,255),RIGHT('Disaggregation Data'!J$315:$J$616,255),0))),"")</f>
        <v/>
      </c>
      <c r="I477" s="527"/>
      <c r="J477" s="527"/>
      <c r="K477" s="527"/>
      <c r="L477" s="527"/>
      <c r="M477" s="527"/>
      <c r="N477" s="527"/>
      <c r="O477" s="527"/>
      <c r="P477" s="527"/>
      <c r="Q477" s="527"/>
      <c r="R477" s="527"/>
      <c r="S477" s="527"/>
      <c r="T477" s="527"/>
      <c r="U477" s="425" t="str">
        <f t="array" ref="U477">IFERROR(IF(INDEX('Disaggregation Data'!$O$315:$O$616,MATCH(RIGHT(X477,255),RIGHT('Disaggregation Data'!$J$315:$J$616,255),0))=0,"",INDEX('Disaggregation Data'!$O$315:$O$616,MATCH(RIGHT(X477,255),RIGHT('Disaggregation Data'!J$315:$J$616,255),0))),"")</f>
        <v/>
      </c>
      <c r="V477" s="459" t="str">
        <f t="array" ref="V477">IFERROR(IF(INDEX('Disaggregation Data'!$P$315:$P$616,MATCH(RIGHT(X477,255),RIGHT('Disaggregation Data'!$J$315:$J$616,255),0))=0,"",INDEX('Disaggregation Data'!$P$315:$P$616,MATCH(RIGHT(X477,255),RIGHT('Disaggregation Data'!J$315:$J$616,255),0))),"")</f>
        <v/>
      </c>
      <c r="W477" s="521"/>
      <c r="X477" s="521" t="str">
        <f t="shared" si="32"/>
        <v/>
      </c>
      <c r="Y477" s="521">
        <f t="shared" si="33"/>
        <v>110</v>
      </c>
      <c r="Z477" s="521" t="str">
        <f t="shared" si="34"/>
        <v/>
      </c>
      <c r="AA477" s="521" t="b">
        <f t="shared" si="35"/>
        <v>0</v>
      </c>
      <c r="AB477" s="521" t="s">
        <v>1993</v>
      </c>
      <c r="AC477" s="521" t="str">
        <f t="array" ref="AC477">IFERROR(IF(INDEX('Disaggregation Records'!$G$95:$G$183,MATCH(RIGHT(Z477,255),RIGHT('Disaggregation Records'!$D$95:$D$183,255),0))=0,"",INDEX('Disaggregation Records'!$G$95:$G$183,MATCH(RIGHT(Z477,255),RIGHT('Disaggregation Records'!$D$95:$D$183,255),0))),"")</f>
        <v/>
      </c>
      <c r="AD477" s="521" t="s">
        <v>788</v>
      </c>
      <c r="AE477" s="184"/>
      <c r="AF477" s="523"/>
      <c r="AG477" s="523"/>
    </row>
    <row r="478" spans="1:33" ht="37.5" customHeight="1" x14ac:dyDescent="0.25">
      <c r="A478" s="465">
        <v>16</v>
      </c>
      <c r="B478" s="517" t="str">
        <f>IFERROR(VLOOKUP(A478,'Coverage Indicators - Section D'!$A$10:$Y$42,25,FALSE),"")</f>
        <v/>
      </c>
      <c r="C478" s="518" t="str">
        <f t="array" ref="C478">IFERROR(IF(INDEX('Disaggregation Records'!$E$95:$E$183,MATCH(RIGHT(Z478,255),RIGHT('Disaggregation Records'!$D$95:$D$183,255),0))=0,"",INDEX('Disaggregation Records'!$E$95:$E$183,MATCH(RIGHT(Z478,255),RIGHT('Disaggregation Records'!$D$95:$D$183,255),0))),"")</f>
        <v/>
      </c>
      <c r="D478" s="518" t="str">
        <f t="array" ref="D478">IFERROR(IF(INDEX('Disaggregation Records'!$F$95:$F$183,MATCH(RIGHT(Z478,255),RIGHT('Disaggregation Records'!$D$95:$D$183,255),0))=0,"",INDEX('Disaggregation Records'!$F$95:$F$183,MATCH(RIGHT(Z478,255),RIGHT('Disaggregation Records'!$D$95:$D$183,255),0))),"")</f>
        <v/>
      </c>
      <c r="E478" s="524" t="str">
        <f t="array" ref="E478">IFERROR(IF(INDEX('Disaggregation Data'!$K$315:$K$616,MATCH(RIGHT(X478,255),RIGHT('Disaggregation Data'!$J$315:$J$616,255),0))=0,"",INDEX('Disaggregation Data'!$K$315:$K$616,MATCH(RIGHT(X478,255),RIGHT('Disaggregation Data'!J$315:$J$616,255),0))),"")</f>
        <v/>
      </c>
      <c r="F478" s="525" t="str">
        <f t="array" ref="F478">IFERROR(IF(INDEX('Disaggregation Data'!$L$315:$L$616,MATCH(RIGHT(X478,255),RIGHT('Disaggregation Data'!$J$315:$J$616,255),0))=0,"",INDEX('Disaggregation Data'!$L$315:$L$616,MATCH(RIGHT(X478,255),RIGHT('Disaggregation Data'!J$315:$J$616,255),0))),"")</f>
        <v/>
      </c>
      <c r="G478" s="526" t="str">
        <f t="array" ref="G478">IFERROR(IF(INDEX('Disaggregation Data'!$M$315:$M$616,MATCH(RIGHT(X478,255),RIGHT('Disaggregation Data'!$J$315:$J$616,255),0))=0,(E478/F478)*100,INDEX('Disaggregation Data'!$M$315:$M$616,MATCH(RIGHT(X478,255),RIGHT('Disaggregation Data'!J$315:$J$616,255),0))),"")</f>
        <v/>
      </c>
      <c r="H478" s="425" t="str">
        <f t="array" ref="H478">IFERROR(IF(INDEX('Disaggregation Data'!$N$315:$N$616,MATCH(RIGHT(X478,255),RIGHT('Disaggregation Data'!$J$315:$J$616,255),0))=0,"",INDEX('Disaggregation Data'!$N$315:$N$616,MATCH(RIGHT(X478,255),RIGHT('Disaggregation Data'!J$315:$J$616,255),0))),"")</f>
        <v/>
      </c>
      <c r="I478" s="527"/>
      <c r="J478" s="527"/>
      <c r="K478" s="527"/>
      <c r="L478" s="527"/>
      <c r="M478" s="527"/>
      <c r="N478" s="527"/>
      <c r="O478" s="527"/>
      <c r="P478" s="527"/>
      <c r="Q478" s="527"/>
      <c r="R478" s="527"/>
      <c r="S478" s="527"/>
      <c r="T478" s="527"/>
      <c r="U478" s="425" t="str">
        <f t="array" ref="U478">IFERROR(IF(INDEX('Disaggregation Data'!$O$315:$O$616,MATCH(RIGHT(X478,255),RIGHT('Disaggregation Data'!$J$315:$J$616,255),0))=0,"",INDEX('Disaggregation Data'!$O$315:$O$616,MATCH(RIGHT(X478,255),RIGHT('Disaggregation Data'!J$315:$J$616,255),0))),"")</f>
        <v/>
      </c>
      <c r="V478" s="459" t="str">
        <f t="array" ref="V478">IFERROR(IF(INDEX('Disaggregation Data'!$P$315:$P$616,MATCH(RIGHT(X478,255),RIGHT('Disaggregation Data'!$J$315:$J$616,255),0))=0,"",INDEX('Disaggregation Data'!$P$315:$P$616,MATCH(RIGHT(X478,255),RIGHT('Disaggregation Data'!J$315:$J$616,255),0))),"")</f>
        <v/>
      </c>
      <c r="W478" s="521"/>
      <c r="X478" s="521" t="str">
        <f t="shared" si="32"/>
        <v/>
      </c>
      <c r="Y478" s="521">
        <f t="shared" si="33"/>
        <v>111</v>
      </c>
      <c r="Z478" s="521" t="str">
        <f t="shared" si="34"/>
        <v/>
      </c>
      <c r="AA478" s="521" t="b">
        <f t="shared" si="35"/>
        <v>0</v>
      </c>
      <c r="AB478" s="521" t="s">
        <v>1994</v>
      </c>
      <c r="AC478" s="521" t="str">
        <f t="array" ref="AC478">IFERROR(IF(INDEX('Disaggregation Records'!$G$95:$G$183,MATCH(RIGHT(Z478,255),RIGHT('Disaggregation Records'!$D$95:$D$183,255),0))=0,"",INDEX('Disaggregation Records'!$G$95:$G$183,MATCH(RIGHT(Z478,255),RIGHT('Disaggregation Records'!$D$95:$D$183,255),0))),"")</f>
        <v/>
      </c>
      <c r="AD478" s="521" t="s">
        <v>788</v>
      </c>
      <c r="AE478" s="184"/>
      <c r="AF478" s="523"/>
      <c r="AG478" s="523"/>
    </row>
    <row r="479" spans="1:33" ht="37.5" customHeight="1" x14ac:dyDescent="0.25">
      <c r="A479" s="465">
        <v>16</v>
      </c>
      <c r="B479" s="517" t="str">
        <f>IFERROR(VLOOKUP(A479,'Coverage Indicators - Section D'!$A$10:$Y$42,25,FALSE),"")</f>
        <v/>
      </c>
      <c r="C479" s="518" t="str">
        <f t="array" ref="C479">IFERROR(IF(INDEX('Disaggregation Records'!$E$95:$E$183,MATCH(RIGHT(Z479,255),RIGHT('Disaggregation Records'!$D$95:$D$183,255),0))=0,"",INDEX('Disaggregation Records'!$E$95:$E$183,MATCH(RIGHT(Z479,255),RIGHT('Disaggregation Records'!$D$95:$D$183,255),0))),"")</f>
        <v/>
      </c>
      <c r="D479" s="518" t="str">
        <f t="array" ref="D479">IFERROR(IF(INDEX('Disaggregation Records'!$F$95:$F$183,MATCH(RIGHT(Z479,255),RIGHT('Disaggregation Records'!$D$95:$D$183,255),0))=0,"",INDEX('Disaggregation Records'!$F$95:$F$183,MATCH(RIGHT(Z479,255),RIGHT('Disaggregation Records'!$D$95:$D$183,255),0))),"")</f>
        <v/>
      </c>
      <c r="E479" s="524" t="str">
        <f t="array" ref="E479">IFERROR(IF(INDEX('Disaggregation Data'!$K$315:$K$616,MATCH(RIGHT(X479,255),RIGHT('Disaggregation Data'!$J$315:$J$616,255),0))=0,"",INDEX('Disaggregation Data'!$K$315:$K$616,MATCH(RIGHT(X479,255),RIGHT('Disaggregation Data'!J$315:$J$616,255),0))),"")</f>
        <v/>
      </c>
      <c r="F479" s="525" t="str">
        <f t="array" ref="F479">IFERROR(IF(INDEX('Disaggregation Data'!$L$315:$L$616,MATCH(RIGHT(X479,255),RIGHT('Disaggregation Data'!$J$315:$J$616,255),0))=0,"",INDEX('Disaggregation Data'!$L$315:$L$616,MATCH(RIGHT(X479,255),RIGHT('Disaggregation Data'!J$315:$J$616,255),0))),"")</f>
        <v/>
      </c>
      <c r="G479" s="526" t="str">
        <f t="array" ref="G479">IFERROR(IF(INDEX('Disaggregation Data'!$M$315:$M$616,MATCH(RIGHT(X479,255),RIGHT('Disaggregation Data'!$J$315:$J$616,255),0))=0,(E479/F479)*100,INDEX('Disaggregation Data'!$M$315:$M$616,MATCH(RIGHT(X479,255),RIGHT('Disaggregation Data'!J$315:$J$616,255),0))),"")</f>
        <v/>
      </c>
      <c r="H479" s="425" t="str">
        <f t="array" ref="H479">IFERROR(IF(INDEX('Disaggregation Data'!$N$315:$N$616,MATCH(RIGHT(X479,255),RIGHT('Disaggregation Data'!$J$315:$J$616,255),0))=0,"",INDEX('Disaggregation Data'!$N$315:$N$616,MATCH(RIGHT(X479,255),RIGHT('Disaggregation Data'!J$315:$J$616,255),0))),"")</f>
        <v/>
      </c>
      <c r="I479" s="527"/>
      <c r="J479" s="527"/>
      <c r="K479" s="527"/>
      <c r="L479" s="527"/>
      <c r="M479" s="527"/>
      <c r="N479" s="527"/>
      <c r="O479" s="527"/>
      <c r="P479" s="527"/>
      <c r="Q479" s="527"/>
      <c r="R479" s="527"/>
      <c r="S479" s="527"/>
      <c r="T479" s="527"/>
      <c r="U479" s="425" t="str">
        <f t="array" ref="U479">IFERROR(IF(INDEX('Disaggregation Data'!$O$315:$O$616,MATCH(RIGHT(X479,255),RIGHT('Disaggregation Data'!$J$315:$J$616,255),0))=0,"",INDEX('Disaggregation Data'!$O$315:$O$616,MATCH(RIGHT(X479,255),RIGHT('Disaggregation Data'!J$315:$J$616,255),0))),"")</f>
        <v/>
      </c>
      <c r="V479" s="459" t="str">
        <f t="array" ref="V479">IFERROR(IF(INDEX('Disaggregation Data'!$P$315:$P$616,MATCH(RIGHT(X479,255),RIGHT('Disaggregation Data'!$J$315:$J$616,255),0))=0,"",INDEX('Disaggregation Data'!$P$315:$P$616,MATCH(RIGHT(X479,255),RIGHT('Disaggregation Data'!J$315:$J$616,255),0))),"")</f>
        <v/>
      </c>
      <c r="W479" s="521"/>
      <c r="X479" s="521" t="str">
        <f t="shared" si="32"/>
        <v/>
      </c>
      <c r="Y479" s="521">
        <f t="shared" si="33"/>
        <v>112</v>
      </c>
      <c r="Z479" s="521" t="str">
        <f t="shared" si="34"/>
        <v/>
      </c>
      <c r="AA479" s="521" t="b">
        <f t="shared" si="35"/>
        <v>0</v>
      </c>
      <c r="AB479" s="521" t="s">
        <v>1995</v>
      </c>
      <c r="AC479" s="521" t="str">
        <f t="array" ref="AC479">IFERROR(IF(INDEX('Disaggregation Records'!$G$95:$G$183,MATCH(RIGHT(Z479,255),RIGHT('Disaggregation Records'!$D$95:$D$183,255),0))=0,"",INDEX('Disaggregation Records'!$G$95:$G$183,MATCH(RIGHT(Z479,255),RIGHT('Disaggregation Records'!$D$95:$D$183,255),0))),"")</f>
        <v/>
      </c>
      <c r="AD479" s="521" t="s">
        <v>788</v>
      </c>
      <c r="AE479" s="184"/>
      <c r="AF479" s="523"/>
      <c r="AG479" s="523"/>
    </row>
    <row r="480" spans="1:33" ht="37.5" customHeight="1" x14ac:dyDescent="0.25">
      <c r="A480" s="465">
        <v>16</v>
      </c>
      <c r="B480" s="517" t="str">
        <f>IFERROR(VLOOKUP(A480,'Coverage Indicators - Section D'!$A$10:$Y$42,25,FALSE),"")</f>
        <v/>
      </c>
      <c r="C480" s="518" t="str">
        <f t="array" ref="C480">IFERROR(IF(INDEX('Disaggregation Records'!$E$95:$E$183,MATCH(RIGHT(Z480,255),RIGHT('Disaggregation Records'!$D$95:$D$183,255),0))=0,"",INDEX('Disaggregation Records'!$E$95:$E$183,MATCH(RIGHT(Z480,255),RIGHT('Disaggregation Records'!$D$95:$D$183,255),0))),"")</f>
        <v/>
      </c>
      <c r="D480" s="518" t="str">
        <f t="array" ref="D480">IFERROR(IF(INDEX('Disaggregation Records'!$F$95:$F$183,MATCH(RIGHT(Z480,255),RIGHT('Disaggregation Records'!$D$95:$D$183,255),0))=0,"",INDEX('Disaggregation Records'!$F$95:$F$183,MATCH(RIGHT(Z480,255),RIGHT('Disaggregation Records'!$D$95:$D$183,255),0))),"")</f>
        <v/>
      </c>
      <c r="E480" s="524" t="str">
        <f t="array" ref="E480">IFERROR(IF(INDEX('Disaggregation Data'!$K$315:$K$616,MATCH(RIGHT(X480,255),RIGHT('Disaggregation Data'!$J$315:$J$616,255),0))=0,"",INDEX('Disaggregation Data'!$K$315:$K$616,MATCH(RIGHT(X480,255),RIGHT('Disaggregation Data'!J$315:$J$616,255),0))),"")</f>
        <v/>
      </c>
      <c r="F480" s="525" t="str">
        <f t="array" ref="F480">IFERROR(IF(INDEX('Disaggregation Data'!$L$315:$L$616,MATCH(RIGHT(X480,255),RIGHT('Disaggregation Data'!$J$315:$J$616,255),0))=0,"",INDEX('Disaggregation Data'!$L$315:$L$616,MATCH(RIGHT(X480,255),RIGHT('Disaggregation Data'!J$315:$J$616,255),0))),"")</f>
        <v/>
      </c>
      <c r="G480" s="526" t="str">
        <f t="array" ref="G480">IFERROR(IF(INDEX('Disaggregation Data'!$M$315:$M$616,MATCH(RIGHT(X480,255),RIGHT('Disaggregation Data'!$J$315:$J$616,255),0))=0,(E480/F480)*100,INDEX('Disaggregation Data'!$M$315:$M$616,MATCH(RIGHT(X480,255),RIGHT('Disaggregation Data'!J$315:$J$616,255),0))),"")</f>
        <v/>
      </c>
      <c r="H480" s="425" t="str">
        <f t="array" ref="H480">IFERROR(IF(INDEX('Disaggregation Data'!$N$315:$N$616,MATCH(RIGHT(X480,255),RIGHT('Disaggregation Data'!$J$315:$J$616,255),0))=0,"",INDEX('Disaggregation Data'!$N$315:$N$616,MATCH(RIGHT(X480,255),RIGHT('Disaggregation Data'!J$315:$J$616,255),0))),"")</f>
        <v/>
      </c>
      <c r="I480" s="527"/>
      <c r="J480" s="527"/>
      <c r="K480" s="527"/>
      <c r="L480" s="527"/>
      <c r="M480" s="527"/>
      <c r="N480" s="527"/>
      <c r="O480" s="527"/>
      <c r="P480" s="527"/>
      <c r="Q480" s="527"/>
      <c r="R480" s="527"/>
      <c r="S480" s="527"/>
      <c r="T480" s="527"/>
      <c r="U480" s="425" t="str">
        <f t="array" ref="U480">IFERROR(IF(INDEX('Disaggregation Data'!$O$315:$O$616,MATCH(RIGHT(X480,255),RIGHT('Disaggregation Data'!$J$315:$J$616,255),0))=0,"",INDEX('Disaggregation Data'!$O$315:$O$616,MATCH(RIGHT(X480,255),RIGHT('Disaggregation Data'!J$315:$J$616,255),0))),"")</f>
        <v/>
      </c>
      <c r="V480" s="459" t="str">
        <f t="array" ref="V480">IFERROR(IF(INDEX('Disaggregation Data'!$P$315:$P$616,MATCH(RIGHT(X480,255),RIGHT('Disaggregation Data'!$J$315:$J$616,255),0))=0,"",INDEX('Disaggregation Data'!$P$315:$P$616,MATCH(RIGHT(X480,255),RIGHT('Disaggregation Data'!J$315:$J$616,255),0))),"")</f>
        <v/>
      </c>
      <c r="W480" s="521"/>
      <c r="X480" s="521" t="str">
        <f t="shared" si="32"/>
        <v/>
      </c>
      <c r="Y480" s="521">
        <f t="shared" si="33"/>
        <v>113</v>
      </c>
      <c r="Z480" s="521" t="str">
        <f t="shared" si="34"/>
        <v/>
      </c>
      <c r="AA480" s="521" t="b">
        <f t="shared" si="35"/>
        <v>0</v>
      </c>
      <c r="AB480" s="521" t="s">
        <v>1996</v>
      </c>
      <c r="AC480" s="521" t="str">
        <f t="array" ref="AC480">IFERROR(IF(INDEX('Disaggregation Records'!$G$95:$G$183,MATCH(RIGHT(Z480,255),RIGHT('Disaggregation Records'!$D$95:$D$183,255),0))=0,"",INDEX('Disaggregation Records'!$G$95:$G$183,MATCH(RIGHT(Z480,255),RIGHT('Disaggregation Records'!$D$95:$D$183,255),0))),"")</f>
        <v/>
      </c>
      <c r="AD480" s="521" t="s">
        <v>788</v>
      </c>
      <c r="AE480" s="184"/>
      <c r="AF480" s="523"/>
      <c r="AG480" s="523"/>
    </row>
    <row r="481" spans="1:33" ht="37.5" customHeight="1" x14ac:dyDescent="0.25">
      <c r="A481" s="465">
        <v>16</v>
      </c>
      <c r="B481" s="517" t="str">
        <f>IFERROR(VLOOKUP(A481,'Coverage Indicators - Section D'!$A$10:$Y$42,25,FALSE),"")</f>
        <v/>
      </c>
      <c r="C481" s="518" t="str">
        <f t="array" ref="C481">IFERROR(IF(INDEX('Disaggregation Records'!$E$95:$E$183,MATCH(RIGHT(Z481,255),RIGHT('Disaggregation Records'!$D$95:$D$183,255),0))=0,"",INDEX('Disaggregation Records'!$E$95:$E$183,MATCH(RIGHT(Z481,255),RIGHT('Disaggregation Records'!$D$95:$D$183,255),0))),"")</f>
        <v/>
      </c>
      <c r="D481" s="518" t="str">
        <f t="array" ref="D481">IFERROR(IF(INDEX('Disaggregation Records'!$F$95:$F$183,MATCH(RIGHT(Z481,255),RIGHT('Disaggregation Records'!$D$95:$D$183,255),0))=0,"",INDEX('Disaggregation Records'!$F$95:$F$183,MATCH(RIGHT(Z481,255),RIGHT('Disaggregation Records'!$D$95:$D$183,255),0))),"")</f>
        <v/>
      </c>
      <c r="E481" s="524" t="str">
        <f t="array" ref="E481">IFERROR(IF(INDEX('Disaggregation Data'!$K$315:$K$616,MATCH(RIGHT(X481,255),RIGHT('Disaggregation Data'!$J$315:$J$616,255),0))=0,"",INDEX('Disaggregation Data'!$K$315:$K$616,MATCH(RIGHT(X481,255),RIGHT('Disaggregation Data'!J$315:$J$616,255),0))),"")</f>
        <v/>
      </c>
      <c r="F481" s="525" t="str">
        <f t="array" ref="F481">IFERROR(IF(INDEX('Disaggregation Data'!$L$315:$L$616,MATCH(RIGHT(X481,255),RIGHT('Disaggregation Data'!$J$315:$J$616,255),0))=0,"",INDEX('Disaggregation Data'!$L$315:$L$616,MATCH(RIGHT(X481,255),RIGHT('Disaggregation Data'!J$315:$J$616,255),0))),"")</f>
        <v/>
      </c>
      <c r="G481" s="526" t="str">
        <f t="array" ref="G481">IFERROR(IF(INDEX('Disaggregation Data'!$M$315:$M$616,MATCH(RIGHT(X481,255),RIGHT('Disaggregation Data'!$J$315:$J$616,255),0))=0,(E481/F481)*100,INDEX('Disaggregation Data'!$M$315:$M$616,MATCH(RIGHT(X481,255),RIGHT('Disaggregation Data'!J$315:$J$616,255),0))),"")</f>
        <v/>
      </c>
      <c r="H481" s="425" t="str">
        <f t="array" ref="H481">IFERROR(IF(INDEX('Disaggregation Data'!$N$315:$N$616,MATCH(RIGHT(X481,255),RIGHT('Disaggregation Data'!$J$315:$J$616,255),0))=0,"",INDEX('Disaggregation Data'!$N$315:$N$616,MATCH(RIGHT(X481,255),RIGHT('Disaggregation Data'!J$315:$J$616,255),0))),"")</f>
        <v/>
      </c>
      <c r="I481" s="527"/>
      <c r="J481" s="527"/>
      <c r="K481" s="527"/>
      <c r="L481" s="527"/>
      <c r="M481" s="527"/>
      <c r="N481" s="527"/>
      <c r="O481" s="527"/>
      <c r="P481" s="527"/>
      <c r="Q481" s="527"/>
      <c r="R481" s="527"/>
      <c r="S481" s="527"/>
      <c r="T481" s="527"/>
      <c r="U481" s="425" t="str">
        <f t="array" ref="U481">IFERROR(IF(INDEX('Disaggregation Data'!$O$315:$O$616,MATCH(RIGHT(X481,255),RIGHT('Disaggregation Data'!$J$315:$J$616,255),0))=0,"",INDEX('Disaggregation Data'!$O$315:$O$616,MATCH(RIGHT(X481,255),RIGHT('Disaggregation Data'!J$315:$J$616,255),0))),"")</f>
        <v/>
      </c>
      <c r="V481" s="459" t="str">
        <f t="array" ref="V481">IFERROR(IF(INDEX('Disaggregation Data'!$P$315:$P$616,MATCH(RIGHT(X481,255),RIGHT('Disaggregation Data'!$J$315:$J$616,255),0))=0,"",INDEX('Disaggregation Data'!$P$315:$P$616,MATCH(RIGHT(X481,255),RIGHT('Disaggregation Data'!J$315:$J$616,255),0))),"")</f>
        <v/>
      </c>
      <c r="W481" s="521"/>
      <c r="X481" s="521" t="str">
        <f t="shared" si="32"/>
        <v/>
      </c>
      <c r="Y481" s="521">
        <f t="shared" si="33"/>
        <v>114</v>
      </c>
      <c r="Z481" s="521" t="str">
        <f t="shared" si="34"/>
        <v/>
      </c>
      <c r="AA481" s="521" t="b">
        <f t="shared" si="35"/>
        <v>0</v>
      </c>
      <c r="AB481" s="521" t="s">
        <v>1997</v>
      </c>
      <c r="AC481" s="521" t="str">
        <f t="array" ref="AC481">IFERROR(IF(INDEX('Disaggregation Records'!$G$95:$G$183,MATCH(RIGHT(Z481,255),RIGHT('Disaggregation Records'!$D$95:$D$183,255),0))=0,"",INDEX('Disaggregation Records'!$G$95:$G$183,MATCH(RIGHT(Z481,255),RIGHT('Disaggregation Records'!$D$95:$D$183,255),0))),"")</f>
        <v/>
      </c>
      <c r="AD481" s="521" t="s">
        <v>788</v>
      </c>
      <c r="AE481" s="184"/>
      <c r="AF481" s="523"/>
      <c r="AG481" s="523"/>
    </row>
    <row r="482" spans="1:33" ht="37.5" customHeight="1" x14ac:dyDescent="0.25">
      <c r="A482" s="465">
        <v>16</v>
      </c>
      <c r="B482" s="517" t="str">
        <f>IFERROR(VLOOKUP(A482,'Coverage Indicators - Section D'!$A$10:$Y$42,25,FALSE),"")</f>
        <v/>
      </c>
      <c r="C482" s="518" t="str">
        <f t="array" ref="C482">IFERROR(IF(INDEX('Disaggregation Records'!$E$95:$E$183,MATCH(RIGHT(Z482,255),RIGHT('Disaggregation Records'!$D$95:$D$183,255),0))=0,"",INDEX('Disaggregation Records'!$E$95:$E$183,MATCH(RIGHT(Z482,255),RIGHT('Disaggregation Records'!$D$95:$D$183,255),0))),"")</f>
        <v/>
      </c>
      <c r="D482" s="518" t="str">
        <f t="array" ref="D482">IFERROR(IF(INDEX('Disaggregation Records'!$F$95:$F$183,MATCH(RIGHT(Z482,255),RIGHT('Disaggregation Records'!$D$95:$D$183,255),0))=0,"",INDEX('Disaggregation Records'!$F$95:$F$183,MATCH(RIGHT(Z482,255),RIGHT('Disaggregation Records'!$D$95:$D$183,255),0))),"")</f>
        <v/>
      </c>
      <c r="E482" s="524" t="str">
        <f t="array" ref="E482">IFERROR(IF(INDEX('Disaggregation Data'!$K$315:$K$616,MATCH(RIGHT(X482,255),RIGHT('Disaggregation Data'!$J$315:$J$616,255),0))=0,"",INDEX('Disaggregation Data'!$K$315:$K$616,MATCH(RIGHT(X482,255),RIGHT('Disaggregation Data'!J$315:$J$616,255),0))),"")</f>
        <v/>
      </c>
      <c r="F482" s="525" t="str">
        <f t="array" ref="F482">IFERROR(IF(INDEX('Disaggregation Data'!$L$315:$L$616,MATCH(RIGHT(X482,255),RIGHT('Disaggregation Data'!$J$315:$J$616,255),0))=0,"",INDEX('Disaggregation Data'!$L$315:$L$616,MATCH(RIGHT(X482,255),RIGHT('Disaggregation Data'!J$315:$J$616,255),0))),"")</f>
        <v/>
      </c>
      <c r="G482" s="526" t="str">
        <f t="array" ref="G482">IFERROR(IF(INDEX('Disaggregation Data'!$M$315:$M$616,MATCH(RIGHT(X482,255),RIGHT('Disaggregation Data'!$J$315:$J$616,255),0))=0,(E482/F482)*100,INDEX('Disaggregation Data'!$M$315:$M$616,MATCH(RIGHT(X482,255),RIGHT('Disaggregation Data'!J$315:$J$616,255),0))),"")</f>
        <v/>
      </c>
      <c r="H482" s="425" t="str">
        <f t="array" ref="H482">IFERROR(IF(INDEX('Disaggregation Data'!$N$315:$N$616,MATCH(RIGHT(X482,255),RIGHT('Disaggregation Data'!$J$315:$J$616,255),0))=0,"",INDEX('Disaggregation Data'!$N$315:$N$616,MATCH(RIGHT(X482,255),RIGHT('Disaggregation Data'!J$315:$J$616,255),0))),"")</f>
        <v/>
      </c>
      <c r="I482" s="527"/>
      <c r="J482" s="527"/>
      <c r="K482" s="527"/>
      <c r="L482" s="527"/>
      <c r="M482" s="527"/>
      <c r="N482" s="527"/>
      <c r="O482" s="527"/>
      <c r="P482" s="527"/>
      <c r="Q482" s="527"/>
      <c r="R482" s="527"/>
      <c r="S482" s="527"/>
      <c r="T482" s="527"/>
      <c r="U482" s="425" t="str">
        <f t="array" ref="U482">IFERROR(IF(INDEX('Disaggregation Data'!$O$315:$O$616,MATCH(RIGHT(X482,255),RIGHT('Disaggregation Data'!$J$315:$J$616,255),0))=0,"",INDEX('Disaggregation Data'!$O$315:$O$616,MATCH(RIGHT(X482,255),RIGHT('Disaggregation Data'!J$315:$J$616,255),0))),"")</f>
        <v/>
      </c>
      <c r="V482" s="459" t="str">
        <f t="array" ref="V482">IFERROR(IF(INDEX('Disaggregation Data'!$P$315:$P$616,MATCH(RIGHT(X482,255),RIGHT('Disaggregation Data'!$J$315:$J$616,255),0))=0,"",INDEX('Disaggregation Data'!$P$315:$P$616,MATCH(RIGHT(X482,255),RIGHT('Disaggregation Data'!J$315:$J$616,255),0))),"")</f>
        <v/>
      </c>
      <c r="W482" s="521"/>
      <c r="X482" s="521" t="str">
        <f t="shared" si="32"/>
        <v/>
      </c>
      <c r="Y482" s="521">
        <f t="shared" si="33"/>
        <v>115</v>
      </c>
      <c r="Z482" s="521" t="str">
        <f t="shared" si="34"/>
        <v/>
      </c>
      <c r="AA482" s="521" t="b">
        <f t="shared" si="35"/>
        <v>0</v>
      </c>
      <c r="AB482" s="521" t="s">
        <v>1998</v>
      </c>
      <c r="AC482" s="521" t="str">
        <f t="array" ref="AC482">IFERROR(IF(INDEX('Disaggregation Records'!$G$95:$G$183,MATCH(RIGHT(Z482,255),RIGHT('Disaggregation Records'!$D$95:$D$183,255),0))=0,"",INDEX('Disaggregation Records'!$G$95:$G$183,MATCH(RIGHT(Z482,255),RIGHT('Disaggregation Records'!$D$95:$D$183,255),0))),"")</f>
        <v/>
      </c>
      <c r="AD482" s="521" t="s">
        <v>788</v>
      </c>
      <c r="AE482" s="184"/>
      <c r="AF482" s="523"/>
      <c r="AG482" s="523"/>
    </row>
    <row r="483" spans="1:33" ht="37.5" customHeight="1" x14ac:dyDescent="0.25">
      <c r="A483" s="465">
        <v>16</v>
      </c>
      <c r="B483" s="517" t="str">
        <f>IFERROR(VLOOKUP(A483,'Coverage Indicators - Section D'!$A$10:$Y$42,25,FALSE),"")</f>
        <v/>
      </c>
      <c r="C483" s="518" t="str">
        <f t="array" ref="C483">IFERROR(IF(INDEX('Disaggregation Records'!$E$95:$E$183,MATCH(RIGHT(Z483,255),RIGHT('Disaggregation Records'!$D$95:$D$183,255),0))=0,"",INDEX('Disaggregation Records'!$E$95:$E$183,MATCH(RIGHT(Z483,255),RIGHT('Disaggregation Records'!$D$95:$D$183,255),0))),"")</f>
        <v/>
      </c>
      <c r="D483" s="518" t="str">
        <f t="array" ref="D483">IFERROR(IF(INDEX('Disaggregation Records'!$F$95:$F$183,MATCH(RIGHT(Z483,255),RIGHT('Disaggregation Records'!$D$95:$D$183,255),0))=0,"",INDEX('Disaggregation Records'!$F$95:$F$183,MATCH(RIGHT(Z483,255),RIGHT('Disaggregation Records'!$D$95:$D$183,255),0))),"")</f>
        <v/>
      </c>
      <c r="E483" s="524" t="str">
        <f t="array" ref="E483">IFERROR(IF(INDEX('Disaggregation Data'!$K$315:$K$616,MATCH(RIGHT(X483,255),RIGHT('Disaggregation Data'!$J$315:$J$616,255),0))=0,"",INDEX('Disaggregation Data'!$K$315:$K$616,MATCH(RIGHT(X483,255),RIGHT('Disaggregation Data'!J$315:$J$616,255),0))),"")</f>
        <v/>
      </c>
      <c r="F483" s="525" t="str">
        <f t="array" ref="F483">IFERROR(IF(INDEX('Disaggregation Data'!$L$315:$L$616,MATCH(RIGHT(X483,255),RIGHT('Disaggregation Data'!$J$315:$J$616,255),0))=0,"",INDEX('Disaggregation Data'!$L$315:$L$616,MATCH(RIGHT(X483,255),RIGHT('Disaggregation Data'!J$315:$J$616,255),0))),"")</f>
        <v/>
      </c>
      <c r="G483" s="526" t="str">
        <f t="array" ref="G483">IFERROR(IF(INDEX('Disaggregation Data'!$M$315:$M$616,MATCH(RIGHT(X483,255),RIGHT('Disaggregation Data'!$J$315:$J$616,255),0))=0,(E483/F483)*100,INDEX('Disaggregation Data'!$M$315:$M$616,MATCH(RIGHT(X483,255),RIGHT('Disaggregation Data'!J$315:$J$616,255),0))),"")</f>
        <v/>
      </c>
      <c r="H483" s="425" t="str">
        <f t="array" ref="H483">IFERROR(IF(INDEX('Disaggregation Data'!$N$315:$N$616,MATCH(RIGHT(X483,255),RIGHT('Disaggregation Data'!$J$315:$J$616,255),0))=0,"",INDEX('Disaggregation Data'!$N$315:$N$616,MATCH(RIGHT(X483,255),RIGHT('Disaggregation Data'!J$315:$J$616,255),0))),"")</f>
        <v/>
      </c>
      <c r="I483" s="527"/>
      <c r="J483" s="527"/>
      <c r="K483" s="527"/>
      <c r="L483" s="527"/>
      <c r="M483" s="527"/>
      <c r="N483" s="527"/>
      <c r="O483" s="527"/>
      <c r="P483" s="527"/>
      <c r="Q483" s="527"/>
      <c r="R483" s="527"/>
      <c r="S483" s="527"/>
      <c r="T483" s="527"/>
      <c r="U483" s="425" t="str">
        <f t="array" ref="U483">IFERROR(IF(INDEX('Disaggregation Data'!$O$315:$O$616,MATCH(RIGHT(X483,255),RIGHT('Disaggregation Data'!$J$315:$J$616,255),0))=0,"",INDEX('Disaggregation Data'!$O$315:$O$616,MATCH(RIGHT(X483,255),RIGHT('Disaggregation Data'!J$315:$J$616,255),0))),"")</f>
        <v/>
      </c>
      <c r="V483" s="459" t="str">
        <f t="array" ref="V483">IFERROR(IF(INDEX('Disaggregation Data'!$P$315:$P$616,MATCH(RIGHT(X483,255),RIGHT('Disaggregation Data'!$J$315:$J$616,255),0))=0,"",INDEX('Disaggregation Data'!$P$315:$P$616,MATCH(RIGHT(X483,255),RIGHT('Disaggregation Data'!J$315:$J$616,255),0))),"")</f>
        <v/>
      </c>
      <c r="W483" s="521"/>
      <c r="X483" s="521" t="str">
        <f t="shared" si="32"/>
        <v/>
      </c>
      <c r="Y483" s="521">
        <f t="shared" si="33"/>
        <v>116</v>
      </c>
      <c r="Z483" s="521" t="str">
        <f t="shared" si="34"/>
        <v/>
      </c>
      <c r="AA483" s="521" t="b">
        <f t="shared" si="35"/>
        <v>0</v>
      </c>
      <c r="AB483" s="521" t="s">
        <v>1999</v>
      </c>
      <c r="AC483" s="521" t="str">
        <f t="array" ref="AC483">IFERROR(IF(INDEX('Disaggregation Records'!$G$95:$G$183,MATCH(RIGHT(Z483,255),RIGHT('Disaggregation Records'!$D$95:$D$183,255),0))=0,"",INDEX('Disaggregation Records'!$G$95:$G$183,MATCH(RIGHT(Z483,255),RIGHT('Disaggregation Records'!$D$95:$D$183,255),0))),"")</f>
        <v/>
      </c>
      <c r="AD483" s="521" t="s">
        <v>788</v>
      </c>
      <c r="AE483" s="184"/>
      <c r="AF483" s="523"/>
      <c r="AG483" s="523"/>
    </row>
    <row r="484" spans="1:33" ht="37.5" customHeight="1" x14ac:dyDescent="0.25">
      <c r="A484" s="465">
        <v>16</v>
      </c>
      <c r="B484" s="517" t="str">
        <f>IFERROR(VLOOKUP(A484,'Coverage Indicators - Section D'!$A$10:$Y$42,25,FALSE),"")</f>
        <v/>
      </c>
      <c r="C484" s="518" t="str">
        <f t="array" ref="C484">IFERROR(IF(INDEX('Disaggregation Records'!$E$95:$E$183,MATCH(RIGHT(Z484,255),RIGHT('Disaggregation Records'!$D$95:$D$183,255),0))=0,"",INDEX('Disaggregation Records'!$E$95:$E$183,MATCH(RIGHT(Z484,255),RIGHT('Disaggregation Records'!$D$95:$D$183,255),0))),"")</f>
        <v/>
      </c>
      <c r="D484" s="518" t="str">
        <f t="array" ref="D484">IFERROR(IF(INDEX('Disaggregation Records'!$F$95:$F$183,MATCH(RIGHT(Z484,255),RIGHT('Disaggregation Records'!$D$95:$D$183,255),0))=0,"",INDEX('Disaggregation Records'!$F$95:$F$183,MATCH(RIGHT(Z484,255),RIGHT('Disaggregation Records'!$D$95:$D$183,255),0))),"")</f>
        <v/>
      </c>
      <c r="E484" s="524" t="str">
        <f t="array" ref="E484">IFERROR(IF(INDEX('Disaggregation Data'!$K$315:$K$616,MATCH(RIGHT(X484,255),RIGHT('Disaggregation Data'!$J$315:$J$616,255),0))=0,"",INDEX('Disaggregation Data'!$K$315:$K$616,MATCH(RIGHT(X484,255),RIGHT('Disaggregation Data'!J$315:$J$616,255),0))),"")</f>
        <v/>
      </c>
      <c r="F484" s="525" t="str">
        <f t="array" ref="F484">IFERROR(IF(INDEX('Disaggregation Data'!$L$315:$L$616,MATCH(RIGHT(X484,255),RIGHT('Disaggregation Data'!$J$315:$J$616,255),0))=0,"",INDEX('Disaggregation Data'!$L$315:$L$616,MATCH(RIGHT(X484,255),RIGHT('Disaggregation Data'!J$315:$J$616,255),0))),"")</f>
        <v/>
      </c>
      <c r="G484" s="526" t="str">
        <f t="array" ref="G484">IFERROR(IF(INDEX('Disaggregation Data'!$M$315:$M$616,MATCH(RIGHT(X484,255),RIGHT('Disaggregation Data'!$J$315:$J$616,255),0))=0,(E484/F484)*100,INDEX('Disaggregation Data'!$M$315:$M$616,MATCH(RIGHT(X484,255),RIGHT('Disaggregation Data'!J$315:$J$616,255),0))),"")</f>
        <v/>
      </c>
      <c r="H484" s="425" t="str">
        <f t="array" ref="H484">IFERROR(IF(INDEX('Disaggregation Data'!$N$315:$N$616,MATCH(RIGHT(X484,255),RIGHT('Disaggregation Data'!$J$315:$J$616,255),0))=0,"",INDEX('Disaggregation Data'!$N$315:$N$616,MATCH(RIGHT(X484,255),RIGHT('Disaggregation Data'!J$315:$J$616,255),0))),"")</f>
        <v/>
      </c>
      <c r="I484" s="527"/>
      <c r="J484" s="527"/>
      <c r="K484" s="527"/>
      <c r="L484" s="527"/>
      <c r="M484" s="527"/>
      <c r="N484" s="527"/>
      <c r="O484" s="527"/>
      <c r="P484" s="527"/>
      <c r="Q484" s="527"/>
      <c r="R484" s="527"/>
      <c r="S484" s="527"/>
      <c r="T484" s="527"/>
      <c r="U484" s="425" t="str">
        <f t="array" ref="U484">IFERROR(IF(INDEX('Disaggregation Data'!$O$315:$O$616,MATCH(RIGHT(X484,255),RIGHT('Disaggregation Data'!$J$315:$J$616,255),0))=0,"",INDEX('Disaggregation Data'!$O$315:$O$616,MATCH(RIGHT(X484,255),RIGHT('Disaggregation Data'!J$315:$J$616,255),0))),"")</f>
        <v/>
      </c>
      <c r="V484" s="459" t="str">
        <f t="array" ref="V484">IFERROR(IF(INDEX('Disaggregation Data'!$P$315:$P$616,MATCH(RIGHT(X484,255),RIGHT('Disaggregation Data'!$J$315:$J$616,255),0))=0,"",INDEX('Disaggregation Data'!$P$315:$P$616,MATCH(RIGHT(X484,255),RIGHT('Disaggregation Data'!J$315:$J$616,255),0))),"")</f>
        <v/>
      </c>
      <c r="W484" s="521"/>
      <c r="X484" s="521" t="str">
        <f t="shared" si="32"/>
        <v/>
      </c>
      <c r="Y484" s="521">
        <f t="shared" si="33"/>
        <v>117</v>
      </c>
      <c r="Z484" s="521" t="str">
        <f t="shared" si="34"/>
        <v/>
      </c>
      <c r="AA484" s="521" t="b">
        <f t="shared" si="35"/>
        <v>0</v>
      </c>
      <c r="AB484" s="521" t="s">
        <v>2000</v>
      </c>
      <c r="AC484" s="521" t="str">
        <f t="array" ref="AC484">IFERROR(IF(INDEX('Disaggregation Records'!$G$95:$G$183,MATCH(RIGHT(Z484,255),RIGHT('Disaggregation Records'!$D$95:$D$183,255),0))=0,"",INDEX('Disaggregation Records'!$G$95:$G$183,MATCH(RIGHT(Z484,255),RIGHT('Disaggregation Records'!$D$95:$D$183,255),0))),"")</f>
        <v/>
      </c>
      <c r="AD484" s="521" t="s">
        <v>788</v>
      </c>
      <c r="AE484" s="184"/>
      <c r="AF484" s="523"/>
      <c r="AG484" s="523"/>
    </row>
    <row r="485" spans="1:33" ht="37.5" customHeight="1" x14ac:dyDescent="0.25">
      <c r="A485" s="465">
        <v>16</v>
      </c>
      <c r="B485" s="517" t="str">
        <f>IFERROR(VLOOKUP(A485,'Coverage Indicators - Section D'!$A$10:$Y$42,25,FALSE),"")</f>
        <v/>
      </c>
      <c r="C485" s="518" t="str">
        <f t="array" ref="C485">IFERROR(IF(INDEX('Disaggregation Records'!$E$95:$E$183,MATCH(RIGHT(Z485,255),RIGHT('Disaggregation Records'!$D$95:$D$183,255),0))=0,"",INDEX('Disaggregation Records'!$E$95:$E$183,MATCH(RIGHT(Z485,255),RIGHT('Disaggregation Records'!$D$95:$D$183,255),0))),"")</f>
        <v/>
      </c>
      <c r="D485" s="518" t="str">
        <f t="array" ref="D485">IFERROR(IF(INDEX('Disaggregation Records'!$F$95:$F$183,MATCH(RIGHT(Z485,255),RIGHT('Disaggregation Records'!$D$95:$D$183,255),0))=0,"",INDEX('Disaggregation Records'!$F$95:$F$183,MATCH(RIGHT(Z485,255),RIGHT('Disaggregation Records'!$D$95:$D$183,255),0))),"")</f>
        <v/>
      </c>
      <c r="E485" s="524" t="str">
        <f t="array" ref="E485">IFERROR(IF(INDEX('Disaggregation Data'!$K$315:$K$616,MATCH(RIGHT(X485,255),RIGHT('Disaggregation Data'!$J$315:$J$616,255),0))=0,"",INDEX('Disaggregation Data'!$K$315:$K$616,MATCH(RIGHT(X485,255),RIGHT('Disaggregation Data'!J$315:$J$616,255),0))),"")</f>
        <v/>
      </c>
      <c r="F485" s="525" t="str">
        <f t="array" ref="F485">IFERROR(IF(INDEX('Disaggregation Data'!$L$315:$L$616,MATCH(RIGHT(X485,255),RIGHT('Disaggregation Data'!$J$315:$J$616,255),0))=0,"",INDEX('Disaggregation Data'!$L$315:$L$616,MATCH(RIGHT(X485,255),RIGHT('Disaggregation Data'!J$315:$J$616,255),0))),"")</f>
        <v/>
      </c>
      <c r="G485" s="526" t="str">
        <f t="array" ref="G485">IFERROR(IF(INDEX('Disaggregation Data'!$M$315:$M$616,MATCH(RIGHT(X485,255),RIGHT('Disaggregation Data'!$J$315:$J$616,255),0))=0,(E485/F485)*100,INDEX('Disaggregation Data'!$M$315:$M$616,MATCH(RIGHT(X485,255),RIGHT('Disaggregation Data'!J$315:$J$616,255),0))),"")</f>
        <v/>
      </c>
      <c r="H485" s="425" t="str">
        <f t="array" ref="H485">IFERROR(IF(INDEX('Disaggregation Data'!$N$315:$N$616,MATCH(RIGHT(X485,255),RIGHT('Disaggregation Data'!$J$315:$J$616,255),0))=0,"",INDEX('Disaggregation Data'!$N$315:$N$616,MATCH(RIGHT(X485,255),RIGHT('Disaggregation Data'!J$315:$J$616,255),0))),"")</f>
        <v/>
      </c>
      <c r="I485" s="527"/>
      <c r="J485" s="527"/>
      <c r="K485" s="527"/>
      <c r="L485" s="527"/>
      <c r="M485" s="527"/>
      <c r="N485" s="527"/>
      <c r="O485" s="527"/>
      <c r="P485" s="527"/>
      <c r="Q485" s="527"/>
      <c r="R485" s="527"/>
      <c r="S485" s="527"/>
      <c r="T485" s="527"/>
      <c r="U485" s="425" t="str">
        <f t="array" ref="U485">IFERROR(IF(INDEX('Disaggregation Data'!$O$315:$O$616,MATCH(RIGHT(X485,255),RIGHT('Disaggregation Data'!$J$315:$J$616,255),0))=0,"",INDEX('Disaggregation Data'!$O$315:$O$616,MATCH(RIGHT(X485,255),RIGHT('Disaggregation Data'!J$315:$J$616,255),0))),"")</f>
        <v/>
      </c>
      <c r="V485" s="459" t="str">
        <f t="array" ref="V485">IFERROR(IF(INDEX('Disaggregation Data'!$P$315:$P$616,MATCH(RIGHT(X485,255),RIGHT('Disaggregation Data'!$J$315:$J$616,255),0))=0,"",INDEX('Disaggregation Data'!$P$315:$P$616,MATCH(RIGHT(X485,255),RIGHT('Disaggregation Data'!J$315:$J$616,255),0))),"")</f>
        <v/>
      </c>
      <c r="W485" s="521"/>
      <c r="X485" s="521" t="str">
        <f t="shared" si="32"/>
        <v/>
      </c>
      <c r="Y485" s="521">
        <f t="shared" si="33"/>
        <v>118</v>
      </c>
      <c r="Z485" s="521" t="str">
        <f t="shared" si="34"/>
        <v/>
      </c>
      <c r="AA485" s="521" t="b">
        <f t="shared" si="35"/>
        <v>0</v>
      </c>
      <c r="AB485" s="521" t="s">
        <v>2001</v>
      </c>
      <c r="AC485" s="521" t="str">
        <f t="array" ref="AC485">IFERROR(IF(INDEX('Disaggregation Records'!$G$95:$G$183,MATCH(RIGHT(Z485,255),RIGHT('Disaggregation Records'!$D$95:$D$183,255),0))=0,"",INDEX('Disaggregation Records'!$G$95:$G$183,MATCH(RIGHT(Z485,255),RIGHT('Disaggregation Records'!$D$95:$D$183,255),0))),"")</f>
        <v/>
      </c>
      <c r="AD485" s="521" t="s">
        <v>788</v>
      </c>
      <c r="AE485" s="184"/>
      <c r="AF485" s="523"/>
      <c r="AG485" s="523"/>
    </row>
    <row r="486" spans="1:33" ht="37.5" customHeight="1" x14ac:dyDescent="0.25">
      <c r="A486" s="465">
        <v>16</v>
      </c>
      <c r="B486" s="517" t="str">
        <f>IFERROR(VLOOKUP(A486,'Coverage Indicators - Section D'!$A$10:$Y$42,25,FALSE),"")</f>
        <v/>
      </c>
      <c r="C486" s="518" t="str">
        <f t="array" ref="C486">IFERROR(IF(INDEX('Disaggregation Records'!$E$95:$E$183,MATCH(RIGHT(Z486,255),RIGHT('Disaggregation Records'!$D$95:$D$183,255),0))=0,"",INDEX('Disaggregation Records'!$E$95:$E$183,MATCH(RIGHT(Z486,255),RIGHT('Disaggregation Records'!$D$95:$D$183,255),0))),"")</f>
        <v/>
      </c>
      <c r="D486" s="518" t="str">
        <f t="array" ref="D486">IFERROR(IF(INDEX('Disaggregation Records'!$F$95:$F$183,MATCH(RIGHT(Z486,255),RIGHT('Disaggregation Records'!$D$95:$D$183,255),0))=0,"",INDEX('Disaggregation Records'!$F$95:$F$183,MATCH(RIGHT(Z486,255),RIGHT('Disaggregation Records'!$D$95:$D$183,255),0))),"")</f>
        <v/>
      </c>
      <c r="E486" s="524" t="str">
        <f t="array" ref="E486">IFERROR(IF(INDEX('Disaggregation Data'!$K$315:$K$616,MATCH(RIGHT(X486,255),RIGHT('Disaggregation Data'!$J$315:$J$616,255),0))=0,"",INDEX('Disaggregation Data'!$K$315:$K$616,MATCH(RIGHT(X486,255),RIGHT('Disaggregation Data'!J$315:$J$616,255),0))),"")</f>
        <v/>
      </c>
      <c r="F486" s="525" t="str">
        <f t="array" ref="F486">IFERROR(IF(INDEX('Disaggregation Data'!$L$315:$L$616,MATCH(RIGHT(X486,255),RIGHT('Disaggregation Data'!$J$315:$J$616,255),0))=0,"",INDEX('Disaggregation Data'!$L$315:$L$616,MATCH(RIGHT(X486,255),RIGHT('Disaggregation Data'!J$315:$J$616,255),0))),"")</f>
        <v/>
      </c>
      <c r="G486" s="526" t="str">
        <f t="array" ref="G486">IFERROR(IF(INDEX('Disaggregation Data'!$M$315:$M$616,MATCH(RIGHT(X486,255),RIGHT('Disaggregation Data'!$J$315:$J$616,255),0))=0,(E486/F486)*100,INDEX('Disaggregation Data'!$M$315:$M$616,MATCH(RIGHT(X486,255),RIGHT('Disaggregation Data'!J$315:$J$616,255),0))),"")</f>
        <v/>
      </c>
      <c r="H486" s="425" t="str">
        <f t="array" ref="H486">IFERROR(IF(INDEX('Disaggregation Data'!$N$315:$N$616,MATCH(RIGHT(X486,255),RIGHT('Disaggregation Data'!$J$315:$J$616,255),0))=0,"",INDEX('Disaggregation Data'!$N$315:$N$616,MATCH(RIGHT(X486,255),RIGHT('Disaggregation Data'!J$315:$J$616,255),0))),"")</f>
        <v/>
      </c>
      <c r="I486" s="527"/>
      <c r="J486" s="527"/>
      <c r="K486" s="527"/>
      <c r="L486" s="527"/>
      <c r="M486" s="527"/>
      <c r="N486" s="527"/>
      <c r="O486" s="527"/>
      <c r="P486" s="527"/>
      <c r="Q486" s="527"/>
      <c r="R486" s="527"/>
      <c r="S486" s="527"/>
      <c r="T486" s="527"/>
      <c r="U486" s="425" t="str">
        <f t="array" ref="U486">IFERROR(IF(INDEX('Disaggregation Data'!$O$315:$O$616,MATCH(RIGHT(X486,255),RIGHT('Disaggregation Data'!$J$315:$J$616,255),0))=0,"",INDEX('Disaggregation Data'!$O$315:$O$616,MATCH(RIGHT(X486,255),RIGHT('Disaggregation Data'!J$315:$J$616,255),0))),"")</f>
        <v/>
      </c>
      <c r="V486" s="459" t="str">
        <f t="array" ref="V486">IFERROR(IF(INDEX('Disaggregation Data'!$P$315:$P$616,MATCH(RIGHT(X486,255),RIGHT('Disaggregation Data'!$J$315:$J$616,255),0))=0,"",INDEX('Disaggregation Data'!$P$315:$P$616,MATCH(RIGHT(X486,255),RIGHT('Disaggregation Data'!J$315:$J$616,255),0))),"")</f>
        <v/>
      </c>
      <c r="W486" s="521"/>
      <c r="X486" s="521" t="str">
        <f t="shared" si="32"/>
        <v/>
      </c>
      <c r="Y486" s="521">
        <f t="shared" si="33"/>
        <v>119</v>
      </c>
      <c r="Z486" s="521" t="str">
        <f t="shared" si="34"/>
        <v/>
      </c>
      <c r="AA486" s="521" t="b">
        <f t="shared" si="35"/>
        <v>0</v>
      </c>
      <c r="AB486" s="521" t="s">
        <v>2002</v>
      </c>
      <c r="AC486" s="521" t="str">
        <f t="array" ref="AC486">IFERROR(IF(INDEX('Disaggregation Records'!$G$95:$G$183,MATCH(RIGHT(Z486,255),RIGHT('Disaggregation Records'!$D$95:$D$183,255),0))=0,"",INDEX('Disaggregation Records'!$G$95:$G$183,MATCH(RIGHT(Z486,255),RIGHT('Disaggregation Records'!$D$95:$D$183,255),0))),"")</f>
        <v/>
      </c>
      <c r="AD486" s="521" t="s">
        <v>788</v>
      </c>
      <c r="AE486" s="184"/>
      <c r="AF486" s="523"/>
      <c r="AG486" s="523"/>
    </row>
    <row r="487" spans="1:33" ht="37.5" customHeight="1" x14ac:dyDescent="0.25">
      <c r="A487" s="465">
        <v>17</v>
      </c>
      <c r="B487" s="517" t="str">
        <f>IFERROR(VLOOKUP(A487,'Coverage Indicators - Section D'!$A$10:$Y$42,25,FALSE),"")</f>
        <v/>
      </c>
      <c r="C487" s="518" t="str">
        <f t="array" ref="C487">IFERROR(IF(INDEX('Disaggregation Records'!$E$95:$E$183,MATCH(RIGHT(Z487,255),RIGHT('Disaggregation Records'!$D$95:$D$183,255),0))=0,"",INDEX('Disaggregation Records'!$E$95:$E$183,MATCH(RIGHT(Z487,255),RIGHT('Disaggregation Records'!$D$95:$D$183,255),0))),"")</f>
        <v/>
      </c>
      <c r="D487" s="518" t="str">
        <f t="array" ref="D487">IFERROR(IF(INDEX('Disaggregation Records'!$F$95:$F$183,MATCH(RIGHT(Z487,255),RIGHT('Disaggregation Records'!$D$95:$D$183,255),0))=0,"",INDEX('Disaggregation Records'!$F$95:$F$183,MATCH(RIGHT(Z487,255),RIGHT('Disaggregation Records'!$D$95:$D$183,255),0))),"")</f>
        <v/>
      </c>
      <c r="E487" s="524" t="str">
        <f t="array" ref="E487">IFERROR(IF(INDEX('Disaggregation Data'!$K$315:$K$616,MATCH(RIGHT(X487,255),RIGHT('Disaggregation Data'!$J$315:$J$616,255),0))=0,"",INDEX('Disaggregation Data'!$K$315:$K$616,MATCH(RIGHT(X487,255),RIGHT('Disaggregation Data'!J$315:$J$616,255),0))),"")</f>
        <v/>
      </c>
      <c r="F487" s="525" t="str">
        <f t="array" ref="F487">IFERROR(IF(INDEX('Disaggregation Data'!$L$315:$L$616,MATCH(RIGHT(X487,255),RIGHT('Disaggregation Data'!$J$315:$J$616,255),0))=0,"",INDEX('Disaggregation Data'!$L$315:$L$616,MATCH(RIGHT(X487,255),RIGHT('Disaggregation Data'!J$315:$J$616,255),0))),"")</f>
        <v/>
      </c>
      <c r="G487" s="526" t="str">
        <f t="array" ref="G487">IFERROR(IF(INDEX('Disaggregation Data'!$M$315:$M$616,MATCH(RIGHT(X487,255),RIGHT('Disaggregation Data'!$J$315:$J$616,255),0))=0,(E487/F487)*100,INDEX('Disaggregation Data'!$M$315:$M$616,MATCH(RIGHT(X487,255),RIGHT('Disaggregation Data'!J$315:$J$616,255),0))),"")</f>
        <v/>
      </c>
      <c r="H487" s="425" t="str">
        <f t="array" ref="H487">IFERROR(IF(INDEX('Disaggregation Data'!$N$315:$N$616,MATCH(RIGHT(X487,255),RIGHT('Disaggregation Data'!$J$315:$J$616,255),0))=0,"",INDEX('Disaggregation Data'!$N$315:$N$616,MATCH(RIGHT(X487,255),RIGHT('Disaggregation Data'!J$315:$J$616,255),0))),"")</f>
        <v/>
      </c>
      <c r="I487" s="527"/>
      <c r="J487" s="527"/>
      <c r="K487" s="527"/>
      <c r="L487" s="527"/>
      <c r="M487" s="527"/>
      <c r="N487" s="527"/>
      <c r="O487" s="527"/>
      <c r="P487" s="527"/>
      <c r="Q487" s="527"/>
      <c r="R487" s="527"/>
      <c r="S487" s="527"/>
      <c r="T487" s="527"/>
      <c r="U487" s="425" t="str">
        <f t="array" ref="U487">IFERROR(IF(INDEX('Disaggregation Data'!$O$315:$O$616,MATCH(RIGHT(X487,255),RIGHT('Disaggregation Data'!$J$315:$J$616,255),0))=0,"",INDEX('Disaggregation Data'!$O$315:$O$616,MATCH(RIGHT(X487,255),RIGHT('Disaggregation Data'!J$315:$J$616,255),0))),"")</f>
        <v/>
      </c>
      <c r="V487" s="459" t="str">
        <f t="array" ref="V487">IFERROR(IF(INDEX('Disaggregation Data'!$P$315:$P$616,MATCH(RIGHT(X487,255),RIGHT('Disaggregation Data'!$J$315:$J$616,255),0))=0,"",INDEX('Disaggregation Data'!$P$315:$P$616,MATCH(RIGHT(X487,255),RIGHT('Disaggregation Data'!J$315:$J$616,255),0))),"")</f>
        <v/>
      </c>
      <c r="W487" s="521"/>
      <c r="X487" s="521" t="str">
        <f t="shared" si="32"/>
        <v/>
      </c>
      <c r="Y487" s="521">
        <f t="shared" si="33"/>
        <v>120</v>
      </c>
      <c r="Z487" s="521" t="str">
        <f t="shared" si="34"/>
        <v/>
      </c>
      <c r="AA487" s="521" t="b">
        <f t="shared" si="35"/>
        <v>0</v>
      </c>
      <c r="AB487" s="521" t="s">
        <v>2003</v>
      </c>
      <c r="AC487" s="521" t="str">
        <f t="array" ref="AC487">IFERROR(IF(INDEX('Disaggregation Records'!$G$95:$G$183,MATCH(RIGHT(Z487,255),RIGHT('Disaggregation Records'!$D$95:$D$183,255),0))=0,"",INDEX('Disaggregation Records'!$G$95:$G$183,MATCH(RIGHT(Z487,255),RIGHT('Disaggregation Records'!$D$95:$D$183,255),0))),"")</f>
        <v/>
      </c>
      <c r="AD487" s="521" t="s">
        <v>789</v>
      </c>
      <c r="AE487" s="184"/>
      <c r="AF487" s="523"/>
      <c r="AG487" s="523"/>
    </row>
    <row r="488" spans="1:33" ht="37.5" customHeight="1" x14ac:dyDescent="0.25">
      <c r="A488" s="465">
        <v>17</v>
      </c>
      <c r="B488" s="517" t="str">
        <f>IFERROR(VLOOKUP(A488,'Coverage Indicators - Section D'!$A$10:$Y$42,25,FALSE),"")</f>
        <v/>
      </c>
      <c r="C488" s="518" t="str">
        <f t="array" ref="C488">IFERROR(IF(INDEX('Disaggregation Records'!$E$95:$E$183,MATCH(RIGHT(Z488,255),RIGHT('Disaggregation Records'!$D$95:$D$183,255),0))=0,"",INDEX('Disaggregation Records'!$E$95:$E$183,MATCH(RIGHT(Z488,255),RIGHT('Disaggregation Records'!$D$95:$D$183,255),0))),"")</f>
        <v/>
      </c>
      <c r="D488" s="518" t="str">
        <f t="array" ref="D488">IFERROR(IF(INDEX('Disaggregation Records'!$F$95:$F$183,MATCH(RIGHT(Z488,255),RIGHT('Disaggregation Records'!$D$95:$D$183,255),0))=0,"",INDEX('Disaggregation Records'!$F$95:$F$183,MATCH(RIGHT(Z488,255),RIGHT('Disaggregation Records'!$D$95:$D$183,255),0))),"")</f>
        <v/>
      </c>
      <c r="E488" s="524" t="str">
        <f t="array" ref="E488">IFERROR(IF(INDEX('Disaggregation Data'!$K$315:$K$616,MATCH(RIGHT(X488,255),RIGHT('Disaggregation Data'!$J$315:$J$616,255),0))=0,"",INDEX('Disaggregation Data'!$K$315:$K$616,MATCH(RIGHT(X488,255),RIGHT('Disaggregation Data'!J$315:$J$616,255),0))),"")</f>
        <v/>
      </c>
      <c r="F488" s="525" t="str">
        <f t="array" ref="F488">IFERROR(IF(INDEX('Disaggregation Data'!$L$315:$L$616,MATCH(RIGHT(X488,255),RIGHT('Disaggregation Data'!$J$315:$J$616,255),0))=0,"",INDEX('Disaggregation Data'!$L$315:$L$616,MATCH(RIGHT(X488,255),RIGHT('Disaggregation Data'!J$315:$J$616,255),0))),"")</f>
        <v/>
      </c>
      <c r="G488" s="526" t="str">
        <f t="array" ref="G488">IFERROR(IF(INDEX('Disaggregation Data'!$M$315:$M$616,MATCH(RIGHT(X488,255),RIGHT('Disaggregation Data'!$J$315:$J$616,255),0))=0,(E488/F488)*100,INDEX('Disaggregation Data'!$M$315:$M$616,MATCH(RIGHT(X488,255),RIGHT('Disaggregation Data'!J$315:$J$616,255),0))),"")</f>
        <v/>
      </c>
      <c r="H488" s="425" t="str">
        <f t="array" ref="H488">IFERROR(IF(INDEX('Disaggregation Data'!$N$315:$N$616,MATCH(RIGHT(X488,255),RIGHT('Disaggregation Data'!$J$315:$J$616,255),0))=0,"",INDEX('Disaggregation Data'!$N$315:$N$616,MATCH(RIGHT(X488,255),RIGHT('Disaggregation Data'!J$315:$J$616,255),0))),"")</f>
        <v/>
      </c>
      <c r="I488" s="527"/>
      <c r="J488" s="527"/>
      <c r="K488" s="527"/>
      <c r="L488" s="527"/>
      <c r="M488" s="527"/>
      <c r="N488" s="527"/>
      <c r="O488" s="527"/>
      <c r="P488" s="527"/>
      <c r="Q488" s="527"/>
      <c r="R488" s="527"/>
      <c r="S488" s="527"/>
      <c r="T488" s="527"/>
      <c r="U488" s="425" t="str">
        <f t="array" ref="U488">IFERROR(IF(INDEX('Disaggregation Data'!$O$315:$O$616,MATCH(RIGHT(X488,255),RIGHT('Disaggregation Data'!$J$315:$J$616,255),0))=0,"",INDEX('Disaggregation Data'!$O$315:$O$616,MATCH(RIGHT(X488,255),RIGHT('Disaggregation Data'!J$315:$J$616,255),0))),"")</f>
        <v/>
      </c>
      <c r="V488" s="459" t="str">
        <f t="array" ref="V488">IFERROR(IF(INDEX('Disaggregation Data'!$P$315:$P$616,MATCH(RIGHT(X488,255),RIGHT('Disaggregation Data'!$J$315:$J$616,255),0))=0,"",INDEX('Disaggregation Data'!$P$315:$P$616,MATCH(RIGHT(X488,255),RIGHT('Disaggregation Data'!J$315:$J$616,255),0))),"")</f>
        <v/>
      </c>
      <c r="W488" s="521"/>
      <c r="X488" s="521" t="str">
        <f t="shared" si="32"/>
        <v/>
      </c>
      <c r="Y488" s="521">
        <f t="shared" si="33"/>
        <v>121</v>
      </c>
      <c r="Z488" s="521" t="str">
        <f t="shared" si="34"/>
        <v/>
      </c>
      <c r="AA488" s="521" t="b">
        <f t="shared" si="35"/>
        <v>0</v>
      </c>
      <c r="AB488" s="521" t="s">
        <v>2004</v>
      </c>
      <c r="AC488" s="521" t="str">
        <f t="array" ref="AC488">IFERROR(IF(INDEX('Disaggregation Records'!$G$95:$G$183,MATCH(RIGHT(Z488,255),RIGHT('Disaggregation Records'!$D$95:$D$183,255),0))=0,"",INDEX('Disaggregation Records'!$G$95:$G$183,MATCH(RIGHT(Z488,255),RIGHT('Disaggregation Records'!$D$95:$D$183,255),0))),"")</f>
        <v/>
      </c>
      <c r="AD488" s="521" t="s">
        <v>789</v>
      </c>
      <c r="AE488" s="184"/>
      <c r="AF488" s="523"/>
      <c r="AG488" s="523"/>
    </row>
    <row r="489" spans="1:33" ht="37.5" customHeight="1" x14ac:dyDescent="0.25">
      <c r="A489" s="465">
        <v>17</v>
      </c>
      <c r="B489" s="517" t="str">
        <f>IFERROR(VLOOKUP(A489,'Coverage Indicators - Section D'!$A$10:$Y$42,25,FALSE),"")</f>
        <v/>
      </c>
      <c r="C489" s="518" t="str">
        <f t="array" ref="C489">IFERROR(IF(INDEX('Disaggregation Records'!$E$95:$E$183,MATCH(RIGHT(Z489,255),RIGHT('Disaggregation Records'!$D$95:$D$183,255),0))=0,"",INDEX('Disaggregation Records'!$E$95:$E$183,MATCH(RIGHT(Z489,255),RIGHT('Disaggregation Records'!$D$95:$D$183,255),0))),"")</f>
        <v/>
      </c>
      <c r="D489" s="518" t="str">
        <f t="array" ref="D489">IFERROR(IF(INDEX('Disaggregation Records'!$F$95:$F$183,MATCH(RIGHT(Z489,255),RIGHT('Disaggregation Records'!$D$95:$D$183,255),0))=0,"",INDEX('Disaggregation Records'!$F$95:$F$183,MATCH(RIGHT(Z489,255),RIGHT('Disaggregation Records'!$D$95:$D$183,255),0))),"")</f>
        <v/>
      </c>
      <c r="E489" s="524" t="str">
        <f t="array" ref="E489">IFERROR(IF(INDEX('Disaggregation Data'!$K$315:$K$616,MATCH(RIGHT(X489,255),RIGHT('Disaggregation Data'!$J$315:$J$616,255),0))=0,"",INDEX('Disaggregation Data'!$K$315:$K$616,MATCH(RIGHT(X489,255),RIGHT('Disaggregation Data'!J$315:$J$616,255),0))),"")</f>
        <v/>
      </c>
      <c r="F489" s="525" t="str">
        <f t="array" ref="F489">IFERROR(IF(INDEX('Disaggregation Data'!$L$315:$L$616,MATCH(RIGHT(X489,255),RIGHT('Disaggregation Data'!$J$315:$J$616,255),0))=0,"",INDEX('Disaggregation Data'!$L$315:$L$616,MATCH(RIGHT(X489,255),RIGHT('Disaggregation Data'!J$315:$J$616,255),0))),"")</f>
        <v/>
      </c>
      <c r="G489" s="526" t="str">
        <f t="array" ref="G489">IFERROR(IF(INDEX('Disaggregation Data'!$M$315:$M$616,MATCH(RIGHT(X489,255),RIGHT('Disaggregation Data'!$J$315:$J$616,255),0))=0,(E489/F489)*100,INDEX('Disaggregation Data'!$M$315:$M$616,MATCH(RIGHT(X489,255),RIGHT('Disaggregation Data'!J$315:$J$616,255),0))),"")</f>
        <v/>
      </c>
      <c r="H489" s="425" t="str">
        <f t="array" ref="H489">IFERROR(IF(INDEX('Disaggregation Data'!$N$315:$N$616,MATCH(RIGHT(X489,255),RIGHT('Disaggregation Data'!$J$315:$J$616,255),0))=0,"",INDEX('Disaggregation Data'!$N$315:$N$616,MATCH(RIGHT(X489,255),RIGHT('Disaggregation Data'!J$315:$J$616,255),0))),"")</f>
        <v/>
      </c>
      <c r="I489" s="527"/>
      <c r="J489" s="527"/>
      <c r="K489" s="527"/>
      <c r="L489" s="527"/>
      <c r="M489" s="527"/>
      <c r="N489" s="527"/>
      <c r="O489" s="527"/>
      <c r="P489" s="527"/>
      <c r="Q489" s="527"/>
      <c r="R489" s="527"/>
      <c r="S489" s="527"/>
      <c r="T489" s="527"/>
      <c r="U489" s="425" t="str">
        <f t="array" ref="U489">IFERROR(IF(INDEX('Disaggregation Data'!$O$315:$O$616,MATCH(RIGHT(X489,255),RIGHT('Disaggregation Data'!$J$315:$J$616,255),0))=0,"",INDEX('Disaggregation Data'!$O$315:$O$616,MATCH(RIGHT(X489,255),RIGHT('Disaggregation Data'!J$315:$J$616,255),0))),"")</f>
        <v/>
      </c>
      <c r="V489" s="459" t="str">
        <f t="array" ref="V489">IFERROR(IF(INDEX('Disaggregation Data'!$P$315:$P$616,MATCH(RIGHT(X489,255),RIGHT('Disaggregation Data'!$J$315:$J$616,255),0))=0,"",INDEX('Disaggregation Data'!$P$315:$P$616,MATCH(RIGHT(X489,255),RIGHT('Disaggregation Data'!J$315:$J$616,255),0))),"")</f>
        <v/>
      </c>
      <c r="W489" s="521"/>
      <c r="X489" s="521" t="str">
        <f t="shared" si="32"/>
        <v/>
      </c>
      <c r="Y489" s="521">
        <f t="shared" si="33"/>
        <v>122</v>
      </c>
      <c r="Z489" s="521" t="str">
        <f t="shared" si="34"/>
        <v/>
      </c>
      <c r="AA489" s="521" t="b">
        <f t="shared" si="35"/>
        <v>0</v>
      </c>
      <c r="AB489" s="521" t="s">
        <v>2005</v>
      </c>
      <c r="AC489" s="521" t="str">
        <f t="array" ref="AC489">IFERROR(IF(INDEX('Disaggregation Records'!$G$95:$G$183,MATCH(RIGHT(Z489,255),RIGHT('Disaggregation Records'!$D$95:$D$183,255),0))=0,"",INDEX('Disaggregation Records'!$G$95:$G$183,MATCH(RIGHT(Z489,255),RIGHT('Disaggregation Records'!$D$95:$D$183,255),0))),"")</f>
        <v/>
      </c>
      <c r="AD489" s="521" t="s">
        <v>789</v>
      </c>
      <c r="AE489" s="184"/>
      <c r="AF489" s="523"/>
      <c r="AG489" s="523"/>
    </row>
    <row r="490" spans="1:33" ht="37.5" customHeight="1" x14ac:dyDescent="0.25">
      <c r="A490" s="465">
        <v>17</v>
      </c>
      <c r="B490" s="517" t="str">
        <f>IFERROR(VLOOKUP(A490,'Coverage Indicators - Section D'!$A$10:$Y$42,25,FALSE),"")</f>
        <v/>
      </c>
      <c r="C490" s="518" t="str">
        <f t="array" ref="C490">IFERROR(IF(INDEX('Disaggregation Records'!$E$95:$E$183,MATCH(RIGHT(Z490,255),RIGHT('Disaggregation Records'!$D$95:$D$183,255),0))=0,"",INDEX('Disaggregation Records'!$E$95:$E$183,MATCH(RIGHT(Z490,255),RIGHT('Disaggregation Records'!$D$95:$D$183,255),0))),"")</f>
        <v/>
      </c>
      <c r="D490" s="518" t="str">
        <f t="array" ref="D490">IFERROR(IF(INDEX('Disaggregation Records'!$F$95:$F$183,MATCH(RIGHT(Z490,255),RIGHT('Disaggregation Records'!$D$95:$D$183,255),0))=0,"",INDEX('Disaggregation Records'!$F$95:$F$183,MATCH(RIGHT(Z490,255),RIGHT('Disaggregation Records'!$D$95:$D$183,255),0))),"")</f>
        <v/>
      </c>
      <c r="E490" s="524" t="str">
        <f t="array" ref="E490">IFERROR(IF(INDEX('Disaggregation Data'!$K$315:$K$616,MATCH(RIGHT(X490,255),RIGHT('Disaggregation Data'!$J$315:$J$616,255),0))=0,"",INDEX('Disaggregation Data'!$K$315:$K$616,MATCH(RIGHT(X490,255),RIGHT('Disaggregation Data'!J$315:$J$616,255),0))),"")</f>
        <v/>
      </c>
      <c r="F490" s="525" t="str">
        <f t="array" ref="F490">IFERROR(IF(INDEX('Disaggregation Data'!$L$315:$L$616,MATCH(RIGHT(X490,255),RIGHT('Disaggregation Data'!$J$315:$J$616,255),0))=0,"",INDEX('Disaggregation Data'!$L$315:$L$616,MATCH(RIGHT(X490,255),RIGHT('Disaggregation Data'!J$315:$J$616,255),0))),"")</f>
        <v/>
      </c>
      <c r="G490" s="526" t="str">
        <f t="array" ref="G490">IFERROR(IF(INDEX('Disaggregation Data'!$M$315:$M$616,MATCH(RIGHT(X490,255),RIGHT('Disaggregation Data'!$J$315:$J$616,255),0))=0,(E490/F490)*100,INDEX('Disaggregation Data'!$M$315:$M$616,MATCH(RIGHT(X490,255),RIGHT('Disaggregation Data'!J$315:$J$616,255),0))),"")</f>
        <v/>
      </c>
      <c r="H490" s="425" t="str">
        <f t="array" ref="H490">IFERROR(IF(INDEX('Disaggregation Data'!$N$315:$N$616,MATCH(RIGHT(X490,255),RIGHT('Disaggregation Data'!$J$315:$J$616,255),0))=0,"",INDEX('Disaggregation Data'!$N$315:$N$616,MATCH(RIGHT(X490,255),RIGHT('Disaggregation Data'!J$315:$J$616,255),0))),"")</f>
        <v/>
      </c>
      <c r="I490" s="527"/>
      <c r="J490" s="527"/>
      <c r="K490" s="527"/>
      <c r="L490" s="527"/>
      <c r="M490" s="527"/>
      <c r="N490" s="527"/>
      <c r="O490" s="527"/>
      <c r="P490" s="527"/>
      <c r="Q490" s="527"/>
      <c r="R490" s="527"/>
      <c r="S490" s="527"/>
      <c r="T490" s="527"/>
      <c r="U490" s="425" t="str">
        <f t="array" ref="U490">IFERROR(IF(INDEX('Disaggregation Data'!$O$315:$O$616,MATCH(RIGHT(X490,255),RIGHT('Disaggregation Data'!$J$315:$J$616,255),0))=0,"",INDEX('Disaggregation Data'!$O$315:$O$616,MATCH(RIGHT(X490,255),RIGHT('Disaggregation Data'!J$315:$J$616,255),0))),"")</f>
        <v/>
      </c>
      <c r="V490" s="459" t="str">
        <f t="array" ref="V490">IFERROR(IF(INDEX('Disaggregation Data'!$P$315:$P$616,MATCH(RIGHT(X490,255),RIGHT('Disaggregation Data'!$J$315:$J$616,255),0))=0,"",INDEX('Disaggregation Data'!$P$315:$P$616,MATCH(RIGHT(X490,255),RIGHT('Disaggregation Data'!J$315:$J$616,255),0))),"")</f>
        <v/>
      </c>
      <c r="W490" s="521"/>
      <c r="X490" s="521" t="str">
        <f t="shared" si="32"/>
        <v/>
      </c>
      <c r="Y490" s="521">
        <f t="shared" si="33"/>
        <v>123</v>
      </c>
      <c r="Z490" s="521" t="str">
        <f t="shared" si="34"/>
        <v/>
      </c>
      <c r="AA490" s="521" t="b">
        <f t="shared" si="35"/>
        <v>0</v>
      </c>
      <c r="AB490" s="521" t="s">
        <v>2006</v>
      </c>
      <c r="AC490" s="521" t="str">
        <f t="array" ref="AC490">IFERROR(IF(INDEX('Disaggregation Records'!$G$95:$G$183,MATCH(RIGHT(Z490,255),RIGHT('Disaggregation Records'!$D$95:$D$183,255),0))=0,"",INDEX('Disaggregation Records'!$G$95:$G$183,MATCH(RIGHT(Z490,255),RIGHT('Disaggregation Records'!$D$95:$D$183,255),0))),"")</f>
        <v/>
      </c>
      <c r="AD490" s="521" t="s">
        <v>789</v>
      </c>
      <c r="AE490" s="184"/>
      <c r="AF490" s="523"/>
      <c r="AG490" s="523"/>
    </row>
    <row r="491" spans="1:33" ht="37.5" customHeight="1" x14ac:dyDescent="0.25">
      <c r="A491" s="465">
        <v>17</v>
      </c>
      <c r="B491" s="517" t="str">
        <f>IFERROR(VLOOKUP(A491,'Coverage Indicators - Section D'!$A$10:$Y$42,25,FALSE),"")</f>
        <v/>
      </c>
      <c r="C491" s="518" t="str">
        <f t="array" ref="C491">IFERROR(IF(INDEX('Disaggregation Records'!$E$95:$E$183,MATCH(RIGHT(Z491,255),RIGHT('Disaggregation Records'!$D$95:$D$183,255),0))=0,"",INDEX('Disaggregation Records'!$E$95:$E$183,MATCH(RIGHT(Z491,255),RIGHT('Disaggregation Records'!$D$95:$D$183,255),0))),"")</f>
        <v/>
      </c>
      <c r="D491" s="518" t="str">
        <f t="array" ref="D491">IFERROR(IF(INDEX('Disaggregation Records'!$F$95:$F$183,MATCH(RIGHT(Z491,255),RIGHT('Disaggregation Records'!$D$95:$D$183,255),0))=0,"",INDEX('Disaggregation Records'!$F$95:$F$183,MATCH(RIGHT(Z491,255),RIGHT('Disaggregation Records'!$D$95:$D$183,255),0))),"")</f>
        <v/>
      </c>
      <c r="E491" s="524" t="str">
        <f t="array" ref="E491">IFERROR(IF(INDEX('Disaggregation Data'!$K$315:$K$616,MATCH(RIGHT(X491,255),RIGHT('Disaggregation Data'!$J$315:$J$616,255),0))=0,"",INDEX('Disaggregation Data'!$K$315:$K$616,MATCH(RIGHT(X491,255),RIGHT('Disaggregation Data'!J$315:$J$616,255),0))),"")</f>
        <v/>
      </c>
      <c r="F491" s="525" t="str">
        <f t="array" ref="F491">IFERROR(IF(INDEX('Disaggregation Data'!$L$315:$L$616,MATCH(RIGHT(X491,255),RIGHT('Disaggregation Data'!$J$315:$J$616,255),0))=0,"",INDEX('Disaggregation Data'!$L$315:$L$616,MATCH(RIGHT(X491,255),RIGHT('Disaggregation Data'!J$315:$J$616,255),0))),"")</f>
        <v/>
      </c>
      <c r="G491" s="526" t="str">
        <f t="array" ref="G491">IFERROR(IF(INDEX('Disaggregation Data'!$M$315:$M$616,MATCH(RIGHT(X491,255),RIGHT('Disaggregation Data'!$J$315:$J$616,255),0))=0,(E491/F491)*100,INDEX('Disaggregation Data'!$M$315:$M$616,MATCH(RIGHT(X491,255),RIGHT('Disaggregation Data'!J$315:$J$616,255),0))),"")</f>
        <v/>
      </c>
      <c r="H491" s="425" t="str">
        <f t="array" ref="H491">IFERROR(IF(INDEX('Disaggregation Data'!$N$315:$N$616,MATCH(RIGHT(X491,255),RIGHT('Disaggregation Data'!$J$315:$J$616,255),0))=0,"",INDEX('Disaggregation Data'!$N$315:$N$616,MATCH(RIGHT(X491,255),RIGHT('Disaggregation Data'!J$315:$J$616,255),0))),"")</f>
        <v/>
      </c>
      <c r="I491" s="527"/>
      <c r="J491" s="527"/>
      <c r="K491" s="527"/>
      <c r="L491" s="527"/>
      <c r="M491" s="527"/>
      <c r="N491" s="527"/>
      <c r="O491" s="527"/>
      <c r="P491" s="527"/>
      <c r="Q491" s="527"/>
      <c r="R491" s="527"/>
      <c r="S491" s="527"/>
      <c r="T491" s="527"/>
      <c r="U491" s="425" t="str">
        <f t="array" ref="U491">IFERROR(IF(INDEX('Disaggregation Data'!$O$315:$O$616,MATCH(RIGHT(X491,255),RIGHT('Disaggregation Data'!$J$315:$J$616,255),0))=0,"",INDEX('Disaggregation Data'!$O$315:$O$616,MATCH(RIGHT(X491,255),RIGHT('Disaggregation Data'!J$315:$J$616,255),0))),"")</f>
        <v/>
      </c>
      <c r="V491" s="459" t="str">
        <f t="array" ref="V491">IFERROR(IF(INDEX('Disaggregation Data'!$P$315:$P$616,MATCH(RIGHT(X491,255),RIGHT('Disaggregation Data'!$J$315:$J$616,255),0))=0,"",INDEX('Disaggregation Data'!$P$315:$P$616,MATCH(RIGHT(X491,255),RIGHT('Disaggregation Data'!J$315:$J$616,255),0))),"")</f>
        <v/>
      </c>
      <c r="W491" s="521"/>
      <c r="X491" s="521" t="str">
        <f t="shared" si="32"/>
        <v/>
      </c>
      <c r="Y491" s="521">
        <f t="shared" si="33"/>
        <v>124</v>
      </c>
      <c r="Z491" s="521" t="str">
        <f t="shared" si="34"/>
        <v/>
      </c>
      <c r="AA491" s="521" t="b">
        <f t="shared" si="35"/>
        <v>0</v>
      </c>
      <c r="AB491" s="521" t="s">
        <v>2007</v>
      </c>
      <c r="AC491" s="521" t="str">
        <f t="array" ref="AC491">IFERROR(IF(INDEX('Disaggregation Records'!$G$95:$G$183,MATCH(RIGHT(Z491,255),RIGHT('Disaggregation Records'!$D$95:$D$183,255),0))=0,"",INDEX('Disaggregation Records'!$G$95:$G$183,MATCH(RIGHT(Z491,255),RIGHT('Disaggregation Records'!$D$95:$D$183,255),0))),"")</f>
        <v/>
      </c>
      <c r="AD491" s="521" t="s">
        <v>789</v>
      </c>
      <c r="AE491" s="184"/>
      <c r="AF491" s="523"/>
      <c r="AG491" s="523"/>
    </row>
    <row r="492" spans="1:33" ht="37.5" customHeight="1" x14ac:dyDescent="0.25">
      <c r="A492" s="465">
        <v>17</v>
      </c>
      <c r="B492" s="517" t="str">
        <f>IFERROR(VLOOKUP(A492,'Coverage Indicators - Section D'!$A$10:$Y$42,25,FALSE),"")</f>
        <v/>
      </c>
      <c r="C492" s="518" t="str">
        <f t="array" ref="C492">IFERROR(IF(INDEX('Disaggregation Records'!$E$95:$E$183,MATCH(RIGHT(Z492,255),RIGHT('Disaggregation Records'!$D$95:$D$183,255),0))=0,"",INDEX('Disaggregation Records'!$E$95:$E$183,MATCH(RIGHT(Z492,255),RIGHT('Disaggregation Records'!$D$95:$D$183,255),0))),"")</f>
        <v/>
      </c>
      <c r="D492" s="518" t="str">
        <f t="array" ref="D492">IFERROR(IF(INDEX('Disaggregation Records'!$F$95:$F$183,MATCH(RIGHT(Z492,255),RIGHT('Disaggregation Records'!$D$95:$D$183,255),0))=0,"",INDEX('Disaggregation Records'!$F$95:$F$183,MATCH(RIGHT(Z492,255),RIGHT('Disaggregation Records'!$D$95:$D$183,255),0))),"")</f>
        <v/>
      </c>
      <c r="E492" s="524" t="str">
        <f t="array" ref="E492">IFERROR(IF(INDEX('Disaggregation Data'!$K$315:$K$616,MATCH(RIGHT(X492,255),RIGHT('Disaggregation Data'!$J$315:$J$616,255),0))=0,"",INDEX('Disaggregation Data'!$K$315:$K$616,MATCH(RIGHT(X492,255),RIGHT('Disaggregation Data'!J$315:$J$616,255),0))),"")</f>
        <v/>
      </c>
      <c r="F492" s="525" t="str">
        <f t="array" ref="F492">IFERROR(IF(INDEX('Disaggregation Data'!$L$315:$L$616,MATCH(RIGHT(X492,255),RIGHT('Disaggregation Data'!$J$315:$J$616,255),0))=0,"",INDEX('Disaggregation Data'!$L$315:$L$616,MATCH(RIGHT(X492,255),RIGHT('Disaggregation Data'!J$315:$J$616,255),0))),"")</f>
        <v/>
      </c>
      <c r="G492" s="526" t="str">
        <f t="array" ref="G492">IFERROR(IF(INDEX('Disaggregation Data'!$M$315:$M$616,MATCH(RIGHT(X492,255),RIGHT('Disaggregation Data'!$J$315:$J$616,255),0))=0,(E492/F492)*100,INDEX('Disaggregation Data'!$M$315:$M$616,MATCH(RIGHT(X492,255),RIGHT('Disaggregation Data'!J$315:$J$616,255),0))),"")</f>
        <v/>
      </c>
      <c r="H492" s="425" t="str">
        <f t="array" ref="H492">IFERROR(IF(INDEX('Disaggregation Data'!$N$315:$N$616,MATCH(RIGHT(X492,255),RIGHT('Disaggregation Data'!$J$315:$J$616,255),0))=0,"",INDEX('Disaggregation Data'!$N$315:$N$616,MATCH(RIGHT(X492,255),RIGHT('Disaggregation Data'!J$315:$J$616,255),0))),"")</f>
        <v/>
      </c>
      <c r="I492" s="527"/>
      <c r="J492" s="527"/>
      <c r="K492" s="527"/>
      <c r="L492" s="527"/>
      <c r="M492" s="527"/>
      <c r="N492" s="527"/>
      <c r="O492" s="527"/>
      <c r="P492" s="527"/>
      <c r="Q492" s="527"/>
      <c r="R492" s="527"/>
      <c r="S492" s="527"/>
      <c r="T492" s="527"/>
      <c r="U492" s="425" t="str">
        <f t="array" ref="U492">IFERROR(IF(INDEX('Disaggregation Data'!$O$315:$O$616,MATCH(RIGHT(X492,255),RIGHT('Disaggregation Data'!$J$315:$J$616,255),0))=0,"",INDEX('Disaggregation Data'!$O$315:$O$616,MATCH(RIGHT(X492,255),RIGHT('Disaggregation Data'!J$315:$J$616,255),0))),"")</f>
        <v/>
      </c>
      <c r="V492" s="459" t="str">
        <f t="array" ref="V492">IFERROR(IF(INDEX('Disaggregation Data'!$P$315:$P$616,MATCH(RIGHT(X492,255),RIGHT('Disaggregation Data'!$J$315:$J$616,255),0))=0,"",INDEX('Disaggregation Data'!$P$315:$P$616,MATCH(RIGHT(X492,255),RIGHT('Disaggregation Data'!J$315:$J$616,255),0))),"")</f>
        <v/>
      </c>
      <c r="W492" s="521"/>
      <c r="X492" s="521" t="str">
        <f t="shared" si="32"/>
        <v/>
      </c>
      <c r="Y492" s="521">
        <f t="shared" si="33"/>
        <v>125</v>
      </c>
      <c r="Z492" s="521" t="str">
        <f t="shared" si="34"/>
        <v/>
      </c>
      <c r="AA492" s="521" t="b">
        <f t="shared" si="35"/>
        <v>0</v>
      </c>
      <c r="AB492" s="521" t="s">
        <v>2008</v>
      </c>
      <c r="AC492" s="521" t="str">
        <f t="array" ref="AC492">IFERROR(IF(INDEX('Disaggregation Records'!$G$95:$G$183,MATCH(RIGHT(Z492,255),RIGHT('Disaggregation Records'!$D$95:$D$183,255),0))=0,"",INDEX('Disaggregation Records'!$G$95:$G$183,MATCH(RIGHT(Z492,255),RIGHT('Disaggregation Records'!$D$95:$D$183,255),0))),"")</f>
        <v/>
      </c>
      <c r="AD492" s="521" t="s">
        <v>789</v>
      </c>
      <c r="AE492" s="184"/>
      <c r="AF492" s="523"/>
      <c r="AG492" s="523"/>
    </row>
    <row r="493" spans="1:33" ht="37.5" customHeight="1" x14ac:dyDescent="0.25">
      <c r="A493" s="465">
        <v>17</v>
      </c>
      <c r="B493" s="517" t="str">
        <f>IFERROR(VLOOKUP(A493,'Coverage Indicators - Section D'!$A$10:$Y$42,25,FALSE),"")</f>
        <v/>
      </c>
      <c r="C493" s="518" t="str">
        <f t="array" ref="C493">IFERROR(IF(INDEX('Disaggregation Records'!$E$95:$E$183,MATCH(RIGHT(Z493,255),RIGHT('Disaggregation Records'!$D$95:$D$183,255),0))=0,"",INDEX('Disaggregation Records'!$E$95:$E$183,MATCH(RIGHT(Z493,255),RIGHT('Disaggregation Records'!$D$95:$D$183,255),0))),"")</f>
        <v/>
      </c>
      <c r="D493" s="518" t="str">
        <f t="array" ref="D493">IFERROR(IF(INDEX('Disaggregation Records'!$F$95:$F$183,MATCH(RIGHT(Z493,255),RIGHT('Disaggregation Records'!$D$95:$D$183,255),0))=0,"",INDEX('Disaggregation Records'!$F$95:$F$183,MATCH(RIGHT(Z493,255),RIGHT('Disaggregation Records'!$D$95:$D$183,255),0))),"")</f>
        <v/>
      </c>
      <c r="E493" s="524" t="str">
        <f t="array" ref="E493">IFERROR(IF(INDEX('Disaggregation Data'!$K$315:$K$616,MATCH(RIGHT(X493,255),RIGHT('Disaggregation Data'!$J$315:$J$616,255),0))=0,"",INDEX('Disaggregation Data'!$K$315:$K$616,MATCH(RIGHT(X493,255),RIGHT('Disaggregation Data'!J$315:$J$616,255),0))),"")</f>
        <v/>
      </c>
      <c r="F493" s="525" t="str">
        <f t="array" ref="F493">IFERROR(IF(INDEX('Disaggregation Data'!$L$315:$L$616,MATCH(RIGHT(X493,255),RIGHT('Disaggregation Data'!$J$315:$J$616,255),0))=0,"",INDEX('Disaggregation Data'!$L$315:$L$616,MATCH(RIGHT(X493,255),RIGHT('Disaggregation Data'!J$315:$J$616,255),0))),"")</f>
        <v/>
      </c>
      <c r="G493" s="526" t="str">
        <f t="array" ref="G493">IFERROR(IF(INDEX('Disaggregation Data'!$M$315:$M$616,MATCH(RIGHT(X493,255),RIGHT('Disaggregation Data'!$J$315:$J$616,255),0))=0,(E493/F493)*100,INDEX('Disaggregation Data'!$M$315:$M$616,MATCH(RIGHT(X493,255),RIGHT('Disaggregation Data'!J$315:$J$616,255),0))),"")</f>
        <v/>
      </c>
      <c r="H493" s="425" t="str">
        <f t="array" ref="H493">IFERROR(IF(INDEX('Disaggregation Data'!$N$315:$N$616,MATCH(RIGHT(X493,255),RIGHT('Disaggregation Data'!$J$315:$J$616,255),0))=0,"",INDEX('Disaggregation Data'!$N$315:$N$616,MATCH(RIGHT(X493,255),RIGHT('Disaggregation Data'!J$315:$J$616,255),0))),"")</f>
        <v/>
      </c>
      <c r="I493" s="527"/>
      <c r="J493" s="527"/>
      <c r="K493" s="527"/>
      <c r="L493" s="527"/>
      <c r="M493" s="527"/>
      <c r="N493" s="527"/>
      <c r="O493" s="527"/>
      <c r="P493" s="527"/>
      <c r="Q493" s="527"/>
      <c r="R493" s="527"/>
      <c r="S493" s="527"/>
      <c r="T493" s="527"/>
      <c r="U493" s="425" t="str">
        <f t="array" ref="U493">IFERROR(IF(INDEX('Disaggregation Data'!$O$315:$O$616,MATCH(RIGHT(X493,255),RIGHT('Disaggregation Data'!$J$315:$J$616,255),0))=0,"",INDEX('Disaggregation Data'!$O$315:$O$616,MATCH(RIGHT(X493,255),RIGHT('Disaggregation Data'!J$315:$J$616,255),0))),"")</f>
        <v/>
      </c>
      <c r="V493" s="459" t="str">
        <f t="array" ref="V493">IFERROR(IF(INDEX('Disaggregation Data'!$P$315:$P$616,MATCH(RIGHT(X493,255),RIGHT('Disaggregation Data'!$J$315:$J$616,255),0))=0,"",INDEX('Disaggregation Data'!$P$315:$P$616,MATCH(RIGHT(X493,255),RIGHT('Disaggregation Data'!J$315:$J$616,255),0))),"")</f>
        <v/>
      </c>
      <c r="W493" s="521"/>
      <c r="X493" s="521" t="str">
        <f t="shared" si="32"/>
        <v/>
      </c>
      <c r="Y493" s="521">
        <f t="shared" si="33"/>
        <v>126</v>
      </c>
      <c r="Z493" s="521" t="str">
        <f t="shared" si="34"/>
        <v/>
      </c>
      <c r="AA493" s="521" t="b">
        <f t="shared" si="35"/>
        <v>0</v>
      </c>
      <c r="AB493" s="521" t="s">
        <v>2009</v>
      </c>
      <c r="AC493" s="521" t="str">
        <f t="array" ref="AC493">IFERROR(IF(INDEX('Disaggregation Records'!$G$95:$G$183,MATCH(RIGHT(Z493,255),RIGHT('Disaggregation Records'!$D$95:$D$183,255),0))=0,"",INDEX('Disaggregation Records'!$G$95:$G$183,MATCH(RIGHT(Z493,255),RIGHT('Disaggregation Records'!$D$95:$D$183,255),0))),"")</f>
        <v/>
      </c>
      <c r="AD493" s="521" t="s">
        <v>789</v>
      </c>
      <c r="AE493" s="184"/>
      <c r="AF493" s="523"/>
      <c r="AG493" s="523"/>
    </row>
    <row r="494" spans="1:33" ht="37.5" customHeight="1" x14ac:dyDescent="0.25">
      <c r="A494" s="465">
        <v>17</v>
      </c>
      <c r="B494" s="517" t="str">
        <f>IFERROR(VLOOKUP(A494,'Coverage Indicators - Section D'!$A$10:$Y$42,25,FALSE),"")</f>
        <v/>
      </c>
      <c r="C494" s="518" t="str">
        <f t="array" ref="C494">IFERROR(IF(INDEX('Disaggregation Records'!$E$95:$E$183,MATCH(RIGHT(Z494,255),RIGHT('Disaggregation Records'!$D$95:$D$183,255),0))=0,"",INDEX('Disaggregation Records'!$E$95:$E$183,MATCH(RIGHT(Z494,255),RIGHT('Disaggregation Records'!$D$95:$D$183,255),0))),"")</f>
        <v/>
      </c>
      <c r="D494" s="518" t="str">
        <f t="array" ref="D494">IFERROR(IF(INDEX('Disaggregation Records'!$F$95:$F$183,MATCH(RIGHT(Z494,255),RIGHT('Disaggregation Records'!$D$95:$D$183,255),0))=0,"",INDEX('Disaggregation Records'!$F$95:$F$183,MATCH(RIGHT(Z494,255),RIGHT('Disaggregation Records'!$D$95:$D$183,255),0))),"")</f>
        <v/>
      </c>
      <c r="E494" s="524" t="str">
        <f t="array" ref="E494">IFERROR(IF(INDEX('Disaggregation Data'!$K$315:$K$616,MATCH(RIGHT(X494,255),RIGHT('Disaggregation Data'!$J$315:$J$616,255),0))=0,"",INDEX('Disaggregation Data'!$K$315:$K$616,MATCH(RIGHT(X494,255),RIGHT('Disaggregation Data'!J$315:$J$616,255),0))),"")</f>
        <v/>
      </c>
      <c r="F494" s="525" t="str">
        <f t="array" ref="F494">IFERROR(IF(INDEX('Disaggregation Data'!$L$315:$L$616,MATCH(RIGHT(X494,255),RIGHT('Disaggregation Data'!$J$315:$J$616,255),0))=0,"",INDEX('Disaggregation Data'!$L$315:$L$616,MATCH(RIGHT(X494,255),RIGHT('Disaggregation Data'!J$315:$J$616,255),0))),"")</f>
        <v/>
      </c>
      <c r="G494" s="526" t="str">
        <f t="array" ref="G494">IFERROR(IF(INDEX('Disaggregation Data'!$M$315:$M$616,MATCH(RIGHT(X494,255),RIGHT('Disaggregation Data'!$J$315:$J$616,255),0))=0,(E494/F494)*100,INDEX('Disaggregation Data'!$M$315:$M$616,MATCH(RIGHT(X494,255),RIGHT('Disaggregation Data'!J$315:$J$616,255),0))),"")</f>
        <v/>
      </c>
      <c r="H494" s="425" t="str">
        <f t="array" ref="H494">IFERROR(IF(INDEX('Disaggregation Data'!$N$315:$N$616,MATCH(RIGHT(X494,255),RIGHT('Disaggregation Data'!$J$315:$J$616,255),0))=0,"",INDEX('Disaggregation Data'!$N$315:$N$616,MATCH(RIGHT(X494,255),RIGHT('Disaggregation Data'!J$315:$J$616,255),0))),"")</f>
        <v/>
      </c>
      <c r="I494" s="527"/>
      <c r="J494" s="527"/>
      <c r="K494" s="527"/>
      <c r="L494" s="527"/>
      <c r="M494" s="527"/>
      <c r="N494" s="527"/>
      <c r="O494" s="527"/>
      <c r="P494" s="527"/>
      <c r="Q494" s="527"/>
      <c r="R494" s="527"/>
      <c r="S494" s="527"/>
      <c r="T494" s="527"/>
      <c r="U494" s="425" t="str">
        <f t="array" ref="U494">IFERROR(IF(INDEX('Disaggregation Data'!$O$315:$O$616,MATCH(RIGHT(X494,255),RIGHT('Disaggregation Data'!$J$315:$J$616,255),0))=0,"",INDEX('Disaggregation Data'!$O$315:$O$616,MATCH(RIGHT(X494,255),RIGHT('Disaggregation Data'!J$315:$J$616,255),0))),"")</f>
        <v/>
      </c>
      <c r="V494" s="459" t="str">
        <f t="array" ref="V494">IFERROR(IF(INDEX('Disaggregation Data'!$P$315:$P$616,MATCH(RIGHT(X494,255),RIGHT('Disaggregation Data'!$J$315:$J$616,255),0))=0,"",INDEX('Disaggregation Data'!$P$315:$P$616,MATCH(RIGHT(X494,255),RIGHT('Disaggregation Data'!J$315:$J$616,255),0))),"")</f>
        <v/>
      </c>
      <c r="W494" s="521"/>
      <c r="X494" s="521" t="str">
        <f t="shared" si="32"/>
        <v/>
      </c>
      <c r="Y494" s="521">
        <f t="shared" si="33"/>
        <v>127</v>
      </c>
      <c r="Z494" s="521" t="str">
        <f t="shared" si="34"/>
        <v/>
      </c>
      <c r="AA494" s="521" t="b">
        <f t="shared" si="35"/>
        <v>0</v>
      </c>
      <c r="AB494" s="521" t="s">
        <v>2010</v>
      </c>
      <c r="AC494" s="521" t="str">
        <f t="array" ref="AC494">IFERROR(IF(INDEX('Disaggregation Records'!$G$95:$G$183,MATCH(RIGHT(Z494,255),RIGHT('Disaggregation Records'!$D$95:$D$183,255),0))=0,"",INDEX('Disaggregation Records'!$G$95:$G$183,MATCH(RIGHT(Z494,255),RIGHT('Disaggregation Records'!$D$95:$D$183,255),0))),"")</f>
        <v/>
      </c>
      <c r="AD494" s="521" t="s">
        <v>789</v>
      </c>
      <c r="AE494" s="184"/>
      <c r="AF494" s="523"/>
      <c r="AG494" s="523"/>
    </row>
    <row r="495" spans="1:33" ht="37.5" customHeight="1" x14ac:dyDescent="0.25">
      <c r="A495" s="465">
        <v>17</v>
      </c>
      <c r="B495" s="517" t="str">
        <f>IFERROR(VLOOKUP(A495,'Coverage Indicators - Section D'!$A$10:$Y$42,25,FALSE),"")</f>
        <v/>
      </c>
      <c r="C495" s="518" t="str">
        <f t="array" ref="C495">IFERROR(IF(INDEX('Disaggregation Records'!$E$95:$E$183,MATCH(RIGHT(Z495,255),RIGHT('Disaggregation Records'!$D$95:$D$183,255),0))=0,"",INDEX('Disaggregation Records'!$E$95:$E$183,MATCH(RIGHT(Z495,255),RIGHT('Disaggregation Records'!$D$95:$D$183,255),0))),"")</f>
        <v/>
      </c>
      <c r="D495" s="518" t="str">
        <f t="array" ref="D495">IFERROR(IF(INDEX('Disaggregation Records'!$F$95:$F$183,MATCH(RIGHT(Z495,255),RIGHT('Disaggregation Records'!$D$95:$D$183,255),0))=0,"",INDEX('Disaggregation Records'!$F$95:$F$183,MATCH(RIGHT(Z495,255),RIGHT('Disaggregation Records'!$D$95:$D$183,255),0))),"")</f>
        <v/>
      </c>
      <c r="E495" s="524" t="str">
        <f t="array" ref="E495">IFERROR(IF(INDEX('Disaggregation Data'!$K$315:$K$616,MATCH(RIGHT(X495,255),RIGHT('Disaggregation Data'!$J$315:$J$616,255),0))=0,"",INDEX('Disaggregation Data'!$K$315:$K$616,MATCH(RIGHT(X495,255),RIGHT('Disaggregation Data'!J$315:$J$616,255),0))),"")</f>
        <v/>
      </c>
      <c r="F495" s="525" t="str">
        <f t="array" ref="F495">IFERROR(IF(INDEX('Disaggregation Data'!$L$315:$L$616,MATCH(RIGHT(X495,255),RIGHT('Disaggregation Data'!$J$315:$J$616,255),0))=0,"",INDEX('Disaggregation Data'!$L$315:$L$616,MATCH(RIGHT(X495,255),RIGHT('Disaggregation Data'!J$315:$J$616,255),0))),"")</f>
        <v/>
      </c>
      <c r="G495" s="526" t="str">
        <f t="array" ref="G495">IFERROR(IF(INDEX('Disaggregation Data'!$M$315:$M$616,MATCH(RIGHT(X495,255),RIGHT('Disaggregation Data'!$J$315:$J$616,255),0))=0,(E495/F495)*100,INDEX('Disaggregation Data'!$M$315:$M$616,MATCH(RIGHT(X495,255),RIGHT('Disaggregation Data'!J$315:$J$616,255),0))),"")</f>
        <v/>
      </c>
      <c r="H495" s="425" t="str">
        <f t="array" ref="H495">IFERROR(IF(INDEX('Disaggregation Data'!$N$315:$N$616,MATCH(RIGHT(X495,255),RIGHT('Disaggregation Data'!$J$315:$J$616,255),0))=0,"",INDEX('Disaggregation Data'!$N$315:$N$616,MATCH(RIGHT(X495,255),RIGHT('Disaggregation Data'!J$315:$J$616,255),0))),"")</f>
        <v/>
      </c>
      <c r="I495" s="527"/>
      <c r="J495" s="527"/>
      <c r="K495" s="527"/>
      <c r="L495" s="527"/>
      <c r="M495" s="527"/>
      <c r="N495" s="527"/>
      <c r="O495" s="527"/>
      <c r="P495" s="527"/>
      <c r="Q495" s="527"/>
      <c r="R495" s="527"/>
      <c r="S495" s="527"/>
      <c r="T495" s="527"/>
      <c r="U495" s="425" t="str">
        <f t="array" ref="U495">IFERROR(IF(INDEX('Disaggregation Data'!$O$315:$O$616,MATCH(RIGHT(X495,255),RIGHT('Disaggregation Data'!$J$315:$J$616,255),0))=0,"",INDEX('Disaggregation Data'!$O$315:$O$616,MATCH(RIGHT(X495,255),RIGHT('Disaggregation Data'!J$315:$J$616,255),0))),"")</f>
        <v/>
      </c>
      <c r="V495" s="459" t="str">
        <f t="array" ref="V495">IFERROR(IF(INDEX('Disaggregation Data'!$P$315:$P$616,MATCH(RIGHT(X495,255),RIGHT('Disaggregation Data'!$J$315:$J$616,255),0))=0,"",INDEX('Disaggregation Data'!$P$315:$P$616,MATCH(RIGHT(X495,255),RIGHT('Disaggregation Data'!J$315:$J$616,255),0))),"")</f>
        <v/>
      </c>
      <c r="W495" s="521"/>
      <c r="X495" s="521" t="str">
        <f t="shared" si="32"/>
        <v/>
      </c>
      <c r="Y495" s="521">
        <f t="shared" si="33"/>
        <v>128</v>
      </c>
      <c r="Z495" s="521" t="str">
        <f t="shared" si="34"/>
        <v/>
      </c>
      <c r="AA495" s="521" t="b">
        <f t="shared" si="35"/>
        <v>0</v>
      </c>
      <c r="AB495" s="521" t="s">
        <v>2011</v>
      </c>
      <c r="AC495" s="521" t="str">
        <f t="array" ref="AC495">IFERROR(IF(INDEX('Disaggregation Records'!$G$95:$G$183,MATCH(RIGHT(Z495,255),RIGHT('Disaggregation Records'!$D$95:$D$183,255),0))=0,"",INDEX('Disaggregation Records'!$G$95:$G$183,MATCH(RIGHT(Z495,255),RIGHT('Disaggregation Records'!$D$95:$D$183,255),0))),"")</f>
        <v/>
      </c>
      <c r="AD495" s="521" t="s">
        <v>789</v>
      </c>
      <c r="AE495" s="184"/>
      <c r="AF495" s="523"/>
      <c r="AG495" s="523"/>
    </row>
    <row r="496" spans="1:33" ht="37.5" customHeight="1" x14ac:dyDescent="0.25">
      <c r="A496" s="465">
        <v>17</v>
      </c>
      <c r="B496" s="517" t="str">
        <f>IFERROR(VLOOKUP(A496,'Coverage Indicators - Section D'!$A$10:$Y$42,25,FALSE),"")</f>
        <v/>
      </c>
      <c r="C496" s="518" t="str">
        <f t="array" ref="C496">IFERROR(IF(INDEX('Disaggregation Records'!$E$95:$E$183,MATCH(RIGHT(Z496,255),RIGHT('Disaggregation Records'!$D$95:$D$183,255),0))=0,"",INDEX('Disaggregation Records'!$E$95:$E$183,MATCH(RIGHT(Z496,255),RIGHT('Disaggregation Records'!$D$95:$D$183,255),0))),"")</f>
        <v/>
      </c>
      <c r="D496" s="518" t="str">
        <f t="array" ref="D496">IFERROR(IF(INDEX('Disaggregation Records'!$F$95:$F$183,MATCH(RIGHT(Z496,255),RIGHT('Disaggregation Records'!$D$95:$D$183,255),0))=0,"",INDEX('Disaggregation Records'!$F$95:$F$183,MATCH(RIGHT(Z496,255),RIGHT('Disaggregation Records'!$D$95:$D$183,255),0))),"")</f>
        <v/>
      </c>
      <c r="E496" s="524" t="str">
        <f t="array" ref="E496">IFERROR(IF(INDEX('Disaggregation Data'!$K$315:$K$616,MATCH(RIGHT(X496,255),RIGHT('Disaggregation Data'!$J$315:$J$616,255),0))=0,"",INDEX('Disaggregation Data'!$K$315:$K$616,MATCH(RIGHT(X496,255),RIGHT('Disaggregation Data'!J$315:$J$616,255),0))),"")</f>
        <v/>
      </c>
      <c r="F496" s="525" t="str">
        <f t="array" ref="F496">IFERROR(IF(INDEX('Disaggregation Data'!$L$315:$L$616,MATCH(RIGHT(X496,255),RIGHT('Disaggregation Data'!$J$315:$J$616,255),0))=0,"",INDEX('Disaggregation Data'!$L$315:$L$616,MATCH(RIGHT(X496,255),RIGHT('Disaggregation Data'!J$315:$J$616,255),0))),"")</f>
        <v/>
      </c>
      <c r="G496" s="526" t="str">
        <f t="array" ref="G496">IFERROR(IF(INDEX('Disaggregation Data'!$M$315:$M$616,MATCH(RIGHT(X496,255),RIGHT('Disaggregation Data'!$J$315:$J$616,255),0))=0,(E496/F496)*100,INDEX('Disaggregation Data'!$M$315:$M$616,MATCH(RIGHT(X496,255),RIGHT('Disaggregation Data'!J$315:$J$616,255),0))),"")</f>
        <v/>
      </c>
      <c r="H496" s="425" t="str">
        <f t="array" ref="H496">IFERROR(IF(INDEX('Disaggregation Data'!$N$315:$N$616,MATCH(RIGHT(X496,255),RIGHT('Disaggregation Data'!$J$315:$J$616,255),0))=0,"",INDEX('Disaggregation Data'!$N$315:$N$616,MATCH(RIGHT(X496,255),RIGHT('Disaggregation Data'!J$315:$J$616,255),0))),"")</f>
        <v/>
      </c>
      <c r="I496" s="527"/>
      <c r="J496" s="527"/>
      <c r="K496" s="527"/>
      <c r="L496" s="527"/>
      <c r="M496" s="527"/>
      <c r="N496" s="527"/>
      <c r="O496" s="527"/>
      <c r="P496" s="527"/>
      <c r="Q496" s="527"/>
      <c r="R496" s="527"/>
      <c r="S496" s="527"/>
      <c r="T496" s="527"/>
      <c r="U496" s="425" t="str">
        <f t="array" ref="U496">IFERROR(IF(INDEX('Disaggregation Data'!$O$315:$O$616,MATCH(RIGHT(X496,255),RIGHT('Disaggregation Data'!$J$315:$J$616,255),0))=0,"",INDEX('Disaggregation Data'!$O$315:$O$616,MATCH(RIGHT(X496,255),RIGHT('Disaggregation Data'!J$315:$J$616,255),0))),"")</f>
        <v/>
      </c>
      <c r="V496" s="459" t="str">
        <f t="array" ref="V496">IFERROR(IF(INDEX('Disaggregation Data'!$P$315:$P$616,MATCH(RIGHT(X496,255),RIGHT('Disaggregation Data'!$J$315:$J$616,255),0))=0,"",INDEX('Disaggregation Data'!$P$315:$P$616,MATCH(RIGHT(X496,255),RIGHT('Disaggregation Data'!J$315:$J$616,255),0))),"")</f>
        <v/>
      </c>
      <c r="W496" s="521"/>
      <c r="X496" s="521" t="str">
        <f t="shared" si="32"/>
        <v/>
      </c>
      <c r="Y496" s="521">
        <f t="shared" si="33"/>
        <v>129</v>
      </c>
      <c r="Z496" s="521" t="str">
        <f t="shared" si="34"/>
        <v/>
      </c>
      <c r="AA496" s="521" t="b">
        <f t="shared" si="35"/>
        <v>0</v>
      </c>
      <c r="AB496" s="521" t="s">
        <v>2012</v>
      </c>
      <c r="AC496" s="521" t="str">
        <f t="array" ref="AC496">IFERROR(IF(INDEX('Disaggregation Records'!$G$95:$G$183,MATCH(RIGHT(Z496,255),RIGHT('Disaggregation Records'!$D$95:$D$183,255),0))=0,"",INDEX('Disaggregation Records'!$G$95:$G$183,MATCH(RIGHT(Z496,255),RIGHT('Disaggregation Records'!$D$95:$D$183,255),0))),"")</f>
        <v/>
      </c>
      <c r="AD496" s="521" t="s">
        <v>789</v>
      </c>
      <c r="AE496" s="184"/>
      <c r="AF496" s="523"/>
      <c r="AG496" s="523"/>
    </row>
    <row r="497" spans="1:33" ht="37.5" customHeight="1" x14ac:dyDescent="0.25">
      <c r="A497" s="465">
        <v>18</v>
      </c>
      <c r="B497" s="517" t="str">
        <f>IFERROR(VLOOKUP(A497,'Coverage Indicators - Section D'!$A$10:$Y$42,25,FALSE),"")</f>
        <v/>
      </c>
      <c r="C497" s="518" t="str">
        <f t="array" ref="C497">IFERROR(IF(INDEX('Disaggregation Records'!$E$95:$E$183,MATCH(RIGHT(Z497,255),RIGHT('Disaggregation Records'!$D$95:$D$183,255),0))=0,"",INDEX('Disaggregation Records'!$E$95:$E$183,MATCH(RIGHT(Z497,255),RIGHT('Disaggregation Records'!$D$95:$D$183,255),0))),"")</f>
        <v/>
      </c>
      <c r="D497" s="518" t="str">
        <f t="array" ref="D497">IFERROR(IF(INDEX('Disaggregation Records'!$F$95:$F$183,MATCH(RIGHT(Z497,255),RIGHT('Disaggregation Records'!$D$95:$D$183,255),0))=0,"",INDEX('Disaggregation Records'!$F$95:$F$183,MATCH(RIGHT(Z497,255),RIGHT('Disaggregation Records'!$D$95:$D$183,255),0))),"")</f>
        <v/>
      </c>
      <c r="E497" s="524" t="str">
        <f t="array" ref="E497">IFERROR(IF(INDEX('Disaggregation Data'!$K$315:$K$616,MATCH(RIGHT(X497,255),RIGHT('Disaggregation Data'!$J$315:$J$616,255),0))=0,"",INDEX('Disaggregation Data'!$K$315:$K$616,MATCH(RIGHT(X497,255),RIGHT('Disaggregation Data'!J$315:$J$616,255),0))),"")</f>
        <v/>
      </c>
      <c r="F497" s="525" t="str">
        <f t="array" ref="F497">IFERROR(IF(INDEX('Disaggregation Data'!$L$315:$L$616,MATCH(RIGHT(X497,255),RIGHT('Disaggregation Data'!$J$315:$J$616,255),0))=0,"",INDEX('Disaggregation Data'!$L$315:$L$616,MATCH(RIGHT(X497,255),RIGHT('Disaggregation Data'!J$315:$J$616,255),0))),"")</f>
        <v/>
      </c>
      <c r="G497" s="526" t="str">
        <f t="array" ref="G497">IFERROR(IF(INDEX('Disaggregation Data'!$M$315:$M$616,MATCH(RIGHT(X497,255),RIGHT('Disaggregation Data'!$J$315:$J$616,255),0))=0,(E497/F497)*100,INDEX('Disaggregation Data'!$M$315:$M$616,MATCH(RIGHT(X497,255),RIGHT('Disaggregation Data'!J$315:$J$616,255),0))),"")</f>
        <v/>
      </c>
      <c r="H497" s="425" t="str">
        <f t="array" ref="H497">IFERROR(IF(INDEX('Disaggregation Data'!$N$315:$N$616,MATCH(RIGHT(X497,255),RIGHT('Disaggregation Data'!$J$315:$J$616,255),0))=0,"",INDEX('Disaggregation Data'!$N$315:$N$616,MATCH(RIGHT(X497,255),RIGHT('Disaggregation Data'!J$315:$J$616,255),0))),"")</f>
        <v/>
      </c>
      <c r="I497" s="527"/>
      <c r="J497" s="527"/>
      <c r="K497" s="527"/>
      <c r="L497" s="527"/>
      <c r="M497" s="527"/>
      <c r="N497" s="527"/>
      <c r="O497" s="527"/>
      <c r="P497" s="527"/>
      <c r="Q497" s="527"/>
      <c r="R497" s="527"/>
      <c r="S497" s="527"/>
      <c r="T497" s="527"/>
      <c r="U497" s="425" t="str">
        <f t="array" ref="U497">IFERROR(IF(INDEX('Disaggregation Data'!$O$315:$O$616,MATCH(RIGHT(X497,255),RIGHT('Disaggregation Data'!$J$315:$J$616,255),0))=0,"",INDEX('Disaggregation Data'!$O$315:$O$616,MATCH(RIGHT(X497,255),RIGHT('Disaggregation Data'!J$315:$J$616,255),0))),"")</f>
        <v/>
      </c>
      <c r="V497" s="459" t="str">
        <f t="array" ref="V497">IFERROR(IF(INDEX('Disaggregation Data'!$P$315:$P$616,MATCH(RIGHT(X497,255),RIGHT('Disaggregation Data'!$J$315:$J$616,255),0))=0,"",INDEX('Disaggregation Data'!$P$315:$P$616,MATCH(RIGHT(X497,255),RIGHT('Disaggregation Data'!J$315:$J$616,255),0))),"")</f>
        <v/>
      </c>
      <c r="W497" s="521"/>
      <c r="X497" s="521" t="str">
        <f t="shared" si="32"/>
        <v/>
      </c>
      <c r="Y497" s="521">
        <f t="shared" si="33"/>
        <v>130</v>
      </c>
      <c r="Z497" s="521" t="str">
        <f t="shared" si="34"/>
        <v/>
      </c>
      <c r="AA497" s="521" t="b">
        <f t="shared" si="35"/>
        <v>0</v>
      </c>
      <c r="AB497" s="521" t="s">
        <v>2013</v>
      </c>
      <c r="AC497" s="521" t="str">
        <f t="array" ref="AC497">IFERROR(IF(INDEX('Disaggregation Records'!$G$95:$G$183,MATCH(RIGHT(Z497,255),RIGHT('Disaggregation Records'!$D$95:$D$183,255),0))=0,"",INDEX('Disaggregation Records'!$G$95:$G$183,MATCH(RIGHT(Z497,255),RIGHT('Disaggregation Records'!$D$95:$D$183,255),0))),"")</f>
        <v/>
      </c>
      <c r="AD497" s="521" t="s">
        <v>790</v>
      </c>
      <c r="AE497" s="184"/>
      <c r="AF497" s="523"/>
      <c r="AG497" s="523"/>
    </row>
    <row r="498" spans="1:33" ht="37.5" customHeight="1" x14ac:dyDescent="0.25">
      <c r="A498" s="465">
        <v>18</v>
      </c>
      <c r="B498" s="517" t="str">
        <f>IFERROR(VLOOKUP(A498,'Coverage Indicators - Section D'!$A$10:$Y$42,25,FALSE),"")</f>
        <v/>
      </c>
      <c r="C498" s="518" t="str">
        <f t="array" ref="C498">IFERROR(IF(INDEX('Disaggregation Records'!$E$95:$E$183,MATCH(RIGHT(Z498,255),RIGHT('Disaggregation Records'!$D$95:$D$183,255),0))=0,"",INDEX('Disaggregation Records'!$E$95:$E$183,MATCH(RIGHT(Z498,255),RIGHT('Disaggregation Records'!$D$95:$D$183,255),0))),"")</f>
        <v/>
      </c>
      <c r="D498" s="518" t="str">
        <f t="array" ref="D498">IFERROR(IF(INDEX('Disaggregation Records'!$F$95:$F$183,MATCH(RIGHT(Z498,255),RIGHT('Disaggregation Records'!$D$95:$D$183,255),0))=0,"",INDEX('Disaggregation Records'!$F$95:$F$183,MATCH(RIGHT(Z498,255),RIGHT('Disaggregation Records'!$D$95:$D$183,255),0))),"")</f>
        <v/>
      </c>
      <c r="E498" s="524" t="str">
        <f t="array" ref="E498">IFERROR(IF(INDEX('Disaggregation Data'!$K$315:$K$616,MATCH(RIGHT(X498,255),RIGHT('Disaggregation Data'!$J$315:$J$616,255),0))=0,"",INDEX('Disaggregation Data'!$K$315:$K$616,MATCH(RIGHT(X498,255),RIGHT('Disaggregation Data'!J$315:$J$616,255),0))),"")</f>
        <v/>
      </c>
      <c r="F498" s="525" t="str">
        <f t="array" ref="F498">IFERROR(IF(INDEX('Disaggregation Data'!$L$315:$L$616,MATCH(RIGHT(X498,255),RIGHT('Disaggregation Data'!$J$315:$J$616,255),0))=0,"",INDEX('Disaggregation Data'!$L$315:$L$616,MATCH(RIGHT(X498,255),RIGHT('Disaggregation Data'!J$315:$J$616,255),0))),"")</f>
        <v/>
      </c>
      <c r="G498" s="526" t="str">
        <f t="array" ref="G498">IFERROR(IF(INDEX('Disaggregation Data'!$M$315:$M$616,MATCH(RIGHT(X498,255),RIGHT('Disaggregation Data'!$J$315:$J$616,255),0))=0,(E498/F498)*100,INDEX('Disaggregation Data'!$M$315:$M$616,MATCH(RIGHT(X498,255),RIGHT('Disaggregation Data'!J$315:$J$616,255),0))),"")</f>
        <v/>
      </c>
      <c r="H498" s="425" t="str">
        <f t="array" ref="H498">IFERROR(IF(INDEX('Disaggregation Data'!$N$315:$N$616,MATCH(RIGHT(X498,255),RIGHT('Disaggregation Data'!$J$315:$J$616,255),0))=0,"",INDEX('Disaggregation Data'!$N$315:$N$616,MATCH(RIGHT(X498,255),RIGHT('Disaggregation Data'!J$315:$J$616,255),0))),"")</f>
        <v/>
      </c>
      <c r="I498" s="527"/>
      <c r="J498" s="527"/>
      <c r="K498" s="527"/>
      <c r="L498" s="527"/>
      <c r="M498" s="527"/>
      <c r="N498" s="527"/>
      <c r="O498" s="527"/>
      <c r="P498" s="527"/>
      <c r="Q498" s="527"/>
      <c r="R498" s="527"/>
      <c r="S498" s="527"/>
      <c r="T498" s="527"/>
      <c r="U498" s="425" t="str">
        <f t="array" ref="U498">IFERROR(IF(INDEX('Disaggregation Data'!$O$315:$O$616,MATCH(RIGHT(X498,255),RIGHT('Disaggregation Data'!$J$315:$J$616,255),0))=0,"",INDEX('Disaggregation Data'!$O$315:$O$616,MATCH(RIGHT(X498,255),RIGHT('Disaggregation Data'!J$315:$J$616,255),0))),"")</f>
        <v/>
      </c>
      <c r="V498" s="459" t="str">
        <f t="array" ref="V498">IFERROR(IF(INDEX('Disaggregation Data'!$P$315:$P$616,MATCH(RIGHT(X498,255),RIGHT('Disaggregation Data'!$J$315:$J$616,255),0))=0,"",INDEX('Disaggregation Data'!$P$315:$P$616,MATCH(RIGHT(X498,255),RIGHT('Disaggregation Data'!J$315:$J$616,255),0))),"")</f>
        <v/>
      </c>
      <c r="W498" s="521"/>
      <c r="X498" s="521" t="str">
        <f t="shared" si="32"/>
        <v/>
      </c>
      <c r="Y498" s="521">
        <f t="shared" si="33"/>
        <v>131</v>
      </c>
      <c r="Z498" s="521" t="str">
        <f t="shared" si="34"/>
        <v/>
      </c>
      <c r="AA498" s="521" t="b">
        <f t="shared" si="35"/>
        <v>0</v>
      </c>
      <c r="AB498" s="521" t="s">
        <v>2014</v>
      </c>
      <c r="AC498" s="521" t="str">
        <f t="array" ref="AC498">IFERROR(IF(INDEX('Disaggregation Records'!$G$95:$G$183,MATCH(RIGHT(Z498,255),RIGHT('Disaggregation Records'!$D$95:$D$183,255),0))=0,"",INDEX('Disaggregation Records'!$G$95:$G$183,MATCH(RIGHT(Z498,255),RIGHT('Disaggregation Records'!$D$95:$D$183,255),0))),"")</f>
        <v/>
      </c>
      <c r="AD498" s="521" t="s">
        <v>790</v>
      </c>
      <c r="AE498" s="184"/>
      <c r="AF498" s="523"/>
      <c r="AG498" s="523"/>
    </row>
    <row r="499" spans="1:33" ht="37.5" customHeight="1" x14ac:dyDescent="0.25">
      <c r="A499" s="465">
        <v>18</v>
      </c>
      <c r="B499" s="517" t="str">
        <f>IFERROR(VLOOKUP(A499,'Coverage Indicators - Section D'!$A$10:$Y$42,25,FALSE),"")</f>
        <v/>
      </c>
      <c r="C499" s="518" t="str">
        <f t="array" ref="C499">IFERROR(IF(INDEX('Disaggregation Records'!$E$95:$E$183,MATCH(RIGHT(Z499,255),RIGHT('Disaggregation Records'!$D$95:$D$183,255),0))=0,"",INDEX('Disaggregation Records'!$E$95:$E$183,MATCH(RIGHT(Z499,255),RIGHT('Disaggregation Records'!$D$95:$D$183,255),0))),"")</f>
        <v/>
      </c>
      <c r="D499" s="518" t="str">
        <f t="array" ref="D499">IFERROR(IF(INDEX('Disaggregation Records'!$F$95:$F$183,MATCH(RIGHT(Z499,255),RIGHT('Disaggregation Records'!$D$95:$D$183,255),0))=0,"",INDEX('Disaggregation Records'!$F$95:$F$183,MATCH(RIGHT(Z499,255),RIGHT('Disaggregation Records'!$D$95:$D$183,255),0))),"")</f>
        <v/>
      </c>
      <c r="E499" s="524" t="str">
        <f t="array" ref="E499">IFERROR(IF(INDEX('Disaggregation Data'!$K$315:$K$616,MATCH(RIGHT(X499,255),RIGHT('Disaggregation Data'!$J$315:$J$616,255),0))=0,"",INDEX('Disaggregation Data'!$K$315:$K$616,MATCH(RIGHT(X499,255),RIGHT('Disaggregation Data'!J$315:$J$616,255),0))),"")</f>
        <v/>
      </c>
      <c r="F499" s="525" t="str">
        <f t="array" ref="F499">IFERROR(IF(INDEX('Disaggregation Data'!$L$315:$L$616,MATCH(RIGHT(X499,255),RIGHT('Disaggregation Data'!$J$315:$J$616,255),0))=0,"",INDEX('Disaggregation Data'!$L$315:$L$616,MATCH(RIGHT(X499,255),RIGHT('Disaggregation Data'!J$315:$J$616,255),0))),"")</f>
        <v/>
      </c>
      <c r="G499" s="526" t="str">
        <f t="array" ref="G499">IFERROR(IF(INDEX('Disaggregation Data'!$M$315:$M$616,MATCH(RIGHT(X499,255),RIGHT('Disaggregation Data'!$J$315:$J$616,255),0))=0,(E499/F499)*100,INDEX('Disaggregation Data'!$M$315:$M$616,MATCH(RIGHT(X499,255),RIGHT('Disaggregation Data'!J$315:$J$616,255),0))),"")</f>
        <v/>
      </c>
      <c r="H499" s="425" t="str">
        <f t="array" ref="H499">IFERROR(IF(INDEX('Disaggregation Data'!$N$315:$N$616,MATCH(RIGHT(X499,255),RIGHT('Disaggregation Data'!$J$315:$J$616,255),0))=0,"",INDEX('Disaggregation Data'!$N$315:$N$616,MATCH(RIGHT(X499,255),RIGHT('Disaggregation Data'!J$315:$J$616,255),0))),"")</f>
        <v/>
      </c>
      <c r="I499" s="527"/>
      <c r="J499" s="527"/>
      <c r="K499" s="527"/>
      <c r="L499" s="527"/>
      <c r="M499" s="527"/>
      <c r="N499" s="527"/>
      <c r="O499" s="527"/>
      <c r="P499" s="527"/>
      <c r="Q499" s="527"/>
      <c r="R499" s="527"/>
      <c r="S499" s="527"/>
      <c r="T499" s="527"/>
      <c r="U499" s="425" t="str">
        <f t="array" ref="U499">IFERROR(IF(INDEX('Disaggregation Data'!$O$315:$O$616,MATCH(RIGHT(X499,255),RIGHT('Disaggregation Data'!$J$315:$J$616,255),0))=0,"",INDEX('Disaggregation Data'!$O$315:$O$616,MATCH(RIGHT(X499,255),RIGHT('Disaggregation Data'!J$315:$J$616,255),0))),"")</f>
        <v/>
      </c>
      <c r="V499" s="459" t="str">
        <f t="array" ref="V499">IFERROR(IF(INDEX('Disaggregation Data'!$P$315:$P$616,MATCH(RIGHT(X499,255),RIGHT('Disaggregation Data'!$J$315:$J$616,255),0))=0,"",INDEX('Disaggregation Data'!$P$315:$P$616,MATCH(RIGHT(X499,255),RIGHT('Disaggregation Data'!J$315:$J$616,255),0))),"")</f>
        <v/>
      </c>
      <c r="W499" s="521"/>
      <c r="X499" s="521" t="str">
        <f t="shared" si="32"/>
        <v/>
      </c>
      <c r="Y499" s="521">
        <f t="shared" si="33"/>
        <v>132</v>
      </c>
      <c r="Z499" s="521" t="str">
        <f t="shared" si="34"/>
        <v/>
      </c>
      <c r="AA499" s="521" t="b">
        <f t="shared" si="35"/>
        <v>0</v>
      </c>
      <c r="AB499" s="521" t="s">
        <v>2015</v>
      </c>
      <c r="AC499" s="521" t="str">
        <f t="array" ref="AC499">IFERROR(IF(INDEX('Disaggregation Records'!$G$95:$G$183,MATCH(RIGHT(Z499,255),RIGHT('Disaggregation Records'!$D$95:$D$183,255),0))=0,"",INDEX('Disaggregation Records'!$G$95:$G$183,MATCH(RIGHT(Z499,255),RIGHT('Disaggregation Records'!$D$95:$D$183,255),0))),"")</f>
        <v/>
      </c>
      <c r="AD499" s="521" t="s">
        <v>790</v>
      </c>
      <c r="AE499" s="184"/>
      <c r="AF499" s="523"/>
      <c r="AG499" s="523"/>
    </row>
    <row r="500" spans="1:33" ht="37.5" customHeight="1" x14ac:dyDescent="0.25">
      <c r="A500" s="465">
        <v>18</v>
      </c>
      <c r="B500" s="517" t="str">
        <f>IFERROR(VLOOKUP(A500,'Coverage Indicators - Section D'!$A$10:$Y$42,25,FALSE),"")</f>
        <v/>
      </c>
      <c r="C500" s="518" t="str">
        <f t="array" ref="C500">IFERROR(IF(INDEX('Disaggregation Records'!$E$95:$E$183,MATCH(RIGHT(Z500,255),RIGHT('Disaggregation Records'!$D$95:$D$183,255),0))=0,"",INDEX('Disaggregation Records'!$E$95:$E$183,MATCH(RIGHT(Z500,255),RIGHT('Disaggregation Records'!$D$95:$D$183,255),0))),"")</f>
        <v/>
      </c>
      <c r="D500" s="518" t="str">
        <f t="array" ref="D500">IFERROR(IF(INDEX('Disaggregation Records'!$F$95:$F$183,MATCH(RIGHT(Z500,255),RIGHT('Disaggregation Records'!$D$95:$D$183,255),0))=0,"",INDEX('Disaggregation Records'!$F$95:$F$183,MATCH(RIGHT(Z500,255),RIGHT('Disaggregation Records'!$D$95:$D$183,255),0))),"")</f>
        <v/>
      </c>
      <c r="E500" s="524" t="str">
        <f t="array" ref="E500">IFERROR(IF(INDEX('Disaggregation Data'!$K$315:$K$616,MATCH(RIGHT(X500,255),RIGHT('Disaggregation Data'!$J$315:$J$616,255),0))=0,"",INDEX('Disaggregation Data'!$K$315:$K$616,MATCH(RIGHT(X500,255),RIGHT('Disaggregation Data'!J$315:$J$616,255),0))),"")</f>
        <v/>
      </c>
      <c r="F500" s="525" t="str">
        <f t="array" ref="F500">IFERROR(IF(INDEX('Disaggregation Data'!$L$315:$L$616,MATCH(RIGHT(X500,255),RIGHT('Disaggregation Data'!$J$315:$J$616,255),0))=0,"",INDEX('Disaggregation Data'!$L$315:$L$616,MATCH(RIGHT(X500,255),RIGHT('Disaggregation Data'!J$315:$J$616,255),0))),"")</f>
        <v/>
      </c>
      <c r="G500" s="526" t="str">
        <f t="array" ref="G500">IFERROR(IF(INDEX('Disaggregation Data'!$M$315:$M$616,MATCH(RIGHT(X500,255),RIGHT('Disaggregation Data'!$J$315:$J$616,255),0))=0,(E500/F500)*100,INDEX('Disaggregation Data'!$M$315:$M$616,MATCH(RIGHT(X500,255),RIGHT('Disaggregation Data'!J$315:$J$616,255),0))),"")</f>
        <v/>
      </c>
      <c r="H500" s="425" t="str">
        <f t="array" ref="H500">IFERROR(IF(INDEX('Disaggregation Data'!$N$315:$N$616,MATCH(RIGHT(X500,255),RIGHT('Disaggregation Data'!$J$315:$J$616,255),0))=0,"",INDEX('Disaggregation Data'!$N$315:$N$616,MATCH(RIGHT(X500,255),RIGHT('Disaggregation Data'!J$315:$J$616,255),0))),"")</f>
        <v/>
      </c>
      <c r="I500" s="527"/>
      <c r="J500" s="527"/>
      <c r="K500" s="527"/>
      <c r="L500" s="527"/>
      <c r="M500" s="527"/>
      <c r="N500" s="527"/>
      <c r="O500" s="527"/>
      <c r="P500" s="527"/>
      <c r="Q500" s="527"/>
      <c r="R500" s="527"/>
      <c r="S500" s="527"/>
      <c r="T500" s="527"/>
      <c r="U500" s="425" t="str">
        <f t="array" ref="U500">IFERROR(IF(INDEX('Disaggregation Data'!$O$315:$O$616,MATCH(RIGHT(X500,255),RIGHT('Disaggregation Data'!$J$315:$J$616,255),0))=0,"",INDEX('Disaggregation Data'!$O$315:$O$616,MATCH(RIGHT(X500,255),RIGHT('Disaggregation Data'!J$315:$J$616,255),0))),"")</f>
        <v/>
      </c>
      <c r="V500" s="459" t="str">
        <f t="array" ref="V500">IFERROR(IF(INDEX('Disaggregation Data'!$P$315:$P$616,MATCH(RIGHT(X500,255),RIGHT('Disaggregation Data'!$J$315:$J$616,255),0))=0,"",INDEX('Disaggregation Data'!$P$315:$P$616,MATCH(RIGHT(X500,255),RIGHT('Disaggregation Data'!J$315:$J$616,255),0))),"")</f>
        <v/>
      </c>
      <c r="W500" s="521"/>
      <c r="X500" s="521" t="str">
        <f t="shared" si="32"/>
        <v/>
      </c>
      <c r="Y500" s="521">
        <f t="shared" si="33"/>
        <v>133</v>
      </c>
      <c r="Z500" s="521" t="str">
        <f t="shared" si="34"/>
        <v/>
      </c>
      <c r="AA500" s="521" t="b">
        <f t="shared" si="35"/>
        <v>0</v>
      </c>
      <c r="AB500" s="521" t="s">
        <v>2016</v>
      </c>
      <c r="AC500" s="521" t="str">
        <f t="array" ref="AC500">IFERROR(IF(INDEX('Disaggregation Records'!$G$95:$G$183,MATCH(RIGHT(Z500,255),RIGHT('Disaggregation Records'!$D$95:$D$183,255),0))=0,"",INDEX('Disaggregation Records'!$G$95:$G$183,MATCH(RIGHT(Z500,255),RIGHT('Disaggregation Records'!$D$95:$D$183,255),0))),"")</f>
        <v/>
      </c>
      <c r="AD500" s="521" t="s">
        <v>790</v>
      </c>
      <c r="AE500" s="184"/>
      <c r="AF500" s="523"/>
      <c r="AG500" s="523"/>
    </row>
    <row r="501" spans="1:33" ht="37.5" customHeight="1" x14ac:dyDescent="0.25">
      <c r="A501" s="465">
        <v>18</v>
      </c>
      <c r="B501" s="517" t="str">
        <f>IFERROR(VLOOKUP(A501,'Coverage Indicators - Section D'!$A$10:$Y$42,25,FALSE),"")</f>
        <v/>
      </c>
      <c r="C501" s="518" t="str">
        <f t="array" ref="C501">IFERROR(IF(INDEX('Disaggregation Records'!$E$95:$E$183,MATCH(RIGHT(Z501,255),RIGHT('Disaggregation Records'!$D$95:$D$183,255),0))=0,"",INDEX('Disaggregation Records'!$E$95:$E$183,MATCH(RIGHT(Z501,255),RIGHT('Disaggregation Records'!$D$95:$D$183,255),0))),"")</f>
        <v/>
      </c>
      <c r="D501" s="518" t="str">
        <f t="array" ref="D501">IFERROR(IF(INDEX('Disaggregation Records'!$F$95:$F$183,MATCH(RIGHT(Z501,255),RIGHT('Disaggregation Records'!$D$95:$D$183,255),0))=0,"",INDEX('Disaggregation Records'!$F$95:$F$183,MATCH(RIGHT(Z501,255),RIGHT('Disaggregation Records'!$D$95:$D$183,255),0))),"")</f>
        <v/>
      </c>
      <c r="E501" s="524" t="str">
        <f t="array" ref="E501">IFERROR(IF(INDEX('Disaggregation Data'!$K$315:$K$616,MATCH(RIGHT(X501,255),RIGHT('Disaggregation Data'!$J$315:$J$616,255),0))=0,"",INDEX('Disaggregation Data'!$K$315:$K$616,MATCH(RIGHT(X501,255),RIGHT('Disaggregation Data'!J$315:$J$616,255),0))),"")</f>
        <v/>
      </c>
      <c r="F501" s="525" t="str">
        <f t="array" ref="F501">IFERROR(IF(INDEX('Disaggregation Data'!$L$315:$L$616,MATCH(RIGHT(X501,255),RIGHT('Disaggregation Data'!$J$315:$J$616,255),0))=0,"",INDEX('Disaggregation Data'!$L$315:$L$616,MATCH(RIGHT(X501,255),RIGHT('Disaggregation Data'!J$315:$J$616,255),0))),"")</f>
        <v/>
      </c>
      <c r="G501" s="526" t="str">
        <f t="array" ref="G501">IFERROR(IF(INDEX('Disaggregation Data'!$M$315:$M$616,MATCH(RIGHT(X501,255),RIGHT('Disaggregation Data'!$J$315:$J$616,255),0))=0,(E501/F501)*100,INDEX('Disaggregation Data'!$M$315:$M$616,MATCH(RIGHT(X501,255),RIGHT('Disaggregation Data'!J$315:$J$616,255),0))),"")</f>
        <v/>
      </c>
      <c r="H501" s="425" t="str">
        <f t="array" ref="H501">IFERROR(IF(INDEX('Disaggregation Data'!$N$315:$N$616,MATCH(RIGHT(X501,255),RIGHT('Disaggregation Data'!$J$315:$J$616,255),0))=0,"",INDEX('Disaggregation Data'!$N$315:$N$616,MATCH(RIGHT(X501,255),RIGHT('Disaggregation Data'!J$315:$J$616,255),0))),"")</f>
        <v/>
      </c>
      <c r="I501" s="527"/>
      <c r="J501" s="527"/>
      <c r="K501" s="527"/>
      <c r="L501" s="527"/>
      <c r="M501" s="527"/>
      <c r="N501" s="527"/>
      <c r="O501" s="527"/>
      <c r="P501" s="527"/>
      <c r="Q501" s="527"/>
      <c r="R501" s="527"/>
      <c r="S501" s="527"/>
      <c r="T501" s="527"/>
      <c r="U501" s="425" t="str">
        <f t="array" ref="U501">IFERROR(IF(INDEX('Disaggregation Data'!$O$315:$O$616,MATCH(RIGHT(X501,255),RIGHT('Disaggregation Data'!$J$315:$J$616,255),0))=0,"",INDEX('Disaggregation Data'!$O$315:$O$616,MATCH(RIGHT(X501,255),RIGHT('Disaggregation Data'!J$315:$J$616,255),0))),"")</f>
        <v/>
      </c>
      <c r="V501" s="459" t="str">
        <f t="array" ref="V501">IFERROR(IF(INDEX('Disaggregation Data'!$P$315:$P$616,MATCH(RIGHT(X501,255),RIGHT('Disaggregation Data'!$J$315:$J$616,255),0))=0,"",INDEX('Disaggregation Data'!$P$315:$P$616,MATCH(RIGHT(X501,255),RIGHT('Disaggregation Data'!J$315:$J$616,255),0))),"")</f>
        <v/>
      </c>
      <c r="W501" s="521"/>
      <c r="X501" s="521" t="str">
        <f t="shared" si="32"/>
        <v/>
      </c>
      <c r="Y501" s="521">
        <f t="shared" si="33"/>
        <v>134</v>
      </c>
      <c r="Z501" s="521" t="str">
        <f t="shared" si="34"/>
        <v/>
      </c>
      <c r="AA501" s="521" t="b">
        <f t="shared" si="35"/>
        <v>0</v>
      </c>
      <c r="AB501" s="521" t="s">
        <v>2017</v>
      </c>
      <c r="AC501" s="521" t="str">
        <f t="array" ref="AC501">IFERROR(IF(INDEX('Disaggregation Records'!$G$95:$G$183,MATCH(RIGHT(Z501,255),RIGHT('Disaggregation Records'!$D$95:$D$183,255),0))=0,"",INDEX('Disaggregation Records'!$G$95:$G$183,MATCH(RIGHT(Z501,255),RIGHT('Disaggregation Records'!$D$95:$D$183,255),0))),"")</f>
        <v/>
      </c>
      <c r="AD501" s="521" t="s">
        <v>790</v>
      </c>
      <c r="AE501" s="184"/>
      <c r="AF501" s="523"/>
      <c r="AG501" s="523"/>
    </row>
    <row r="502" spans="1:33" ht="37.5" customHeight="1" x14ac:dyDescent="0.25">
      <c r="A502" s="465">
        <v>18</v>
      </c>
      <c r="B502" s="517" t="str">
        <f>IFERROR(VLOOKUP(A502,'Coverage Indicators - Section D'!$A$10:$Y$42,25,FALSE),"")</f>
        <v/>
      </c>
      <c r="C502" s="518" t="str">
        <f t="array" ref="C502">IFERROR(IF(INDEX('Disaggregation Records'!$E$95:$E$183,MATCH(RIGHT(Z502,255),RIGHT('Disaggregation Records'!$D$95:$D$183,255),0))=0,"",INDEX('Disaggregation Records'!$E$95:$E$183,MATCH(RIGHT(Z502,255),RIGHT('Disaggregation Records'!$D$95:$D$183,255),0))),"")</f>
        <v/>
      </c>
      <c r="D502" s="518" t="str">
        <f t="array" ref="D502">IFERROR(IF(INDEX('Disaggregation Records'!$F$95:$F$183,MATCH(RIGHT(Z502,255),RIGHT('Disaggregation Records'!$D$95:$D$183,255),0))=0,"",INDEX('Disaggregation Records'!$F$95:$F$183,MATCH(RIGHT(Z502,255),RIGHT('Disaggregation Records'!$D$95:$D$183,255),0))),"")</f>
        <v/>
      </c>
      <c r="E502" s="524" t="str">
        <f t="array" ref="E502">IFERROR(IF(INDEX('Disaggregation Data'!$K$315:$K$616,MATCH(RIGHT(X502,255),RIGHT('Disaggregation Data'!$J$315:$J$616,255),0))=0,"",INDEX('Disaggregation Data'!$K$315:$K$616,MATCH(RIGHT(X502,255),RIGHT('Disaggregation Data'!J$315:$J$616,255),0))),"")</f>
        <v/>
      </c>
      <c r="F502" s="525" t="str">
        <f t="array" ref="F502">IFERROR(IF(INDEX('Disaggregation Data'!$L$315:$L$616,MATCH(RIGHT(X502,255),RIGHT('Disaggregation Data'!$J$315:$J$616,255),0))=0,"",INDEX('Disaggregation Data'!$L$315:$L$616,MATCH(RIGHT(X502,255),RIGHT('Disaggregation Data'!J$315:$J$616,255),0))),"")</f>
        <v/>
      </c>
      <c r="G502" s="526" t="str">
        <f t="array" ref="G502">IFERROR(IF(INDEX('Disaggregation Data'!$M$315:$M$616,MATCH(RIGHT(X502,255),RIGHT('Disaggregation Data'!$J$315:$J$616,255),0))=0,(E502/F502)*100,INDEX('Disaggregation Data'!$M$315:$M$616,MATCH(RIGHT(X502,255),RIGHT('Disaggregation Data'!J$315:$J$616,255),0))),"")</f>
        <v/>
      </c>
      <c r="H502" s="425" t="str">
        <f t="array" ref="H502">IFERROR(IF(INDEX('Disaggregation Data'!$N$315:$N$616,MATCH(RIGHT(X502,255),RIGHT('Disaggregation Data'!$J$315:$J$616,255),0))=0,"",INDEX('Disaggregation Data'!$N$315:$N$616,MATCH(RIGHT(X502,255),RIGHT('Disaggregation Data'!J$315:$J$616,255),0))),"")</f>
        <v/>
      </c>
      <c r="I502" s="527"/>
      <c r="J502" s="527"/>
      <c r="K502" s="527"/>
      <c r="L502" s="527"/>
      <c r="M502" s="527"/>
      <c r="N502" s="527"/>
      <c r="O502" s="527"/>
      <c r="P502" s="527"/>
      <c r="Q502" s="527"/>
      <c r="R502" s="527"/>
      <c r="S502" s="527"/>
      <c r="T502" s="527"/>
      <c r="U502" s="425" t="str">
        <f t="array" ref="U502">IFERROR(IF(INDEX('Disaggregation Data'!$O$315:$O$616,MATCH(RIGHT(X502,255),RIGHT('Disaggregation Data'!$J$315:$J$616,255),0))=0,"",INDEX('Disaggregation Data'!$O$315:$O$616,MATCH(RIGHT(X502,255),RIGHT('Disaggregation Data'!J$315:$J$616,255),0))),"")</f>
        <v/>
      </c>
      <c r="V502" s="459" t="str">
        <f t="array" ref="V502">IFERROR(IF(INDEX('Disaggregation Data'!$P$315:$P$616,MATCH(RIGHT(X502,255),RIGHT('Disaggregation Data'!$J$315:$J$616,255),0))=0,"",INDEX('Disaggregation Data'!$P$315:$P$616,MATCH(RIGHT(X502,255),RIGHT('Disaggregation Data'!J$315:$J$616,255),0))),"")</f>
        <v/>
      </c>
      <c r="W502" s="521"/>
      <c r="X502" s="521" t="str">
        <f t="shared" si="32"/>
        <v/>
      </c>
      <c r="Y502" s="521">
        <f t="shared" si="33"/>
        <v>135</v>
      </c>
      <c r="Z502" s="521" t="str">
        <f t="shared" si="34"/>
        <v/>
      </c>
      <c r="AA502" s="521" t="b">
        <f t="shared" si="35"/>
        <v>0</v>
      </c>
      <c r="AB502" s="521" t="s">
        <v>2018</v>
      </c>
      <c r="AC502" s="521" t="str">
        <f t="array" ref="AC502">IFERROR(IF(INDEX('Disaggregation Records'!$G$95:$G$183,MATCH(RIGHT(Z502,255),RIGHT('Disaggregation Records'!$D$95:$D$183,255),0))=0,"",INDEX('Disaggregation Records'!$G$95:$G$183,MATCH(RIGHT(Z502,255),RIGHT('Disaggregation Records'!$D$95:$D$183,255),0))),"")</f>
        <v/>
      </c>
      <c r="AD502" s="521" t="s">
        <v>790</v>
      </c>
      <c r="AE502" s="184"/>
      <c r="AF502" s="523"/>
      <c r="AG502" s="523"/>
    </row>
    <row r="503" spans="1:33" ht="37.5" customHeight="1" x14ac:dyDescent="0.25">
      <c r="A503" s="465">
        <v>18</v>
      </c>
      <c r="B503" s="517" t="str">
        <f>IFERROR(VLOOKUP(A503,'Coverage Indicators - Section D'!$A$10:$Y$42,25,FALSE),"")</f>
        <v/>
      </c>
      <c r="C503" s="518" t="str">
        <f t="array" ref="C503">IFERROR(IF(INDEX('Disaggregation Records'!$E$95:$E$183,MATCH(RIGHT(Z503,255),RIGHT('Disaggregation Records'!$D$95:$D$183,255),0))=0,"",INDEX('Disaggregation Records'!$E$95:$E$183,MATCH(RIGHT(Z503,255),RIGHT('Disaggregation Records'!$D$95:$D$183,255),0))),"")</f>
        <v/>
      </c>
      <c r="D503" s="518" t="str">
        <f t="array" ref="D503">IFERROR(IF(INDEX('Disaggregation Records'!$F$95:$F$183,MATCH(RIGHT(Z503,255),RIGHT('Disaggregation Records'!$D$95:$D$183,255),0))=0,"",INDEX('Disaggregation Records'!$F$95:$F$183,MATCH(RIGHT(Z503,255),RIGHT('Disaggregation Records'!$D$95:$D$183,255),0))),"")</f>
        <v/>
      </c>
      <c r="E503" s="524" t="str">
        <f t="array" ref="E503">IFERROR(IF(INDEX('Disaggregation Data'!$K$315:$K$616,MATCH(RIGHT(X503,255),RIGHT('Disaggregation Data'!$J$315:$J$616,255),0))=0,"",INDEX('Disaggregation Data'!$K$315:$K$616,MATCH(RIGHT(X503,255),RIGHT('Disaggregation Data'!J$315:$J$616,255),0))),"")</f>
        <v/>
      </c>
      <c r="F503" s="525" t="str">
        <f t="array" ref="F503">IFERROR(IF(INDEX('Disaggregation Data'!$L$315:$L$616,MATCH(RIGHT(X503,255),RIGHT('Disaggregation Data'!$J$315:$J$616,255),0))=0,"",INDEX('Disaggregation Data'!$L$315:$L$616,MATCH(RIGHT(X503,255),RIGHT('Disaggregation Data'!J$315:$J$616,255),0))),"")</f>
        <v/>
      </c>
      <c r="G503" s="526" t="str">
        <f t="array" ref="G503">IFERROR(IF(INDEX('Disaggregation Data'!$M$315:$M$616,MATCH(RIGHT(X503,255),RIGHT('Disaggregation Data'!$J$315:$J$616,255),0))=0,(E503/F503)*100,INDEX('Disaggregation Data'!$M$315:$M$616,MATCH(RIGHT(X503,255),RIGHT('Disaggregation Data'!J$315:$J$616,255),0))),"")</f>
        <v/>
      </c>
      <c r="H503" s="425" t="str">
        <f t="array" ref="H503">IFERROR(IF(INDEX('Disaggregation Data'!$N$315:$N$616,MATCH(RIGHT(X503,255),RIGHT('Disaggregation Data'!$J$315:$J$616,255),0))=0,"",INDEX('Disaggregation Data'!$N$315:$N$616,MATCH(RIGHT(X503,255),RIGHT('Disaggregation Data'!J$315:$J$616,255),0))),"")</f>
        <v/>
      </c>
      <c r="I503" s="527"/>
      <c r="J503" s="527"/>
      <c r="K503" s="527"/>
      <c r="L503" s="527"/>
      <c r="M503" s="527"/>
      <c r="N503" s="527"/>
      <c r="O503" s="527"/>
      <c r="P503" s="527"/>
      <c r="Q503" s="527"/>
      <c r="R503" s="527"/>
      <c r="S503" s="527"/>
      <c r="T503" s="527"/>
      <c r="U503" s="425" t="str">
        <f t="array" ref="U503">IFERROR(IF(INDEX('Disaggregation Data'!$O$315:$O$616,MATCH(RIGHT(X503,255),RIGHT('Disaggregation Data'!$J$315:$J$616,255),0))=0,"",INDEX('Disaggregation Data'!$O$315:$O$616,MATCH(RIGHT(X503,255),RIGHT('Disaggregation Data'!J$315:$J$616,255),0))),"")</f>
        <v/>
      </c>
      <c r="V503" s="459" t="str">
        <f t="array" ref="V503">IFERROR(IF(INDEX('Disaggregation Data'!$P$315:$P$616,MATCH(RIGHT(X503,255),RIGHT('Disaggregation Data'!$J$315:$J$616,255),0))=0,"",INDEX('Disaggregation Data'!$P$315:$P$616,MATCH(RIGHT(X503,255),RIGHT('Disaggregation Data'!J$315:$J$616,255),0))),"")</f>
        <v/>
      </c>
      <c r="W503" s="521"/>
      <c r="X503" s="521" t="str">
        <f t="shared" si="32"/>
        <v/>
      </c>
      <c r="Y503" s="521">
        <f t="shared" si="33"/>
        <v>136</v>
      </c>
      <c r="Z503" s="521" t="str">
        <f t="shared" si="34"/>
        <v/>
      </c>
      <c r="AA503" s="521" t="b">
        <f t="shared" si="35"/>
        <v>0</v>
      </c>
      <c r="AB503" s="521" t="s">
        <v>2019</v>
      </c>
      <c r="AC503" s="521" t="str">
        <f t="array" ref="AC503">IFERROR(IF(INDEX('Disaggregation Records'!$G$95:$G$183,MATCH(RIGHT(Z503,255),RIGHT('Disaggregation Records'!$D$95:$D$183,255),0))=0,"",INDEX('Disaggregation Records'!$G$95:$G$183,MATCH(RIGHT(Z503,255),RIGHT('Disaggregation Records'!$D$95:$D$183,255),0))),"")</f>
        <v/>
      </c>
      <c r="AD503" s="521" t="s">
        <v>790</v>
      </c>
      <c r="AE503" s="184"/>
      <c r="AF503" s="523"/>
      <c r="AG503" s="523"/>
    </row>
    <row r="504" spans="1:33" ht="37.5" customHeight="1" x14ac:dyDescent="0.25">
      <c r="A504" s="465">
        <v>18</v>
      </c>
      <c r="B504" s="517" t="str">
        <f>IFERROR(VLOOKUP(A504,'Coverage Indicators - Section D'!$A$10:$Y$42,25,FALSE),"")</f>
        <v/>
      </c>
      <c r="C504" s="518" t="str">
        <f t="array" ref="C504">IFERROR(IF(INDEX('Disaggregation Records'!$E$95:$E$183,MATCH(RIGHT(Z504,255),RIGHT('Disaggregation Records'!$D$95:$D$183,255),0))=0,"",INDEX('Disaggregation Records'!$E$95:$E$183,MATCH(RIGHT(Z504,255),RIGHT('Disaggregation Records'!$D$95:$D$183,255),0))),"")</f>
        <v/>
      </c>
      <c r="D504" s="518" t="str">
        <f t="array" ref="D504">IFERROR(IF(INDEX('Disaggregation Records'!$F$95:$F$183,MATCH(RIGHT(Z504,255),RIGHT('Disaggregation Records'!$D$95:$D$183,255),0))=0,"",INDEX('Disaggregation Records'!$F$95:$F$183,MATCH(RIGHT(Z504,255),RIGHT('Disaggregation Records'!$D$95:$D$183,255),0))),"")</f>
        <v/>
      </c>
      <c r="E504" s="524" t="str">
        <f t="array" ref="E504">IFERROR(IF(INDEX('Disaggregation Data'!$K$315:$K$616,MATCH(RIGHT(X504,255),RIGHT('Disaggregation Data'!$J$315:$J$616,255),0))=0,"",INDEX('Disaggregation Data'!$K$315:$K$616,MATCH(RIGHT(X504,255),RIGHT('Disaggregation Data'!J$315:$J$616,255),0))),"")</f>
        <v/>
      </c>
      <c r="F504" s="525" t="str">
        <f t="array" ref="F504">IFERROR(IF(INDEX('Disaggregation Data'!$L$315:$L$616,MATCH(RIGHT(X504,255),RIGHT('Disaggregation Data'!$J$315:$J$616,255),0))=0,"",INDEX('Disaggregation Data'!$L$315:$L$616,MATCH(RIGHT(X504,255),RIGHT('Disaggregation Data'!J$315:$J$616,255),0))),"")</f>
        <v/>
      </c>
      <c r="G504" s="526" t="str">
        <f t="array" ref="G504">IFERROR(IF(INDEX('Disaggregation Data'!$M$315:$M$616,MATCH(RIGHT(X504,255),RIGHT('Disaggregation Data'!$J$315:$J$616,255),0))=0,(E504/F504)*100,INDEX('Disaggregation Data'!$M$315:$M$616,MATCH(RIGHT(X504,255),RIGHT('Disaggregation Data'!J$315:$J$616,255),0))),"")</f>
        <v/>
      </c>
      <c r="H504" s="425" t="str">
        <f t="array" ref="H504">IFERROR(IF(INDEX('Disaggregation Data'!$N$315:$N$616,MATCH(RIGHT(X504,255),RIGHT('Disaggregation Data'!$J$315:$J$616,255),0))=0,"",INDEX('Disaggregation Data'!$N$315:$N$616,MATCH(RIGHT(X504,255),RIGHT('Disaggregation Data'!J$315:$J$616,255),0))),"")</f>
        <v/>
      </c>
      <c r="I504" s="527"/>
      <c r="J504" s="527"/>
      <c r="K504" s="527"/>
      <c r="L504" s="527"/>
      <c r="M504" s="527"/>
      <c r="N504" s="527"/>
      <c r="O504" s="527"/>
      <c r="P504" s="527"/>
      <c r="Q504" s="527"/>
      <c r="R504" s="527"/>
      <c r="S504" s="527"/>
      <c r="T504" s="527"/>
      <c r="U504" s="425" t="str">
        <f t="array" ref="U504">IFERROR(IF(INDEX('Disaggregation Data'!$O$315:$O$616,MATCH(RIGHT(X504,255),RIGHT('Disaggregation Data'!$J$315:$J$616,255),0))=0,"",INDEX('Disaggregation Data'!$O$315:$O$616,MATCH(RIGHT(X504,255),RIGHT('Disaggregation Data'!J$315:$J$616,255),0))),"")</f>
        <v/>
      </c>
      <c r="V504" s="459" t="str">
        <f t="array" ref="V504">IFERROR(IF(INDEX('Disaggregation Data'!$P$315:$P$616,MATCH(RIGHT(X504,255),RIGHT('Disaggregation Data'!$J$315:$J$616,255),0))=0,"",INDEX('Disaggregation Data'!$P$315:$P$616,MATCH(RIGHT(X504,255),RIGHT('Disaggregation Data'!J$315:$J$616,255),0))),"")</f>
        <v/>
      </c>
      <c r="W504" s="521"/>
      <c r="X504" s="521" t="str">
        <f t="shared" si="32"/>
        <v/>
      </c>
      <c r="Y504" s="521">
        <f t="shared" si="33"/>
        <v>137</v>
      </c>
      <c r="Z504" s="521" t="str">
        <f t="shared" si="34"/>
        <v/>
      </c>
      <c r="AA504" s="521" t="b">
        <f t="shared" si="35"/>
        <v>0</v>
      </c>
      <c r="AB504" s="521" t="s">
        <v>2020</v>
      </c>
      <c r="AC504" s="521" t="str">
        <f t="array" ref="AC504">IFERROR(IF(INDEX('Disaggregation Records'!$G$95:$G$183,MATCH(RIGHT(Z504,255),RIGHT('Disaggregation Records'!$D$95:$D$183,255),0))=0,"",INDEX('Disaggregation Records'!$G$95:$G$183,MATCH(RIGHT(Z504,255),RIGHT('Disaggregation Records'!$D$95:$D$183,255),0))),"")</f>
        <v/>
      </c>
      <c r="AD504" s="521" t="s">
        <v>790</v>
      </c>
      <c r="AE504" s="184"/>
      <c r="AF504" s="523"/>
      <c r="AG504" s="523"/>
    </row>
    <row r="505" spans="1:33" ht="37.5" customHeight="1" x14ac:dyDescent="0.25">
      <c r="A505" s="465">
        <v>18</v>
      </c>
      <c r="B505" s="517" t="str">
        <f>IFERROR(VLOOKUP(A505,'Coverage Indicators - Section D'!$A$10:$Y$42,25,FALSE),"")</f>
        <v/>
      </c>
      <c r="C505" s="518" t="str">
        <f t="array" ref="C505">IFERROR(IF(INDEX('Disaggregation Records'!$E$95:$E$183,MATCH(RIGHT(Z505,255),RIGHT('Disaggregation Records'!$D$95:$D$183,255),0))=0,"",INDEX('Disaggregation Records'!$E$95:$E$183,MATCH(RIGHT(Z505,255),RIGHT('Disaggregation Records'!$D$95:$D$183,255),0))),"")</f>
        <v/>
      </c>
      <c r="D505" s="518" t="str">
        <f t="array" ref="D505">IFERROR(IF(INDEX('Disaggregation Records'!$F$95:$F$183,MATCH(RIGHT(Z505,255),RIGHT('Disaggregation Records'!$D$95:$D$183,255),0))=0,"",INDEX('Disaggregation Records'!$F$95:$F$183,MATCH(RIGHT(Z505,255),RIGHT('Disaggregation Records'!$D$95:$D$183,255),0))),"")</f>
        <v/>
      </c>
      <c r="E505" s="524" t="str">
        <f t="array" ref="E505">IFERROR(IF(INDEX('Disaggregation Data'!$K$315:$K$616,MATCH(RIGHT(X505,255),RIGHT('Disaggregation Data'!$J$315:$J$616,255),0))=0,"",INDEX('Disaggregation Data'!$K$315:$K$616,MATCH(RIGHT(X505,255),RIGHT('Disaggregation Data'!J$315:$J$616,255),0))),"")</f>
        <v/>
      </c>
      <c r="F505" s="525" t="str">
        <f t="array" ref="F505">IFERROR(IF(INDEX('Disaggregation Data'!$L$315:$L$616,MATCH(RIGHT(X505,255),RIGHT('Disaggregation Data'!$J$315:$J$616,255),0))=0,"",INDEX('Disaggregation Data'!$L$315:$L$616,MATCH(RIGHT(X505,255),RIGHT('Disaggregation Data'!J$315:$J$616,255),0))),"")</f>
        <v/>
      </c>
      <c r="G505" s="526" t="str">
        <f t="array" ref="G505">IFERROR(IF(INDEX('Disaggregation Data'!$M$315:$M$616,MATCH(RIGHT(X505,255),RIGHT('Disaggregation Data'!$J$315:$J$616,255),0))=0,(E505/F505)*100,INDEX('Disaggregation Data'!$M$315:$M$616,MATCH(RIGHT(X505,255),RIGHT('Disaggregation Data'!J$315:$J$616,255),0))),"")</f>
        <v/>
      </c>
      <c r="H505" s="425" t="str">
        <f t="array" ref="H505">IFERROR(IF(INDEX('Disaggregation Data'!$N$315:$N$616,MATCH(RIGHT(X505,255),RIGHT('Disaggregation Data'!$J$315:$J$616,255),0))=0,"",INDEX('Disaggregation Data'!$N$315:$N$616,MATCH(RIGHT(X505,255),RIGHT('Disaggregation Data'!J$315:$J$616,255),0))),"")</f>
        <v/>
      </c>
      <c r="I505" s="527"/>
      <c r="J505" s="527"/>
      <c r="K505" s="527"/>
      <c r="L505" s="527"/>
      <c r="M505" s="527"/>
      <c r="N505" s="527"/>
      <c r="O505" s="527"/>
      <c r="P505" s="527"/>
      <c r="Q505" s="527"/>
      <c r="R505" s="527"/>
      <c r="S505" s="527"/>
      <c r="T505" s="527"/>
      <c r="U505" s="425" t="str">
        <f t="array" ref="U505">IFERROR(IF(INDEX('Disaggregation Data'!$O$315:$O$616,MATCH(RIGHT(X505,255),RIGHT('Disaggregation Data'!$J$315:$J$616,255),0))=0,"",INDEX('Disaggregation Data'!$O$315:$O$616,MATCH(RIGHT(X505,255),RIGHT('Disaggregation Data'!J$315:$J$616,255),0))),"")</f>
        <v/>
      </c>
      <c r="V505" s="459" t="str">
        <f t="array" ref="V505">IFERROR(IF(INDEX('Disaggregation Data'!$P$315:$P$616,MATCH(RIGHT(X505,255),RIGHT('Disaggregation Data'!$J$315:$J$616,255),0))=0,"",INDEX('Disaggregation Data'!$P$315:$P$616,MATCH(RIGHT(X505,255),RIGHT('Disaggregation Data'!J$315:$J$616,255),0))),"")</f>
        <v/>
      </c>
      <c r="W505" s="521"/>
      <c r="X505" s="521" t="str">
        <f t="shared" si="32"/>
        <v/>
      </c>
      <c r="Y505" s="521">
        <f t="shared" si="33"/>
        <v>138</v>
      </c>
      <c r="Z505" s="521" t="str">
        <f t="shared" si="34"/>
        <v/>
      </c>
      <c r="AA505" s="521" t="b">
        <f t="shared" si="35"/>
        <v>0</v>
      </c>
      <c r="AB505" s="521" t="s">
        <v>2021</v>
      </c>
      <c r="AC505" s="521" t="str">
        <f t="array" ref="AC505">IFERROR(IF(INDEX('Disaggregation Records'!$G$95:$G$183,MATCH(RIGHT(Z505,255),RIGHT('Disaggregation Records'!$D$95:$D$183,255),0))=0,"",INDEX('Disaggregation Records'!$G$95:$G$183,MATCH(RIGHT(Z505,255),RIGHT('Disaggregation Records'!$D$95:$D$183,255),0))),"")</f>
        <v/>
      </c>
      <c r="AD505" s="521" t="s">
        <v>790</v>
      </c>
      <c r="AE505" s="184"/>
      <c r="AF505" s="523"/>
      <c r="AG505" s="523"/>
    </row>
    <row r="506" spans="1:33" ht="37.5" customHeight="1" x14ac:dyDescent="0.25">
      <c r="A506" s="465">
        <v>18</v>
      </c>
      <c r="B506" s="517" t="str">
        <f>IFERROR(VLOOKUP(A506,'Coverage Indicators - Section D'!$A$10:$Y$42,25,FALSE),"")</f>
        <v/>
      </c>
      <c r="C506" s="518" t="str">
        <f t="array" ref="C506">IFERROR(IF(INDEX('Disaggregation Records'!$E$95:$E$183,MATCH(RIGHT(Z506,255),RIGHT('Disaggregation Records'!$D$95:$D$183,255),0))=0,"",INDEX('Disaggregation Records'!$E$95:$E$183,MATCH(RIGHT(Z506,255),RIGHT('Disaggregation Records'!$D$95:$D$183,255),0))),"")</f>
        <v/>
      </c>
      <c r="D506" s="518" t="str">
        <f t="array" ref="D506">IFERROR(IF(INDEX('Disaggregation Records'!$F$95:$F$183,MATCH(RIGHT(Z506,255),RIGHT('Disaggregation Records'!$D$95:$D$183,255),0))=0,"",INDEX('Disaggregation Records'!$F$95:$F$183,MATCH(RIGHT(Z506,255),RIGHT('Disaggregation Records'!$D$95:$D$183,255),0))),"")</f>
        <v/>
      </c>
      <c r="E506" s="524" t="str">
        <f t="array" ref="E506">IFERROR(IF(INDEX('Disaggregation Data'!$K$315:$K$616,MATCH(RIGHT(X506,255),RIGHT('Disaggregation Data'!$J$315:$J$616,255),0))=0,"",INDEX('Disaggregation Data'!$K$315:$K$616,MATCH(RIGHT(X506,255),RIGHT('Disaggregation Data'!J$315:$J$616,255),0))),"")</f>
        <v/>
      </c>
      <c r="F506" s="525" t="str">
        <f t="array" ref="F506">IFERROR(IF(INDEX('Disaggregation Data'!$L$315:$L$616,MATCH(RIGHT(X506,255),RIGHT('Disaggregation Data'!$J$315:$J$616,255),0))=0,"",INDEX('Disaggregation Data'!$L$315:$L$616,MATCH(RIGHT(X506,255),RIGHT('Disaggregation Data'!J$315:$J$616,255),0))),"")</f>
        <v/>
      </c>
      <c r="G506" s="526" t="str">
        <f t="array" ref="G506">IFERROR(IF(INDEX('Disaggregation Data'!$M$315:$M$616,MATCH(RIGHT(X506,255),RIGHT('Disaggregation Data'!$J$315:$J$616,255),0))=0,(E506/F506)*100,INDEX('Disaggregation Data'!$M$315:$M$616,MATCH(RIGHT(X506,255),RIGHT('Disaggregation Data'!J$315:$J$616,255),0))),"")</f>
        <v/>
      </c>
      <c r="H506" s="425" t="str">
        <f t="array" ref="H506">IFERROR(IF(INDEX('Disaggregation Data'!$N$315:$N$616,MATCH(RIGHT(X506,255),RIGHT('Disaggregation Data'!$J$315:$J$616,255),0))=0,"",INDEX('Disaggregation Data'!$N$315:$N$616,MATCH(RIGHT(X506,255),RIGHT('Disaggregation Data'!J$315:$J$616,255),0))),"")</f>
        <v/>
      </c>
      <c r="I506" s="527"/>
      <c r="J506" s="527"/>
      <c r="K506" s="527"/>
      <c r="L506" s="527"/>
      <c r="M506" s="527"/>
      <c r="N506" s="527"/>
      <c r="O506" s="527"/>
      <c r="P506" s="527"/>
      <c r="Q506" s="527"/>
      <c r="R506" s="527"/>
      <c r="S506" s="527"/>
      <c r="T506" s="527"/>
      <c r="U506" s="425" t="str">
        <f t="array" ref="U506">IFERROR(IF(INDEX('Disaggregation Data'!$O$315:$O$616,MATCH(RIGHT(X506,255),RIGHT('Disaggregation Data'!$J$315:$J$616,255),0))=0,"",INDEX('Disaggregation Data'!$O$315:$O$616,MATCH(RIGHT(X506,255),RIGHT('Disaggregation Data'!J$315:$J$616,255),0))),"")</f>
        <v/>
      </c>
      <c r="V506" s="459" t="str">
        <f t="array" ref="V506">IFERROR(IF(INDEX('Disaggregation Data'!$P$315:$P$616,MATCH(RIGHT(X506,255),RIGHT('Disaggregation Data'!$J$315:$J$616,255),0))=0,"",INDEX('Disaggregation Data'!$P$315:$P$616,MATCH(RIGHT(X506,255),RIGHT('Disaggregation Data'!J$315:$J$616,255),0))),"")</f>
        <v/>
      </c>
      <c r="W506" s="521"/>
      <c r="X506" s="521" t="str">
        <f t="shared" si="32"/>
        <v/>
      </c>
      <c r="Y506" s="521">
        <f t="shared" si="33"/>
        <v>139</v>
      </c>
      <c r="Z506" s="521" t="str">
        <f t="shared" si="34"/>
        <v/>
      </c>
      <c r="AA506" s="521" t="b">
        <f t="shared" si="35"/>
        <v>0</v>
      </c>
      <c r="AB506" s="521" t="s">
        <v>2022</v>
      </c>
      <c r="AC506" s="521" t="str">
        <f t="array" ref="AC506">IFERROR(IF(INDEX('Disaggregation Records'!$G$95:$G$183,MATCH(RIGHT(Z506,255),RIGHT('Disaggregation Records'!$D$95:$D$183,255),0))=0,"",INDEX('Disaggregation Records'!$G$95:$G$183,MATCH(RIGHT(Z506,255),RIGHT('Disaggregation Records'!$D$95:$D$183,255),0))),"")</f>
        <v/>
      </c>
      <c r="AD506" s="521" t="s">
        <v>790</v>
      </c>
      <c r="AE506" s="184"/>
      <c r="AF506" s="523"/>
      <c r="AG506" s="523"/>
    </row>
    <row r="507" spans="1:33" ht="37.5" customHeight="1" x14ac:dyDescent="0.25">
      <c r="A507" s="465">
        <v>19</v>
      </c>
      <c r="B507" s="517" t="str">
        <f>IFERROR(VLOOKUP(A507,'Coverage Indicators - Section D'!$A$10:$Y$42,25,FALSE),"")</f>
        <v/>
      </c>
      <c r="C507" s="518" t="str">
        <f t="array" ref="C507">IFERROR(IF(INDEX('Disaggregation Records'!$E$95:$E$183,MATCH(RIGHT(Z507,255),RIGHT('Disaggregation Records'!$D$95:$D$183,255),0))=0,"",INDEX('Disaggregation Records'!$E$95:$E$183,MATCH(RIGHT(Z507,255),RIGHT('Disaggregation Records'!$D$95:$D$183,255),0))),"")</f>
        <v/>
      </c>
      <c r="D507" s="518" t="str">
        <f t="array" ref="D507">IFERROR(IF(INDEX('Disaggregation Records'!$F$95:$F$183,MATCH(RIGHT(Z507,255),RIGHT('Disaggregation Records'!$D$95:$D$183,255),0))=0,"",INDEX('Disaggregation Records'!$F$95:$F$183,MATCH(RIGHT(Z507,255),RIGHT('Disaggregation Records'!$D$95:$D$183,255),0))),"")</f>
        <v/>
      </c>
      <c r="E507" s="524" t="str">
        <f t="array" ref="E507">IFERROR(IF(INDEX('Disaggregation Data'!$K$315:$K$616,MATCH(RIGHT(X507,255),RIGHT('Disaggregation Data'!$J$315:$J$616,255),0))=0,"",INDEX('Disaggregation Data'!$K$315:$K$616,MATCH(RIGHT(X507,255),RIGHT('Disaggregation Data'!J$315:$J$616,255),0))),"")</f>
        <v/>
      </c>
      <c r="F507" s="525" t="str">
        <f t="array" ref="F507">IFERROR(IF(INDEX('Disaggregation Data'!$L$315:$L$616,MATCH(RIGHT(X507,255),RIGHT('Disaggregation Data'!$J$315:$J$616,255),0))=0,"",INDEX('Disaggregation Data'!$L$315:$L$616,MATCH(RIGHT(X507,255),RIGHT('Disaggregation Data'!J$315:$J$616,255),0))),"")</f>
        <v/>
      </c>
      <c r="G507" s="526" t="str">
        <f t="array" ref="G507">IFERROR(IF(INDEX('Disaggregation Data'!$M$315:$M$616,MATCH(RIGHT(X507,255),RIGHT('Disaggregation Data'!$J$315:$J$616,255),0))=0,(E507/F507)*100,INDEX('Disaggregation Data'!$M$315:$M$616,MATCH(RIGHT(X507,255),RIGHT('Disaggregation Data'!J$315:$J$616,255),0))),"")</f>
        <v/>
      </c>
      <c r="H507" s="425" t="str">
        <f t="array" ref="H507">IFERROR(IF(INDEX('Disaggregation Data'!$N$315:$N$616,MATCH(RIGHT(X507,255),RIGHT('Disaggregation Data'!$J$315:$J$616,255),0))=0,"",INDEX('Disaggregation Data'!$N$315:$N$616,MATCH(RIGHT(X507,255),RIGHT('Disaggregation Data'!J$315:$J$616,255),0))),"")</f>
        <v/>
      </c>
      <c r="I507" s="527"/>
      <c r="J507" s="527"/>
      <c r="K507" s="527"/>
      <c r="L507" s="527"/>
      <c r="M507" s="527"/>
      <c r="N507" s="527"/>
      <c r="O507" s="527"/>
      <c r="P507" s="527"/>
      <c r="Q507" s="527"/>
      <c r="R507" s="527"/>
      <c r="S507" s="527"/>
      <c r="T507" s="527"/>
      <c r="U507" s="425" t="str">
        <f t="array" ref="U507">IFERROR(IF(INDEX('Disaggregation Data'!$O$315:$O$616,MATCH(RIGHT(X507,255),RIGHT('Disaggregation Data'!$J$315:$J$616,255),0))=0,"",INDEX('Disaggregation Data'!$O$315:$O$616,MATCH(RIGHT(X507,255),RIGHT('Disaggregation Data'!J$315:$J$616,255),0))),"")</f>
        <v/>
      </c>
      <c r="V507" s="459" t="str">
        <f t="array" ref="V507">IFERROR(IF(INDEX('Disaggregation Data'!$P$315:$P$616,MATCH(RIGHT(X507,255),RIGHT('Disaggregation Data'!$J$315:$J$616,255),0))=0,"",INDEX('Disaggregation Data'!$P$315:$P$616,MATCH(RIGHT(X507,255),RIGHT('Disaggregation Data'!J$315:$J$616,255),0))),"")</f>
        <v/>
      </c>
      <c r="W507" s="521"/>
      <c r="X507" s="521" t="str">
        <f t="shared" si="32"/>
        <v/>
      </c>
      <c r="Y507" s="521">
        <f t="shared" si="33"/>
        <v>140</v>
      </c>
      <c r="Z507" s="521" t="str">
        <f t="shared" si="34"/>
        <v/>
      </c>
      <c r="AA507" s="521" t="b">
        <f t="shared" si="35"/>
        <v>0</v>
      </c>
      <c r="AB507" s="521" t="s">
        <v>2023</v>
      </c>
      <c r="AC507" s="521" t="str">
        <f t="array" ref="AC507">IFERROR(IF(INDEX('Disaggregation Records'!$G$95:$G$183,MATCH(RIGHT(Z507,255),RIGHT('Disaggregation Records'!$D$95:$D$183,255),0))=0,"",INDEX('Disaggregation Records'!$G$95:$G$183,MATCH(RIGHT(Z507,255),RIGHT('Disaggregation Records'!$D$95:$D$183,255),0))),"")</f>
        <v/>
      </c>
      <c r="AD507" s="521" t="s">
        <v>791</v>
      </c>
      <c r="AE507" s="184"/>
      <c r="AF507" s="523"/>
      <c r="AG507" s="523"/>
    </row>
    <row r="508" spans="1:33" ht="37.5" customHeight="1" x14ac:dyDescent="0.25">
      <c r="A508" s="465">
        <v>19</v>
      </c>
      <c r="B508" s="517" t="str">
        <f>IFERROR(VLOOKUP(A508,'Coverage Indicators - Section D'!$A$10:$Y$42,25,FALSE),"")</f>
        <v/>
      </c>
      <c r="C508" s="518" t="str">
        <f t="array" ref="C508">IFERROR(IF(INDEX('Disaggregation Records'!$E$95:$E$183,MATCH(RIGHT(Z508,255),RIGHT('Disaggregation Records'!$D$95:$D$183,255),0))=0,"",INDEX('Disaggregation Records'!$E$95:$E$183,MATCH(RIGHT(Z508,255),RIGHT('Disaggregation Records'!$D$95:$D$183,255),0))),"")</f>
        <v/>
      </c>
      <c r="D508" s="518" t="str">
        <f t="array" ref="D508">IFERROR(IF(INDEX('Disaggregation Records'!$F$95:$F$183,MATCH(RIGHT(Z508,255),RIGHT('Disaggregation Records'!$D$95:$D$183,255),0))=0,"",INDEX('Disaggregation Records'!$F$95:$F$183,MATCH(RIGHT(Z508,255),RIGHT('Disaggregation Records'!$D$95:$D$183,255),0))),"")</f>
        <v/>
      </c>
      <c r="E508" s="524" t="str">
        <f t="array" ref="E508">IFERROR(IF(INDEX('Disaggregation Data'!$K$315:$K$616,MATCH(RIGHT(X508,255),RIGHT('Disaggregation Data'!$J$315:$J$616,255),0))=0,"",INDEX('Disaggregation Data'!$K$315:$K$616,MATCH(RIGHT(X508,255),RIGHT('Disaggregation Data'!J$315:$J$616,255),0))),"")</f>
        <v/>
      </c>
      <c r="F508" s="525" t="str">
        <f t="array" ref="F508">IFERROR(IF(INDEX('Disaggregation Data'!$L$315:$L$616,MATCH(RIGHT(X508,255),RIGHT('Disaggregation Data'!$J$315:$J$616,255),0))=0,"",INDEX('Disaggregation Data'!$L$315:$L$616,MATCH(RIGHT(X508,255),RIGHT('Disaggregation Data'!J$315:$J$616,255),0))),"")</f>
        <v/>
      </c>
      <c r="G508" s="526" t="str">
        <f t="array" ref="G508">IFERROR(IF(INDEX('Disaggregation Data'!$M$315:$M$616,MATCH(RIGHT(X508,255),RIGHT('Disaggregation Data'!$J$315:$J$616,255),0))=0,(E508/F508)*100,INDEX('Disaggregation Data'!$M$315:$M$616,MATCH(RIGHT(X508,255),RIGHT('Disaggregation Data'!J$315:$J$616,255),0))),"")</f>
        <v/>
      </c>
      <c r="H508" s="425" t="str">
        <f t="array" ref="H508">IFERROR(IF(INDEX('Disaggregation Data'!$N$315:$N$616,MATCH(RIGHT(X508,255),RIGHT('Disaggregation Data'!$J$315:$J$616,255),0))=0,"",INDEX('Disaggregation Data'!$N$315:$N$616,MATCH(RIGHT(X508,255),RIGHT('Disaggregation Data'!J$315:$J$616,255),0))),"")</f>
        <v/>
      </c>
      <c r="I508" s="527"/>
      <c r="J508" s="527"/>
      <c r="K508" s="527"/>
      <c r="L508" s="527"/>
      <c r="M508" s="527"/>
      <c r="N508" s="527"/>
      <c r="O508" s="527"/>
      <c r="P508" s="527"/>
      <c r="Q508" s="527"/>
      <c r="R508" s="527"/>
      <c r="S508" s="527"/>
      <c r="T508" s="527"/>
      <c r="U508" s="425" t="str">
        <f t="array" ref="U508">IFERROR(IF(INDEX('Disaggregation Data'!$O$315:$O$616,MATCH(RIGHT(X508,255),RIGHT('Disaggregation Data'!$J$315:$J$616,255),0))=0,"",INDEX('Disaggregation Data'!$O$315:$O$616,MATCH(RIGHT(X508,255),RIGHT('Disaggregation Data'!J$315:$J$616,255),0))),"")</f>
        <v/>
      </c>
      <c r="V508" s="459" t="str">
        <f t="array" ref="V508">IFERROR(IF(INDEX('Disaggregation Data'!$P$315:$P$616,MATCH(RIGHT(X508,255),RIGHT('Disaggregation Data'!$J$315:$J$616,255),0))=0,"",INDEX('Disaggregation Data'!$P$315:$P$616,MATCH(RIGHT(X508,255),RIGHT('Disaggregation Data'!J$315:$J$616,255),0))),"")</f>
        <v/>
      </c>
      <c r="W508" s="521"/>
      <c r="X508" s="521" t="str">
        <f t="shared" si="32"/>
        <v/>
      </c>
      <c r="Y508" s="521">
        <f t="shared" si="33"/>
        <v>141</v>
      </c>
      <c r="Z508" s="521" t="str">
        <f t="shared" si="34"/>
        <v/>
      </c>
      <c r="AA508" s="521" t="b">
        <f t="shared" si="35"/>
        <v>0</v>
      </c>
      <c r="AB508" s="521" t="s">
        <v>2024</v>
      </c>
      <c r="AC508" s="521" t="str">
        <f t="array" ref="AC508">IFERROR(IF(INDEX('Disaggregation Records'!$G$95:$G$183,MATCH(RIGHT(Z508,255),RIGHT('Disaggregation Records'!$D$95:$D$183,255),0))=0,"",INDEX('Disaggregation Records'!$G$95:$G$183,MATCH(RIGHT(Z508,255),RIGHT('Disaggregation Records'!$D$95:$D$183,255),0))),"")</f>
        <v/>
      </c>
      <c r="AD508" s="521" t="s">
        <v>791</v>
      </c>
      <c r="AE508" s="184"/>
      <c r="AF508" s="523"/>
      <c r="AG508" s="523"/>
    </row>
    <row r="509" spans="1:33" ht="37.5" customHeight="1" x14ac:dyDescent="0.25">
      <c r="A509" s="465">
        <v>19</v>
      </c>
      <c r="B509" s="517" t="str">
        <f>IFERROR(VLOOKUP(A509,'Coverage Indicators - Section D'!$A$10:$Y$42,25,FALSE),"")</f>
        <v/>
      </c>
      <c r="C509" s="518" t="str">
        <f t="array" ref="C509">IFERROR(IF(INDEX('Disaggregation Records'!$E$95:$E$183,MATCH(RIGHT(Z509,255),RIGHT('Disaggregation Records'!$D$95:$D$183,255),0))=0,"",INDEX('Disaggregation Records'!$E$95:$E$183,MATCH(RIGHT(Z509,255),RIGHT('Disaggregation Records'!$D$95:$D$183,255),0))),"")</f>
        <v/>
      </c>
      <c r="D509" s="518" t="str">
        <f t="array" ref="D509">IFERROR(IF(INDEX('Disaggregation Records'!$F$95:$F$183,MATCH(RIGHT(Z509,255),RIGHT('Disaggregation Records'!$D$95:$D$183,255),0))=0,"",INDEX('Disaggregation Records'!$F$95:$F$183,MATCH(RIGHT(Z509,255),RIGHT('Disaggregation Records'!$D$95:$D$183,255),0))),"")</f>
        <v/>
      </c>
      <c r="E509" s="524" t="str">
        <f t="array" ref="E509">IFERROR(IF(INDEX('Disaggregation Data'!$K$315:$K$616,MATCH(RIGHT(X509,255),RIGHT('Disaggregation Data'!$J$315:$J$616,255),0))=0,"",INDEX('Disaggregation Data'!$K$315:$K$616,MATCH(RIGHT(X509,255),RIGHT('Disaggregation Data'!J$315:$J$616,255),0))),"")</f>
        <v/>
      </c>
      <c r="F509" s="525" t="str">
        <f t="array" ref="F509">IFERROR(IF(INDEX('Disaggregation Data'!$L$315:$L$616,MATCH(RIGHT(X509,255),RIGHT('Disaggregation Data'!$J$315:$J$616,255),0))=0,"",INDEX('Disaggregation Data'!$L$315:$L$616,MATCH(RIGHT(X509,255),RIGHT('Disaggregation Data'!J$315:$J$616,255),0))),"")</f>
        <v/>
      </c>
      <c r="G509" s="526" t="str">
        <f t="array" ref="G509">IFERROR(IF(INDEX('Disaggregation Data'!$M$315:$M$616,MATCH(RIGHT(X509,255),RIGHT('Disaggregation Data'!$J$315:$J$616,255),0))=0,(E509/F509)*100,INDEX('Disaggregation Data'!$M$315:$M$616,MATCH(RIGHT(X509,255),RIGHT('Disaggregation Data'!J$315:$J$616,255),0))),"")</f>
        <v/>
      </c>
      <c r="H509" s="425" t="str">
        <f t="array" ref="H509">IFERROR(IF(INDEX('Disaggregation Data'!$N$315:$N$616,MATCH(RIGHT(X509,255),RIGHT('Disaggregation Data'!$J$315:$J$616,255),0))=0,"",INDEX('Disaggregation Data'!$N$315:$N$616,MATCH(RIGHT(X509,255),RIGHT('Disaggregation Data'!J$315:$J$616,255),0))),"")</f>
        <v/>
      </c>
      <c r="I509" s="527"/>
      <c r="J509" s="527"/>
      <c r="K509" s="527"/>
      <c r="L509" s="527"/>
      <c r="M509" s="527"/>
      <c r="N509" s="527"/>
      <c r="O509" s="527"/>
      <c r="P509" s="527"/>
      <c r="Q509" s="527"/>
      <c r="R509" s="527"/>
      <c r="S509" s="527"/>
      <c r="T509" s="527"/>
      <c r="U509" s="425" t="str">
        <f t="array" ref="U509">IFERROR(IF(INDEX('Disaggregation Data'!$O$315:$O$616,MATCH(RIGHT(X509,255),RIGHT('Disaggregation Data'!$J$315:$J$616,255),0))=0,"",INDEX('Disaggregation Data'!$O$315:$O$616,MATCH(RIGHT(X509,255),RIGHT('Disaggregation Data'!J$315:$J$616,255),0))),"")</f>
        <v/>
      </c>
      <c r="V509" s="459" t="str">
        <f t="array" ref="V509">IFERROR(IF(INDEX('Disaggregation Data'!$P$315:$P$616,MATCH(RIGHT(X509,255),RIGHT('Disaggregation Data'!$J$315:$J$616,255),0))=0,"",INDEX('Disaggregation Data'!$P$315:$P$616,MATCH(RIGHT(X509,255),RIGHT('Disaggregation Data'!J$315:$J$616,255),0))),"")</f>
        <v/>
      </c>
      <c r="W509" s="521"/>
      <c r="X509" s="521" t="str">
        <f t="shared" si="32"/>
        <v/>
      </c>
      <c r="Y509" s="521">
        <f t="shared" si="33"/>
        <v>142</v>
      </c>
      <c r="Z509" s="521" t="str">
        <f t="shared" si="34"/>
        <v/>
      </c>
      <c r="AA509" s="521" t="b">
        <f t="shared" si="35"/>
        <v>0</v>
      </c>
      <c r="AB509" s="521" t="s">
        <v>2025</v>
      </c>
      <c r="AC509" s="521" t="str">
        <f t="array" ref="AC509">IFERROR(IF(INDEX('Disaggregation Records'!$G$95:$G$183,MATCH(RIGHT(Z509,255),RIGHT('Disaggregation Records'!$D$95:$D$183,255),0))=0,"",INDEX('Disaggregation Records'!$G$95:$G$183,MATCH(RIGHT(Z509,255),RIGHT('Disaggregation Records'!$D$95:$D$183,255),0))),"")</f>
        <v/>
      </c>
      <c r="AD509" s="521" t="s">
        <v>791</v>
      </c>
      <c r="AE509" s="184"/>
      <c r="AF509" s="523"/>
      <c r="AG509" s="523"/>
    </row>
    <row r="510" spans="1:33" ht="37.5" customHeight="1" x14ac:dyDescent="0.25">
      <c r="A510" s="465">
        <v>19</v>
      </c>
      <c r="B510" s="517" t="str">
        <f>IFERROR(VLOOKUP(A510,'Coverage Indicators - Section D'!$A$10:$Y$42,25,FALSE),"")</f>
        <v/>
      </c>
      <c r="C510" s="518" t="str">
        <f t="array" ref="C510">IFERROR(IF(INDEX('Disaggregation Records'!$E$95:$E$183,MATCH(RIGHT(Z510,255),RIGHT('Disaggregation Records'!$D$95:$D$183,255),0))=0,"",INDEX('Disaggregation Records'!$E$95:$E$183,MATCH(RIGHT(Z510,255),RIGHT('Disaggregation Records'!$D$95:$D$183,255),0))),"")</f>
        <v/>
      </c>
      <c r="D510" s="518" t="str">
        <f t="array" ref="D510">IFERROR(IF(INDEX('Disaggregation Records'!$F$95:$F$183,MATCH(RIGHT(Z510,255),RIGHT('Disaggregation Records'!$D$95:$D$183,255),0))=0,"",INDEX('Disaggregation Records'!$F$95:$F$183,MATCH(RIGHT(Z510,255),RIGHT('Disaggregation Records'!$D$95:$D$183,255),0))),"")</f>
        <v/>
      </c>
      <c r="E510" s="524" t="str">
        <f t="array" ref="E510">IFERROR(IF(INDEX('Disaggregation Data'!$K$315:$K$616,MATCH(RIGHT(X510,255),RIGHT('Disaggregation Data'!$J$315:$J$616,255),0))=0,"",INDEX('Disaggregation Data'!$K$315:$K$616,MATCH(RIGHT(X510,255),RIGHT('Disaggregation Data'!J$315:$J$616,255),0))),"")</f>
        <v/>
      </c>
      <c r="F510" s="525" t="str">
        <f t="array" ref="F510">IFERROR(IF(INDEX('Disaggregation Data'!$L$315:$L$616,MATCH(RIGHT(X510,255),RIGHT('Disaggregation Data'!$J$315:$J$616,255),0))=0,"",INDEX('Disaggregation Data'!$L$315:$L$616,MATCH(RIGHT(X510,255),RIGHT('Disaggregation Data'!J$315:$J$616,255),0))),"")</f>
        <v/>
      </c>
      <c r="G510" s="526" t="str">
        <f t="array" ref="G510">IFERROR(IF(INDEX('Disaggregation Data'!$M$315:$M$616,MATCH(RIGHT(X510,255),RIGHT('Disaggregation Data'!$J$315:$J$616,255),0))=0,(E510/F510)*100,INDEX('Disaggregation Data'!$M$315:$M$616,MATCH(RIGHT(X510,255),RIGHT('Disaggregation Data'!J$315:$J$616,255),0))),"")</f>
        <v/>
      </c>
      <c r="H510" s="425" t="str">
        <f t="array" ref="H510">IFERROR(IF(INDEX('Disaggregation Data'!$N$315:$N$616,MATCH(RIGHT(X510,255),RIGHT('Disaggregation Data'!$J$315:$J$616,255),0))=0,"",INDEX('Disaggregation Data'!$N$315:$N$616,MATCH(RIGHT(X510,255),RIGHT('Disaggregation Data'!J$315:$J$616,255),0))),"")</f>
        <v/>
      </c>
      <c r="I510" s="527"/>
      <c r="J510" s="527"/>
      <c r="K510" s="527"/>
      <c r="L510" s="527"/>
      <c r="M510" s="527"/>
      <c r="N510" s="527"/>
      <c r="O510" s="527"/>
      <c r="P510" s="527"/>
      <c r="Q510" s="527"/>
      <c r="R510" s="527"/>
      <c r="S510" s="527"/>
      <c r="T510" s="527"/>
      <c r="U510" s="425" t="str">
        <f t="array" ref="U510">IFERROR(IF(INDEX('Disaggregation Data'!$O$315:$O$616,MATCH(RIGHT(X510,255),RIGHT('Disaggregation Data'!$J$315:$J$616,255),0))=0,"",INDEX('Disaggregation Data'!$O$315:$O$616,MATCH(RIGHT(X510,255),RIGHT('Disaggregation Data'!J$315:$J$616,255),0))),"")</f>
        <v/>
      </c>
      <c r="V510" s="459" t="str">
        <f t="array" ref="V510">IFERROR(IF(INDEX('Disaggregation Data'!$P$315:$P$616,MATCH(RIGHT(X510,255),RIGHT('Disaggregation Data'!$J$315:$J$616,255),0))=0,"",INDEX('Disaggregation Data'!$P$315:$P$616,MATCH(RIGHT(X510,255),RIGHT('Disaggregation Data'!J$315:$J$616,255),0))),"")</f>
        <v/>
      </c>
      <c r="W510" s="521"/>
      <c r="X510" s="521" t="str">
        <f t="shared" si="32"/>
        <v/>
      </c>
      <c r="Y510" s="521">
        <f t="shared" si="33"/>
        <v>143</v>
      </c>
      <c r="Z510" s="521" t="str">
        <f t="shared" si="34"/>
        <v/>
      </c>
      <c r="AA510" s="521" t="b">
        <f t="shared" si="35"/>
        <v>0</v>
      </c>
      <c r="AB510" s="521" t="s">
        <v>2026</v>
      </c>
      <c r="AC510" s="521" t="str">
        <f t="array" ref="AC510">IFERROR(IF(INDEX('Disaggregation Records'!$G$95:$G$183,MATCH(RIGHT(Z510,255),RIGHT('Disaggregation Records'!$D$95:$D$183,255),0))=0,"",INDEX('Disaggregation Records'!$G$95:$G$183,MATCH(RIGHT(Z510,255),RIGHT('Disaggregation Records'!$D$95:$D$183,255),0))),"")</f>
        <v/>
      </c>
      <c r="AD510" s="521" t="s">
        <v>791</v>
      </c>
      <c r="AE510" s="184"/>
      <c r="AF510" s="523"/>
      <c r="AG510" s="523"/>
    </row>
    <row r="511" spans="1:33" ht="37.5" customHeight="1" x14ac:dyDescent="0.25">
      <c r="A511" s="465">
        <v>19</v>
      </c>
      <c r="B511" s="517" t="str">
        <f>IFERROR(VLOOKUP(A511,'Coverage Indicators - Section D'!$A$10:$Y$42,25,FALSE),"")</f>
        <v/>
      </c>
      <c r="C511" s="518" t="str">
        <f t="array" ref="C511">IFERROR(IF(INDEX('Disaggregation Records'!$E$95:$E$183,MATCH(RIGHT(Z511,255),RIGHT('Disaggregation Records'!$D$95:$D$183,255),0))=0,"",INDEX('Disaggregation Records'!$E$95:$E$183,MATCH(RIGHT(Z511,255),RIGHT('Disaggregation Records'!$D$95:$D$183,255),0))),"")</f>
        <v/>
      </c>
      <c r="D511" s="518" t="str">
        <f t="array" ref="D511">IFERROR(IF(INDEX('Disaggregation Records'!$F$95:$F$183,MATCH(RIGHT(Z511,255),RIGHT('Disaggregation Records'!$D$95:$D$183,255),0))=0,"",INDEX('Disaggregation Records'!$F$95:$F$183,MATCH(RIGHT(Z511,255),RIGHT('Disaggregation Records'!$D$95:$D$183,255),0))),"")</f>
        <v/>
      </c>
      <c r="E511" s="524" t="str">
        <f t="array" ref="E511">IFERROR(IF(INDEX('Disaggregation Data'!$K$315:$K$616,MATCH(RIGHT(X511,255),RIGHT('Disaggregation Data'!$J$315:$J$616,255),0))=0,"",INDEX('Disaggregation Data'!$K$315:$K$616,MATCH(RIGHT(X511,255),RIGHT('Disaggregation Data'!J$315:$J$616,255),0))),"")</f>
        <v/>
      </c>
      <c r="F511" s="525" t="str">
        <f t="array" ref="F511">IFERROR(IF(INDEX('Disaggregation Data'!$L$315:$L$616,MATCH(RIGHT(X511,255),RIGHT('Disaggregation Data'!$J$315:$J$616,255),0))=0,"",INDEX('Disaggregation Data'!$L$315:$L$616,MATCH(RIGHT(X511,255),RIGHT('Disaggregation Data'!J$315:$J$616,255),0))),"")</f>
        <v/>
      </c>
      <c r="G511" s="526" t="str">
        <f t="array" ref="G511">IFERROR(IF(INDEX('Disaggregation Data'!$M$315:$M$616,MATCH(RIGHT(X511,255),RIGHT('Disaggregation Data'!$J$315:$J$616,255),0))=0,(E511/F511)*100,INDEX('Disaggregation Data'!$M$315:$M$616,MATCH(RIGHT(X511,255),RIGHT('Disaggregation Data'!J$315:$J$616,255),0))),"")</f>
        <v/>
      </c>
      <c r="H511" s="425" t="str">
        <f t="array" ref="H511">IFERROR(IF(INDEX('Disaggregation Data'!$N$315:$N$616,MATCH(RIGHT(X511,255),RIGHT('Disaggregation Data'!$J$315:$J$616,255),0))=0,"",INDEX('Disaggregation Data'!$N$315:$N$616,MATCH(RIGHT(X511,255),RIGHT('Disaggregation Data'!J$315:$J$616,255),0))),"")</f>
        <v/>
      </c>
      <c r="I511" s="527"/>
      <c r="J511" s="527"/>
      <c r="K511" s="527"/>
      <c r="L511" s="527"/>
      <c r="M511" s="527"/>
      <c r="N511" s="527"/>
      <c r="O511" s="527"/>
      <c r="P511" s="527"/>
      <c r="Q511" s="527"/>
      <c r="R511" s="527"/>
      <c r="S511" s="527"/>
      <c r="T511" s="527"/>
      <c r="U511" s="425" t="str">
        <f t="array" ref="U511">IFERROR(IF(INDEX('Disaggregation Data'!$O$315:$O$616,MATCH(RIGHT(X511,255),RIGHT('Disaggregation Data'!$J$315:$J$616,255),0))=0,"",INDEX('Disaggregation Data'!$O$315:$O$616,MATCH(RIGHT(X511,255),RIGHT('Disaggregation Data'!J$315:$J$616,255),0))),"")</f>
        <v/>
      </c>
      <c r="V511" s="459" t="str">
        <f t="array" ref="V511">IFERROR(IF(INDEX('Disaggregation Data'!$P$315:$P$616,MATCH(RIGHT(X511,255),RIGHT('Disaggregation Data'!$J$315:$J$616,255),0))=0,"",INDEX('Disaggregation Data'!$P$315:$P$616,MATCH(RIGHT(X511,255),RIGHT('Disaggregation Data'!J$315:$J$616,255),0))),"")</f>
        <v/>
      </c>
      <c r="W511" s="521"/>
      <c r="X511" s="521" t="str">
        <f t="shared" si="32"/>
        <v/>
      </c>
      <c r="Y511" s="521">
        <f t="shared" si="33"/>
        <v>144</v>
      </c>
      <c r="Z511" s="521" t="str">
        <f t="shared" si="34"/>
        <v/>
      </c>
      <c r="AA511" s="521" t="b">
        <f t="shared" si="35"/>
        <v>0</v>
      </c>
      <c r="AB511" s="521" t="s">
        <v>2027</v>
      </c>
      <c r="AC511" s="521" t="str">
        <f t="array" ref="AC511">IFERROR(IF(INDEX('Disaggregation Records'!$G$95:$G$183,MATCH(RIGHT(Z511,255),RIGHT('Disaggregation Records'!$D$95:$D$183,255),0))=0,"",INDEX('Disaggregation Records'!$G$95:$G$183,MATCH(RIGHT(Z511,255),RIGHT('Disaggregation Records'!$D$95:$D$183,255),0))),"")</f>
        <v/>
      </c>
      <c r="AD511" s="521" t="s">
        <v>791</v>
      </c>
      <c r="AE511" s="184"/>
      <c r="AF511" s="523"/>
      <c r="AG511" s="523"/>
    </row>
    <row r="512" spans="1:33" ht="37.5" customHeight="1" x14ac:dyDescent="0.25">
      <c r="A512" s="465">
        <v>19</v>
      </c>
      <c r="B512" s="517" t="str">
        <f>IFERROR(VLOOKUP(A512,'Coverage Indicators - Section D'!$A$10:$Y$42,25,FALSE),"")</f>
        <v/>
      </c>
      <c r="C512" s="518" t="str">
        <f t="array" ref="C512">IFERROR(IF(INDEX('Disaggregation Records'!$E$95:$E$183,MATCH(RIGHT(Z512,255),RIGHT('Disaggregation Records'!$D$95:$D$183,255),0))=0,"",INDEX('Disaggregation Records'!$E$95:$E$183,MATCH(RIGHT(Z512,255),RIGHT('Disaggregation Records'!$D$95:$D$183,255),0))),"")</f>
        <v/>
      </c>
      <c r="D512" s="518" t="str">
        <f t="array" ref="D512">IFERROR(IF(INDEX('Disaggregation Records'!$F$95:$F$183,MATCH(RIGHT(Z512,255),RIGHT('Disaggregation Records'!$D$95:$D$183,255),0))=0,"",INDEX('Disaggregation Records'!$F$95:$F$183,MATCH(RIGHT(Z512,255),RIGHT('Disaggregation Records'!$D$95:$D$183,255),0))),"")</f>
        <v/>
      </c>
      <c r="E512" s="524" t="str">
        <f t="array" ref="E512">IFERROR(IF(INDEX('Disaggregation Data'!$K$315:$K$616,MATCH(RIGHT(X512,255),RIGHT('Disaggregation Data'!$J$315:$J$616,255),0))=0,"",INDEX('Disaggregation Data'!$K$315:$K$616,MATCH(RIGHT(X512,255),RIGHT('Disaggregation Data'!J$315:$J$616,255),0))),"")</f>
        <v/>
      </c>
      <c r="F512" s="525" t="str">
        <f t="array" ref="F512">IFERROR(IF(INDEX('Disaggregation Data'!$L$315:$L$616,MATCH(RIGHT(X512,255),RIGHT('Disaggregation Data'!$J$315:$J$616,255),0))=0,"",INDEX('Disaggregation Data'!$L$315:$L$616,MATCH(RIGHT(X512,255),RIGHT('Disaggregation Data'!J$315:$J$616,255),0))),"")</f>
        <v/>
      </c>
      <c r="G512" s="526" t="str">
        <f t="array" ref="G512">IFERROR(IF(INDEX('Disaggregation Data'!$M$315:$M$616,MATCH(RIGHT(X512,255),RIGHT('Disaggregation Data'!$J$315:$J$616,255),0))=0,(E512/F512)*100,INDEX('Disaggregation Data'!$M$315:$M$616,MATCH(RIGHT(X512,255),RIGHT('Disaggregation Data'!J$315:$J$616,255),0))),"")</f>
        <v/>
      </c>
      <c r="H512" s="425" t="str">
        <f t="array" ref="H512">IFERROR(IF(INDEX('Disaggregation Data'!$N$315:$N$616,MATCH(RIGHT(X512,255),RIGHT('Disaggregation Data'!$J$315:$J$616,255),0))=0,"",INDEX('Disaggregation Data'!$N$315:$N$616,MATCH(RIGHT(X512,255),RIGHT('Disaggregation Data'!J$315:$J$616,255),0))),"")</f>
        <v/>
      </c>
      <c r="I512" s="527"/>
      <c r="J512" s="527"/>
      <c r="K512" s="527"/>
      <c r="L512" s="527"/>
      <c r="M512" s="527"/>
      <c r="N512" s="527"/>
      <c r="O512" s="527"/>
      <c r="P512" s="527"/>
      <c r="Q512" s="527"/>
      <c r="R512" s="527"/>
      <c r="S512" s="527"/>
      <c r="T512" s="527"/>
      <c r="U512" s="425" t="str">
        <f t="array" ref="U512">IFERROR(IF(INDEX('Disaggregation Data'!$O$315:$O$616,MATCH(RIGHT(X512,255),RIGHT('Disaggregation Data'!$J$315:$J$616,255),0))=0,"",INDEX('Disaggregation Data'!$O$315:$O$616,MATCH(RIGHT(X512,255),RIGHT('Disaggregation Data'!J$315:$J$616,255),0))),"")</f>
        <v/>
      </c>
      <c r="V512" s="459" t="str">
        <f t="array" ref="V512">IFERROR(IF(INDEX('Disaggregation Data'!$P$315:$P$616,MATCH(RIGHT(X512,255),RIGHT('Disaggregation Data'!$J$315:$J$616,255),0))=0,"",INDEX('Disaggregation Data'!$P$315:$P$616,MATCH(RIGHT(X512,255),RIGHT('Disaggregation Data'!J$315:$J$616,255),0))),"")</f>
        <v/>
      </c>
      <c r="W512" s="521"/>
      <c r="X512" s="521" t="str">
        <f t="shared" si="32"/>
        <v/>
      </c>
      <c r="Y512" s="521">
        <f t="shared" si="33"/>
        <v>145</v>
      </c>
      <c r="Z512" s="521" t="str">
        <f t="shared" si="34"/>
        <v/>
      </c>
      <c r="AA512" s="521" t="b">
        <f t="shared" si="35"/>
        <v>0</v>
      </c>
      <c r="AB512" s="521" t="s">
        <v>2028</v>
      </c>
      <c r="AC512" s="521" t="str">
        <f t="array" ref="AC512">IFERROR(IF(INDEX('Disaggregation Records'!$G$95:$G$183,MATCH(RIGHT(Z512,255),RIGHT('Disaggregation Records'!$D$95:$D$183,255),0))=0,"",INDEX('Disaggregation Records'!$G$95:$G$183,MATCH(RIGHT(Z512,255),RIGHT('Disaggregation Records'!$D$95:$D$183,255),0))),"")</f>
        <v/>
      </c>
      <c r="AD512" s="521" t="s">
        <v>791</v>
      </c>
      <c r="AE512" s="184"/>
      <c r="AF512" s="523"/>
      <c r="AG512" s="523"/>
    </row>
    <row r="513" spans="1:33" ht="37.5" customHeight="1" x14ac:dyDescent="0.25">
      <c r="A513" s="465">
        <v>19</v>
      </c>
      <c r="B513" s="517" t="str">
        <f>IFERROR(VLOOKUP(A513,'Coverage Indicators - Section D'!$A$10:$Y$42,25,FALSE),"")</f>
        <v/>
      </c>
      <c r="C513" s="518" t="str">
        <f t="array" ref="C513">IFERROR(IF(INDEX('Disaggregation Records'!$E$95:$E$183,MATCH(RIGHT(Z513,255),RIGHT('Disaggregation Records'!$D$95:$D$183,255),0))=0,"",INDEX('Disaggregation Records'!$E$95:$E$183,MATCH(RIGHT(Z513,255),RIGHT('Disaggregation Records'!$D$95:$D$183,255),0))),"")</f>
        <v/>
      </c>
      <c r="D513" s="518" t="str">
        <f t="array" ref="D513">IFERROR(IF(INDEX('Disaggregation Records'!$F$95:$F$183,MATCH(RIGHT(Z513,255),RIGHT('Disaggregation Records'!$D$95:$D$183,255),0))=0,"",INDEX('Disaggregation Records'!$F$95:$F$183,MATCH(RIGHT(Z513,255),RIGHT('Disaggregation Records'!$D$95:$D$183,255),0))),"")</f>
        <v/>
      </c>
      <c r="E513" s="524" t="str">
        <f t="array" ref="E513">IFERROR(IF(INDEX('Disaggregation Data'!$K$315:$K$616,MATCH(RIGHT(X513,255),RIGHT('Disaggregation Data'!$J$315:$J$616,255),0))=0,"",INDEX('Disaggregation Data'!$K$315:$K$616,MATCH(RIGHT(X513,255),RIGHT('Disaggregation Data'!J$315:$J$616,255),0))),"")</f>
        <v/>
      </c>
      <c r="F513" s="525" t="str">
        <f t="array" ref="F513">IFERROR(IF(INDEX('Disaggregation Data'!$L$315:$L$616,MATCH(RIGHT(X513,255),RIGHT('Disaggregation Data'!$J$315:$J$616,255),0))=0,"",INDEX('Disaggregation Data'!$L$315:$L$616,MATCH(RIGHT(X513,255),RIGHT('Disaggregation Data'!J$315:$J$616,255),0))),"")</f>
        <v/>
      </c>
      <c r="G513" s="526" t="str">
        <f t="array" ref="G513">IFERROR(IF(INDEX('Disaggregation Data'!$M$315:$M$616,MATCH(RIGHT(X513,255),RIGHT('Disaggregation Data'!$J$315:$J$616,255),0))=0,(E513/F513)*100,INDEX('Disaggregation Data'!$M$315:$M$616,MATCH(RIGHT(X513,255),RIGHT('Disaggregation Data'!J$315:$J$616,255),0))),"")</f>
        <v/>
      </c>
      <c r="H513" s="425" t="str">
        <f t="array" ref="H513">IFERROR(IF(INDEX('Disaggregation Data'!$N$315:$N$616,MATCH(RIGHT(X513,255),RIGHT('Disaggregation Data'!$J$315:$J$616,255),0))=0,"",INDEX('Disaggregation Data'!$N$315:$N$616,MATCH(RIGHT(X513,255),RIGHT('Disaggregation Data'!J$315:$J$616,255),0))),"")</f>
        <v/>
      </c>
      <c r="I513" s="527"/>
      <c r="J513" s="527"/>
      <c r="K513" s="527"/>
      <c r="L513" s="527"/>
      <c r="M513" s="527"/>
      <c r="N513" s="527"/>
      <c r="O513" s="527"/>
      <c r="P513" s="527"/>
      <c r="Q513" s="527"/>
      <c r="R513" s="527"/>
      <c r="S513" s="527"/>
      <c r="T513" s="527"/>
      <c r="U513" s="425" t="str">
        <f t="array" ref="U513">IFERROR(IF(INDEX('Disaggregation Data'!$O$315:$O$616,MATCH(RIGHT(X513,255),RIGHT('Disaggregation Data'!$J$315:$J$616,255),0))=0,"",INDEX('Disaggregation Data'!$O$315:$O$616,MATCH(RIGHT(X513,255),RIGHT('Disaggregation Data'!J$315:$J$616,255),0))),"")</f>
        <v/>
      </c>
      <c r="V513" s="459" t="str">
        <f t="array" ref="V513">IFERROR(IF(INDEX('Disaggregation Data'!$P$315:$P$616,MATCH(RIGHT(X513,255),RIGHT('Disaggregation Data'!$J$315:$J$616,255),0))=0,"",INDEX('Disaggregation Data'!$P$315:$P$616,MATCH(RIGHT(X513,255),RIGHT('Disaggregation Data'!J$315:$J$616,255),0))),"")</f>
        <v/>
      </c>
      <c r="W513" s="521"/>
      <c r="X513" s="521" t="str">
        <f t="shared" si="32"/>
        <v/>
      </c>
      <c r="Y513" s="521">
        <f t="shared" si="33"/>
        <v>146</v>
      </c>
      <c r="Z513" s="521" t="str">
        <f t="shared" si="34"/>
        <v/>
      </c>
      <c r="AA513" s="521" t="b">
        <f t="shared" si="35"/>
        <v>0</v>
      </c>
      <c r="AB513" s="521" t="s">
        <v>2029</v>
      </c>
      <c r="AC513" s="521" t="str">
        <f t="array" ref="AC513">IFERROR(IF(INDEX('Disaggregation Records'!$G$95:$G$183,MATCH(RIGHT(Z513,255),RIGHT('Disaggregation Records'!$D$95:$D$183,255),0))=0,"",INDEX('Disaggregation Records'!$G$95:$G$183,MATCH(RIGHT(Z513,255),RIGHT('Disaggregation Records'!$D$95:$D$183,255),0))),"")</f>
        <v/>
      </c>
      <c r="AD513" s="521" t="s">
        <v>791</v>
      </c>
      <c r="AE513" s="184"/>
      <c r="AF513" s="523"/>
      <c r="AG513" s="523"/>
    </row>
    <row r="514" spans="1:33" ht="37.5" customHeight="1" x14ac:dyDescent="0.25">
      <c r="A514" s="465">
        <v>19</v>
      </c>
      <c r="B514" s="517" t="str">
        <f>IFERROR(VLOOKUP(A514,'Coverage Indicators - Section D'!$A$10:$Y$42,25,FALSE),"")</f>
        <v/>
      </c>
      <c r="C514" s="518" t="str">
        <f t="array" ref="C514">IFERROR(IF(INDEX('Disaggregation Records'!$E$95:$E$183,MATCH(RIGHT(Z514,255),RIGHT('Disaggregation Records'!$D$95:$D$183,255),0))=0,"",INDEX('Disaggregation Records'!$E$95:$E$183,MATCH(RIGHT(Z514,255),RIGHT('Disaggregation Records'!$D$95:$D$183,255),0))),"")</f>
        <v/>
      </c>
      <c r="D514" s="518" t="str">
        <f t="array" ref="D514">IFERROR(IF(INDEX('Disaggregation Records'!$F$95:$F$183,MATCH(RIGHT(Z514,255),RIGHT('Disaggregation Records'!$D$95:$D$183,255),0))=0,"",INDEX('Disaggregation Records'!$F$95:$F$183,MATCH(RIGHT(Z514,255),RIGHT('Disaggregation Records'!$D$95:$D$183,255),0))),"")</f>
        <v/>
      </c>
      <c r="E514" s="524" t="str">
        <f t="array" ref="E514">IFERROR(IF(INDEX('Disaggregation Data'!$K$315:$K$616,MATCH(RIGHT(X514,255),RIGHT('Disaggregation Data'!$J$315:$J$616,255),0))=0,"",INDEX('Disaggregation Data'!$K$315:$K$616,MATCH(RIGHT(X514,255),RIGHT('Disaggregation Data'!J$315:$J$616,255),0))),"")</f>
        <v/>
      </c>
      <c r="F514" s="525" t="str">
        <f t="array" ref="F514">IFERROR(IF(INDEX('Disaggregation Data'!$L$315:$L$616,MATCH(RIGHT(X514,255),RIGHT('Disaggregation Data'!$J$315:$J$616,255),0))=0,"",INDEX('Disaggregation Data'!$L$315:$L$616,MATCH(RIGHT(X514,255),RIGHT('Disaggregation Data'!J$315:$J$616,255),0))),"")</f>
        <v/>
      </c>
      <c r="G514" s="526" t="str">
        <f t="array" ref="G514">IFERROR(IF(INDEX('Disaggregation Data'!$M$315:$M$616,MATCH(RIGHT(X514,255),RIGHT('Disaggregation Data'!$J$315:$J$616,255),0))=0,(E514/F514)*100,INDEX('Disaggregation Data'!$M$315:$M$616,MATCH(RIGHT(X514,255),RIGHT('Disaggregation Data'!J$315:$J$616,255),0))),"")</f>
        <v/>
      </c>
      <c r="H514" s="425" t="str">
        <f t="array" ref="H514">IFERROR(IF(INDEX('Disaggregation Data'!$N$315:$N$616,MATCH(RIGHT(X514,255),RIGHT('Disaggregation Data'!$J$315:$J$616,255),0))=0,"",INDEX('Disaggregation Data'!$N$315:$N$616,MATCH(RIGHT(X514,255),RIGHT('Disaggregation Data'!J$315:$J$616,255),0))),"")</f>
        <v/>
      </c>
      <c r="I514" s="527"/>
      <c r="J514" s="527"/>
      <c r="K514" s="527"/>
      <c r="L514" s="527"/>
      <c r="M514" s="527"/>
      <c r="N514" s="527"/>
      <c r="O514" s="527"/>
      <c r="P514" s="527"/>
      <c r="Q514" s="527"/>
      <c r="R514" s="527"/>
      <c r="S514" s="527"/>
      <c r="T514" s="527"/>
      <c r="U514" s="425" t="str">
        <f t="array" ref="U514">IFERROR(IF(INDEX('Disaggregation Data'!$O$315:$O$616,MATCH(RIGHT(X514,255),RIGHT('Disaggregation Data'!$J$315:$J$616,255),0))=0,"",INDEX('Disaggregation Data'!$O$315:$O$616,MATCH(RIGHT(X514,255),RIGHT('Disaggregation Data'!J$315:$J$616,255),0))),"")</f>
        <v/>
      </c>
      <c r="V514" s="459" t="str">
        <f t="array" ref="V514">IFERROR(IF(INDEX('Disaggregation Data'!$P$315:$P$616,MATCH(RIGHT(X514,255),RIGHT('Disaggregation Data'!$J$315:$J$616,255),0))=0,"",INDEX('Disaggregation Data'!$P$315:$P$616,MATCH(RIGHT(X514,255),RIGHT('Disaggregation Data'!J$315:$J$616,255),0))),"")</f>
        <v/>
      </c>
      <c r="W514" s="521"/>
      <c r="X514" s="521" t="str">
        <f t="shared" si="32"/>
        <v/>
      </c>
      <c r="Y514" s="521">
        <f t="shared" si="33"/>
        <v>147</v>
      </c>
      <c r="Z514" s="521" t="str">
        <f t="shared" si="34"/>
        <v/>
      </c>
      <c r="AA514" s="521" t="b">
        <f t="shared" si="35"/>
        <v>0</v>
      </c>
      <c r="AB514" s="521" t="s">
        <v>2030</v>
      </c>
      <c r="AC514" s="521" t="str">
        <f t="array" ref="AC514">IFERROR(IF(INDEX('Disaggregation Records'!$G$95:$G$183,MATCH(RIGHT(Z514,255),RIGHT('Disaggregation Records'!$D$95:$D$183,255),0))=0,"",INDEX('Disaggregation Records'!$G$95:$G$183,MATCH(RIGHT(Z514,255),RIGHT('Disaggregation Records'!$D$95:$D$183,255),0))),"")</f>
        <v/>
      </c>
      <c r="AD514" s="521" t="s">
        <v>791</v>
      </c>
      <c r="AE514" s="184"/>
      <c r="AF514" s="523"/>
      <c r="AG514" s="523"/>
    </row>
    <row r="515" spans="1:33" ht="37.5" customHeight="1" x14ac:dyDescent="0.25">
      <c r="A515" s="465">
        <v>19</v>
      </c>
      <c r="B515" s="517" t="str">
        <f>IFERROR(VLOOKUP(A515,'Coverage Indicators - Section D'!$A$10:$Y$42,25,FALSE),"")</f>
        <v/>
      </c>
      <c r="C515" s="518" t="str">
        <f t="array" ref="C515">IFERROR(IF(INDEX('Disaggregation Records'!$E$95:$E$183,MATCH(RIGHT(Z515,255),RIGHT('Disaggregation Records'!$D$95:$D$183,255),0))=0,"",INDEX('Disaggregation Records'!$E$95:$E$183,MATCH(RIGHT(Z515,255),RIGHT('Disaggregation Records'!$D$95:$D$183,255),0))),"")</f>
        <v/>
      </c>
      <c r="D515" s="518" t="str">
        <f t="array" ref="D515">IFERROR(IF(INDEX('Disaggregation Records'!$F$95:$F$183,MATCH(RIGHT(Z515,255),RIGHT('Disaggregation Records'!$D$95:$D$183,255),0))=0,"",INDEX('Disaggregation Records'!$F$95:$F$183,MATCH(RIGHT(Z515,255),RIGHT('Disaggregation Records'!$D$95:$D$183,255),0))),"")</f>
        <v/>
      </c>
      <c r="E515" s="524" t="str">
        <f t="array" ref="E515">IFERROR(IF(INDEX('Disaggregation Data'!$K$315:$K$616,MATCH(RIGHT(X515,255),RIGHT('Disaggregation Data'!$J$315:$J$616,255),0))=0,"",INDEX('Disaggregation Data'!$K$315:$K$616,MATCH(RIGHT(X515,255),RIGHT('Disaggregation Data'!J$315:$J$616,255),0))),"")</f>
        <v/>
      </c>
      <c r="F515" s="525" t="str">
        <f t="array" ref="F515">IFERROR(IF(INDEX('Disaggregation Data'!$L$315:$L$616,MATCH(RIGHT(X515,255),RIGHT('Disaggregation Data'!$J$315:$J$616,255),0))=0,"",INDEX('Disaggregation Data'!$L$315:$L$616,MATCH(RIGHT(X515,255),RIGHT('Disaggregation Data'!J$315:$J$616,255),0))),"")</f>
        <v/>
      </c>
      <c r="G515" s="526" t="str">
        <f t="array" ref="G515">IFERROR(IF(INDEX('Disaggregation Data'!$M$315:$M$616,MATCH(RIGHT(X515,255),RIGHT('Disaggregation Data'!$J$315:$J$616,255),0))=0,(E515/F515)*100,INDEX('Disaggregation Data'!$M$315:$M$616,MATCH(RIGHT(X515,255),RIGHT('Disaggregation Data'!J$315:$J$616,255),0))),"")</f>
        <v/>
      </c>
      <c r="H515" s="425" t="str">
        <f t="array" ref="H515">IFERROR(IF(INDEX('Disaggregation Data'!$N$315:$N$616,MATCH(RIGHT(X515,255),RIGHT('Disaggregation Data'!$J$315:$J$616,255),0))=0,"",INDEX('Disaggregation Data'!$N$315:$N$616,MATCH(RIGHT(X515,255),RIGHT('Disaggregation Data'!J$315:$J$616,255),0))),"")</f>
        <v/>
      </c>
      <c r="I515" s="527"/>
      <c r="J515" s="527"/>
      <c r="K515" s="527"/>
      <c r="L515" s="527"/>
      <c r="M515" s="527"/>
      <c r="N515" s="527"/>
      <c r="O515" s="527"/>
      <c r="P515" s="527"/>
      <c r="Q515" s="527"/>
      <c r="R515" s="527"/>
      <c r="S515" s="527"/>
      <c r="T515" s="527"/>
      <c r="U515" s="425" t="str">
        <f t="array" ref="U515">IFERROR(IF(INDEX('Disaggregation Data'!$O$315:$O$616,MATCH(RIGHT(X515,255),RIGHT('Disaggregation Data'!$J$315:$J$616,255),0))=0,"",INDEX('Disaggregation Data'!$O$315:$O$616,MATCH(RIGHT(X515,255),RIGHT('Disaggregation Data'!J$315:$J$616,255),0))),"")</f>
        <v/>
      </c>
      <c r="V515" s="459" t="str">
        <f t="array" ref="V515">IFERROR(IF(INDEX('Disaggregation Data'!$P$315:$P$616,MATCH(RIGHT(X515,255),RIGHT('Disaggregation Data'!$J$315:$J$616,255),0))=0,"",INDEX('Disaggregation Data'!$P$315:$P$616,MATCH(RIGHT(X515,255),RIGHT('Disaggregation Data'!J$315:$J$616,255),0))),"")</f>
        <v/>
      </c>
      <c r="W515" s="521"/>
      <c r="X515" s="521" t="str">
        <f t="shared" si="32"/>
        <v/>
      </c>
      <c r="Y515" s="521">
        <f t="shared" si="33"/>
        <v>148</v>
      </c>
      <c r="Z515" s="521" t="str">
        <f t="shared" si="34"/>
        <v/>
      </c>
      <c r="AA515" s="521" t="b">
        <f t="shared" si="35"/>
        <v>0</v>
      </c>
      <c r="AB515" s="521" t="s">
        <v>2031</v>
      </c>
      <c r="AC515" s="521" t="str">
        <f t="array" ref="AC515">IFERROR(IF(INDEX('Disaggregation Records'!$G$95:$G$183,MATCH(RIGHT(Z515,255),RIGHT('Disaggregation Records'!$D$95:$D$183,255),0))=0,"",INDEX('Disaggregation Records'!$G$95:$G$183,MATCH(RIGHT(Z515,255),RIGHT('Disaggregation Records'!$D$95:$D$183,255),0))),"")</f>
        <v/>
      </c>
      <c r="AD515" s="521" t="s">
        <v>791</v>
      </c>
      <c r="AE515" s="184"/>
      <c r="AF515" s="523"/>
      <c r="AG515" s="523"/>
    </row>
    <row r="516" spans="1:33" ht="37.5" customHeight="1" x14ac:dyDescent="0.25">
      <c r="A516" s="465">
        <v>19</v>
      </c>
      <c r="B516" s="517" t="str">
        <f>IFERROR(VLOOKUP(A516,'Coverage Indicators - Section D'!$A$10:$Y$42,25,FALSE),"")</f>
        <v/>
      </c>
      <c r="C516" s="518" t="str">
        <f t="array" ref="C516">IFERROR(IF(INDEX('Disaggregation Records'!$E$95:$E$183,MATCH(RIGHT(Z516,255),RIGHT('Disaggregation Records'!$D$95:$D$183,255),0))=0,"",INDEX('Disaggregation Records'!$E$95:$E$183,MATCH(RIGHT(Z516,255),RIGHT('Disaggregation Records'!$D$95:$D$183,255),0))),"")</f>
        <v/>
      </c>
      <c r="D516" s="518" t="str">
        <f t="array" ref="D516">IFERROR(IF(INDEX('Disaggregation Records'!$F$95:$F$183,MATCH(RIGHT(Z516,255),RIGHT('Disaggregation Records'!$D$95:$D$183,255),0))=0,"",INDEX('Disaggregation Records'!$F$95:$F$183,MATCH(RIGHT(Z516,255),RIGHT('Disaggregation Records'!$D$95:$D$183,255),0))),"")</f>
        <v/>
      </c>
      <c r="E516" s="524" t="str">
        <f t="array" ref="E516">IFERROR(IF(INDEX('Disaggregation Data'!$K$315:$K$616,MATCH(RIGHT(X516,255),RIGHT('Disaggregation Data'!$J$315:$J$616,255),0))=0,"",INDEX('Disaggregation Data'!$K$315:$K$616,MATCH(RIGHT(X516,255),RIGHT('Disaggregation Data'!J$315:$J$616,255),0))),"")</f>
        <v/>
      </c>
      <c r="F516" s="525" t="str">
        <f t="array" ref="F516">IFERROR(IF(INDEX('Disaggregation Data'!$L$315:$L$616,MATCH(RIGHT(X516,255),RIGHT('Disaggregation Data'!$J$315:$J$616,255),0))=0,"",INDEX('Disaggregation Data'!$L$315:$L$616,MATCH(RIGHT(X516,255),RIGHT('Disaggregation Data'!J$315:$J$616,255),0))),"")</f>
        <v/>
      </c>
      <c r="G516" s="526" t="str">
        <f t="array" ref="G516">IFERROR(IF(INDEX('Disaggregation Data'!$M$315:$M$616,MATCH(RIGHT(X516,255),RIGHT('Disaggregation Data'!$J$315:$J$616,255),0))=0,(E516/F516)*100,INDEX('Disaggregation Data'!$M$315:$M$616,MATCH(RIGHT(X516,255),RIGHT('Disaggregation Data'!J$315:$J$616,255),0))),"")</f>
        <v/>
      </c>
      <c r="H516" s="425" t="str">
        <f t="array" ref="H516">IFERROR(IF(INDEX('Disaggregation Data'!$N$315:$N$616,MATCH(RIGHT(X516,255),RIGHT('Disaggregation Data'!$J$315:$J$616,255),0))=0,"",INDEX('Disaggregation Data'!$N$315:$N$616,MATCH(RIGHT(X516,255),RIGHT('Disaggregation Data'!J$315:$J$616,255),0))),"")</f>
        <v/>
      </c>
      <c r="I516" s="527"/>
      <c r="J516" s="527"/>
      <c r="K516" s="527"/>
      <c r="L516" s="527"/>
      <c r="M516" s="527"/>
      <c r="N516" s="527"/>
      <c r="O516" s="527"/>
      <c r="P516" s="527"/>
      <c r="Q516" s="527"/>
      <c r="R516" s="527"/>
      <c r="S516" s="527"/>
      <c r="T516" s="527"/>
      <c r="U516" s="425" t="str">
        <f t="array" ref="U516">IFERROR(IF(INDEX('Disaggregation Data'!$O$315:$O$616,MATCH(RIGHT(X516,255),RIGHT('Disaggregation Data'!$J$315:$J$616,255),0))=0,"",INDEX('Disaggregation Data'!$O$315:$O$616,MATCH(RIGHT(X516,255),RIGHT('Disaggregation Data'!J$315:$J$616,255),0))),"")</f>
        <v/>
      </c>
      <c r="V516" s="459" t="str">
        <f t="array" ref="V516">IFERROR(IF(INDEX('Disaggregation Data'!$P$315:$P$616,MATCH(RIGHT(X516,255),RIGHT('Disaggregation Data'!$J$315:$J$616,255),0))=0,"",INDEX('Disaggregation Data'!$P$315:$P$616,MATCH(RIGHT(X516,255),RIGHT('Disaggregation Data'!J$315:$J$616,255),0))),"")</f>
        <v/>
      </c>
      <c r="W516" s="521"/>
      <c r="X516" s="521" t="str">
        <f t="shared" si="32"/>
        <v/>
      </c>
      <c r="Y516" s="521">
        <f t="shared" si="33"/>
        <v>149</v>
      </c>
      <c r="Z516" s="521" t="str">
        <f t="shared" si="34"/>
        <v/>
      </c>
      <c r="AA516" s="521" t="b">
        <f t="shared" si="35"/>
        <v>0</v>
      </c>
      <c r="AB516" s="521" t="s">
        <v>2032</v>
      </c>
      <c r="AC516" s="521" t="str">
        <f t="array" ref="AC516">IFERROR(IF(INDEX('Disaggregation Records'!$G$95:$G$183,MATCH(RIGHT(Z516,255),RIGHT('Disaggregation Records'!$D$95:$D$183,255),0))=0,"",INDEX('Disaggregation Records'!$G$95:$G$183,MATCH(RIGHT(Z516,255),RIGHT('Disaggregation Records'!$D$95:$D$183,255),0))),"")</f>
        <v/>
      </c>
      <c r="AD516" s="521" t="s">
        <v>791</v>
      </c>
      <c r="AE516" s="184"/>
      <c r="AF516" s="523"/>
      <c r="AG516" s="523"/>
    </row>
    <row r="517" spans="1:33" ht="37.5" customHeight="1" x14ac:dyDescent="0.25">
      <c r="A517" s="465">
        <v>20</v>
      </c>
      <c r="B517" s="517" t="str">
        <f>IFERROR(VLOOKUP(A517,'Coverage Indicators - Section D'!$A$10:$Y$42,25,FALSE),"")</f>
        <v/>
      </c>
      <c r="C517" s="518" t="str">
        <f t="array" ref="C517">IFERROR(IF(INDEX('Disaggregation Records'!$E$95:$E$183,MATCH(RIGHT(Z517,255),RIGHT('Disaggregation Records'!$D$95:$D$183,255),0))=0,"",INDEX('Disaggregation Records'!$E$95:$E$183,MATCH(RIGHT(Z517,255),RIGHT('Disaggregation Records'!$D$95:$D$183,255),0))),"")</f>
        <v/>
      </c>
      <c r="D517" s="518" t="str">
        <f t="array" ref="D517">IFERROR(IF(INDEX('Disaggregation Records'!$F$95:$F$183,MATCH(RIGHT(Z517,255),RIGHT('Disaggregation Records'!$D$95:$D$183,255),0))=0,"",INDEX('Disaggregation Records'!$F$95:$F$183,MATCH(RIGHT(Z517,255),RIGHT('Disaggregation Records'!$D$95:$D$183,255),0))),"")</f>
        <v/>
      </c>
      <c r="E517" s="524" t="str">
        <f t="array" ref="E517">IFERROR(IF(INDEX('Disaggregation Data'!$K$315:$K$616,MATCH(RIGHT(X517,255),RIGHT('Disaggregation Data'!$J$315:$J$616,255),0))=0,"",INDEX('Disaggregation Data'!$K$315:$K$616,MATCH(RIGHT(X517,255),RIGHT('Disaggregation Data'!J$315:$J$616,255),0))),"")</f>
        <v/>
      </c>
      <c r="F517" s="525" t="str">
        <f t="array" ref="F517">IFERROR(IF(INDEX('Disaggregation Data'!$L$315:$L$616,MATCH(RIGHT(X517,255),RIGHT('Disaggregation Data'!$J$315:$J$616,255),0))=0,"",INDEX('Disaggregation Data'!$L$315:$L$616,MATCH(RIGHT(X517,255),RIGHT('Disaggregation Data'!J$315:$J$616,255),0))),"")</f>
        <v/>
      </c>
      <c r="G517" s="526" t="str">
        <f t="array" ref="G517">IFERROR(IF(INDEX('Disaggregation Data'!$M$315:$M$616,MATCH(RIGHT(X517,255),RIGHT('Disaggregation Data'!$J$315:$J$616,255),0))=0,(E517/F517)*100,INDEX('Disaggregation Data'!$M$315:$M$616,MATCH(RIGHT(X517,255),RIGHT('Disaggregation Data'!J$315:$J$616,255),0))),"")</f>
        <v/>
      </c>
      <c r="H517" s="425" t="str">
        <f t="array" ref="H517">IFERROR(IF(INDEX('Disaggregation Data'!$N$315:$N$616,MATCH(RIGHT(X517,255),RIGHT('Disaggregation Data'!$J$315:$J$616,255),0))=0,"",INDEX('Disaggregation Data'!$N$315:$N$616,MATCH(RIGHT(X517,255),RIGHT('Disaggregation Data'!J$315:$J$616,255),0))),"")</f>
        <v/>
      </c>
      <c r="I517" s="527"/>
      <c r="J517" s="527"/>
      <c r="K517" s="527"/>
      <c r="L517" s="527"/>
      <c r="M517" s="527"/>
      <c r="N517" s="527"/>
      <c r="O517" s="527"/>
      <c r="P517" s="527"/>
      <c r="Q517" s="527"/>
      <c r="R517" s="527"/>
      <c r="S517" s="527"/>
      <c r="T517" s="527"/>
      <c r="U517" s="425" t="str">
        <f t="array" ref="U517">IFERROR(IF(INDEX('Disaggregation Data'!$O$315:$O$616,MATCH(RIGHT(X517,255),RIGHT('Disaggregation Data'!$J$315:$J$616,255),0))=0,"",INDEX('Disaggregation Data'!$O$315:$O$616,MATCH(RIGHT(X517,255),RIGHT('Disaggregation Data'!J$315:$J$616,255),0))),"")</f>
        <v/>
      </c>
      <c r="V517" s="459" t="str">
        <f t="array" ref="V517">IFERROR(IF(INDEX('Disaggregation Data'!$P$315:$P$616,MATCH(RIGHT(X517,255),RIGHT('Disaggregation Data'!$J$315:$J$616,255),0))=0,"",INDEX('Disaggregation Data'!$P$315:$P$616,MATCH(RIGHT(X517,255),RIGHT('Disaggregation Data'!J$315:$J$616,255),0))),"")</f>
        <v/>
      </c>
      <c r="W517" s="521"/>
      <c r="X517" s="521" t="str">
        <f t="shared" si="32"/>
        <v/>
      </c>
      <c r="Y517" s="521">
        <f t="shared" si="33"/>
        <v>150</v>
      </c>
      <c r="Z517" s="521" t="str">
        <f t="shared" si="34"/>
        <v/>
      </c>
      <c r="AA517" s="521" t="b">
        <f t="shared" si="35"/>
        <v>0</v>
      </c>
      <c r="AB517" s="521" t="s">
        <v>2033</v>
      </c>
      <c r="AC517" s="521" t="str">
        <f t="array" ref="AC517">IFERROR(IF(INDEX('Disaggregation Records'!$G$95:$G$183,MATCH(RIGHT(Z517,255),RIGHT('Disaggregation Records'!$D$95:$D$183,255),0))=0,"",INDEX('Disaggregation Records'!$G$95:$G$183,MATCH(RIGHT(Z517,255),RIGHT('Disaggregation Records'!$D$95:$D$183,255),0))),"")</f>
        <v/>
      </c>
      <c r="AD517" s="521" t="s">
        <v>792</v>
      </c>
      <c r="AE517" s="184"/>
      <c r="AF517" s="523"/>
      <c r="AG517" s="523"/>
    </row>
    <row r="518" spans="1:33" ht="37.5" customHeight="1" x14ac:dyDescent="0.25">
      <c r="A518" s="465">
        <v>20</v>
      </c>
      <c r="B518" s="517" t="str">
        <f>IFERROR(VLOOKUP(A518,'Coverage Indicators - Section D'!$A$10:$Y$42,25,FALSE),"")</f>
        <v/>
      </c>
      <c r="C518" s="518" t="str">
        <f t="array" ref="C518">IFERROR(IF(INDEX('Disaggregation Records'!$E$95:$E$183,MATCH(RIGHT(Z518,255),RIGHT('Disaggregation Records'!$D$95:$D$183,255),0))=0,"",INDEX('Disaggregation Records'!$E$95:$E$183,MATCH(RIGHT(Z518,255),RIGHT('Disaggregation Records'!$D$95:$D$183,255),0))),"")</f>
        <v/>
      </c>
      <c r="D518" s="518" t="str">
        <f t="array" ref="D518">IFERROR(IF(INDEX('Disaggregation Records'!$F$95:$F$183,MATCH(RIGHT(Z518,255),RIGHT('Disaggregation Records'!$D$95:$D$183,255),0))=0,"",INDEX('Disaggregation Records'!$F$95:$F$183,MATCH(RIGHT(Z518,255),RIGHT('Disaggregation Records'!$D$95:$D$183,255),0))),"")</f>
        <v/>
      </c>
      <c r="E518" s="524" t="str">
        <f t="array" ref="E518">IFERROR(IF(INDEX('Disaggregation Data'!$K$315:$K$616,MATCH(RIGHT(X518,255),RIGHT('Disaggregation Data'!$J$315:$J$616,255),0))=0,"",INDEX('Disaggregation Data'!$K$315:$K$616,MATCH(RIGHT(X518,255),RIGHT('Disaggregation Data'!J$315:$J$616,255),0))),"")</f>
        <v/>
      </c>
      <c r="F518" s="525" t="str">
        <f t="array" ref="F518">IFERROR(IF(INDEX('Disaggregation Data'!$L$315:$L$616,MATCH(RIGHT(X518,255),RIGHT('Disaggregation Data'!$J$315:$J$616,255),0))=0,"",INDEX('Disaggregation Data'!$L$315:$L$616,MATCH(RIGHT(X518,255),RIGHT('Disaggregation Data'!J$315:$J$616,255),0))),"")</f>
        <v/>
      </c>
      <c r="G518" s="526" t="str">
        <f t="array" ref="G518">IFERROR(IF(INDEX('Disaggregation Data'!$M$315:$M$616,MATCH(RIGHT(X518,255),RIGHT('Disaggregation Data'!$J$315:$J$616,255),0))=0,(E518/F518)*100,INDEX('Disaggregation Data'!$M$315:$M$616,MATCH(RIGHT(X518,255),RIGHT('Disaggregation Data'!J$315:$J$616,255),0))),"")</f>
        <v/>
      </c>
      <c r="H518" s="425" t="str">
        <f t="array" ref="H518">IFERROR(IF(INDEX('Disaggregation Data'!$N$315:$N$616,MATCH(RIGHT(X518,255),RIGHT('Disaggregation Data'!$J$315:$J$616,255),0))=0,"",INDEX('Disaggregation Data'!$N$315:$N$616,MATCH(RIGHT(X518,255),RIGHT('Disaggregation Data'!J$315:$J$616,255),0))),"")</f>
        <v/>
      </c>
      <c r="I518" s="527"/>
      <c r="J518" s="527"/>
      <c r="K518" s="527"/>
      <c r="L518" s="527"/>
      <c r="M518" s="527"/>
      <c r="N518" s="527"/>
      <c r="O518" s="527"/>
      <c r="P518" s="527"/>
      <c r="Q518" s="527"/>
      <c r="R518" s="527"/>
      <c r="S518" s="527"/>
      <c r="T518" s="527"/>
      <c r="U518" s="425" t="str">
        <f t="array" ref="U518">IFERROR(IF(INDEX('Disaggregation Data'!$O$315:$O$616,MATCH(RIGHT(X518,255),RIGHT('Disaggregation Data'!$J$315:$J$616,255),0))=0,"",INDEX('Disaggregation Data'!$O$315:$O$616,MATCH(RIGHT(X518,255),RIGHT('Disaggregation Data'!J$315:$J$616,255),0))),"")</f>
        <v/>
      </c>
      <c r="V518" s="459" t="str">
        <f t="array" ref="V518">IFERROR(IF(INDEX('Disaggregation Data'!$P$315:$P$616,MATCH(RIGHT(X518,255),RIGHT('Disaggregation Data'!$J$315:$J$616,255),0))=0,"",INDEX('Disaggregation Data'!$P$315:$P$616,MATCH(RIGHT(X518,255),RIGHT('Disaggregation Data'!J$315:$J$616,255),0))),"")</f>
        <v/>
      </c>
      <c r="W518" s="521"/>
      <c r="X518" s="521" t="str">
        <f t="shared" si="32"/>
        <v/>
      </c>
      <c r="Y518" s="521">
        <f t="shared" si="33"/>
        <v>151</v>
      </c>
      <c r="Z518" s="521" t="str">
        <f t="shared" si="34"/>
        <v/>
      </c>
      <c r="AA518" s="521" t="b">
        <f t="shared" si="35"/>
        <v>0</v>
      </c>
      <c r="AB518" s="521" t="s">
        <v>2034</v>
      </c>
      <c r="AC518" s="521" t="str">
        <f t="array" ref="AC518">IFERROR(IF(INDEX('Disaggregation Records'!$G$95:$G$183,MATCH(RIGHT(Z518,255),RIGHT('Disaggregation Records'!$D$95:$D$183,255),0))=0,"",INDEX('Disaggregation Records'!$G$95:$G$183,MATCH(RIGHT(Z518,255),RIGHT('Disaggregation Records'!$D$95:$D$183,255),0))),"")</f>
        <v/>
      </c>
      <c r="AD518" s="521" t="s">
        <v>792</v>
      </c>
      <c r="AE518" s="184"/>
      <c r="AF518" s="523"/>
      <c r="AG518" s="523"/>
    </row>
    <row r="519" spans="1:33" ht="37.5" customHeight="1" x14ac:dyDescent="0.25">
      <c r="A519" s="465">
        <v>20</v>
      </c>
      <c r="B519" s="517" t="str">
        <f>IFERROR(VLOOKUP(A519,'Coverage Indicators - Section D'!$A$10:$Y$42,25,FALSE),"")</f>
        <v/>
      </c>
      <c r="C519" s="518" t="str">
        <f t="array" ref="C519">IFERROR(IF(INDEX('Disaggregation Records'!$E$95:$E$183,MATCH(RIGHT(Z519,255),RIGHT('Disaggregation Records'!$D$95:$D$183,255),0))=0,"",INDEX('Disaggregation Records'!$E$95:$E$183,MATCH(RIGHT(Z519,255),RIGHT('Disaggregation Records'!$D$95:$D$183,255),0))),"")</f>
        <v/>
      </c>
      <c r="D519" s="518" t="str">
        <f t="array" ref="D519">IFERROR(IF(INDEX('Disaggregation Records'!$F$95:$F$183,MATCH(RIGHT(Z519,255),RIGHT('Disaggregation Records'!$D$95:$D$183,255),0))=0,"",INDEX('Disaggregation Records'!$F$95:$F$183,MATCH(RIGHT(Z519,255),RIGHT('Disaggregation Records'!$D$95:$D$183,255),0))),"")</f>
        <v/>
      </c>
      <c r="E519" s="524" t="str">
        <f t="array" ref="E519">IFERROR(IF(INDEX('Disaggregation Data'!$K$315:$K$616,MATCH(RIGHT(X519,255),RIGHT('Disaggregation Data'!$J$315:$J$616,255),0))=0,"",INDEX('Disaggregation Data'!$K$315:$K$616,MATCH(RIGHT(X519,255),RIGHT('Disaggregation Data'!J$315:$J$616,255),0))),"")</f>
        <v/>
      </c>
      <c r="F519" s="525" t="str">
        <f t="array" ref="F519">IFERROR(IF(INDEX('Disaggregation Data'!$L$315:$L$616,MATCH(RIGHT(X519,255),RIGHT('Disaggregation Data'!$J$315:$J$616,255),0))=0,"",INDEX('Disaggregation Data'!$L$315:$L$616,MATCH(RIGHT(X519,255),RIGHT('Disaggregation Data'!J$315:$J$616,255),0))),"")</f>
        <v/>
      </c>
      <c r="G519" s="526" t="str">
        <f t="array" ref="G519">IFERROR(IF(INDEX('Disaggregation Data'!$M$315:$M$616,MATCH(RIGHT(X519,255),RIGHT('Disaggregation Data'!$J$315:$J$616,255),0))=0,(E519/F519)*100,INDEX('Disaggregation Data'!$M$315:$M$616,MATCH(RIGHT(X519,255),RIGHT('Disaggregation Data'!J$315:$J$616,255),0))),"")</f>
        <v/>
      </c>
      <c r="H519" s="425" t="str">
        <f t="array" ref="H519">IFERROR(IF(INDEX('Disaggregation Data'!$N$315:$N$616,MATCH(RIGHT(X519,255),RIGHT('Disaggregation Data'!$J$315:$J$616,255),0))=0,"",INDEX('Disaggregation Data'!$N$315:$N$616,MATCH(RIGHT(X519,255),RIGHT('Disaggregation Data'!J$315:$J$616,255),0))),"")</f>
        <v/>
      </c>
      <c r="I519" s="527"/>
      <c r="J519" s="527"/>
      <c r="K519" s="527"/>
      <c r="L519" s="527"/>
      <c r="M519" s="527"/>
      <c r="N519" s="527"/>
      <c r="O519" s="527"/>
      <c r="P519" s="527"/>
      <c r="Q519" s="527"/>
      <c r="R519" s="527"/>
      <c r="S519" s="527"/>
      <c r="T519" s="527"/>
      <c r="U519" s="425" t="str">
        <f t="array" ref="U519">IFERROR(IF(INDEX('Disaggregation Data'!$O$315:$O$616,MATCH(RIGHT(X519,255),RIGHT('Disaggregation Data'!$J$315:$J$616,255),0))=0,"",INDEX('Disaggregation Data'!$O$315:$O$616,MATCH(RIGHT(X519,255),RIGHT('Disaggregation Data'!J$315:$J$616,255),0))),"")</f>
        <v/>
      </c>
      <c r="V519" s="459" t="str">
        <f t="array" ref="V519">IFERROR(IF(INDEX('Disaggregation Data'!$P$315:$P$616,MATCH(RIGHT(X519,255),RIGHT('Disaggregation Data'!$J$315:$J$616,255),0))=0,"",INDEX('Disaggregation Data'!$P$315:$P$616,MATCH(RIGHT(X519,255),RIGHT('Disaggregation Data'!J$315:$J$616,255),0))),"")</f>
        <v/>
      </c>
      <c r="W519" s="521"/>
      <c r="X519" s="521" t="str">
        <f t="shared" ref="X519:X582" si="36">IF(B519&lt;&gt;"",B519&amp;C519&amp;D519,"")</f>
        <v/>
      </c>
      <c r="Y519" s="521">
        <f t="shared" ref="Y519:Y582" si="37">IF(B519=B518,Y518+1,0)</f>
        <v>152</v>
      </c>
      <c r="Z519" s="521" t="str">
        <f t="shared" ref="Z519:Z582" si="38">IF(B519&lt;&gt;"",B519&amp;"-"&amp;Y519,"")</f>
        <v/>
      </c>
      <c r="AA519" s="521" t="b">
        <f t="shared" ref="AA519:AA582" si="39">IFERROR(IF(B519&lt;&gt;"",TRUE,FALSE),"")</f>
        <v>0</v>
      </c>
      <c r="AB519" s="521" t="s">
        <v>2035</v>
      </c>
      <c r="AC519" s="521" t="str">
        <f t="array" ref="AC519">IFERROR(IF(INDEX('Disaggregation Records'!$G$95:$G$183,MATCH(RIGHT(Z519,255),RIGHT('Disaggregation Records'!$D$95:$D$183,255),0))=0,"",INDEX('Disaggregation Records'!$G$95:$G$183,MATCH(RIGHT(Z519,255),RIGHT('Disaggregation Records'!$D$95:$D$183,255),0))),"")</f>
        <v/>
      </c>
      <c r="AD519" s="521" t="s">
        <v>792</v>
      </c>
      <c r="AE519" s="184"/>
      <c r="AF519" s="523"/>
      <c r="AG519" s="523"/>
    </row>
    <row r="520" spans="1:33" ht="37.5" customHeight="1" x14ac:dyDescent="0.25">
      <c r="A520" s="465">
        <v>20</v>
      </c>
      <c r="B520" s="517" t="str">
        <f>IFERROR(VLOOKUP(A520,'Coverage Indicators - Section D'!$A$10:$Y$42,25,FALSE),"")</f>
        <v/>
      </c>
      <c r="C520" s="518" t="str">
        <f t="array" ref="C520">IFERROR(IF(INDEX('Disaggregation Records'!$E$95:$E$183,MATCH(RIGHT(Z520,255),RIGHT('Disaggregation Records'!$D$95:$D$183,255),0))=0,"",INDEX('Disaggregation Records'!$E$95:$E$183,MATCH(RIGHT(Z520,255),RIGHT('Disaggregation Records'!$D$95:$D$183,255),0))),"")</f>
        <v/>
      </c>
      <c r="D520" s="518" t="str">
        <f t="array" ref="D520">IFERROR(IF(INDEX('Disaggregation Records'!$F$95:$F$183,MATCH(RIGHT(Z520,255),RIGHT('Disaggregation Records'!$D$95:$D$183,255),0))=0,"",INDEX('Disaggregation Records'!$F$95:$F$183,MATCH(RIGHT(Z520,255),RIGHT('Disaggregation Records'!$D$95:$D$183,255),0))),"")</f>
        <v/>
      </c>
      <c r="E520" s="524" t="str">
        <f t="array" ref="E520">IFERROR(IF(INDEX('Disaggregation Data'!$K$315:$K$616,MATCH(RIGHT(X520,255),RIGHT('Disaggregation Data'!$J$315:$J$616,255),0))=0,"",INDEX('Disaggregation Data'!$K$315:$K$616,MATCH(RIGHT(X520,255),RIGHT('Disaggregation Data'!J$315:$J$616,255),0))),"")</f>
        <v/>
      </c>
      <c r="F520" s="525" t="str">
        <f t="array" ref="F520">IFERROR(IF(INDEX('Disaggregation Data'!$L$315:$L$616,MATCH(RIGHT(X520,255),RIGHT('Disaggregation Data'!$J$315:$J$616,255),0))=0,"",INDEX('Disaggregation Data'!$L$315:$L$616,MATCH(RIGHT(X520,255),RIGHT('Disaggregation Data'!J$315:$J$616,255),0))),"")</f>
        <v/>
      </c>
      <c r="G520" s="526" t="str">
        <f t="array" ref="G520">IFERROR(IF(INDEX('Disaggregation Data'!$M$315:$M$616,MATCH(RIGHT(X520,255),RIGHT('Disaggregation Data'!$J$315:$J$616,255),0))=0,(E520/F520)*100,INDEX('Disaggregation Data'!$M$315:$M$616,MATCH(RIGHT(X520,255),RIGHT('Disaggregation Data'!J$315:$J$616,255),0))),"")</f>
        <v/>
      </c>
      <c r="H520" s="425" t="str">
        <f t="array" ref="H520">IFERROR(IF(INDEX('Disaggregation Data'!$N$315:$N$616,MATCH(RIGHT(X520,255),RIGHT('Disaggregation Data'!$J$315:$J$616,255),0))=0,"",INDEX('Disaggregation Data'!$N$315:$N$616,MATCH(RIGHT(X520,255),RIGHT('Disaggregation Data'!J$315:$J$616,255),0))),"")</f>
        <v/>
      </c>
      <c r="I520" s="527"/>
      <c r="J520" s="527"/>
      <c r="K520" s="527"/>
      <c r="L520" s="527"/>
      <c r="M520" s="527"/>
      <c r="N520" s="527"/>
      <c r="O520" s="527"/>
      <c r="P520" s="527"/>
      <c r="Q520" s="527"/>
      <c r="R520" s="527"/>
      <c r="S520" s="527"/>
      <c r="T520" s="527"/>
      <c r="U520" s="425" t="str">
        <f t="array" ref="U520">IFERROR(IF(INDEX('Disaggregation Data'!$O$315:$O$616,MATCH(RIGHT(X520,255),RIGHT('Disaggregation Data'!$J$315:$J$616,255),0))=0,"",INDEX('Disaggregation Data'!$O$315:$O$616,MATCH(RIGHT(X520,255),RIGHT('Disaggregation Data'!J$315:$J$616,255),0))),"")</f>
        <v/>
      </c>
      <c r="V520" s="459" t="str">
        <f t="array" ref="V520">IFERROR(IF(INDEX('Disaggregation Data'!$P$315:$P$616,MATCH(RIGHT(X520,255),RIGHT('Disaggregation Data'!$J$315:$J$616,255),0))=0,"",INDEX('Disaggregation Data'!$P$315:$P$616,MATCH(RIGHT(X520,255),RIGHT('Disaggregation Data'!J$315:$J$616,255),0))),"")</f>
        <v/>
      </c>
      <c r="W520" s="521"/>
      <c r="X520" s="521" t="str">
        <f t="shared" si="36"/>
        <v/>
      </c>
      <c r="Y520" s="521">
        <f t="shared" si="37"/>
        <v>153</v>
      </c>
      <c r="Z520" s="521" t="str">
        <f t="shared" si="38"/>
        <v/>
      </c>
      <c r="AA520" s="521" t="b">
        <f t="shared" si="39"/>
        <v>0</v>
      </c>
      <c r="AB520" s="521" t="s">
        <v>2036</v>
      </c>
      <c r="AC520" s="521" t="str">
        <f t="array" ref="AC520">IFERROR(IF(INDEX('Disaggregation Records'!$G$95:$G$183,MATCH(RIGHT(Z520,255),RIGHT('Disaggregation Records'!$D$95:$D$183,255),0))=0,"",INDEX('Disaggregation Records'!$G$95:$G$183,MATCH(RIGHT(Z520,255),RIGHT('Disaggregation Records'!$D$95:$D$183,255),0))),"")</f>
        <v/>
      </c>
      <c r="AD520" s="521" t="s">
        <v>792</v>
      </c>
      <c r="AE520" s="184"/>
      <c r="AF520" s="523"/>
      <c r="AG520" s="523"/>
    </row>
    <row r="521" spans="1:33" ht="37.5" customHeight="1" x14ac:dyDescent="0.25">
      <c r="A521" s="465">
        <v>20</v>
      </c>
      <c r="B521" s="517" t="str">
        <f>IFERROR(VLOOKUP(A521,'Coverage Indicators - Section D'!$A$10:$Y$42,25,FALSE),"")</f>
        <v/>
      </c>
      <c r="C521" s="518" t="str">
        <f t="array" ref="C521">IFERROR(IF(INDEX('Disaggregation Records'!$E$95:$E$183,MATCH(RIGHT(Z521,255),RIGHT('Disaggregation Records'!$D$95:$D$183,255),0))=0,"",INDEX('Disaggregation Records'!$E$95:$E$183,MATCH(RIGHT(Z521,255),RIGHT('Disaggregation Records'!$D$95:$D$183,255),0))),"")</f>
        <v/>
      </c>
      <c r="D521" s="518" t="str">
        <f t="array" ref="D521">IFERROR(IF(INDEX('Disaggregation Records'!$F$95:$F$183,MATCH(RIGHT(Z521,255),RIGHT('Disaggregation Records'!$D$95:$D$183,255),0))=0,"",INDEX('Disaggregation Records'!$F$95:$F$183,MATCH(RIGHT(Z521,255),RIGHT('Disaggregation Records'!$D$95:$D$183,255),0))),"")</f>
        <v/>
      </c>
      <c r="E521" s="524" t="str">
        <f t="array" ref="E521">IFERROR(IF(INDEX('Disaggregation Data'!$K$315:$K$616,MATCH(RIGHT(X521,255),RIGHT('Disaggregation Data'!$J$315:$J$616,255),0))=0,"",INDEX('Disaggregation Data'!$K$315:$K$616,MATCH(RIGHT(X521,255),RIGHT('Disaggregation Data'!J$315:$J$616,255),0))),"")</f>
        <v/>
      </c>
      <c r="F521" s="525" t="str">
        <f t="array" ref="F521">IFERROR(IF(INDEX('Disaggregation Data'!$L$315:$L$616,MATCH(RIGHT(X521,255),RIGHT('Disaggregation Data'!$J$315:$J$616,255),0))=0,"",INDEX('Disaggregation Data'!$L$315:$L$616,MATCH(RIGHT(X521,255),RIGHT('Disaggregation Data'!J$315:$J$616,255),0))),"")</f>
        <v/>
      </c>
      <c r="G521" s="526" t="str">
        <f t="array" ref="G521">IFERROR(IF(INDEX('Disaggregation Data'!$M$315:$M$616,MATCH(RIGHT(X521,255),RIGHT('Disaggregation Data'!$J$315:$J$616,255),0))=0,(E521/F521)*100,INDEX('Disaggregation Data'!$M$315:$M$616,MATCH(RIGHT(X521,255),RIGHT('Disaggregation Data'!J$315:$J$616,255),0))),"")</f>
        <v/>
      </c>
      <c r="H521" s="425" t="str">
        <f t="array" ref="H521">IFERROR(IF(INDEX('Disaggregation Data'!$N$315:$N$616,MATCH(RIGHT(X521,255),RIGHT('Disaggregation Data'!$J$315:$J$616,255),0))=0,"",INDEX('Disaggregation Data'!$N$315:$N$616,MATCH(RIGHT(X521,255),RIGHT('Disaggregation Data'!J$315:$J$616,255),0))),"")</f>
        <v/>
      </c>
      <c r="I521" s="527"/>
      <c r="J521" s="527"/>
      <c r="K521" s="527"/>
      <c r="L521" s="527"/>
      <c r="M521" s="527"/>
      <c r="N521" s="527"/>
      <c r="O521" s="527"/>
      <c r="P521" s="527"/>
      <c r="Q521" s="527"/>
      <c r="R521" s="527"/>
      <c r="S521" s="527"/>
      <c r="T521" s="527"/>
      <c r="U521" s="425" t="str">
        <f t="array" ref="U521">IFERROR(IF(INDEX('Disaggregation Data'!$O$315:$O$616,MATCH(RIGHT(X521,255),RIGHT('Disaggregation Data'!$J$315:$J$616,255),0))=0,"",INDEX('Disaggregation Data'!$O$315:$O$616,MATCH(RIGHT(X521,255),RIGHT('Disaggregation Data'!J$315:$J$616,255),0))),"")</f>
        <v/>
      </c>
      <c r="V521" s="459" t="str">
        <f t="array" ref="V521">IFERROR(IF(INDEX('Disaggregation Data'!$P$315:$P$616,MATCH(RIGHT(X521,255),RIGHT('Disaggregation Data'!$J$315:$J$616,255),0))=0,"",INDEX('Disaggregation Data'!$P$315:$P$616,MATCH(RIGHT(X521,255),RIGHT('Disaggregation Data'!J$315:$J$616,255),0))),"")</f>
        <v/>
      </c>
      <c r="W521" s="521"/>
      <c r="X521" s="521" t="str">
        <f t="shared" si="36"/>
        <v/>
      </c>
      <c r="Y521" s="521">
        <f t="shared" si="37"/>
        <v>154</v>
      </c>
      <c r="Z521" s="521" t="str">
        <f t="shared" si="38"/>
        <v/>
      </c>
      <c r="AA521" s="521" t="b">
        <f t="shared" si="39"/>
        <v>0</v>
      </c>
      <c r="AB521" s="521" t="s">
        <v>2037</v>
      </c>
      <c r="AC521" s="521" t="str">
        <f t="array" ref="AC521">IFERROR(IF(INDEX('Disaggregation Records'!$G$95:$G$183,MATCH(RIGHT(Z521,255),RIGHT('Disaggregation Records'!$D$95:$D$183,255),0))=0,"",INDEX('Disaggregation Records'!$G$95:$G$183,MATCH(RIGHT(Z521,255),RIGHT('Disaggregation Records'!$D$95:$D$183,255),0))),"")</f>
        <v/>
      </c>
      <c r="AD521" s="521" t="s">
        <v>792</v>
      </c>
      <c r="AE521" s="184"/>
      <c r="AF521" s="523"/>
      <c r="AG521" s="523"/>
    </row>
    <row r="522" spans="1:33" ht="37.5" customHeight="1" x14ac:dyDescent="0.25">
      <c r="A522" s="465">
        <v>20</v>
      </c>
      <c r="B522" s="517" t="str">
        <f>IFERROR(VLOOKUP(A522,'Coverage Indicators - Section D'!$A$10:$Y$42,25,FALSE),"")</f>
        <v/>
      </c>
      <c r="C522" s="518" t="str">
        <f t="array" ref="C522">IFERROR(IF(INDEX('Disaggregation Records'!$E$95:$E$183,MATCH(RIGHT(Z522,255),RIGHT('Disaggregation Records'!$D$95:$D$183,255),0))=0,"",INDEX('Disaggregation Records'!$E$95:$E$183,MATCH(RIGHT(Z522,255),RIGHT('Disaggregation Records'!$D$95:$D$183,255),0))),"")</f>
        <v/>
      </c>
      <c r="D522" s="518" t="str">
        <f t="array" ref="D522">IFERROR(IF(INDEX('Disaggregation Records'!$F$95:$F$183,MATCH(RIGHT(Z522,255),RIGHT('Disaggregation Records'!$D$95:$D$183,255),0))=0,"",INDEX('Disaggregation Records'!$F$95:$F$183,MATCH(RIGHT(Z522,255),RIGHT('Disaggregation Records'!$D$95:$D$183,255),0))),"")</f>
        <v/>
      </c>
      <c r="E522" s="524" t="str">
        <f t="array" ref="E522">IFERROR(IF(INDEX('Disaggregation Data'!$K$315:$K$616,MATCH(RIGHT(X522,255),RIGHT('Disaggregation Data'!$J$315:$J$616,255),0))=0,"",INDEX('Disaggregation Data'!$K$315:$K$616,MATCH(RIGHT(X522,255),RIGHT('Disaggregation Data'!J$315:$J$616,255),0))),"")</f>
        <v/>
      </c>
      <c r="F522" s="525" t="str">
        <f t="array" ref="F522">IFERROR(IF(INDEX('Disaggregation Data'!$L$315:$L$616,MATCH(RIGHT(X522,255),RIGHT('Disaggregation Data'!$J$315:$J$616,255),0))=0,"",INDEX('Disaggregation Data'!$L$315:$L$616,MATCH(RIGHT(X522,255),RIGHT('Disaggregation Data'!J$315:$J$616,255),0))),"")</f>
        <v/>
      </c>
      <c r="G522" s="526" t="str">
        <f t="array" ref="G522">IFERROR(IF(INDEX('Disaggregation Data'!$M$315:$M$616,MATCH(RIGHT(X522,255),RIGHT('Disaggregation Data'!$J$315:$J$616,255),0))=0,(E522/F522)*100,INDEX('Disaggregation Data'!$M$315:$M$616,MATCH(RIGHT(X522,255),RIGHT('Disaggregation Data'!J$315:$J$616,255),0))),"")</f>
        <v/>
      </c>
      <c r="H522" s="425" t="str">
        <f t="array" ref="H522">IFERROR(IF(INDEX('Disaggregation Data'!$N$315:$N$616,MATCH(RIGHT(X522,255),RIGHT('Disaggregation Data'!$J$315:$J$616,255),0))=0,"",INDEX('Disaggregation Data'!$N$315:$N$616,MATCH(RIGHT(X522,255),RIGHT('Disaggregation Data'!J$315:$J$616,255),0))),"")</f>
        <v/>
      </c>
      <c r="I522" s="527"/>
      <c r="J522" s="527"/>
      <c r="K522" s="527"/>
      <c r="L522" s="527"/>
      <c r="M522" s="527"/>
      <c r="N522" s="527"/>
      <c r="O522" s="527"/>
      <c r="P522" s="527"/>
      <c r="Q522" s="527"/>
      <c r="R522" s="527"/>
      <c r="S522" s="527"/>
      <c r="T522" s="527"/>
      <c r="U522" s="425" t="str">
        <f t="array" ref="U522">IFERROR(IF(INDEX('Disaggregation Data'!$O$315:$O$616,MATCH(RIGHT(X522,255),RIGHT('Disaggregation Data'!$J$315:$J$616,255),0))=0,"",INDEX('Disaggregation Data'!$O$315:$O$616,MATCH(RIGHT(X522,255),RIGHT('Disaggregation Data'!J$315:$J$616,255),0))),"")</f>
        <v/>
      </c>
      <c r="V522" s="459" t="str">
        <f t="array" ref="V522">IFERROR(IF(INDEX('Disaggregation Data'!$P$315:$P$616,MATCH(RIGHT(X522,255),RIGHT('Disaggregation Data'!$J$315:$J$616,255),0))=0,"",INDEX('Disaggregation Data'!$P$315:$P$616,MATCH(RIGHT(X522,255),RIGHT('Disaggregation Data'!J$315:$J$616,255),0))),"")</f>
        <v/>
      </c>
      <c r="W522" s="521"/>
      <c r="X522" s="521" t="str">
        <f t="shared" si="36"/>
        <v/>
      </c>
      <c r="Y522" s="521">
        <f t="shared" si="37"/>
        <v>155</v>
      </c>
      <c r="Z522" s="521" t="str">
        <f t="shared" si="38"/>
        <v/>
      </c>
      <c r="AA522" s="521" t="b">
        <f t="shared" si="39"/>
        <v>0</v>
      </c>
      <c r="AB522" s="521" t="s">
        <v>2038</v>
      </c>
      <c r="AC522" s="521" t="str">
        <f t="array" ref="AC522">IFERROR(IF(INDEX('Disaggregation Records'!$G$95:$G$183,MATCH(RIGHT(Z522,255),RIGHT('Disaggregation Records'!$D$95:$D$183,255),0))=0,"",INDEX('Disaggregation Records'!$G$95:$G$183,MATCH(RIGHT(Z522,255),RIGHT('Disaggregation Records'!$D$95:$D$183,255),0))),"")</f>
        <v/>
      </c>
      <c r="AD522" s="521" t="s">
        <v>792</v>
      </c>
      <c r="AE522" s="184"/>
      <c r="AF522" s="523"/>
      <c r="AG522" s="523"/>
    </row>
    <row r="523" spans="1:33" ht="37.5" customHeight="1" x14ac:dyDescent="0.25">
      <c r="A523" s="465">
        <v>20</v>
      </c>
      <c r="B523" s="517" t="str">
        <f>IFERROR(VLOOKUP(A523,'Coverage Indicators - Section D'!$A$10:$Y$42,25,FALSE),"")</f>
        <v/>
      </c>
      <c r="C523" s="518" t="str">
        <f t="array" ref="C523">IFERROR(IF(INDEX('Disaggregation Records'!$E$95:$E$183,MATCH(RIGHT(Z523,255),RIGHT('Disaggregation Records'!$D$95:$D$183,255),0))=0,"",INDEX('Disaggregation Records'!$E$95:$E$183,MATCH(RIGHT(Z523,255),RIGHT('Disaggregation Records'!$D$95:$D$183,255),0))),"")</f>
        <v/>
      </c>
      <c r="D523" s="518" t="str">
        <f t="array" ref="D523">IFERROR(IF(INDEX('Disaggregation Records'!$F$95:$F$183,MATCH(RIGHT(Z523,255),RIGHT('Disaggregation Records'!$D$95:$D$183,255),0))=0,"",INDEX('Disaggregation Records'!$F$95:$F$183,MATCH(RIGHT(Z523,255),RIGHT('Disaggregation Records'!$D$95:$D$183,255),0))),"")</f>
        <v/>
      </c>
      <c r="E523" s="524" t="str">
        <f t="array" ref="E523">IFERROR(IF(INDEX('Disaggregation Data'!$K$315:$K$616,MATCH(RIGHT(X523,255),RIGHT('Disaggregation Data'!$J$315:$J$616,255),0))=0,"",INDEX('Disaggregation Data'!$K$315:$K$616,MATCH(RIGHT(X523,255),RIGHT('Disaggregation Data'!J$315:$J$616,255),0))),"")</f>
        <v/>
      </c>
      <c r="F523" s="525" t="str">
        <f t="array" ref="F523">IFERROR(IF(INDEX('Disaggregation Data'!$L$315:$L$616,MATCH(RIGHT(X523,255),RIGHT('Disaggregation Data'!$J$315:$J$616,255),0))=0,"",INDEX('Disaggregation Data'!$L$315:$L$616,MATCH(RIGHT(X523,255),RIGHT('Disaggregation Data'!J$315:$J$616,255),0))),"")</f>
        <v/>
      </c>
      <c r="G523" s="526" t="str">
        <f t="array" ref="G523">IFERROR(IF(INDEX('Disaggregation Data'!$M$315:$M$616,MATCH(RIGHT(X523,255),RIGHT('Disaggregation Data'!$J$315:$J$616,255),0))=0,(E523/F523)*100,INDEX('Disaggregation Data'!$M$315:$M$616,MATCH(RIGHT(X523,255),RIGHT('Disaggregation Data'!J$315:$J$616,255),0))),"")</f>
        <v/>
      </c>
      <c r="H523" s="425" t="str">
        <f t="array" ref="H523">IFERROR(IF(INDEX('Disaggregation Data'!$N$315:$N$616,MATCH(RIGHT(X523,255),RIGHT('Disaggregation Data'!$J$315:$J$616,255),0))=0,"",INDEX('Disaggregation Data'!$N$315:$N$616,MATCH(RIGHT(X523,255),RIGHT('Disaggregation Data'!J$315:$J$616,255),0))),"")</f>
        <v/>
      </c>
      <c r="I523" s="527"/>
      <c r="J523" s="527"/>
      <c r="K523" s="527"/>
      <c r="L523" s="527"/>
      <c r="M523" s="527"/>
      <c r="N523" s="527"/>
      <c r="O523" s="527"/>
      <c r="P523" s="527"/>
      <c r="Q523" s="527"/>
      <c r="R523" s="527"/>
      <c r="S523" s="527"/>
      <c r="T523" s="527"/>
      <c r="U523" s="425" t="str">
        <f t="array" ref="U523">IFERROR(IF(INDEX('Disaggregation Data'!$O$315:$O$616,MATCH(RIGHT(X523,255),RIGHT('Disaggregation Data'!$J$315:$J$616,255),0))=0,"",INDEX('Disaggregation Data'!$O$315:$O$616,MATCH(RIGHT(X523,255),RIGHT('Disaggregation Data'!J$315:$J$616,255),0))),"")</f>
        <v/>
      </c>
      <c r="V523" s="459" t="str">
        <f t="array" ref="V523">IFERROR(IF(INDEX('Disaggregation Data'!$P$315:$P$616,MATCH(RIGHT(X523,255),RIGHT('Disaggregation Data'!$J$315:$J$616,255),0))=0,"",INDEX('Disaggregation Data'!$P$315:$P$616,MATCH(RIGHT(X523,255),RIGHT('Disaggregation Data'!J$315:$J$616,255),0))),"")</f>
        <v/>
      </c>
      <c r="W523" s="521"/>
      <c r="X523" s="521" t="str">
        <f t="shared" si="36"/>
        <v/>
      </c>
      <c r="Y523" s="521">
        <f t="shared" si="37"/>
        <v>156</v>
      </c>
      <c r="Z523" s="521" t="str">
        <f t="shared" si="38"/>
        <v/>
      </c>
      <c r="AA523" s="521" t="b">
        <f t="shared" si="39"/>
        <v>0</v>
      </c>
      <c r="AB523" s="521" t="s">
        <v>2039</v>
      </c>
      <c r="AC523" s="521" t="str">
        <f t="array" ref="AC523">IFERROR(IF(INDEX('Disaggregation Records'!$G$95:$G$183,MATCH(RIGHT(Z523,255),RIGHT('Disaggregation Records'!$D$95:$D$183,255),0))=0,"",INDEX('Disaggregation Records'!$G$95:$G$183,MATCH(RIGHT(Z523,255),RIGHT('Disaggregation Records'!$D$95:$D$183,255),0))),"")</f>
        <v/>
      </c>
      <c r="AD523" s="521" t="s">
        <v>792</v>
      </c>
      <c r="AE523" s="184"/>
      <c r="AF523" s="523"/>
      <c r="AG523" s="523"/>
    </row>
    <row r="524" spans="1:33" ht="37.5" customHeight="1" x14ac:dyDescent="0.25">
      <c r="A524" s="465">
        <v>20</v>
      </c>
      <c r="B524" s="517" t="str">
        <f>IFERROR(VLOOKUP(A524,'Coverage Indicators - Section D'!$A$10:$Y$42,25,FALSE),"")</f>
        <v/>
      </c>
      <c r="C524" s="518" t="str">
        <f t="array" ref="C524">IFERROR(IF(INDEX('Disaggregation Records'!$E$95:$E$183,MATCH(RIGHT(Z524,255),RIGHT('Disaggregation Records'!$D$95:$D$183,255),0))=0,"",INDEX('Disaggregation Records'!$E$95:$E$183,MATCH(RIGHT(Z524,255),RIGHT('Disaggregation Records'!$D$95:$D$183,255),0))),"")</f>
        <v/>
      </c>
      <c r="D524" s="518" t="str">
        <f t="array" ref="D524">IFERROR(IF(INDEX('Disaggregation Records'!$F$95:$F$183,MATCH(RIGHT(Z524,255),RIGHT('Disaggregation Records'!$D$95:$D$183,255),0))=0,"",INDEX('Disaggregation Records'!$F$95:$F$183,MATCH(RIGHT(Z524,255),RIGHT('Disaggregation Records'!$D$95:$D$183,255),0))),"")</f>
        <v/>
      </c>
      <c r="E524" s="524" t="str">
        <f t="array" ref="E524">IFERROR(IF(INDEX('Disaggregation Data'!$K$315:$K$616,MATCH(RIGHT(X524,255),RIGHT('Disaggregation Data'!$J$315:$J$616,255),0))=0,"",INDEX('Disaggregation Data'!$K$315:$K$616,MATCH(RIGHT(X524,255),RIGHT('Disaggregation Data'!J$315:$J$616,255),0))),"")</f>
        <v/>
      </c>
      <c r="F524" s="525" t="str">
        <f t="array" ref="F524">IFERROR(IF(INDEX('Disaggregation Data'!$L$315:$L$616,MATCH(RIGHT(X524,255),RIGHT('Disaggregation Data'!$J$315:$J$616,255),0))=0,"",INDEX('Disaggregation Data'!$L$315:$L$616,MATCH(RIGHT(X524,255),RIGHT('Disaggregation Data'!J$315:$J$616,255),0))),"")</f>
        <v/>
      </c>
      <c r="G524" s="526" t="str">
        <f t="array" ref="G524">IFERROR(IF(INDEX('Disaggregation Data'!$M$315:$M$616,MATCH(RIGHT(X524,255),RIGHT('Disaggregation Data'!$J$315:$J$616,255),0))=0,(E524/F524)*100,INDEX('Disaggregation Data'!$M$315:$M$616,MATCH(RIGHT(X524,255),RIGHT('Disaggregation Data'!J$315:$J$616,255),0))),"")</f>
        <v/>
      </c>
      <c r="H524" s="425" t="str">
        <f t="array" ref="H524">IFERROR(IF(INDEX('Disaggregation Data'!$N$315:$N$616,MATCH(RIGHT(X524,255),RIGHT('Disaggregation Data'!$J$315:$J$616,255),0))=0,"",INDEX('Disaggregation Data'!$N$315:$N$616,MATCH(RIGHT(X524,255),RIGHT('Disaggregation Data'!J$315:$J$616,255),0))),"")</f>
        <v/>
      </c>
      <c r="I524" s="527"/>
      <c r="J524" s="527"/>
      <c r="K524" s="527"/>
      <c r="L524" s="527"/>
      <c r="M524" s="527"/>
      <c r="N524" s="527"/>
      <c r="O524" s="527"/>
      <c r="P524" s="527"/>
      <c r="Q524" s="527"/>
      <c r="R524" s="527"/>
      <c r="S524" s="527"/>
      <c r="T524" s="527"/>
      <c r="U524" s="425" t="str">
        <f t="array" ref="U524">IFERROR(IF(INDEX('Disaggregation Data'!$O$315:$O$616,MATCH(RIGHT(X524,255),RIGHT('Disaggregation Data'!$J$315:$J$616,255),0))=0,"",INDEX('Disaggregation Data'!$O$315:$O$616,MATCH(RIGHT(X524,255),RIGHT('Disaggregation Data'!J$315:$J$616,255),0))),"")</f>
        <v/>
      </c>
      <c r="V524" s="459" t="str">
        <f t="array" ref="V524">IFERROR(IF(INDEX('Disaggregation Data'!$P$315:$P$616,MATCH(RIGHT(X524,255),RIGHT('Disaggregation Data'!$J$315:$J$616,255),0))=0,"",INDEX('Disaggregation Data'!$P$315:$P$616,MATCH(RIGHT(X524,255),RIGHT('Disaggregation Data'!J$315:$J$616,255),0))),"")</f>
        <v/>
      </c>
      <c r="W524" s="521"/>
      <c r="X524" s="521" t="str">
        <f t="shared" si="36"/>
        <v/>
      </c>
      <c r="Y524" s="521">
        <f t="shared" si="37"/>
        <v>157</v>
      </c>
      <c r="Z524" s="521" t="str">
        <f t="shared" si="38"/>
        <v/>
      </c>
      <c r="AA524" s="521" t="b">
        <f t="shared" si="39"/>
        <v>0</v>
      </c>
      <c r="AB524" s="521" t="s">
        <v>2040</v>
      </c>
      <c r="AC524" s="521" t="str">
        <f t="array" ref="AC524">IFERROR(IF(INDEX('Disaggregation Records'!$G$95:$G$183,MATCH(RIGHT(Z524,255),RIGHT('Disaggregation Records'!$D$95:$D$183,255),0))=0,"",INDEX('Disaggregation Records'!$G$95:$G$183,MATCH(RIGHT(Z524,255),RIGHT('Disaggregation Records'!$D$95:$D$183,255),0))),"")</f>
        <v/>
      </c>
      <c r="AD524" s="521" t="s">
        <v>792</v>
      </c>
      <c r="AE524" s="184"/>
      <c r="AF524" s="523"/>
      <c r="AG524" s="523"/>
    </row>
    <row r="525" spans="1:33" ht="37.5" customHeight="1" x14ac:dyDescent="0.25">
      <c r="A525" s="465">
        <v>20</v>
      </c>
      <c r="B525" s="517" t="str">
        <f>IFERROR(VLOOKUP(A525,'Coverage Indicators - Section D'!$A$10:$Y$42,25,FALSE),"")</f>
        <v/>
      </c>
      <c r="C525" s="518" t="str">
        <f t="array" ref="C525">IFERROR(IF(INDEX('Disaggregation Records'!$E$95:$E$183,MATCH(RIGHT(Z525,255),RIGHT('Disaggregation Records'!$D$95:$D$183,255),0))=0,"",INDEX('Disaggregation Records'!$E$95:$E$183,MATCH(RIGHT(Z525,255),RIGHT('Disaggregation Records'!$D$95:$D$183,255),0))),"")</f>
        <v/>
      </c>
      <c r="D525" s="518" t="str">
        <f t="array" ref="D525">IFERROR(IF(INDEX('Disaggregation Records'!$F$95:$F$183,MATCH(RIGHT(Z525,255),RIGHT('Disaggregation Records'!$D$95:$D$183,255),0))=0,"",INDEX('Disaggregation Records'!$F$95:$F$183,MATCH(RIGHT(Z525,255),RIGHT('Disaggregation Records'!$D$95:$D$183,255),0))),"")</f>
        <v/>
      </c>
      <c r="E525" s="524" t="str">
        <f t="array" ref="E525">IFERROR(IF(INDEX('Disaggregation Data'!$K$315:$K$616,MATCH(RIGHT(X525,255),RIGHT('Disaggregation Data'!$J$315:$J$616,255),0))=0,"",INDEX('Disaggregation Data'!$K$315:$K$616,MATCH(RIGHT(X525,255),RIGHT('Disaggregation Data'!J$315:$J$616,255),0))),"")</f>
        <v/>
      </c>
      <c r="F525" s="525" t="str">
        <f t="array" ref="F525">IFERROR(IF(INDEX('Disaggregation Data'!$L$315:$L$616,MATCH(RIGHT(X525,255),RIGHT('Disaggregation Data'!$J$315:$J$616,255),0))=0,"",INDEX('Disaggregation Data'!$L$315:$L$616,MATCH(RIGHT(X525,255),RIGHT('Disaggregation Data'!J$315:$J$616,255),0))),"")</f>
        <v/>
      </c>
      <c r="G525" s="526" t="str">
        <f t="array" ref="G525">IFERROR(IF(INDEX('Disaggregation Data'!$M$315:$M$616,MATCH(RIGHT(X525,255),RIGHT('Disaggregation Data'!$J$315:$J$616,255),0))=0,(E525/F525)*100,INDEX('Disaggregation Data'!$M$315:$M$616,MATCH(RIGHT(X525,255),RIGHT('Disaggregation Data'!J$315:$J$616,255),0))),"")</f>
        <v/>
      </c>
      <c r="H525" s="425" t="str">
        <f t="array" ref="H525">IFERROR(IF(INDEX('Disaggregation Data'!$N$315:$N$616,MATCH(RIGHT(X525,255),RIGHT('Disaggregation Data'!$J$315:$J$616,255),0))=0,"",INDEX('Disaggregation Data'!$N$315:$N$616,MATCH(RIGHT(X525,255),RIGHT('Disaggregation Data'!J$315:$J$616,255),0))),"")</f>
        <v/>
      </c>
      <c r="I525" s="527"/>
      <c r="J525" s="527"/>
      <c r="K525" s="527"/>
      <c r="L525" s="527"/>
      <c r="M525" s="527"/>
      <c r="N525" s="527"/>
      <c r="O525" s="527"/>
      <c r="P525" s="527"/>
      <c r="Q525" s="527"/>
      <c r="R525" s="527"/>
      <c r="S525" s="527"/>
      <c r="T525" s="527"/>
      <c r="U525" s="425" t="str">
        <f t="array" ref="U525">IFERROR(IF(INDEX('Disaggregation Data'!$O$315:$O$616,MATCH(RIGHT(X525,255),RIGHT('Disaggregation Data'!$J$315:$J$616,255),0))=0,"",INDEX('Disaggregation Data'!$O$315:$O$616,MATCH(RIGHT(X525,255),RIGHT('Disaggregation Data'!J$315:$J$616,255),0))),"")</f>
        <v/>
      </c>
      <c r="V525" s="459" t="str">
        <f t="array" ref="V525">IFERROR(IF(INDEX('Disaggregation Data'!$P$315:$P$616,MATCH(RIGHT(X525,255),RIGHT('Disaggregation Data'!$J$315:$J$616,255),0))=0,"",INDEX('Disaggregation Data'!$P$315:$P$616,MATCH(RIGHT(X525,255),RIGHT('Disaggregation Data'!J$315:$J$616,255),0))),"")</f>
        <v/>
      </c>
      <c r="W525" s="521"/>
      <c r="X525" s="521" t="str">
        <f t="shared" si="36"/>
        <v/>
      </c>
      <c r="Y525" s="521">
        <f t="shared" si="37"/>
        <v>158</v>
      </c>
      <c r="Z525" s="521" t="str">
        <f t="shared" si="38"/>
        <v/>
      </c>
      <c r="AA525" s="521" t="b">
        <f t="shared" si="39"/>
        <v>0</v>
      </c>
      <c r="AB525" s="521" t="s">
        <v>2041</v>
      </c>
      <c r="AC525" s="521" t="str">
        <f t="array" ref="AC525">IFERROR(IF(INDEX('Disaggregation Records'!$G$95:$G$183,MATCH(RIGHT(Z525,255),RIGHT('Disaggregation Records'!$D$95:$D$183,255),0))=0,"",INDEX('Disaggregation Records'!$G$95:$G$183,MATCH(RIGHT(Z525,255),RIGHT('Disaggregation Records'!$D$95:$D$183,255),0))),"")</f>
        <v/>
      </c>
      <c r="AD525" s="521" t="s">
        <v>792</v>
      </c>
      <c r="AE525" s="184"/>
      <c r="AF525" s="523"/>
      <c r="AG525" s="523"/>
    </row>
    <row r="526" spans="1:33" ht="37.5" customHeight="1" x14ac:dyDescent="0.25">
      <c r="A526" s="465">
        <v>20</v>
      </c>
      <c r="B526" s="517" t="str">
        <f>IFERROR(VLOOKUP(A526,'Coverage Indicators - Section D'!$A$10:$Y$42,25,FALSE),"")</f>
        <v/>
      </c>
      <c r="C526" s="518" t="str">
        <f t="array" ref="C526">IFERROR(IF(INDEX('Disaggregation Records'!$E$95:$E$183,MATCH(RIGHT(Z526,255),RIGHT('Disaggregation Records'!$D$95:$D$183,255),0))=0,"",INDEX('Disaggregation Records'!$E$95:$E$183,MATCH(RIGHT(Z526,255),RIGHT('Disaggregation Records'!$D$95:$D$183,255),0))),"")</f>
        <v/>
      </c>
      <c r="D526" s="518" t="str">
        <f t="array" ref="D526">IFERROR(IF(INDEX('Disaggregation Records'!$F$95:$F$183,MATCH(RIGHT(Z526,255),RIGHT('Disaggregation Records'!$D$95:$D$183,255),0))=0,"",INDEX('Disaggregation Records'!$F$95:$F$183,MATCH(RIGHT(Z526,255),RIGHT('Disaggregation Records'!$D$95:$D$183,255),0))),"")</f>
        <v/>
      </c>
      <c r="E526" s="524" t="str">
        <f t="array" ref="E526">IFERROR(IF(INDEX('Disaggregation Data'!$K$315:$K$616,MATCH(RIGHT(X526,255),RIGHT('Disaggregation Data'!$J$315:$J$616,255),0))=0,"",INDEX('Disaggregation Data'!$K$315:$K$616,MATCH(RIGHT(X526,255),RIGHT('Disaggregation Data'!J$315:$J$616,255),0))),"")</f>
        <v/>
      </c>
      <c r="F526" s="525" t="str">
        <f t="array" ref="F526">IFERROR(IF(INDEX('Disaggregation Data'!$L$315:$L$616,MATCH(RIGHT(X526,255),RIGHT('Disaggregation Data'!$J$315:$J$616,255),0))=0,"",INDEX('Disaggregation Data'!$L$315:$L$616,MATCH(RIGHT(X526,255),RIGHT('Disaggregation Data'!J$315:$J$616,255),0))),"")</f>
        <v/>
      </c>
      <c r="G526" s="526" t="str">
        <f t="array" ref="G526">IFERROR(IF(INDEX('Disaggregation Data'!$M$315:$M$616,MATCH(RIGHT(X526,255),RIGHT('Disaggregation Data'!$J$315:$J$616,255),0))=0,(E526/F526)*100,INDEX('Disaggregation Data'!$M$315:$M$616,MATCH(RIGHT(X526,255),RIGHT('Disaggregation Data'!J$315:$J$616,255),0))),"")</f>
        <v/>
      </c>
      <c r="H526" s="425" t="str">
        <f t="array" ref="H526">IFERROR(IF(INDEX('Disaggregation Data'!$N$315:$N$616,MATCH(RIGHT(X526,255),RIGHT('Disaggregation Data'!$J$315:$J$616,255),0))=0,"",INDEX('Disaggregation Data'!$N$315:$N$616,MATCH(RIGHT(X526,255),RIGHT('Disaggregation Data'!J$315:$J$616,255),0))),"")</f>
        <v/>
      </c>
      <c r="I526" s="527"/>
      <c r="J526" s="527"/>
      <c r="K526" s="527"/>
      <c r="L526" s="527"/>
      <c r="M526" s="527"/>
      <c r="N526" s="527"/>
      <c r="O526" s="527"/>
      <c r="P526" s="527"/>
      <c r="Q526" s="527"/>
      <c r="R526" s="527"/>
      <c r="S526" s="527"/>
      <c r="T526" s="527"/>
      <c r="U526" s="425" t="str">
        <f t="array" ref="U526">IFERROR(IF(INDEX('Disaggregation Data'!$O$315:$O$616,MATCH(RIGHT(X526,255),RIGHT('Disaggregation Data'!$J$315:$J$616,255),0))=0,"",INDEX('Disaggregation Data'!$O$315:$O$616,MATCH(RIGHT(X526,255),RIGHT('Disaggregation Data'!J$315:$J$616,255),0))),"")</f>
        <v/>
      </c>
      <c r="V526" s="459" t="str">
        <f t="array" ref="V526">IFERROR(IF(INDEX('Disaggregation Data'!$P$315:$P$616,MATCH(RIGHT(X526,255),RIGHT('Disaggregation Data'!$J$315:$J$616,255),0))=0,"",INDEX('Disaggregation Data'!$P$315:$P$616,MATCH(RIGHT(X526,255),RIGHT('Disaggregation Data'!J$315:$J$616,255),0))),"")</f>
        <v/>
      </c>
      <c r="W526" s="521"/>
      <c r="X526" s="521" t="str">
        <f t="shared" si="36"/>
        <v/>
      </c>
      <c r="Y526" s="521">
        <f t="shared" si="37"/>
        <v>159</v>
      </c>
      <c r="Z526" s="521" t="str">
        <f t="shared" si="38"/>
        <v/>
      </c>
      <c r="AA526" s="521" t="b">
        <f t="shared" si="39"/>
        <v>0</v>
      </c>
      <c r="AB526" s="521" t="s">
        <v>2042</v>
      </c>
      <c r="AC526" s="521" t="str">
        <f t="array" ref="AC526">IFERROR(IF(INDEX('Disaggregation Records'!$G$95:$G$183,MATCH(RIGHT(Z526,255),RIGHT('Disaggregation Records'!$D$95:$D$183,255),0))=0,"",INDEX('Disaggregation Records'!$G$95:$G$183,MATCH(RIGHT(Z526,255),RIGHT('Disaggregation Records'!$D$95:$D$183,255),0))),"")</f>
        <v/>
      </c>
      <c r="AD526" s="521" t="s">
        <v>792</v>
      </c>
      <c r="AE526" s="184"/>
      <c r="AF526" s="523"/>
      <c r="AG526" s="523"/>
    </row>
    <row r="527" spans="1:33" ht="37.5" customHeight="1" x14ac:dyDescent="0.25">
      <c r="A527" s="465">
        <v>21</v>
      </c>
      <c r="B527" s="517" t="str">
        <f>IFERROR(VLOOKUP(A527,'Coverage Indicators - Section D'!$A$10:$Y$42,25,FALSE),"")</f>
        <v/>
      </c>
      <c r="C527" s="518" t="str">
        <f t="array" ref="C527">IFERROR(IF(INDEX('Disaggregation Records'!$E$95:$E$183,MATCH(RIGHT(Z527,255),RIGHT('Disaggregation Records'!$D$95:$D$183,255),0))=0,"",INDEX('Disaggregation Records'!$E$95:$E$183,MATCH(RIGHT(Z527,255),RIGHT('Disaggregation Records'!$D$95:$D$183,255),0))),"")</f>
        <v/>
      </c>
      <c r="D527" s="518" t="str">
        <f t="array" ref="D527">IFERROR(IF(INDEX('Disaggregation Records'!$F$95:$F$183,MATCH(RIGHT(Z527,255),RIGHT('Disaggregation Records'!$D$95:$D$183,255),0))=0,"",INDEX('Disaggregation Records'!$F$95:$F$183,MATCH(RIGHT(Z527,255),RIGHT('Disaggregation Records'!$D$95:$D$183,255),0))),"")</f>
        <v/>
      </c>
      <c r="E527" s="524" t="str">
        <f t="array" ref="E527">IFERROR(IF(INDEX('Disaggregation Data'!$K$315:$K$616,MATCH(RIGHT(X527,255),RIGHT('Disaggregation Data'!$J$315:$J$616,255),0))=0,"",INDEX('Disaggregation Data'!$K$315:$K$616,MATCH(RIGHT(X527,255),RIGHT('Disaggregation Data'!J$315:$J$616,255),0))),"")</f>
        <v/>
      </c>
      <c r="F527" s="525" t="str">
        <f t="array" ref="F527">IFERROR(IF(INDEX('Disaggregation Data'!$L$315:$L$616,MATCH(RIGHT(X527,255),RIGHT('Disaggregation Data'!$J$315:$J$616,255),0))=0,"",INDEX('Disaggregation Data'!$L$315:$L$616,MATCH(RIGHT(X527,255),RIGHT('Disaggregation Data'!J$315:$J$616,255),0))),"")</f>
        <v/>
      </c>
      <c r="G527" s="526" t="str">
        <f t="array" ref="G527">IFERROR(IF(INDEX('Disaggregation Data'!$M$315:$M$616,MATCH(RIGHT(X527,255),RIGHT('Disaggregation Data'!$J$315:$J$616,255),0))=0,(E527/F527)*100,INDEX('Disaggregation Data'!$M$315:$M$616,MATCH(RIGHT(X527,255),RIGHT('Disaggregation Data'!J$315:$J$616,255),0))),"")</f>
        <v/>
      </c>
      <c r="H527" s="425" t="str">
        <f t="array" ref="H527">IFERROR(IF(INDEX('Disaggregation Data'!$N$315:$N$616,MATCH(RIGHT(X527,255),RIGHT('Disaggregation Data'!$J$315:$J$616,255),0))=0,"",INDEX('Disaggregation Data'!$N$315:$N$616,MATCH(RIGHT(X527,255),RIGHT('Disaggregation Data'!J$315:$J$616,255),0))),"")</f>
        <v/>
      </c>
      <c r="I527" s="527"/>
      <c r="J527" s="527"/>
      <c r="K527" s="527"/>
      <c r="L527" s="527"/>
      <c r="M527" s="527"/>
      <c r="N527" s="527"/>
      <c r="O527" s="527"/>
      <c r="P527" s="527"/>
      <c r="Q527" s="527"/>
      <c r="R527" s="527"/>
      <c r="S527" s="527"/>
      <c r="T527" s="527"/>
      <c r="U527" s="425" t="str">
        <f t="array" ref="U527">IFERROR(IF(INDEX('Disaggregation Data'!$O$315:$O$616,MATCH(RIGHT(X527,255),RIGHT('Disaggregation Data'!$J$315:$J$616,255),0))=0,"",INDEX('Disaggregation Data'!$O$315:$O$616,MATCH(RIGHT(X527,255),RIGHT('Disaggregation Data'!J$315:$J$616,255),0))),"")</f>
        <v/>
      </c>
      <c r="V527" s="459" t="str">
        <f t="array" ref="V527">IFERROR(IF(INDEX('Disaggregation Data'!$P$315:$P$616,MATCH(RIGHT(X527,255),RIGHT('Disaggregation Data'!$J$315:$J$616,255),0))=0,"",INDEX('Disaggregation Data'!$P$315:$P$616,MATCH(RIGHT(X527,255),RIGHT('Disaggregation Data'!J$315:$J$616,255),0))),"")</f>
        <v/>
      </c>
      <c r="W527" s="521"/>
      <c r="X527" s="521" t="str">
        <f t="shared" si="36"/>
        <v/>
      </c>
      <c r="Y527" s="521">
        <f t="shared" si="37"/>
        <v>160</v>
      </c>
      <c r="Z527" s="521" t="str">
        <f t="shared" si="38"/>
        <v/>
      </c>
      <c r="AA527" s="521" t="b">
        <f t="shared" si="39"/>
        <v>0</v>
      </c>
      <c r="AB527" s="521" t="s">
        <v>2043</v>
      </c>
      <c r="AC527" s="521" t="str">
        <f t="array" ref="AC527">IFERROR(IF(INDEX('Disaggregation Records'!$G$95:$G$183,MATCH(RIGHT(Z527,255),RIGHT('Disaggregation Records'!$D$95:$D$183,255),0))=0,"",INDEX('Disaggregation Records'!$G$95:$G$183,MATCH(RIGHT(Z527,255),RIGHT('Disaggregation Records'!$D$95:$D$183,255),0))),"")</f>
        <v/>
      </c>
      <c r="AD527" s="521" t="s">
        <v>793</v>
      </c>
      <c r="AE527" s="184"/>
      <c r="AF527" s="523"/>
      <c r="AG527" s="523"/>
    </row>
    <row r="528" spans="1:33" ht="37.5" customHeight="1" x14ac:dyDescent="0.25">
      <c r="A528" s="465">
        <v>21</v>
      </c>
      <c r="B528" s="517" t="str">
        <f>IFERROR(VLOOKUP(A528,'Coverage Indicators - Section D'!$A$10:$Y$42,25,FALSE),"")</f>
        <v/>
      </c>
      <c r="C528" s="518" t="str">
        <f t="array" ref="C528">IFERROR(IF(INDEX('Disaggregation Records'!$E$95:$E$183,MATCH(RIGHT(Z528,255),RIGHT('Disaggregation Records'!$D$95:$D$183,255),0))=0,"",INDEX('Disaggregation Records'!$E$95:$E$183,MATCH(RIGHT(Z528,255),RIGHT('Disaggregation Records'!$D$95:$D$183,255),0))),"")</f>
        <v/>
      </c>
      <c r="D528" s="518" t="str">
        <f t="array" ref="D528">IFERROR(IF(INDEX('Disaggregation Records'!$F$95:$F$183,MATCH(RIGHT(Z528,255),RIGHT('Disaggregation Records'!$D$95:$D$183,255),0))=0,"",INDEX('Disaggregation Records'!$F$95:$F$183,MATCH(RIGHT(Z528,255),RIGHT('Disaggregation Records'!$D$95:$D$183,255),0))),"")</f>
        <v/>
      </c>
      <c r="E528" s="524" t="str">
        <f t="array" ref="E528">IFERROR(IF(INDEX('Disaggregation Data'!$K$315:$K$616,MATCH(RIGHT(X528,255),RIGHT('Disaggregation Data'!$J$315:$J$616,255),0))=0,"",INDEX('Disaggregation Data'!$K$315:$K$616,MATCH(RIGHT(X528,255),RIGHT('Disaggregation Data'!J$315:$J$616,255),0))),"")</f>
        <v/>
      </c>
      <c r="F528" s="525" t="str">
        <f t="array" ref="F528">IFERROR(IF(INDEX('Disaggregation Data'!$L$315:$L$616,MATCH(RIGHT(X528,255),RIGHT('Disaggregation Data'!$J$315:$J$616,255),0))=0,"",INDEX('Disaggregation Data'!$L$315:$L$616,MATCH(RIGHT(X528,255),RIGHT('Disaggregation Data'!J$315:$J$616,255),0))),"")</f>
        <v/>
      </c>
      <c r="G528" s="526" t="str">
        <f t="array" ref="G528">IFERROR(IF(INDEX('Disaggregation Data'!$M$315:$M$616,MATCH(RIGHT(X528,255),RIGHT('Disaggregation Data'!$J$315:$J$616,255),0))=0,(E528/F528)*100,INDEX('Disaggregation Data'!$M$315:$M$616,MATCH(RIGHT(X528,255),RIGHT('Disaggregation Data'!J$315:$J$616,255),0))),"")</f>
        <v/>
      </c>
      <c r="H528" s="425" t="str">
        <f t="array" ref="H528">IFERROR(IF(INDEX('Disaggregation Data'!$N$315:$N$616,MATCH(RIGHT(X528,255),RIGHT('Disaggregation Data'!$J$315:$J$616,255),0))=0,"",INDEX('Disaggregation Data'!$N$315:$N$616,MATCH(RIGHT(X528,255),RIGHT('Disaggregation Data'!J$315:$J$616,255),0))),"")</f>
        <v/>
      </c>
      <c r="I528" s="527"/>
      <c r="J528" s="527"/>
      <c r="K528" s="527"/>
      <c r="L528" s="527"/>
      <c r="M528" s="527"/>
      <c r="N528" s="527"/>
      <c r="O528" s="527"/>
      <c r="P528" s="527"/>
      <c r="Q528" s="527"/>
      <c r="R528" s="527"/>
      <c r="S528" s="527"/>
      <c r="T528" s="527"/>
      <c r="U528" s="425" t="str">
        <f t="array" ref="U528">IFERROR(IF(INDEX('Disaggregation Data'!$O$315:$O$616,MATCH(RIGHT(X528,255),RIGHT('Disaggregation Data'!$J$315:$J$616,255),0))=0,"",INDEX('Disaggregation Data'!$O$315:$O$616,MATCH(RIGHT(X528,255),RIGHT('Disaggregation Data'!J$315:$J$616,255),0))),"")</f>
        <v/>
      </c>
      <c r="V528" s="459" t="str">
        <f t="array" ref="V528">IFERROR(IF(INDEX('Disaggregation Data'!$P$315:$P$616,MATCH(RIGHT(X528,255),RIGHT('Disaggregation Data'!$J$315:$J$616,255),0))=0,"",INDEX('Disaggregation Data'!$P$315:$P$616,MATCH(RIGHT(X528,255),RIGHT('Disaggregation Data'!J$315:$J$616,255),0))),"")</f>
        <v/>
      </c>
      <c r="W528" s="521"/>
      <c r="X528" s="521" t="str">
        <f t="shared" si="36"/>
        <v/>
      </c>
      <c r="Y528" s="521">
        <f t="shared" si="37"/>
        <v>161</v>
      </c>
      <c r="Z528" s="521" t="str">
        <f t="shared" si="38"/>
        <v/>
      </c>
      <c r="AA528" s="521" t="b">
        <f t="shared" si="39"/>
        <v>0</v>
      </c>
      <c r="AB528" s="521" t="s">
        <v>2044</v>
      </c>
      <c r="AC528" s="521" t="str">
        <f t="array" ref="AC528">IFERROR(IF(INDEX('Disaggregation Records'!$G$95:$G$183,MATCH(RIGHT(Z528,255),RIGHT('Disaggregation Records'!$D$95:$D$183,255),0))=0,"",INDEX('Disaggregation Records'!$G$95:$G$183,MATCH(RIGHT(Z528,255),RIGHT('Disaggregation Records'!$D$95:$D$183,255),0))),"")</f>
        <v/>
      </c>
      <c r="AD528" s="521" t="s">
        <v>793</v>
      </c>
      <c r="AE528" s="184"/>
      <c r="AF528" s="523"/>
      <c r="AG528" s="523"/>
    </row>
    <row r="529" spans="1:33" ht="37.5" customHeight="1" x14ac:dyDescent="0.25">
      <c r="A529" s="465">
        <v>21</v>
      </c>
      <c r="B529" s="517" t="str">
        <f>IFERROR(VLOOKUP(A529,'Coverage Indicators - Section D'!$A$10:$Y$42,25,FALSE),"")</f>
        <v/>
      </c>
      <c r="C529" s="518" t="str">
        <f t="array" ref="C529">IFERROR(IF(INDEX('Disaggregation Records'!$E$95:$E$183,MATCH(RIGHT(Z529,255),RIGHT('Disaggregation Records'!$D$95:$D$183,255),0))=0,"",INDEX('Disaggregation Records'!$E$95:$E$183,MATCH(RIGHT(Z529,255),RIGHT('Disaggregation Records'!$D$95:$D$183,255),0))),"")</f>
        <v/>
      </c>
      <c r="D529" s="518" t="str">
        <f t="array" ref="D529">IFERROR(IF(INDEX('Disaggregation Records'!$F$95:$F$183,MATCH(RIGHT(Z529,255),RIGHT('Disaggregation Records'!$D$95:$D$183,255),0))=0,"",INDEX('Disaggregation Records'!$F$95:$F$183,MATCH(RIGHT(Z529,255),RIGHT('Disaggregation Records'!$D$95:$D$183,255),0))),"")</f>
        <v/>
      </c>
      <c r="E529" s="524" t="str">
        <f t="array" ref="E529">IFERROR(IF(INDEX('Disaggregation Data'!$K$315:$K$616,MATCH(RIGHT(X529,255),RIGHT('Disaggregation Data'!$J$315:$J$616,255),0))=0,"",INDEX('Disaggregation Data'!$K$315:$K$616,MATCH(RIGHT(X529,255),RIGHT('Disaggregation Data'!J$315:$J$616,255),0))),"")</f>
        <v/>
      </c>
      <c r="F529" s="525" t="str">
        <f t="array" ref="F529">IFERROR(IF(INDEX('Disaggregation Data'!$L$315:$L$616,MATCH(RIGHT(X529,255),RIGHT('Disaggregation Data'!$J$315:$J$616,255),0))=0,"",INDEX('Disaggregation Data'!$L$315:$L$616,MATCH(RIGHT(X529,255),RIGHT('Disaggregation Data'!J$315:$J$616,255),0))),"")</f>
        <v/>
      </c>
      <c r="G529" s="526" t="str">
        <f t="array" ref="G529">IFERROR(IF(INDEX('Disaggregation Data'!$M$315:$M$616,MATCH(RIGHT(X529,255),RIGHT('Disaggregation Data'!$J$315:$J$616,255),0))=0,(E529/F529)*100,INDEX('Disaggregation Data'!$M$315:$M$616,MATCH(RIGHT(X529,255),RIGHT('Disaggregation Data'!J$315:$J$616,255),0))),"")</f>
        <v/>
      </c>
      <c r="H529" s="425" t="str">
        <f t="array" ref="H529">IFERROR(IF(INDEX('Disaggregation Data'!$N$315:$N$616,MATCH(RIGHT(X529,255),RIGHT('Disaggregation Data'!$J$315:$J$616,255),0))=0,"",INDEX('Disaggregation Data'!$N$315:$N$616,MATCH(RIGHT(X529,255),RIGHT('Disaggregation Data'!J$315:$J$616,255),0))),"")</f>
        <v/>
      </c>
      <c r="I529" s="527"/>
      <c r="J529" s="527"/>
      <c r="K529" s="527"/>
      <c r="L529" s="527"/>
      <c r="M529" s="527"/>
      <c r="N529" s="527"/>
      <c r="O529" s="527"/>
      <c r="P529" s="527"/>
      <c r="Q529" s="527"/>
      <c r="R529" s="527"/>
      <c r="S529" s="527"/>
      <c r="T529" s="527"/>
      <c r="U529" s="425" t="str">
        <f t="array" ref="U529">IFERROR(IF(INDEX('Disaggregation Data'!$O$315:$O$616,MATCH(RIGHT(X529,255),RIGHT('Disaggregation Data'!$J$315:$J$616,255),0))=0,"",INDEX('Disaggregation Data'!$O$315:$O$616,MATCH(RIGHT(X529,255),RIGHT('Disaggregation Data'!J$315:$J$616,255),0))),"")</f>
        <v/>
      </c>
      <c r="V529" s="459" t="str">
        <f t="array" ref="V529">IFERROR(IF(INDEX('Disaggregation Data'!$P$315:$P$616,MATCH(RIGHT(X529,255),RIGHT('Disaggregation Data'!$J$315:$J$616,255),0))=0,"",INDEX('Disaggregation Data'!$P$315:$P$616,MATCH(RIGHT(X529,255),RIGHT('Disaggregation Data'!J$315:$J$616,255),0))),"")</f>
        <v/>
      </c>
      <c r="W529" s="521"/>
      <c r="X529" s="521" t="str">
        <f t="shared" si="36"/>
        <v/>
      </c>
      <c r="Y529" s="521">
        <f t="shared" si="37"/>
        <v>162</v>
      </c>
      <c r="Z529" s="521" t="str">
        <f t="shared" si="38"/>
        <v/>
      </c>
      <c r="AA529" s="521" t="b">
        <f t="shared" si="39"/>
        <v>0</v>
      </c>
      <c r="AB529" s="521" t="s">
        <v>2045</v>
      </c>
      <c r="AC529" s="521" t="str">
        <f t="array" ref="AC529">IFERROR(IF(INDEX('Disaggregation Records'!$G$95:$G$183,MATCH(RIGHT(Z529,255),RIGHT('Disaggregation Records'!$D$95:$D$183,255),0))=0,"",INDEX('Disaggregation Records'!$G$95:$G$183,MATCH(RIGHT(Z529,255),RIGHT('Disaggregation Records'!$D$95:$D$183,255),0))),"")</f>
        <v/>
      </c>
      <c r="AD529" s="521" t="s">
        <v>793</v>
      </c>
      <c r="AE529" s="184"/>
      <c r="AF529" s="523"/>
      <c r="AG529" s="523"/>
    </row>
    <row r="530" spans="1:33" ht="37.5" customHeight="1" x14ac:dyDescent="0.25">
      <c r="A530" s="465">
        <v>21</v>
      </c>
      <c r="B530" s="517" t="str">
        <f>IFERROR(VLOOKUP(A530,'Coverage Indicators - Section D'!$A$10:$Y$42,25,FALSE),"")</f>
        <v/>
      </c>
      <c r="C530" s="518" t="str">
        <f t="array" ref="C530">IFERROR(IF(INDEX('Disaggregation Records'!$E$95:$E$183,MATCH(RIGHT(Z530,255),RIGHT('Disaggregation Records'!$D$95:$D$183,255),0))=0,"",INDEX('Disaggregation Records'!$E$95:$E$183,MATCH(RIGHT(Z530,255),RIGHT('Disaggregation Records'!$D$95:$D$183,255),0))),"")</f>
        <v/>
      </c>
      <c r="D530" s="518" t="str">
        <f t="array" ref="D530">IFERROR(IF(INDEX('Disaggregation Records'!$F$95:$F$183,MATCH(RIGHT(Z530,255),RIGHT('Disaggregation Records'!$D$95:$D$183,255),0))=0,"",INDEX('Disaggregation Records'!$F$95:$F$183,MATCH(RIGHT(Z530,255),RIGHT('Disaggregation Records'!$D$95:$D$183,255),0))),"")</f>
        <v/>
      </c>
      <c r="E530" s="524" t="str">
        <f t="array" ref="E530">IFERROR(IF(INDEX('Disaggregation Data'!$K$315:$K$616,MATCH(RIGHT(X530,255),RIGHT('Disaggregation Data'!$J$315:$J$616,255),0))=0,"",INDEX('Disaggregation Data'!$K$315:$K$616,MATCH(RIGHT(X530,255),RIGHT('Disaggregation Data'!J$315:$J$616,255),0))),"")</f>
        <v/>
      </c>
      <c r="F530" s="525" t="str">
        <f t="array" ref="F530">IFERROR(IF(INDEX('Disaggregation Data'!$L$315:$L$616,MATCH(RIGHT(X530,255),RIGHT('Disaggregation Data'!$J$315:$J$616,255),0))=0,"",INDEX('Disaggregation Data'!$L$315:$L$616,MATCH(RIGHT(X530,255),RIGHT('Disaggregation Data'!J$315:$J$616,255),0))),"")</f>
        <v/>
      </c>
      <c r="G530" s="526" t="str">
        <f t="array" ref="G530">IFERROR(IF(INDEX('Disaggregation Data'!$M$315:$M$616,MATCH(RIGHT(X530,255),RIGHT('Disaggregation Data'!$J$315:$J$616,255),0))=0,(E530/F530)*100,INDEX('Disaggregation Data'!$M$315:$M$616,MATCH(RIGHT(X530,255),RIGHT('Disaggregation Data'!J$315:$J$616,255),0))),"")</f>
        <v/>
      </c>
      <c r="H530" s="425" t="str">
        <f t="array" ref="H530">IFERROR(IF(INDEX('Disaggregation Data'!$N$315:$N$616,MATCH(RIGHT(X530,255),RIGHT('Disaggregation Data'!$J$315:$J$616,255),0))=0,"",INDEX('Disaggregation Data'!$N$315:$N$616,MATCH(RIGHT(X530,255),RIGHT('Disaggregation Data'!J$315:$J$616,255),0))),"")</f>
        <v/>
      </c>
      <c r="I530" s="527"/>
      <c r="J530" s="527"/>
      <c r="K530" s="527"/>
      <c r="L530" s="527"/>
      <c r="M530" s="527"/>
      <c r="N530" s="527"/>
      <c r="O530" s="527"/>
      <c r="P530" s="527"/>
      <c r="Q530" s="527"/>
      <c r="R530" s="527"/>
      <c r="S530" s="527"/>
      <c r="T530" s="527"/>
      <c r="U530" s="425" t="str">
        <f t="array" ref="U530">IFERROR(IF(INDEX('Disaggregation Data'!$O$315:$O$616,MATCH(RIGHT(X530,255),RIGHT('Disaggregation Data'!$J$315:$J$616,255),0))=0,"",INDEX('Disaggregation Data'!$O$315:$O$616,MATCH(RIGHT(X530,255),RIGHT('Disaggregation Data'!J$315:$J$616,255),0))),"")</f>
        <v/>
      </c>
      <c r="V530" s="459" t="str">
        <f t="array" ref="V530">IFERROR(IF(INDEX('Disaggregation Data'!$P$315:$P$616,MATCH(RIGHT(X530,255),RIGHT('Disaggregation Data'!$J$315:$J$616,255),0))=0,"",INDEX('Disaggregation Data'!$P$315:$P$616,MATCH(RIGHT(X530,255),RIGHT('Disaggregation Data'!J$315:$J$616,255),0))),"")</f>
        <v/>
      </c>
      <c r="W530" s="521"/>
      <c r="X530" s="521" t="str">
        <f t="shared" si="36"/>
        <v/>
      </c>
      <c r="Y530" s="521">
        <f t="shared" si="37"/>
        <v>163</v>
      </c>
      <c r="Z530" s="521" t="str">
        <f t="shared" si="38"/>
        <v/>
      </c>
      <c r="AA530" s="521" t="b">
        <f t="shared" si="39"/>
        <v>0</v>
      </c>
      <c r="AB530" s="521" t="s">
        <v>2046</v>
      </c>
      <c r="AC530" s="521" t="str">
        <f t="array" ref="AC530">IFERROR(IF(INDEX('Disaggregation Records'!$G$95:$G$183,MATCH(RIGHT(Z530,255),RIGHT('Disaggregation Records'!$D$95:$D$183,255),0))=0,"",INDEX('Disaggregation Records'!$G$95:$G$183,MATCH(RIGHT(Z530,255),RIGHT('Disaggregation Records'!$D$95:$D$183,255),0))),"")</f>
        <v/>
      </c>
      <c r="AD530" s="521" t="s">
        <v>793</v>
      </c>
      <c r="AE530" s="184"/>
      <c r="AF530" s="523"/>
      <c r="AG530" s="523"/>
    </row>
    <row r="531" spans="1:33" ht="37.5" customHeight="1" x14ac:dyDescent="0.25">
      <c r="A531" s="465">
        <v>21</v>
      </c>
      <c r="B531" s="517" t="str">
        <f>IFERROR(VLOOKUP(A531,'Coverage Indicators - Section D'!$A$10:$Y$42,25,FALSE),"")</f>
        <v/>
      </c>
      <c r="C531" s="518" t="str">
        <f t="array" ref="C531">IFERROR(IF(INDEX('Disaggregation Records'!$E$95:$E$183,MATCH(RIGHT(Z531,255),RIGHT('Disaggregation Records'!$D$95:$D$183,255),0))=0,"",INDEX('Disaggregation Records'!$E$95:$E$183,MATCH(RIGHT(Z531,255),RIGHT('Disaggregation Records'!$D$95:$D$183,255),0))),"")</f>
        <v/>
      </c>
      <c r="D531" s="518" t="str">
        <f t="array" ref="D531">IFERROR(IF(INDEX('Disaggregation Records'!$F$95:$F$183,MATCH(RIGHT(Z531,255),RIGHT('Disaggregation Records'!$D$95:$D$183,255),0))=0,"",INDEX('Disaggregation Records'!$F$95:$F$183,MATCH(RIGHT(Z531,255),RIGHT('Disaggregation Records'!$D$95:$D$183,255),0))),"")</f>
        <v/>
      </c>
      <c r="E531" s="524" t="str">
        <f t="array" ref="E531">IFERROR(IF(INDEX('Disaggregation Data'!$K$315:$K$616,MATCH(RIGHT(X531,255),RIGHT('Disaggregation Data'!$J$315:$J$616,255),0))=0,"",INDEX('Disaggregation Data'!$K$315:$K$616,MATCH(RIGHT(X531,255),RIGHT('Disaggregation Data'!J$315:$J$616,255),0))),"")</f>
        <v/>
      </c>
      <c r="F531" s="525" t="str">
        <f t="array" ref="F531">IFERROR(IF(INDEX('Disaggregation Data'!$L$315:$L$616,MATCH(RIGHT(X531,255),RIGHT('Disaggregation Data'!$J$315:$J$616,255),0))=0,"",INDEX('Disaggregation Data'!$L$315:$L$616,MATCH(RIGHT(X531,255),RIGHT('Disaggregation Data'!J$315:$J$616,255),0))),"")</f>
        <v/>
      </c>
      <c r="G531" s="526" t="str">
        <f t="array" ref="G531">IFERROR(IF(INDEX('Disaggregation Data'!$M$315:$M$616,MATCH(RIGHT(X531,255),RIGHT('Disaggregation Data'!$J$315:$J$616,255),0))=0,(E531/F531)*100,INDEX('Disaggregation Data'!$M$315:$M$616,MATCH(RIGHT(X531,255),RIGHT('Disaggregation Data'!J$315:$J$616,255),0))),"")</f>
        <v/>
      </c>
      <c r="H531" s="425" t="str">
        <f t="array" ref="H531">IFERROR(IF(INDEX('Disaggregation Data'!$N$315:$N$616,MATCH(RIGHT(X531,255),RIGHT('Disaggregation Data'!$J$315:$J$616,255),0))=0,"",INDEX('Disaggregation Data'!$N$315:$N$616,MATCH(RIGHT(X531,255),RIGHT('Disaggregation Data'!J$315:$J$616,255),0))),"")</f>
        <v/>
      </c>
      <c r="I531" s="527"/>
      <c r="J531" s="527"/>
      <c r="K531" s="527"/>
      <c r="L531" s="527"/>
      <c r="M531" s="527"/>
      <c r="N531" s="527"/>
      <c r="O531" s="527"/>
      <c r="P531" s="527"/>
      <c r="Q531" s="527"/>
      <c r="R531" s="527"/>
      <c r="S531" s="527"/>
      <c r="T531" s="527"/>
      <c r="U531" s="425" t="str">
        <f t="array" ref="U531">IFERROR(IF(INDEX('Disaggregation Data'!$O$315:$O$616,MATCH(RIGHT(X531,255),RIGHT('Disaggregation Data'!$J$315:$J$616,255),0))=0,"",INDEX('Disaggregation Data'!$O$315:$O$616,MATCH(RIGHT(X531,255),RIGHT('Disaggregation Data'!J$315:$J$616,255),0))),"")</f>
        <v/>
      </c>
      <c r="V531" s="459" t="str">
        <f t="array" ref="V531">IFERROR(IF(INDEX('Disaggregation Data'!$P$315:$P$616,MATCH(RIGHT(X531,255),RIGHT('Disaggregation Data'!$J$315:$J$616,255),0))=0,"",INDEX('Disaggregation Data'!$P$315:$P$616,MATCH(RIGHT(X531,255),RIGHT('Disaggregation Data'!J$315:$J$616,255),0))),"")</f>
        <v/>
      </c>
      <c r="W531" s="521"/>
      <c r="X531" s="521" t="str">
        <f t="shared" si="36"/>
        <v/>
      </c>
      <c r="Y531" s="521">
        <f t="shared" si="37"/>
        <v>164</v>
      </c>
      <c r="Z531" s="521" t="str">
        <f t="shared" si="38"/>
        <v/>
      </c>
      <c r="AA531" s="521" t="b">
        <f t="shared" si="39"/>
        <v>0</v>
      </c>
      <c r="AB531" s="521" t="s">
        <v>2047</v>
      </c>
      <c r="AC531" s="521" t="str">
        <f t="array" ref="AC531">IFERROR(IF(INDEX('Disaggregation Records'!$G$95:$G$183,MATCH(RIGHT(Z531,255),RIGHT('Disaggregation Records'!$D$95:$D$183,255),0))=0,"",INDEX('Disaggregation Records'!$G$95:$G$183,MATCH(RIGHT(Z531,255),RIGHT('Disaggregation Records'!$D$95:$D$183,255),0))),"")</f>
        <v/>
      </c>
      <c r="AD531" s="521" t="s">
        <v>793</v>
      </c>
      <c r="AE531" s="184"/>
      <c r="AF531" s="523"/>
      <c r="AG531" s="523"/>
    </row>
    <row r="532" spans="1:33" ht="37.5" customHeight="1" x14ac:dyDescent="0.25">
      <c r="A532" s="465">
        <v>21</v>
      </c>
      <c r="B532" s="517" t="str">
        <f>IFERROR(VLOOKUP(A532,'Coverage Indicators - Section D'!$A$10:$Y$42,25,FALSE),"")</f>
        <v/>
      </c>
      <c r="C532" s="518" t="str">
        <f t="array" ref="C532">IFERROR(IF(INDEX('Disaggregation Records'!$E$95:$E$183,MATCH(RIGHT(Z532,255),RIGHT('Disaggregation Records'!$D$95:$D$183,255),0))=0,"",INDEX('Disaggregation Records'!$E$95:$E$183,MATCH(RIGHT(Z532,255),RIGHT('Disaggregation Records'!$D$95:$D$183,255),0))),"")</f>
        <v/>
      </c>
      <c r="D532" s="518" t="str">
        <f t="array" ref="D532">IFERROR(IF(INDEX('Disaggregation Records'!$F$95:$F$183,MATCH(RIGHT(Z532,255),RIGHT('Disaggregation Records'!$D$95:$D$183,255),0))=0,"",INDEX('Disaggregation Records'!$F$95:$F$183,MATCH(RIGHT(Z532,255),RIGHT('Disaggregation Records'!$D$95:$D$183,255),0))),"")</f>
        <v/>
      </c>
      <c r="E532" s="524" t="str">
        <f t="array" ref="E532">IFERROR(IF(INDEX('Disaggregation Data'!$K$315:$K$616,MATCH(RIGHT(X532,255),RIGHT('Disaggregation Data'!$J$315:$J$616,255),0))=0,"",INDEX('Disaggregation Data'!$K$315:$K$616,MATCH(RIGHT(X532,255),RIGHT('Disaggregation Data'!J$315:$J$616,255),0))),"")</f>
        <v/>
      </c>
      <c r="F532" s="525" t="str">
        <f t="array" ref="F532">IFERROR(IF(INDEX('Disaggregation Data'!$L$315:$L$616,MATCH(RIGHT(X532,255),RIGHT('Disaggregation Data'!$J$315:$J$616,255),0))=0,"",INDEX('Disaggregation Data'!$L$315:$L$616,MATCH(RIGHT(X532,255),RIGHT('Disaggregation Data'!J$315:$J$616,255),0))),"")</f>
        <v/>
      </c>
      <c r="G532" s="526" t="str">
        <f t="array" ref="G532">IFERROR(IF(INDEX('Disaggregation Data'!$M$315:$M$616,MATCH(RIGHT(X532,255),RIGHT('Disaggregation Data'!$J$315:$J$616,255),0))=0,(E532/F532)*100,INDEX('Disaggregation Data'!$M$315:$M$616,MATCH(RIGHT(X532,255),RIGHT('Disaggregation Data'!J$315:$J$616,255),0))),"")</f>
        <v/>
      </c>
      <c r="H532" s="425" t="str">
        <f t="array" ref="H532">IFERROR(IF(INDEX('Disaggregation Data'!$N$315:$N$616,MATCH(RIGHT(X532,255),RIGHT('Disaggregation Data'!$J$315:$J$616,255),0))=0,"",INDEX('Disaggregation Data'!$N$315:$N$616,MATCH(RIGHT(X532,255),RIGHT('Disaggregation Data'!J$315:$J$616,255),0))),"")</f>
        <v/>
      </c>
      <c r="I532" s="527"/>
      <c r="J532" s="527"/>
      <c r="K532" s="527"/>
      <c r="L532" s="527"/>
      <c r="M532" s="527"/>
      <c r="N532" s="527"/>
      <c r="O532" s="527"/>
      <c r="P532" s="527"/>
      <c r="Q532" s="527"/>
      <c r="R532" s="527"/>
      <c r="S532" s="527"/>
      <c r="T532" s="527"/>
      <c r="U532" s="425" t="str">
        <f t="array" ref="U532">IFERROR(IF(INDEX('Disaggregation Data'!$O$315:$O$616,MATCH(RIGHT(X532,255),RIGHT('Disaggregation Data'!$J$315:$J$616,255),0))=0,"",INDEX('Disaggregation Data'!$O$315:$O$616,MATCH(RIGHT(X532,255),RIGHT('Disaggregation Data'!J$315:$J$616,255),0))),"")</f>
        <v/>
      </c>
      <c r="V532" s="459" t="str">
        <f t="array" ref="V532">IFERROR(IF(INDEX('Disaggregation Data'!$P$315:$P$616,MATCH(RIGHT(X532,255),RIGHT('Disaggregation Data'!$J$315:$J$616,255),0))=0,"",INDEX('Disaggregation Data'!$P$315:$P$616,MATCH(RIGHT(X532,255),RIGHT('Disaggregation Data'!J$315:$J$616,255),0))),"")</f>
        <v/>
      </c>
      <c r="W532" s="521"/>
      <c r="X532" s="521" t="str">
        <f t="shared" si="36"/>
        <v/>
      </c>
      <c r="Y532" s="521">
        <f t="shared" si="37"/>
        <v>165</v>
      </c>
      <c r="Z532" s="521" t="str">
        <f t="shared" si="38"/>
        <v/>
      </c>
      <c r="AA532" s="521" t="b">
        <f t="shared" si="39"/>
        <v>0</v>
      </c>
      <c r="AB532" s="521" t="s">
        <v>2048</v>
      </c>
      <c r="AC532" s="521" t="str">
        <f t="array" ref="AC532">IFERROR(IF(INDEX('Disaggregation Records'!$G$95:$G$183,MATCH(RIGHT(Z532,255),RIGHT('Disaggregation Records'!$D$95:$D$183,255),0))=0,"",INDEX('Disaggregation Records'!$G$95:$G$183,MATCH(RIGHT(Z532,255),RIGHT('Disaggregation Records'!$D$95:$D$183,255),0))),"")</f>
        <v/>
      </c>
      <c r="AD532" s="521" t="s">
        <v>793</v>
      </c>
      <c r="AE532" s="184"/>
      <c r="AF532" s="523"/>
      <c r="AG532" s="523"/>
    </row>
    <row r="533" spans="1:33" ht="37.5" customHeight="1" x14ac:dyDescent="0.25">
      <c r="A533" s="465">
        <v>21</v>
      </c>
      <c r="B533" s="517" t="str">
        <f>IFERROR(VLOOKUP(A533,'Coverage Indicators - Section D'!$A$10:$Y$42,25,FALSE),"")</f>
        <v/>
      </c>
      <c r="C533" s="518" t="str">
        <f t="array" ref="C533">IFERROR(IF(INDEX('Disaggregation Records'!$E$95:$E$183,MATCH(RIGHT(Z533,255),RIGHT('Disaggregation Records'!$D$95:$D$183,255),0))=0,"",INDEX('Disaggregation Records'!$E$95:$E$183,MATCH(RIGHT(Z533,255),RIGHT('Disaggregation Records'!$D$95:$D$183,255),0))),"")</f>
        <v/>
      </c>
      <c r="D533" s="518" t="str">
        <f t="array" ref="D533">IFERROR(IF(INDEX('Disaggregation Records'!$F$95:$F$183,MATCH(RIGHT(Z533,255),RIGHT('Disaggregation Records'!$D$95:$D$183,255),0))=0,"",INDEX('Disaggregation Records'!$F$95:$F$183,MATCH(RIGHT(Z533,255),RIGHT('Disaggregation Records'!$D$95:$D$183,255),0))),"")</f>
        <v/>
      </c>
      <c r="E533" s="524" t="str">
        <f t="array" ref="E533">IFERROR(IF(INDEX('Disaggregation Data'!$K$315:$K$616,MATCH(RIGHT(X533,255),RIGHT('Disaggregation Data'!$J$315:$J$616,255),0))=0,"",INDEX('Disaggregation Data'!$K$315:$K$616,MATCH(RIGHT(X533,255),RIGHT('Disaggregation Data'!J$315:$J$616,255),0))),"")</f>
        <v/>
      </c>
      <c r="F533" s="525" t="str">
        <f t="array" ref="F533">IFERROR(IF(INDEX('Disaggregation Data'!$L$315:$L$616,MATCH(RIGHT(X533,255),RIGHT('Disaggregation Data'!$J$315:$J$616,255),0))=0,"",INDEX('Disaggregation Data'!$L$315:$L$616,MATCH(RIGHT(X533,255),RIGHT('Disaggregation Data'!J$315:$J$616,255),0))),"")</f>
        <v/>
      </c>
      <c r="G533" s="526" t="str">
        <f t="array" ref="G533">IFERROR(IF(INDEX('Disaggregation Data'!$M$315:$M$616,MATCH(RIGHT(X533,255),RIGHT('Disaggregation Data'!$J$315:$J$616,255),0))=0,(E533/F533)*100,INDEX('Disaggregation Data'!$M$315:$M$616,MATCH(RIGHT(X533,255),RIGHT('Disaggregation Data'!J$315:$J$616,255),0))),"")</f>
        <v/>
      </c>
      <c r="H533" s="425" t="str">
        <f t="array" ref="H533">IFERROR(IF(INDEX('Disaggregation Data'!$N$315:$N$616,MATCH(RIGHT(X533,255),RIGHT('Disaggregation Data'!$J$315:$J$616,255),0))=0,"",INDEX('Disaggregation Data'!$N$315:$N$616,MATCH(RIGHT(X533,255),RIGHT('Disaggregation Data'!J$315:$J$616,255),0))),"")</f>
        <v/>
      </c>
      <c r="I533" s="527"/>
      <c r="J533" s="527"/>
      <c r="K533" s="527"/>
      <c r="L533" s="527"/>
      <c r="M533" s="527"/>
      <c r="N533" s="527"/>
      <c r="O533" s="527"/>
      <c r="P533" s="527"/>
      <c r="Q533" s="527"/>
      <c r="R533" s="527"/>
      <c r="S533" s="527"/>
      <c r="T533" s="527"/>
      <c r="U533" s="425" t="str">
        <f t="array" ref="U533">IFERROR(IF(INDEX('Disaggregation Data'!$O$315:$O$616,MATCH(RIGHT(X533,255),RIGHT('Disaggregation Data'!$J$315:$J$616,255),0))=0,"",INDEX('Disaggregation Data'!$O$315:$O$616,MATCH(RIGHT(X533,255),RIGHT('Disaggregation Data'!J$315:$J$616,255),0))),"")</f>
        <v/>
      </c>
      <c r="V533" s="459" t="str">
        <f t="array" ref="V533">IFERROR(IF(INDEX('Disaggregation Data'!$P$315:$P$616,MATCH(RIGHT(X533,255),RIGHT('Disaggregation Data'!$J$315:$J$616,255),0))=0,"",INDEX('Disaggregation Data'!$P$315:$P$616,MATCH(RIGHT(X533,255),RIGHT('Disaggregation Data'!J$315:$J$616,255),0))),"")</f>
        <v/>
      </c>
      <c r="W533" s="521"/>
      <c r="X533" s="521" t="str">
        <f t="shared" si="36"/>
        <v/>
      </c>
      <c r="Y533" s="521">
        <f t="shared" si="37"/>
        <v>166</v>
      </c>
      <c r="Z533" s="521" t="str">
        <f t="shared" si="38"/>
        <v/>
      </c>
      <c r="AA533" s="521" t="b">
        <f t="shared" si="39"/>
        <v>0</v>
      </c>
      <c r="AB533" s="521" t="s">
        <v>2049</v>
      </c>
      <c r="AC533" s="521" t="str">
        <f t="array" ref="AC533">IFERROR(IF(INDEX('Disaggregation Records'!$G$95:$G$183,MATCH(RIGHT(Z533,255),RIGHT('Disaggregation Records'!$D$95:$D$183,255),0))=0,"",INDEX('Disaggregation Records'!$G$95:$G$183,MATCH(RIGHT(Z533,255),RIGHT('Disaggregation Records'!$D$95:$D$183,255),0))),"")</f>
        <v/>
      </c>
      <c r="AD533" s="521" t="s">
        <v>793</v>
      </c>
      <c r="AE533" s="184"/>
      <c r="AF533" s="523"/>
      <c r="AG533" s="523"/>
    </row>
    <row r="534" spans="1:33" ht="37.5" customHeight="1" x14ac:dyDescent="0.25">
      <c r="A534" s="465">
        <v>21</v>
      </c>
      <c r="B534" s="517" t="str">
        <f>IFERROR(VLOOKUP(A534,'Coverage Indicators - Section D'!$A$10:$Y$42,25,FALSE),"")</f>
        <v/>
      </c>
      <c r="C534" s="518" t="str">
        <f t="array" ref="C534">IFERROR(IF(INDEX('Disaggregation Records'!$E$95:$E$183,MATCH(RIGHT(Z534,255),RIGHT('Disaggregation Records'!$D$95:$D$183,255),0))=0,"",INDEX('Disaggregation Records'!$E$95:$E$183,MATCH(RIGHT(Z534,255),RIGHT('Disaggregation Records'!$D$95:$D$183,255),0))),"")</f>
        <v/>
      </c>
      <c r="D534" s="518" t="str">
        <f t="array" ref="D534">IFERROR(IF(INDEX('Disaggregation Records'!$F$95:$F$183,MATCH(RIGHT(Z534,255),RIGHT('Disaggregation Records'!$D$95:$D$183,255),0))=0,"",INDEX('Disaggregation Records'!$F$95:$F$183,MATCH(RIGHT(Z534,255),RIGHT('Disaggregation Records'!$D$95:$D$183,255),0))),"")</f>
        <v/>
      </c>
      <c r="E534" s="524" t="str">
        <f t="array" ref="E534">IFERROR(IF(INDEX('Disaggregation Data'!$K$315:$K$616,MATCH(RIGHT(X534,255),RIGHT('Disaggregation Data'!$J$315:$J$616,255),0))=0,"",INDEX('Disaggregation Data'!$K$315:$K$616,MATCH(RIGHT(X534,255),RIGHT('Disaggregation Data'!J$315:$J$616,255),0))),"")</f>
        <v/>
      </c>
      <c r="F534" s="525" t="str">
        <f t="array" ref="F534">IFERROR(IF(INDEX('Disaggregation Data'!$L$315:$L$616,MATCH(RIGHT(X534,255),RIGHT('Disaggregation Data'!$J$315:$J$616,255),0))=0,"",INDEX('Disaggregation Data'!$L$315:$L$616,MATCH(RIGHT(X534,255),RIGHT('Disaggregation Data'!J$315:$J$616,255),0))),"")</f>
        <v/>
      </c>
      <c r="G534" s="526" t="str">
        <f t="array" ref="G534">IFERROR(IF(INDEX('Disaggregation Data'!$M$315:$M$616,MATCH(RIGHT(X534,255),RIGHT('Disaggregation Data'!$J$315:$J$616,255),0))=0,(E534/F534)*100,INDEX('Disaggregation Data'!$M$315:$M$616,MATCH(RIGHT(X534,255),RIGHT('Disaggregation Data'!J$315:$J$616,255),0))),"")</f>
        <v/>
      </c>
      <c r="H534" s="425" t="str">
        <f t="array" ref="H534">IFERROR(IF(INDEX('Disaggregation Data'!$N$315:$N$616,MATCH(RIGHT(X534,255),RIGHT('Disaggregation Data'!$J$315:$J$616,255),0))=0,"",INDEX('Disaggregation Data'!$N$315:$N$616,MATCH(RIGHT(X534,255),RIGHT('Disaggregation Data'!J$315:$J$616,255),0))),"")</f>
        <v/>
      </c>
      <c r="I534" s="527"/>
      <c r="J534" s="527"/>
      <c r="K534" s="527"/>
      <c r="L534" s="527"/>
      <c r="M534" s="527"/>
      <c r="N534" s="527"/>
      <c r="O534" s="527"/>
      <c r="P534" s="527"/>
      <c r="Q534" s="527"/>
      <c r="R534" s="527"/>
      <c r="S534" s="527"/>
      <c r="T534" s="527"/>
      <c r="U534" s="425" t="str">
        <f t="array" ref="U534">IFERROR(IF(INDEX('Disaggregation Data'!$O$315:$O$616,MATCH(RIGHT(X534,255),RIGHT('Disaggregation Data'!$J$315:$J$616,255),0))=0,"",INDEX('Disaggregation Data'!$O$315:$O$616,MATCH(RIGHT(X534,255),RIGHT('Disaggregation Data'!J$315:$J$616,255),0))),"")</f>
        <v/>
      </c>
      <c r="V534" s="459" t="str">
        <f t="array" ref="V534">IFERROR(IF(INDEX('Disaggregation Data'!$P$315:$P$616,MATCH(RIGHT(X534,255),RIGHT('Disaggregation Data'!$J$315:$J$616,255),0))=0,"",INDEX('Disaggregation Data'!$P$315:$P$616,MATCH(RIGHT(X534,255),RIGHT('Disaggregation Data'!J$315:$J$616,255),0))),"")</f>
        <v/>
      </c>
      <c r="W534" s="521"/>
      <c r="X534" s="521" t="str">
        <f t="shared" si="36"/>
        <v/>
      </c>
      <c r="Y534" s="521">
        <f t="shared" si="37"/>
        <v>167</v>
      </c>
      <c r="Z534" s="521" t="str">
        <f t="shared" si="38"/>
        <v/>
      </c>
      <c r="AA534" s="521" t="b">
        <f t="shared" si="39"/>
        <v>0</v>
      </c>
      <c r="AB534" s="521" t="s">
        <v>2050</v>
      </c>
      <c r="AC534" s="521" t="str">
        <f t="array" ref="AC534">IFERROR(IF(INDEX('Disaggregation Records'!$G$95:$G$183,MATCH(RIGHT(Z534,255),RIGHT('Disaggregation Records'!$D$95:$D$183,255),0))=0,"",INDEX('Disaggregation Records'!$G$95:$G$183,MATCH(RIGHT(Z534,255),RIGHT('Disaggregation Records'!$D$95:$D$183,255),0))),"")</f>
        <v/>
      </c>
      <c r="AD534" s="521" t="s">
        <v>793</v>
      </c>
      <c r="AE534" s="184"/>
      <c r="AF534" s="523"/>
      <c r="AG534" s="523"/>
    </row>
    <row r="535" spans="1:33" ht="37.5" customHeight="1" x14ac:dyDescent="0.25">
      <c r="A535" s="465">
        <v>21</v>
      </c>
      <c r="B535" s="517" t="str">
        <f>IFERROR(VLOOKUP(A535,'Coverage Indicators - Section D'!$A$10:$Y$42,25,FALSE),"")</f>
        <v/>
      </c>
      <c r="C535" s="518" t="str">
        <f t="array" ref="C535">IFERROR(IF(INDEX('Disaggregation Records'!$E$95:$E$183,MATCH(RIGHT(Z535,255),RIGHT('Disaggregation Records'!$D$95:$D$183,255),0))=0,"",INDEX('Disaggregation Records'!$E$95:$E$183,MATCH(RIGHT(Z535,255),RIGHT('Disaggregation Records'!$D$95:$D$183,255),0))),"")</f>
        <v/>
      </c>
      <c r="D535" s="518" t="str">
        <f t="array" ref="D535">IFERROR(IF(INDEX('Disaggregation Records'!$F$95:$F$183,MATCH(RIGHT(Z535,255),RIGHT('Disaggregation Records'!$D$95:$D$183,255),0))=0,"",INDEX('Disaggregation Records'!$F$95:$F$183,MATCH(RIGHT(Z535,255),RIGHT('Disaggregation Records'!$D$95:$D$183,255),0))),"")</f>
        <v/>
      </c>
      <c r="E535" s="524" t="str">
        <f t="array" ref="E535">IFERROR(IF(INDEX('Disaggregation Data'!$K$315:$K$616,MATCH(RIGHT(X535,255),RIGHT('Disaggregation Data'!$J$315:$J$616,255),0))=0,"",INDEX('Disaggregation Data'!$K$315:$K$616,MATCH(RIGHT(X535,255),RIGHT('Disaggregation Data'!J$315:$J$616,255),0))),"")</f>
        <v/>
      </c>
      <c r="F535" s="525" t="str">
        <f t="array" ref="F535">IFERROR(IF(INDEX('Disaggregation Data'!$L$315:$L$616,MATCH(RIGHT(X535,255),RIGHT('Disaggregation Data'!$J$315:$J$616,255),0))=0,"",INDEX('Disaggregation Data'!$L$315:$L$616,MATCH(RIGHT(X535,255),RIGHT('Disaggregation Data'!J$315:$J$616,255),0))),"")</f>
        <v/>
      </c>
      <c r="G535" s="526" t="str">
        <f t="array" ref="G535">IFERROR(IF(INDEX('Disaggregation Data'!$M$315:$M$616,MATCH(RIGHT(X535,255),RIGHT('Disaggregation Data'!$J$315:$J$616,255),0))=0,(E535/F535)*100,INDEX('Disaggregation Data'!$M$315:$M$616,MATCH(RIGHT(X535,255),RIGHT('Disaggregation Data'!J$315:$J$616,255),0))),"")</f>
        <v/>
      </c>
      <c r="H535" s="425" t="str">
        <f t="array" ref="H535">IFERROR(IF(INDEX('Disaggregation Data'!$N$315:$N$616,MATCH(RIGHT(X535,255),RIGHT('Disaggregation Data'!$J$315:$J$616,255),0))=0,"",INDEX('Disaggregation Data'!$N$315:$N$616,MATCH(RIGHT(X535,255),RIGHT('Disaggregation Data'!J$315:$J$616,255),0))),"")</f>
        <v/>
      </c>
      <c r="I535" s="527"/>
      <c r="J535" s="527"/>
      <c r="K535" s="527"/>
      <c r="L535" s="527"/>
      <c r="M535" s="527"/>
      <c r="N535" s="527"/>
      <c r="O535" s="527"/>
      <c r="P535" s="527"/>
      <c r="Q535" s="527"/>
      <c r="R535" s="527"/>
      <c r="S535" s="527"/>
      <c r="T535" s="527"/>
      <c r="U535" s="425" t="str">
        <f t="array" ref="U535">IFERROR(IF(INDEX('Disaggregation Data'!$O$315:$O$616,MATCH(RIGHT(X535,255),RIGHT('Disaggregation Data'!$J$315:$J$616,255),0))=0,"",INDEX('Disaggregation Data'!$O$315:$O$616,MATCH(RIGHT(X535,255),RIGHT('Disaggregation Data'!J$315:$J$616,255),0))),"")</f>
        <v/>
      </c>
      <c r="V535" s="459" t="str">
        <f t="array" ref="V535">IFERROR(IF(INDEX('Disaggregation Data'!$P$315:$P$616,MATCH(RIGHT(X535,255),RIGHT('Disaggregation Data'!$J$315:$J$616,255),0))=0,"",INDEX('Disaggregation Data'!$P$315:$P$616,MATCH(RIGHT(X535,255),RIGHT('Disaggregation Data'!J$315:$J$616,255),0))),"")</f>
        <v/>
      </c>
      <c r="W535" s="521"/>
      <c r="X535" s="521" t="str">
        <f t="shared" si="36"/>
        <v/>
      </c>
      <c r="Y535" s="521">
        <f t="shared" si="37"/>
        <v>168</v>
      </c>
      <c r="Z535" s="521" t="str">
        <f t="shared" si="38"/>
        <v/>
      </c>
      <c r="AA535" s="521" t="b">
        <f t="shared" si="39"/>
        <v>0</v>
      </c>
      <c r="AB535" s="521" t="s">
        <v>2051</v>
      </c>
      <c r="AC535" s="521" t="str">
        <f t="array" ref="AC535">IFERROR(IF(INDEX('Disaggregation Records'!$G$95:$G$183,MATCH(RIGHT(Z535,255),RIGHT('Disaggregation Records'!$D$95:$D$183,255),0))=0,"",INDEX('Disaggregation Records'!$G$95:$G$183,MATCH(RIGHT(Z535,255),RIGHT('Disaggregation Records'!$D$95:$D$183,255),0))),"")</f>
        <v/>
      </c>
      <c r="AD535" s="521" t="s">
        <v>793</v>
      </c>
      <c r="AE535" s="184"/>
      <c r="AF535" s="523"/>
      <c r="AG535" s="523"/>
    </row>
    <row r="536" spans="1:33" ht="37.5" customHeight="1" x14ac:dyDescent="0.25">
      <c r="A536" s="465">
        <v>21</v>
      </c>
      <c r="B536" s="517" t="str">
        <f>IFERROR(VLOOKUP(A536,'Coverage Indicators - Section D'!$A$10:$Y$42,25,FALSE),"")</f>
        <v/>
      </c>
      <c r="C536" s="518" t="str">
        <f t="array" ref="C536">IFERROR(IF(INDEX('Disaggregation Records'!$E$95:$E$183,MATCH(RIGHT(Z536,255),RIGHT('Disaggregation Records'!$D$95:$D$183,255),0))=0,"",INDEX('Disaggregation Records'!$E$95:$E$183,MATCH(RIGHT(Z536,255),RIGHT('Disaggregation Records'!$D$95:$D$183,255),0))),"")</f>
        <v/>
      </c>
      <c r="D536" s="518" t="str">
        <f t="array" ref="D536">IFERROR(IF(INDEX('Disaggregation Records'!$F$95:$F$183,MATCH(RIGHT(Z536,255),RIGHT('Disaggregation Records'!$D$95:$D$183,255),0))=0,"",INDEX('Disaggregation Records'!$F$95:$F$183,MATCH(RIGHT(Z536,255),RIGHT('Disaggregation Records'!$D$95:$D$183,255),0))),"")</f>
        <v/>
      </c>
      <c r="E536" s="524" t="str">
        <f t="array" ref="E536">IFERROR(IF(INDEX('Disaggregation Data'!$K$315:$K$616,MATCH(RIGHT(X536,255),RIGHT('Disaggregation Data'!$J$315:$J$616,255),0))=0,"",INDEX('Disaggregation Data'!$K$315:$K$616,MATCH(RIGHT(X536,255),RIGHT('Disaggregation Data'!J$315:$J$616,255),0))),"")</f>
        <v/>
      </c>
      <c r="F536" s="525" t="str">
        <f t="array" ref="F536">IFERROR(IF(INDEX('Disaggregation Data'!$L$315:$L$616,MATCH(RIGHT(X536,255),RIGHT('Disaggregation Data'!$J$315:$J$616,255),0))=0,"",INDEX('Disaggregation Data'!$L$315:$L$616,MATCH(RIGHT(X536,255),RIGHT('Disaggregation Data'!J$315:$J$616,255),0))),"")</f>
        <v/>
      </c>
      <c r="G536" s="526" t="str">
        <f t="array" ref="G536">IFERROR(IF(INDEX('Disaggregation Data'!$M$315:$M$616,MATCH(RIGHT(X536,255),RIGHT('Disaggregation Data'!$J$315:$J$616,255),0))=0,(E536/F536)*100,INDEX('Disaggregation Data'!$M$315:$M$616,MATCH(RIGHT(X536,255),RIGHT('Disaggregation Data'!J$315:$J$616,255),0))),"")</f>
        <v/>
      </c>
      <c r="H536" s="425" t="str">
        <f t="array" ref="H536">IFERROR(IF(INDEX('Disaggregation Data'!$N$315:$N$616,MATCH(RIGHT(X536,255),RIGHT('Disaggregation Data'!$J$315:$J$616,255),0))=0,"",INDEX('Disaggregation Data'!$N$315:$N$616,MATCH(RIGHT(X536,255),RIGHT('Disaggregation Data'!J$315:$J$616,255),0))),"")</f>
        <v/>
      </c>
      <c r="I536" s="527"/>
      <c r="J536" s="527"/>
      <c r="K536" s="527"/>
      <c r="L536" s="527"/>
      <c r="M536" s="527"/>
      <c r="N536" s="527"/>
      <c r="O536" s="527"/>
      <c r="P536" s="527"/>
      <c r="Q536" s="527"/>
      <c r="R536" s="527"/>
      <c r="S536" s="527"/>
      <c r="T536" s="527"/>
      <c r="U536" s="425" t="str">
        <f t="array" ref="U536">IFERROR(IF(INDEX('Disaggregation Data'!$O$315:$O$616,MATCH(RIGHT(X536,255),RIGHT('Disaggregation Data'!$J$315:$J$616,255),0))=0,"",INDEX('Disaggregation Data'!$O$315:$O$616,MATCH(RIGHT(X536,255),RIGHT('Disaggregation Data'!J$315:$J$616,255),0))),"")</f>
        <v/>
      </c>
      <c r="V536" s="459" t="str">
        <f t="array" ref="V536">IFERROR(IF(INDEX('Disaggregation Data'!$P$315:$P$616,MATCH(RIGHT(X536,255),RIGHT('Disaggregation Data'!$J$315:$J$616,255),0))=0,"",INDEX('Disaggregation Data'!$P$315:$P$616,MATCH(RIGHT(X536,255),RIGHT('Disaggregation Data'!J$315:$J$616,255),0))),"")</f>
        <v/>
      </c>
      <c r="W536" s="521"/>
      <c r="X536" s="521" t="str">
        <f t="shared" si="36"/>
        <v/>
      </c>
      <c r="Y536" s="521">
        <f t="shared" si="37"/>
        <v>169</v>
      </c>
      <c r="Z536" s="521" t="str">
        <f t="shared" si="38"/>
        <v/>
      </c>
      <c r="AA536" s="521" t="b">
        <f t="shared" si="39"/>
        <v>0</v>
      </c>
      <c r="AB536" s="521" t="s">
        <v>2052</v>
      </c>
      <c r="AC536" s="521" t="str">
        <f t="array" ref="AC536">IFERROR(IF(INDEX('Disaggregation Records'!$G$95:$G$183,MATCH(RIGHT(Z536,255),RIGHT('Disaggregation Records'!$D$95:$D$183,255),0))=0,"",INDEX('Disaggregation Records'!$G$95:$G$183,MATCH(RIGHT(Z536,255),RIGHT('Disaggregation Records'!$D$95:$D$183,255),0))),"")</f>
        <v/>
      </c>
      <c r="AD536" s="521" t="s">
        <v>793</v>
      </c>
      <c r="AE536" s="184"/>
      <c r="AF536" s="523"/>
      <c r="AG536" s="523"/>
    </row>
    <row r="537" spans="1:33" ht="37.5" customHeight="1" x14ac:dyDescent="0.25">
      <c r="A537" s="465">
        <v>22</v>
      </c>
      <c r="B537" s="517" t="str">
        <f>IFERROR(VLOOKUP(A537,'Coverage Indicators - Section D'!$A$10:$Y$42,25,FALSE),"")</f>
        <v/>
      </c>
      <c r="C537" s="518" t="str">
        <f t="array" ref="C537">IFERROR(IF(INDEX('Disaggregation Records'!$E$95:$E$183,MATCH(RIGHT(Z537,255),RIGHT('Disaggregation Records'!$D$95:$D$183,255),0))=0,"",INDEX('Disaggregation Records'!$E$95:$E$183,MATCH(RIGHT(Z537,255),RIGHT('Disaggregation Records'!$D$95:$D$183,255),0))),"")</f>
        <v/>
      </c>
      <c r="D537" s="518" t="str">
        <f t="array" ref="D537">IFERROR(IF(INDEX('Disaggregation Records'!$F$95:$F$183,MATCH(RIGHT(Z537,255),RIGHT('Disaggregation Records'!$D$95:$D$183,255),0))=0,"",INDEX('Disaggregation Records'!$F$95:$F$183,MATCH(RIGHT(Z537,255),RIGHT('Disaggregation Records'!$D$95:$D$183,255),0))),"")</f>
        <v/>
      </c>
      <c r="E537" s="524" t="str">
        <f t="array" ref="E537">IFERROR(IF(INDEX('Disaggregation Data'!$K$315:$K$616,MATCH(RIGHT(X537,255),RIGHT('Disaggregation Data'!$J$315:$J$616,255),0))=0,"",INDEX('Disaggregation Data'!$K$315:$K$616,MATCH(RIGHT(X537,255),RIGHT('Disaggregation Data'!J$315:$J$616,255),0))),"")</f>
        <v/>
      </c>
      <c r="F537" s="525" t="str">
        <f t="array" ref="F537">IFERROR(IF(INDEX('Disaggregation Data'!$L$315:$L$616,MATCH(RIGHT(X537,255),RIGHT('Disaggregation Data'!$J$315:$J$616,255),0))=0,"",INDEX('Disaggregation Data'!$L$315:$L$616,MATCH(RIGHT(X537,255),RIGHT('Disaggregation Data'!J$315:$J$616,255),0))),"")</f>
        <v/>
      </c>
      <c r="G537" s="526" t="str">
        <f t="array" ref="G537">IFERROR(IF(INDEX('Disaggregation Data'!$M$315:$M$616,MATCH(RIGHT(X537,255),RIGHT('Disaggregation Data'!$J$315:$J$616,255),0))=0,(E537/F537)*100,INDEX('Disaggregation Data'!$M$315:$M$616,MATCH(RIGHT(X537,255),RIGHT('Disaggregation Data'!J$315:$J$616,255),0))),"")</f>
        <v/>
      </c>
      <c r="H537" s="425" t="str">
        <f t="array" ref="H537">IFERROR(IF(INDEX('Disaggregation Data'!$N$315:$N$616,MATCH(RIGHT(X537,255),RIGHT('Disaggregation Data'!$J$315:$J$616,255),0))=0,"",INDEX('Disaggregation Data'!$N$315:$N$616,MATCH(RIGHT(X537,255),RIGHT('Disaggregation Data'!J$315:$J$616,255),0))),"")</f>
        <v/>
      </c>
      <c r="I537" s="527"/>
      <c r="J537" s="527"/>
      <c r="K537" s="527"/>
      <c r="L537" s="527"/>
      <c r="M537" s="527"/>
      <c r="N537" s="527"/>
      <c r="O537" s="527"/>
      <c r="P537" s="527"/>
      <c r="Q537" s="527"/>
      <c r="R537" s="527"/>
      <c r="S537" s="527"/>
      <c r="T537" s="527"/>
      <c r="U537" s="425" t="str">
        <f t="array" ref="U537">IFERROR(IF(INDEX('Disaggregation Data'!$O$315:$O$616,MATCH(RIGHT(X537,255),RIGHT('Disaggregation Data'!$J$315:$J$616,255),0))=0,"",INDEX('Disaggregation Data'!$O$315:$O$616,MATCH(RIGHT(X537,255),RIGHT('Disaggregation Data'!J$315:$J$616,255),0))),"")</f>
        <v/>
      </c>
      <c r="V537" s="459" t="str">
        <f t="array" ref="V537">IFERROR(IF(INDEX('Disaggregation Data'!$P$315:$P$616,MATCH(RIGHT(X537,255),RIGHT('Disaggregation Data'!$J$315:$J$616,255),0))=0,"",INDEX('Disaggregation Data'!$P$315:$P$616,MATCH(RIGHT(X537,255),RIGHT('Disaggregation Data'!J$315:$J$616,255),0))),"")</f>
        <v/>
      </c>
      <c r="W537" s="521"/>
      <c r="X537" s="521" t="str">
        <f t="shared" si="36"/>
        <v/>
      </c>
      <c r="Y537" s="521">
        <f t="shared" si="37"/>
        <v>170</v>
      </c>
      <c r="Z537" s="521" t="str">
        <f t="shared" si="38"/>
        <v/>
      </c>
      <c r="AA537" s="521" t="b">
        <f t="shared" si="39"/>
        <v>0</v>
      </c>
      <c r="AB537" s="521" t="s">
        <v>2053</v>
      </c>
      <c r="AC537" s="521" t="str">
        <f t="array" ref="AC537">IFERROR(IF(INDEX('Disaggregation Records'!$G$95:$G$183,MATCH(RIGHT(Z537,255),RIGHT('Disaggregation Records'!$D$95:$D$183,255),0))=0,"",INDEX('Disaggregation Records'!$G$95:$G$183,MATCH(RIGHT(Z537,255),RIGHT('Disaggregation Records'!$D$95:$D$183,255),0))),"")</f>
        <v/>
      </c>
      <c r="AD537" s="521" t="s">
        <v>794</v>
      </c>
      <c r="AE537" s="184"/>
      <c r="AF537" s="523"/>
      <c r="AG537" s="523"/>
    </row>
    <row r="538" spans="1:33" ht="37.5" customHeight="1" x14ac:dyDescent="0.25">
      <c r="A538" s="465">
        <v>22</v>
      </c>
      <c r="B538" s="517" t="str">
        <f>IFERROR(VLOOKUP(A538,'Coverage Indicators - Section D'!$A$10:$Y$42,25,FALSE),"")</f>
        <v/>
      </c>
      <c r="C538" s="518" t="str">
        <f t="array" ref="C538">IFERROR(IF(INDEX('Disaggregation Records'!$E$95:$E$183,MATCH(RIGHT(Z538,255),RIGHT('Disaggregation Records'!$D$95:$D$183,255),0))=0,"",INDEX('Disaggregation Records'!$E$95:$E$183,MATCH(RIGHT(Z538,255),RIGHT('Disaggregation Records'!$D$95:$D$183,255),0))),"")</f>
        <v/>
      </c>
      <c r="D538" s="518" t="str">
        <f t="array" ref="D538">IFERROR(IF(INDEX('Disaggregation Records'!$F$95:$F$183,MATCH(RIGHT(Z538,255),RIGHT('Disaggregation Records'!$D$95:$D$183,255),0))=0,"",INDEX('Disaggregation Records'!$F$95:$F$183,MATCH(RIGHT(Z538,255),RIGHT('Disaggregation Records'!$D$95:$D$183,255),0))),"")</f>
        <v/>
      </c>
      <c r="E538" s="524" t="str">
        <f t="array" ref="E538">IFERROR(IF(INDEX('Disaggregation Data'!$K$315:$K$616,MATCH(RIGHT(X538,255),RIGHT('Disaggregation Data'!$J$315:$J$616,255),0))=0,"",INDEX('Disaggregation Data'!$K$315:$K$616,MATCH(RIGHT(X538,255),RIGHT('Disaggregation Data'!J$315:$J$616,255),0))),"")</f>
        <v/>
      </c>
      <c r="F538" s="525" t="str">
        <f t="array" ref="F538">IFERROR(IF(INDEX('Disaggregation Data'!$L$315:$L$616,MATCH(RIGHT(X538,255),RIGHT('Disaggregation Data'!$J$315:$J$616,255),0))=0,"",INDEX('Disaggregation Data'!$L$315:$L$616,MATCH(RIGHT(X538,255),RIGHT('Disaggregation Data'!J$315:$J$616,255),0))),"")</f>
        <v/>
      </c>
      <c r="G538" s="526" t="str">
        <f t="array" ref="G538">IFERROR(IF(INDEX('Disaggregation Data'!$M$315:$M$616,MATCH(RIGHT(X538,255),RIGHT('Disaggregation Data'!$J$315:$J$616,255),0))=0,(E538/F538)*100,INDEX('Disaggregation Data'!$M$315:$M$616,MATCH(RIGHT(X538,255),RIGHT('Disaggregation Data'!J$315:$J$616,255),0))),"")</f>
        <v/>
      </c>
      <c r="H538" s="425" t="str">
        <f t="array" ref="H538">IFERROR(IF(INDEX('Disaggregation Data'!$N$315:$N$616,MATCH(RIGHT(X538,255),RIGHT('Disaggregation Data'!$J$315:$J$616,255),0))=0,"",INDEX('Disaggregation Data'!$N$315:$N$616,MATCH(RIGHT(X538,255),RIGHT('Disaggregation Data'!J$315:$J$616,255),0))),"")</f>
        <v/>
      </c>
      <c r="I538" s="527"/>
      <c r="J538" s="527"/>
      <c r="K538" s="527"/>
      <c r="L538" s="527"/>
      <c r="M538" s="527"/>
      <c r="N538" s="527"/>
      <c r="O538" s="527"/>
      <c r="P538" s="527"/>
      <c r="Q538" s="527"/>
      <c r="R538" s="527"/>
      <c r="S538" s="527"/>
      <c r="T538" s="527"/>
      <c r="U538" s="425" t="str">
        <f t="array" ref="U538">IFERROR(IF(INDEX('Disaggregation Data'!$O$315:$O$616,MATCH(RIGHT(X538,255),RIGHT('Disaggregation Data'!$J$315:$J$616,255),0))=0,"",INDEX('Disaggregation Data'!$O$315:$O$616,MATCH(RIGHT(X538,255),RIGHT('Disaggregation Data'!J$315:$J$616,255),0))),"")</f>
        <v/>
      </c>
      <c r="V538" s="459" t="str">
        <f t="array" ref="V538">IFERROR(IF(INDEX('Disaggregation Data'!$P$315:$P$616,MATCH(RIGHT(X538,255),RIGHT('Disaggregation Data'!$J$315:$J$616,255),0))=0,"",INDEX('Disaggregation Data'!$P$315:$P$616,MATCH(RIGHT(X538,255),RIGHT('Disaggregation Data'!J$315:$J$616,255),0))),"")</f>
        <v/>
      </c>
      <c r="W538" s="521"/>
      <c r="X538" s="521" t="str">
        <f t="shared" si="36"/>
        <v/>
      </c>
      <c r="Y538" s="521">
        <f t="shared" si="37"/>
        <v>171</v>
      </c>
      <c r="Z538" s="521" t="str">
        <f t="shared" si="38"/>
        <v/>
      </c>
      <c r="AA538" s="521" t="b">
        <f t="shared" si="39"/>
        <v>0</v>
      </c>
      <c r="AB538" s="521" t="s">
        <v>2054</v>
      </c>
      <c r="AC538" s="521" t="str">
        <f t="array" ref="AC538">IFERROR(IF(INDEX('Disaggregation Records'!$G$95:$G$183,MATCH(RIGHT(Z538,255),RIGHT('Disaggregation Records'!$D$95:$D$183,255),0))=0,"",INDEX('Disaggregation Records'!$G$95:$G$183,MATCH(RIGHT(Z538,255),RIGHT('Disaggregation Records'!$D$95:$D$183,255),0))),"")</f>
        <v/>
      </c>
      <c r="AD538" s="521" t="s">
        <v>794</v>
      </c>
      <c r="AE538" s="184"/>
      <c r="AF538" s="523"/>
      <c r="AG538" s="523"/>
    </row>
    <row r="539" spans="1:33" ht="37.5" customHeight="1" x14ac:dyDescent="0.25">
      <c r="A539" s="465">
        <v>22</v>
      </c>
      <c r="B539" s="517" t="str">
        <f>IFERROR(VLOOKUP(A539,'Coverage Indicators - Section D'!$A$10:$Y$42,25,FALSE),"")</f>
        <v/>
      </c>
      <c r="C539" s="518" t="str">
        <f t="array" ref="C539">IFERROR(IF(INDEX('Disaggregation Records'!$E$95:$E$183,MATCH(RIGHT(Z539,255),RIGHT('Disaggregation Records'!$D$95:$D$183,255),0))=0,"",INDEX('Disaggregation Records'!$E$95:$E$183,MATCH(RIGHT(Z539,255),RIGHT('Disaggregation Records'!$D$95:$D$183,255),0))),"")</f>
        <v/>
      </c>
      <c r="D539" s="518" t="str">
        <f t="array" ref="D539">IFERROR(IF(INDEX('Disaggregation Records'!$F$95:$F$183,MATCH(RIGHT(Z539,255),RIGHT('Disaggregation Records'!$D$95:$D$183,255),0))=0,"",INDEX('Disaggregation Records'!$F$95:$F$183,MATCH(RIGHT(Z539,255),RIGHT('Disaggregation Records'!$D$95:$D$183,255),0))),"")</f>
        <v/>
      </c>
      <c r="E539" s="524" t="str">
        <f t="array" ref="E539">IFERROR(IF(INDEX('Disaggregation Data'!$K$315:$K$616,MATCH(RIGHT(X539,255),RIGHT('Disaggregation Data'!$J$315:$J$616,255),0))=0,"",INDEX('Disaggregation Data'!$K$315:$K$616,MATCH(RIGHT(X539,255),RIGHT('Disaggregation Data'!J$315:$J$616,255),0))),"")</f>
        <v/>
      </c>
      <c r="F539" s="525" t="str">
        <f t="array" ref="F539">IFERROR(IF(INDEX('Disaggregation Data'!$L$315:$L$616,MATCH(RIGHT(X539,255),RIGHT('Disaggregation Data'!$J$315:$J$616,255),0))=0,"",INDEX('Disaggregation Data'!$L$315:$L$616,MATCH(RIGHT(X539,255),RIGHT('Disaggregation Data'!J$315:$J$616,255),0))),"")</f>
        <v/>
      </c>
      <c r="G539" s="526" t="str">
        <f t="array" ref="G539">IFERROR(IF(INDEX('Disaggregation Data'!$M$315:$M$616,MATCH(RIGHT(X539,255),RIGHT('Disaggregation Data'!$J$315:$J$616,255),0))=0,(E539/F539)*100,INDEX('Disaggregation Data'!$M$315:$M$616,MATCH(RIGHT(X539,255),RIGHT('Disaggregation Data'!J$315:$J$616,255),0))),"")</f>
        <v/>
      </c>
      <c r="H539" s="425" t="str">
        <f t="array" ref="H539">IFERROR(IF(INDEX('Disaggregation Data'!$N$315:$N$616,MATCH(RIGHT(X539,255),RIGHT('Disaggregation Data'!$J$315:$J$616,255),0))=0,"",INDEX('Disaggregation Data'!$N$315:$N$616,MATCH(RIGHT(X539,255),RIGHT('Disaggregation Data'!J$315:$J$616,255),0))),"")</f>
        <v/>
      </c>
      <c r="I539" s="527"/>
      <c r="J539" s="527"/>
      <c r="K539" s="527"/>
      <c r="L539" s="527"/>
      <c r="M539" s="527"/>
      <c r="N539" s="527"/>
      <c r="O539" s="527"/>
      <c r="P539" s="527"/>
      <c r="Q539" s="527"/>
      <c r="R539" s="527"/>
      <c r="S539" s="527"/>
      <c r="T539" s="527"/>
      <c r="U539" s="425" t="str">
        <f t="array" ref="U539">IFERROR(IF(INDEX('Disaggregation Data'!$O$315:$O$616,MATCH(RIGHT(X539,255),RIGHT('Disaggregation Data'!$J$315:$J$616,255),0))=0,"",INDEX('Disaggregation Data'!$O$315:$O$616,MATCH(RIGHT(X539,255),RIGHT('Disaggregation Data'!J$315:$J$616,255),0))),"")</f>
        <v/>
      </c>
      <c r="V539" s="459" t="str">
        <f t="array" ref="V539">IFERROR(IF(INDEX('Disaggregation Data'!$P$315:$P$616,MATCH(RIGHT(X539,255),RIGHT('Disaggregation Data'!$J$315:$J$616,255),0))=0,"",INDEX('Disaggregation Data'!$P$315:$P$616,MATCH(RIGHT(X539,255),RIGHT('Disaggregation Data'!J$315:$J$616,255),0))),"")</f>
        <v/>
      </c>
      <c r="W539" s="521"/>
      <c r="X539" s="521" t="str">
        <f t="shared" si="36"/>
        <v/>
      </c>
      <c r="Y539" s="521">
        <f t="shared" si="37"/>
        <v>172</v>
      </c>
      <c r="Z539" s="521" t="str">
        <f t="shared" si="38"/>
        <v/>
      </c>
      <c r="AA539" s="521" t="b">
        <f t="shared" si="39"/>
        <v>0</v>
      </c>
      <c r="AB539" s="521" t="s">
        <v>2055</v>
      </c>
      <c r="AC539" s="521" t="str">
        <f t="array" ref="AC539">IFERROR(IF(INDEX('Disaggregation Records'!$G$95:$G$183,MATCH(RIGHT(Z539,255),RIGHT('Disaggregation Records'!$D$95:$D$183,255),0))=0,"",INDEX('Disaggregation Records'!$G$95:$G$183,MATCH(RIGHT(Z539,255),RIGHT('Disaggregation Records'!$D$95:$D$183,255),0))),"")</f>
        <v/>
      </c>
      <c r="AD539" s="521" t="s">
        <v>794</v>
      </c>
      <c r="AE539" s="184"/>
      <c r="AF539" s="523"/>
      <c r="AG539" s="523"/>
    </row>
    <row r="540" spans="1:33" ht="37.5" customHeight="1" x14ac:dyDescent="0.25">
      <c r="A540" s="465">
        <v>22</v>
      </c>
      <c r="B540" s="517" t="str">
        <f>IFERROR(VLOOKUP(A540,'Coverage Indicators - Section D'!$A$10:$Y$42,25,FALSE),"")</f>
        <v/>
      </c>
      <c r="C540" s="518" t="str">
        <f t="array" ref="C540">IFERROR(IF(INDEX('Disaggregation Records'!$E$95:$E$183,MATCH(RIGHT(Z540,255),RIGHT('Disaggregation Records'!$D$95:$D$183,255),0))=0,"",INDEX('Disaggregation Records'!$E$95:$E$183,MATCH(RIGHT(Z540,255),RIGHT('Disaggregation Records'!$D$95:$D$183,255),0))),"")</f>
        <v/>
      </c>
      <c r="D540" s="518" t="str">
        <f t="array" ref="D540">IFERROR(IF(INDEX('Disaggregation Records'!$F$95:$F$183,MATCH(RIGHT(Z540,255),RIGHT('Disaggregation Records'!$D$95:$D$183,255),0))=0,"",INDEX('Disaggregation Records'!$F$95:$F$183,MATCH(RIGHT(Z540,255),RIGHT('Disaggregation Records'!$D$95:$D$183,255),0))),"")</f>
        <v/>
      </c>
      <c r="E540" s="524" t="str">
        <f t="array" ref="E540">IFERROR(IF(INDEX('Disaggregation Data'!$K$315:$K$616,MATCH(RIGHT(X540,255),RIGHT('Disaggregation Data'!$J$315:$J$616,255),0))=0,"",INDEX('Disaggregation Data'!$K$315:$K$616,MATCH(RIGHT(X540,255),RIGHT('Disaggregation Data'!J$315:$J$616,255),0))),"")</f>
        <v/>
      </c>
      <c r="F540" s="525" t="str">
        <f t="array" ref="F540">IFERROR(IF(INDEX('Disaggregation Data'!$L$315:$L$616,MATCH(RIGHT(X540,255),RIGHT('Disaggregation Data'!$J$315:$J$616,255),0))=0,"",INDEX('Disaggregation Data'!$L$315:$L$616,MATCH(RIGHT(X540,255),RIGHT('Disaggregation Data'!J$315:$J$616,255),0))),"")</f>
        <v/>
      </c>
      <c r="G540" s="526" t="str">
        <f t="array" ref="G540">IFERROR(IF(INDEX('Disaggregation Data'!$M$315:$M$616,MATCH(RIGHT(X540,255),RIGHT('Disaggregation Data'!$J$315:$J$616,255),0))=0,(E540/F540)*100,INDEX('Disaggregation Data'!$M$315:$M$616,MATCH(RIGHT(X540,255),RIGHT('Disaggregation Data'!J$315:$J$616,255),0))),"")</f>
        <v/>
      </c>
      <c r="H540" s="425" t="str">
        <f t="array" ref="H540">IFERROR(IF(INDEX('Disaggregation Data'!$N$315:$N$616,MATCH(RIGHT(X540,255),RIGHT('Disaggregation Data'!$J$315:$J$616,255),0))=0,"",INDEX('Disaggregation Data'!$N$315:$N$616,MATCH(RIGHT(X540,255),RIGHT('Disaggregation Data'!J$315:$J$616,255),0))),"")</f>
        <v/>
      </c>
      <c r="I540" s="527"/>
      <c r="J540" s="527"/>
      <c r="K540" s="527"/>
      <c r="L540" s="527"/>
      <c r="M540" s="527"/>
      <c r="N540" s="527"/>
      <c r="O540" s="527"/>
      <c r="P540" s="527"/>
      <c r="Q540" s="527"/>
      <c r="R540" s="527"/>
      <c r="S540" s="527"/>
      <c r="T540" s="527"/>
      <c r="U540" s="425" t="str">
        <f t="array" ref="U540">IFERROR(IF(INDEX('Disaggregation Data'!$O$315:$O$616,MATCH(RIGHT(X540,255),RIGHT('Disaggregation Data'!$J$315:$J$616,255),0))=0,"",INDEX('Disaggregation Data'!$O$315:$O$616,MATCH(RIGHT(X540,255),RIGHT('Disaggregation Data'!J$315:$J$616,255),0))),"")</f>
        <v/>
      </c>
      <c r="V540" s="459" t="str">
        <f t="array" ref="V540">IFERROR(IF(INDEX('Disaggregation Data'!$P$315:$P$616,MATCH(RIGHT(X540,255),RIGHT('Disaggregation Data'!$J$315:$J$616,255),0))=0,"",INDEX('Disaggregation Data'!$P$315:$P$616,MATCH(RIGHT(X540,255),RIGHT('Disaggregation Data'!J$315:$J$616,255),0))),"")</f>
        <v/>
      </c>
      <c r="W540" s="521"/>
      <c r="X540" s="521" t="str">
        <f t="shared" si="36"/>
        <v/>
      </c>
      <c r="Y540" s="521">
        <f t="shared" si="37"/>
        <v>173</v>
      </c>
      <c r="Z540" s="521" t="str">
        <f t="shared" si="38"/>
        <v/>
      </c>
      <c r="AA540" s="521" t="b">
        <f t="shared" si="39"/>
        <v>0</v>
      </c>
      <c r="AB540" s="521" t="s">
        <v>2056</v>
      </c>
      <c r="AC540" s="521" t="str">
        <f t="array" ref="AC540">IFERROR(IF(INDEX('Disaggregation Records'!$G$95:$G$183,MATCH(RIGHT(Z540,255),RIGHT('Disaggregation Records'!$D$95:$D$183,255),0))=0,"",INDEX('Disaggregation Records'!$G$95:$G$183,MATCH(RIGHT(Z540,255),RIGHT('Disaggregation Records'!$D$95:$D$183,255),0))),"")</f>
        <v/>
      </c>
      <c r="AD540" s="521" t="s">
        <v>794</v>
      </c>
      <c r="AE540" s="184"/>
      <c r="AF540" s="523"/>
      <c r="AG540" s="523"/>
    </row>
    <row r="541" spans="1:33" ht="37.5" customHeight="1" x14ac:dyDescent="0.25">
      <c r="A541" s="465">
        <v>22</v>
      </c>
      <c r="B541" s="517" t="str">
        <f>IFERROR(VLOOKUP(A541,'Coverage Indicators - Section D'!$A$10:$Y$42,25,FALSE),"")</f>
        <v/>
      </c>
      <c r="C541" s="518" t="str">
        <f t="array" ref="C541">IFERROR(IF(INDEX('Disaggregation Records'!$E$95:$E$183,MATCH(RIGHT(Z541,255),RIGHT('Disaggregation Records'!$D$95:$D$183,255),0))=0,"",INDEX('Disaggregation Records'!$E$95:$E$183,MATCH(RIGHT(Z541,255),RIGHT('Disaggregation Records'!$D$95:$D$183,255),0))),"")</f>
        <v/>
      </c>
      <c r="D541" s="518" t="str">
        <f t="array" ref="D541">IFERROR(IF(INDEX('Disaggregation Records'!$F$95:$F$183,MATCH(RIGHT(Z541,255),RIGHT('Disaggregation Records'!$D$95:$D$183,255),0))=0,"",INDEX('Disaggregation Records'!$F$95:$F$183,MATCH(RIGHT(Z541,255),RIGHT('Disaggregation Records'!$D$95:$D$183,255),0))),"")</f>
        <v/>
      </c>
      <c r="E541" s="524" t="str">
        <f t="array" ref="E541">IFERROR(IF(INDEX('Disaggregation Data'!$K$315:$K$616,MATCH(RIGHT(X541,255),RIGHT('Disaggregation Data'!$J$315:$J$616,255),0))=0,"",INDEX('Disaggregation Data'!$K$315:$K$616,MATCH(RIGHT(X541,255),RIGHT('Disaggregation Data'!J$315:$J$616,255),0))),"")</f>
        <v/>
      </c>
      <c r="F541" s="525" t="str">
        <f t="array" ref="F541">IFERROR(IF(INDEX('Disaggregation Data'!$L$315:$L$616,MATCH(RIGHT(X541,255),RIGHT('Disaggregation Data'!$J$315:$J$616,255),0))=0,"",INDEX('Disaggregation Data'!$L$315:$L$616,MATCH(RIGHT(X541,255),RIGHT('Disaggregation Data'!J$315:$J$616,255),0))),"")</f>
        <v/>
      </c>
      <c r="G541" s="526" t="str">
        <f t="array" ref="G541">IFERROR(IF(INDEX('Disaggregation Data'!$M$315:$M$616,MATCH(RIGHT(X541,255),RIGHT('Disaggregation Data'!$J$315:$J$616,255),0))=0,(E541/F541)*100,INDEX('Disaggregation Data'!$M$315:$M$616,MATCH(RIGHT(X541,255),RIGHT('Disaggregation Data'!J$315:$J$616,255),0))),"")</f>
        <v/>
      </c>
      <c r="H541" s="425" t="str">
        <f t="array" ref="H541">IFERROR(IF(INDEX('Disaggregation Data'!$N$315:$N$616,MATCH(RIGHT(X541,255),RIGHT('Disaggregation Data'!$J$315:$J$616,255),0))=0,"",INDEX('Disaggregation Data'!$N$315:$N$616,MATCH(RIGHT(X541,255),RIGHT('Disaggregation Data'!J$315:$J$616,255),0))),"")</f>
        <v/>
      </c>
      <c r="I541" s="527"/>
      <c r="J541" s="527"/>
      <c r="K541" s="527"/>
      <c r="L541" s="527"/>
      <c r="M541" s="527"/>
      <c r="N541" s="527"/>
      <c r="O541" s="527"/>
      <c r="P541" s="527"/>
      <c r="Q541" s="527"/>
      <c r="R541" s="527"/>
      <c r="S541" s="527"/>
      <c r="T541" s="527"/>
      <c r="U541" s="425" t="str">
        <f t="array" ref="U541">IFERROR(IF(INDEX('Disaggregation Data'!$O$315:$O$616,MATCH(RIGHT(X541,255),RIGHT('Disaggregation Data'!$J$315:$J$616,255),0))=0,"",INDEX('Disaggregation Data'!$O$315:$O$616,MATCH(RIGHT(X541,255),RIGHT('Disaggregation Data'!J$315:$J$616,255),0))),"")</f>
        <v/>
      </c>
      <c r="V541" s="459" t="str">
        <f t="array" ref="V541">IFERROR(IF(INDEX('Disaggregation Data'!$P$315:$P$616,MATCH(RIGHT(X541,255),RIGHT('Disaggregation Data'!$J$315:$J$616,255),0))=0,"",INDEX('Disaggregation Data'!$P$315:$P$616,MATCH(RIGHT(X541,255),RIGHT('Disaggregation Data'!J$315:$J$616,255),0))),"")</f>
        <v/>
      </c>
      <c r="W541" s="521"/>
      <c r="X541" s="521" t="str">
        <f t="shared" si="36"/>
        <v/>
      </c>
      <c r="Y541" s="521">
        <f t="shared" si="37"/>
        <v>174</v>
      </c>
      <c r="Z541" s="521" t="str">
        <f t="shared" si="38"/>
        <v/>
      </c>
      <c r="AA541" s="521" t="b">
        <f t="shared" si="39"/>
        <v>0</v>
      </c>
      <c r="AB541" s="521" t="s">
        <v>2057</v>
      </c>
      <c r="AC541" s="521" t="str">
        <f t="array" ref="AC541">IFERROR(IF(INDEX('Disaggregation Records'!$G$95:$G$183,MATCH(RIGHT(Z541,255),RIGHT('Disaggregation Records'!$D$95:$D$183,255),0))=0,"",INDEX('Disaggregation Records'!$G$95:$G$183,MATCH(RIGHT(Z541,255),RIGHT('Disaggregation Records'!$D$95:$D$183,255),0))),"")</f>
        <v/>
      </c>
      <c r="AD541" s="521" t="s">
        <v>794</v>
      </c>
      <c r="AE541" s="184"/>
      <c r="AF541" s="523"/>
      <c r="AG541" s="523"/>
    </row>
    <row r="542" spans="1:33" ht="37.5" customHeight="1" x14ac:dyDescent="0.25">
      <c r="A542" s="465">
        <v>22</v>
      </c>
      <c r="B542" s="517" t="str">
        <f>IFERROR(VLOOKUP(A542,'Coverage Indicators - Section D'!$A$10:$Y$42,25,FALSE),"")</f>
        <v/>
      </c>
      <c r="C542" s="518" t="str">
        <f t="array" ref="C542">IFERROR(IF(INDEX('Disaggregation Records'!$E$95:$E$183,MATCH(RIGHT(Z542,255),RIGHT('Disaggregation Records'!$D$95:$D$183,255),0))=0,"",INDEX('Disaggregation Records'!$E$95:$E$183,MATCH(RIGHT(Z542,255),RIGHT('Disaggregation Records'!$D$95:$D$183,255),0))),"")</f>
        <v/>
      </c>
      <c r="D542" s="518" t="str">
        <f t="array" ref="D542">IFERROR(IF(INDEX('Disaggregation Records'!$F$95:$F$183,MATCH(RIGHT(Z542,255),RIGHT('Disaggregation Records'!$D$95:$D$183,255),0))=0,"",INDEX('Disaggregation Records'!$F$95:$F$183,MATCH(RIGHT(Z542,255),RIGHT('Disaggregation Records'!$D$95:$D$183,255),0))),"")</f>
        <v/>
      </c>
      <c r="E542" s="524" t="str">
        <f t="array" ref="E542">IFERROR(IF(INDEX('Disaggregation Data'!$K$315:$K$616,MATCH(RIGHT(X542,255),RIGHT('Disaggregation Data'!$J$315:$J$616,255),0))=0,"",INDEX('Disaggregation Data'!$K$315:$K$616,MATCH(RIGHT(X542,255),RIGHT('Disaggregation Data'!J$315:$J$616,255),0))),"")</f>
        <v/>
      </c>
      <c r="F542" s="525" t="str">
        <f t="array" ref="F542">IFERROR(IF(INDEX('Disaggregation Data'!$L$315:$L$616,MATCH(RIGHT(X542,255),RIGHT('Disaggregation Data'!$J$315:$J$616,255),0))=0,"",INDEX('Disaggregation Data'!$L$315:$L$616,MATCH(RIGHT(X542,255),RIGHT('Disaggregation Data'!J$315:$J$616,255),0))),"")</f>
        <v/>
      </c>
      <c r="G542" s="526" t="str">
        <f t="array" ref="G542">IFERROR(IF(INDEX('Disaggregation Data'!$M$315:$M$616,MATCH(RIGHT(X542,255),RIGHT('Disaggregation Data'!$J$315:$J$616,255),0))=0,(E542/F542)*100,INDEX('Disaggregation Data'!$M$315:$M$616,MATCH(RIGHT(X542,255),RIGHT('Disaggregation Data'!J$315:$J$616,255),0))),"")</f>
        <v/>
      </c>
      <c r="H542" s="425" t="str">
        <f t="array" ref="H542">IFERROR(IF(INDEX('Disaggregation Data'!$N$315:$N$616,MATCH(RIGHT(X542,255),RIGHT('Disaggregation Data'!$J$315:$J$616,255),0))=0,"",INDEX('Disaggregation Data'!$N$315:$N$616,MATCH(RIGHT(X542,255),RIGHT('Disaggregation Data'!J$315:$J$616,255),0))),"")</f>
        <v/>
      </c>
      <c r="I542" s="527"/>
      <c r="J542" s="527"/>
      <c r="K542" s="527"/>
      <c r="L542" s="527"/>
      <c r="M542" s="527"/>
      <c r="N542" s="527"/>
      <c r="O542" s="527"/>
      <c r="P542" s="527"/>
      <c r="Q542" s="527"/>
      <c r="R542" s="527"/>
      <c r="S542" s="527"/>
      <c r="T542" s="527"/>
      <c r="U542" s="425" t="str">
        <f t="array" ref="U542">IFERROR(IF(INDEX('Disaggregation Data'!$O$315:$O$616,MATCH(RIGHT(X542,255),RIGHT('Disaggregation Data'!$J$315:$J$616,255),0))=0,"",INDEX('Disaggregation Data'!$O$315:$O$616,MATCH(RIGHT(X542,255),RIGHT('Disaggregation Data'!J$315:$J$616,255),0))),"")</f>
        <v/>
      </c>
      <c r="V542" s="459" t="str">
        <f t="array" ref="V542">IFERROR(IF(INDEX('Disaggregation Data'!$P$315:$P$616,MATCH(RIGHT(X542,255),RIGHT('Disaggregation Data'!$J$315:$J$616,255),0))=0,"",INDEX('Disaggregation Data'!$P$315:$P$616,MATCH(RIGHT(X542,255),RIGHT('Disaggregation Data'!J$315:$J$616,255),0))),"")</f>
        <v/>
      </c>
      <c r="W542" s="521"/>
      <c r="X542" s="521" t="str">
        <f t="shared" si="36"/>
        <v/>
      </c>
      <c r="Y542" s="521">
        <f t="shared" si="37"/>
        <v>175</v>
      </c>
      <c r="Z542" s="521" t="str">
        <f t="shared" si="38"/>
        <v/>
      </c>
      <c r="AA542" s="521" t="b">
        <f t="shared" si="39"/>
        <v>0</v>
      </c>
      <c r="AB542" s="521" t="s">
        <v>2058</v>
      </c>
      <c r="AC542" s="521" t="str">
        <f t="array" ref="AC542">IFERROR(IF(INDEX('Disaggregation Records'!$G$95:$G$183,MATCH(RIGHT(Z542,255),RIGHT('Disaggregation Records'!$D$95:$D$183,255),0))=0,"",INDEX('Disaggregation Records'!$G$95:$G$183,MATCH(RIGHT(Z542,255),RIGHT('Disaggregation Records'!$D$95:$D$183,255),0))),"")</f>
        <v/>
      </c>
      <c r="AD542" s="521" t="s">
        <v>794</v>
      </c>
      <c r="AE542" s="184"/>
      <c r="AF542" s="523"/>
      <c r="AG542" s="523"/>
    </row>
    <row r="543" spans="1:33" ht="37.5" customHeight="1" x14ac:dyDescent="0.25">
      <c r="A543" s="465">
        <v>22</v>
      </c>
      <c r="B543" s="517" t="str">
        <f>IFERROR(VLOOKUP(A543,'Coverage Indicators - Section D'!$A$10:$Y$42,25,FALSE),"")</f>
        <v/>
      </c>
      <c r="C543" s="518" t="str">
        <f t="array" ref="C543">IFERROR(IF(INDEX('Disaggregation Records'!$E$95:$E$183,MATCH(RIGHT(Z543,255),RIGHT('Disaggregation Records'!$D$95:$D$183,255),0))=0,"",INDEX('Disaggregation Records'!$E$95:$E$183,MATCH(RIGHT(Z543,255),RIGHT('Disaggregation Records'!$D$95:$D$183,255),0))),"")</f>
        <v/>
      </c>
      <c r="D543" s="518" t="str">
        <f t="array" ref="D543">IFERROR(IF(INDEX('Disaggregation Records'!$F$95:$F$183,MATCH(RIGHT(Z543,255),RIGHT('Disaggregation Records'!$D$95:$D$183,255),0))=0,"",INDEX('Disaggregation Records'!$F$95:$F$183,MATCH(RIGHT(Z543,255),RIGHT('Disaggregation Records'!$D$95:$D$183,255),0))),"")</f>
        <v/>
      </c>
      <c r="E543" s="524" t="str">
        <f t="array" ref="E543">IFERROR(IF(INDEX('Disaggregation Data'!$K$315:$K$616,MATCH(RIGHT(X543,255),RIGHT('Disaggregation Data'!$J$315:$J$616,255),0))=0,"",INDEX('Disaggregation Data'!$K$315:$K$616,MATCH(RIGHT(X543,255),RIGHT('Disaggregation Data'!J$315:$J$616,255),0))),"")</f>
        <v/>
      </c>
      <c r="F543" s="525" t="str">
        <f t="array" ref="F543">IFERROR(IF(INDEX('Disaggregation Data'!$L$315:$L$616,MATCH(RIGHT(X543,255),RIGHT('Disaggregation Data'!$J$315:$J$616,255),0))=0,"",INDEX('Disaggregation Data'!$L$315:$L$616,MATCH(RIGHT(X543,255),RIGHT('Disaggregation Data'!J$315:$J$616,255),0))),"")</f>
        <v/>
      </c>
      <c r="G543" s="526" t="str">
        <f t="array" ref="G543">IFERROR(IF(INDEX('Disaggregation Data'!$M$315:$M$616,MATCH(RIGHT(X543,255),RIGHT('Disaggregation Data'!$J$315:$J$616,255),0))=0,(E543/F543)*100,INDEX('Disaggregation Data'!$M$315:$M$616,MATCH(RIGHT(X543,255),RIGHT('Disaggregation Data'!J$315:$J$616,255),0))),"")</f>
        <v/>
      </c>
      <c r="H543" s="425" t="str">
        <f t="array" ref="H543">IFERROR(IF(INDEX('Disaggregation Data'!$N$315:$N$616,MATCH(RIGHT(X543,255),RIGHT('Disaggregation Data'!$J$315:$J$616,255),0))=0,"",INDEX('Disaggregation Data'!$N$315:$N$616,MATCH(RIGHT(X543,255),RIGHT('Disaggregation Data'!J$315:$J$616,255),0))),"")</f>
        <v/>
      </c>
      <c r="I543" s="527"/>
      <c r="J543" s="527"/>
      <c r="K543" s="527"/>
      <c r="L543" s="527"/>
      <c r="M543" s="527"/>
      <c r="N543" s="527"/>
      <c r="O543" s="527"/>
      <c r="P543" s="527"/>
      <c r="Q543" s="527"/>
      <c r="R543" s="527"/>
      <c r="S543" s="527"/>
      <c r="T543" s="527"/>
      <c r="U543" s="425" t="str">
        <f t="array" ref="U543">IFERROR(IF(INDEX('Disaggregation Data'!$O$315:$O$616,MATCH(RIGHT(X543,255),RIGHT('Disaggregation Data'!$J$315:$J$616,255),0))=0,"",INDEX('Disaggregation Data'!$O$315:$O$616,MATCH(RIGHT(X543,255),RIGHT('Disaggregation Data'!J$315:$J$616,255),0))),"")</f>
        <v/>
      </c>
      <c r="V543" s="459" t="str">
        <f t="array" ref="V543">IFERROR(IF(INDEX('Disaggregation Data'!$P$315:$P$616,MATCH(RIGHT(X543,255),RIGHT('Disaggregation Data'!$J$315:$J$616,255),0))=0,"",INDEX('Disaggregation Data'!$P$315:$P$616,MATCH(RIGHT(X543,255),RIGHT('Disaggregation Data'!J$315:$J$616,255),0))),"")</f>
        <v/>
      </c>
      <c r="W543" s="521"/>
      <c r="X543" s="521" t="str">
        <f t="shared" si="36"/>
        <v/>
      </c>
      <c r="Y543" s="521">
        <f t="shared" si="37"/>
        <v>176</v>
      </c>
      <c r="Z543" s="521" t="str">
        <f t="shared" si="38"/>
        <v/>
      </c>
      <c r="AA543" s="521" t="b">
        <f t="shared" si="39"/>
        <v>0</v>
      </c>
      <c r="AB543" s="521" t="s">
        <v>2059</v>
      </c>
      <c r="AC543" s="521" t="str">
        <f t="array" ref="AC543">IFERROR(IF(INDEX('Disaggregation Records'!$G$95:$G$183,MATCH(RIGHT(Z543,255),RIGHT('Disaggregation Records'!$D$95:$D$183,255),0))=0,"",INDEX('Disaggregation Records'!$G$95:$G$183,MATCH(RIGHT(Z543,255),RIGHT('Disaggregation Records'!$D$95:$D$183,255),0))),"")</f>
        <v/>
      </c>
      <c r="AD543" s="521" t="s">
        <v>794</v>
      </c>
      <c r="AE543" s="184"/>
      <c r="AF543" s="523"/>
      <c r="AG543" s="523"/>
    </row>
    <row r="544" spans="1:33" ht="37.5" customHeight="1" x14ac:dyDescent="0.25">
      <c r="A544" s="465">
        <v>22</v>
      </c>
      <c r="B544" s="517" t="str">
        <f>IFERROR(VLOOKUP(A544,'Coverage Indicators - Section D'!$A$10:$Y$42,25,FALSE),"")</f>
        <v/>
      </c>
      <c r="C544" s="518" t="str">
        <f t="array" ref="C544">IFERROR(IF(INDEX('Disaggregation Records'!$E$95:$E$183,MATCH(RIGHT(Z544,255),RIGHT('Disaggregation Records'!$D$95:$D$183,255),0))=0,"",INDEX('Disaggregation Records'!$E$95:$E$183,MATCH(RIGHT(Z544,255),RIGHT('Disaggregation Records'!$D$95:$D$183,255),0))),"")</f>
        <v/>
      </c>
      <c r="D544" s="518" t="str">
        <f t="array" ref="D544">IFERROR(IF(INDEX('Disaggregation Records'!$F$95:$F$183,MATCH(RIGHT(Z544,255),RIGHT('Disaggregation Records'!$D$95:$D$183,255),0))=0,"",INDEX('Disaggregation Records'!$F$95:$F$183,MATCH(RIGHT(Z544,255),RIGHT('Disaggregation Records'!$D$95:$D$183,255),0))),"")</f>
        <v/>
      </c>
      <c r="E544" s="524" t="str">
        <f t="array" ref="E544">IFERROR(IF(INDEX('Disaggregation Data'!$K$315:$K$616,MATCH(RIGHT(X544,255),RIGHT('Disaggregation Data'!$J$315:$J$616,255),0))=0,"",INDEX('Disaggregation Data'!$K$315:$K$616,MATCH(RIGHT(X544,255),RIGHT('Disaggregation Data'!J$315:$J$616,255),0))),"")</f>
        <v/>
      </c>
      <c r="F544" s="525" t="str">
        <f t="array" ref="F544">IFERROR(IF(INDEX('Disaggregation Data'!$L$315:$L$616,MATCH(RIGHT(X544,255),RIGHT('Disaggregation Data'!$J$315:$J$616,255),0))=0,"",INDEX('Disaggregation Data'!$L$315:$L$616,MATCH(RIGHT(X544,255),RIGHT('Disaggregation Data'!J$315:$J$616,255),0))),"")</f>
        <v/>
      </c>
      <c r="G544" s="526" t="str">
        <f t="array" ref="G544">IFERROR(IF(INDEX('Disaggregation Data'!$M$315:$M$616,MATCH(RIGHT(X544,255),RIGHT('Disaggregation Data'!$J$315:$J$616,255),0))=0,(E544/F544)*100,INDEX('Disaggregation Data'!$M$315:$M$616,MATCH(RIGHT(X544,255),RIGHT('Disaggregation Data'!J$315:$J$616,255),0))),"")</f>
        <v/>
      </c>
      <c r="H544" s="425" t="str">
        <f t="array" ref="H544">IFERROR(IF(INDEX('Disaggregation Data'!$N$315:$N$616,MATCH(RIGHT(X544,255),RIGHT('Disaggregation Data'!$J$315:$J$616,255),0))=0,"",INDEX('Disaggregation Data'!$N$315:$N$616,MATCH(RIGHT(X544,255),RIGHT('Disaggregation Data'!J$315:$J$616,255),0))),"")</f>
        <v/>
      </c>
      <c r="I544" s="527"/>
      <c r="J544" s="527"/>
      <c r="K544" s="527"/>
      <c r="L544" s="527"/>
      <c r="M544" s="527"/>
      <c r="N544" s="527"/>
      <c r="O544" s="527"/>
      <c r="P544" s="527"/>
      <c r="Q544" s="527"/>
      <c r="R544" s="527"/>
      <c r="S544" s="527"/>
      <c r="T544" s="527"/>
      <c r="U544" s="425" t="str">
        <f t="array" ref="U544">IFERROR(IF(INDEX('Disaggregation Data'!$O$315:$O$616,MATCH(RIGHT(X544,255),RIGHT('Disaggregation Data'!$J$315:$J$616,255),0))=0,"",INDEX('Disaggregation Data'!$O$315:$O$616,MATCH(RIGHT(X544,255),RIGHT('Disaggregation Data'!J$315:$J$616,255),0))),"")</f>
        <v/>
      </c>
      <c r="V544" s="459" t="str">
        <f t="array" ref="V544">IFERROR(IF(INDEX('Disaggregation Data'!$P$315:$P$616,MATCH(RIGHT(X544,255),RIGHT('Disaggregation Data'!$J$315:$J$616,255),0))=0,"",INDEX('Disaggregation Data'!$P$315:$P$616,MATCH(RIGHT(X544,255),RIGHT('Disaggregation Data'!J$315:$J$616,255),0))),"")</f>
        <v/>
      </c>
      <c r="W544" s="521"/>
      <c r="X544" s="521" t="str">
        <f t="shared" si="36"/>
        <v/>
      </c>
      <c r="Y544" s="521">
        <f t="shared" si="37"/>
        <v>177</v>
      </c>
      <c r="Z544" s="521" t="str">
        <f t="shared" si="38"/>
        <v/>
      </c>
      <c r="AA544" s="521" t="b">
        <f t="shared" si="39"/>
        <v>0</v>
      </c>
      <c r="AB544" s="521" t="s">
        <v>2060</v>
      </c>
      <c r="AC544" s="521" t="str">
        <f t="array" ref="AC544">IFERROR(IF(INDEX('Disaggregation Records'!$G$95:$G$183,MATCH(RIGHT(Z544,255),RIGHT('Disaggregation Records'!$D$95:$D$183,255),0))=0,"",INDEX('Disaggregation Records'!$G$95:$G$183,MATCH(RIGHT(Z544,255),RIGHT('Disaggregation Records'!$D$95:$D$183,255),0))),"")</f>
        <v/>
      </c>
      <c r="AD544" s="521" t="s">
        <v>794</v>
      </c>
      <c r="AE544" s="184"/>
      <c r="AF544" s="523"/>
      <c r="AG544" s="523"/>
    </row>
    <row r="545" spans="1:33" ht="37.5" customHeight="1" x14ac:dyDescent="0.25">
      <c r="A545" s="465">
        <v>22</v>
      </c>
      <c r="B545" s="517" t="str">
        <f>IFERROR(VLOOKUP(A545,'Coverage Indicators - Section D'!$A$10:$Y$42,25,FALSE),"")</f>
        <v/>
      </c>
      <c r="C545" s="518" t="str">
        <f t="array" ref="C545">IFERROR(IF(INDEX('Disaggregation Records'!$E$95:$E$183,MATCH(RIGHT(Z545,255),RIGHT('Disaggregation Records'!$D$95:$D$183,255),0))=0,"",INDEX('Disaggregation Records'!$E$95:$E$183,MATCH(RIGHT(Z545,255),RIGHT('Disaggregation Records'!$D$95:$D$183,255),0))),"")</f>
        <v/>
      </c>
      <c r="D545" s="518" t="str">
        <f t="array" ref="D545">IFERROR(IF(INDEX('Disaggregation Records'!$F$95:$F$183,MATCH(RIGHT(Z545,255),RIGHT('Disaggregation Records'!$D$95:$D$183,255),0))=0,"",INDEX('Disaggregation Records'!$F$95:$F$183,MATCH(RIGHT(Z545,255),RIGHT('Disaggregation Records'!$D$95:$D$183,255),0))),"")</f>
        <v/>
      </c>
      <c r="E545" s="524" t="str">
        <f t="array" ref="E545">IFERROR(IF(INDEX('Disaggregation Data'!$K$315:$K$616,MATCH(RIGHT(X545,255),RIGHT('Disaggregation Data'!$J$315:$J$616,255),0))=0,"",INDEX('Disaggregation Data'!$K$315:$K$616,MATCH(RIGHT(X545,255),RIGHT('Disaggregation Data'!J$315:$J$616,255),0))),"")</f>
        <v/>
      </c>
      <c r="F545" s="525" t="str">
        <f t="array" ref="F545">IFERROR(IF(INDEX('Disaggregation Data'!$L$315:$L$616,MATCH(RIGHT(X545,255),RIGHT('Disaggregation Data'!$J$315:$J$616,255),0))=0,"",INDEX('Disaggregation Data'!$L$315:$L$616,MATCH(RIGHT(X545,255),RIGHT('Disaggregation Data'!J$315:$J$616,255),0))),"")</f>
        <v/>
      </c>
      <c r="G545" s="526" t="str">
        <f t="array" ref="G545">IFERROR(IF(INDEX('Disaggregation Data'!$M$315:$M$616,MATCH(RIGHT(X545,255),RIGHT('Disaggregation Data'!$J$315:$J$616,255),0))=0,(E545/F545)*100,INDEX('Disaggregation Data'!$M$315:$M$616,MATCH(RIGHT(X545,255),RIGHT('Disaggregation Data'!J$315:$J$616,255),0))),"")</f>
        <v/>
      </c>
      <c r="H545" s="425" t="str">
        <f t="array" ref="H545">IFERROR(IF(INDEX('Disaggregation Data'!$N$315:$N$616,MATCH(RIGHT(X545,255),RIGHT('Disaggregation Data'!$J$315:$J$616,255),0))=0,"",INDEX('Disaggregation Data'!$N$315:$N$616,MATCH(RIGHT(X545,255),RIGHT('Disaggregation Data'!J$315:$J$616,255),0))),"")</f>
        <v/>
      </c>
      <c r="I545" s="527"/>
      <c r="J545" s="527"/>
      <c r="K545" s="527"/>
      <c r="L545" s="527"/>
      <c r="M545" s="527"/>
      <c r="N545" s="527"/>
      <c r="O545" s="527"/>
      <c r="P545" s="527"/>
      <c r="Q545" s="527"/>
      <c r="R545" s="527"/>
      <c r="S545" s="527"/>
      <c r="T545" s="527"/>
      <c r="U545" s="425" t="str">
        <f t="array" ref="U545">IFERROR(IF(INDEX('Disaggregation Data'!$O$315:$O$616,MATCH(RIGHT(X545,255),RIGHT('Disaggregation Data'!$J$315:$J$616,255),0))=0,"",INDEX('Disaggregation Data'!$O$315:$O$616,MATCH(RIGHT(X545,255),RIGHT('Disaggregation Data'!J$315:$J$616,255),0))),"")</f>
        <v/>
      </c>
      <c r="V545" s="459" t="str">
        <f t="array" ref="V545">IFERROR(IF(INDEX('Disaggregation Data'!$P$315:$P$616,MATCH(RIGHT(X545,255),RIGHT('Disaggregation Data'!$J$315:$J$616,255),0))=0,"",INDEX('Disaggregation Data'!$P$315:$P$616,MATCH(RIGHT(X545,255),RIGHT('Disaggregation Data'!J$315:$J$616,255),0))),"")</f>
        <v/>
      </c>
      <c r="W545" s="521"/>
      <c r="X545" s="521" t="str">
        <f t="shared" si="36"/>
        <v/>
      </c>
      <c r="Y545" s="521">
        <f t="shared" si="37"/>
        <v>178</v>
      </c>
      <c r="Z545" s="521" t="str">
        <f t="shared" si="38"/>
        <v/>
      </c>
      <c r="AA545" s="521" t="b">
        <f t="shared" si="39"/>
        <v>0</v>
      </c>
      <c r="AB545" s="521" t="s">
        <v>2061</v>
      </c>
      <c r="AC545" s="521" t="str">
        <f t="array" ref="AC545">IFERROR(IF(INDEX('Disaggregation Records'!$G$95:$G$183,MATCH(RIGHT(Z545,255),RIGHT('Disaggregation Records'!$D$95:$D$183,255),0))=0,"",INDEX('Disaggregation Records'!$G$95:$G$183,MATCH(RIGHT(Z545,255),RIGHT('Disaggregation Records'!$D$95:$D$183,255),0))),"")</f>
        <v/>
      </c>
      <c r="AD545" s="521" t="s">
        <v>794</v>
      </c>
      <c r="AE545" s="184"/>
      <c r="AF545" s="523"/>
      <c r="AG545" s="523"/>
    </row>
    <row r="546" spans="1:33" ht="37.5" customHeight="1" x14ac:dyDescent="0.25">
      <c r="A546" s="465">
        <v>22</v>
      </c>
      <c r="B546" s="517" t="str">
        <f>IFERROR(VLOOKUP(A546,'Coverage Indicators - Section D'!$A$10:$Y$42,25,FALSE),"")</f>
        <v/>
      </c>
      <c r="C546" s="518" t="str">
        <f t="array" ref="C546">IFERROR(IF(INDEX('Disaggregation Records'!$E$95:$E$183,MATCH(RIGHT(Z546,255),RIGHT('Disaggregation Records'!$D$95:$D$183,255),0))=0,"",INDEX('Disaggregation Records'!$E$95:$E$183,MATCH(RIGHT(Z546,255),RIGHT('Disaggregation Records'!$D$95:$D$183,255),0))),"")</f>
        <v/>
      </c>
      <c r="D546" s="518" t="str">
        <f t="array" ref="D546">IFERROR(IF(INDEX('Disaggregation Records'!$F$95:$F$183,MATCH(RIGHT(Z546,255),RIGHT('Disaggregation Records'!$D$95:$D$183,255),0))=0,"",INDEX('Disaggregation Records'!$F$95:$F$183,MATCH(RIGHT(Z546,255),RIGHT('Disaggregation Records'!$D$95:$D$183,255),0))),"")</f>
        <v/>
      </c>
      <c r="E546" s="524" t="str">
        <f t="array" ref="E546">IFERROR(IF(INDEX('Disaggregation Data'!$K$315:$K$616,MATCH(RIGHT(X546,255),RIGHT('Disaggregation Data'!$J$315:$J$616,255),0))=0,"",INDEX('Disaggregation Data'!$K$315:$K$616,MATCH(RIGHT(X546,255),RIGHT('Disaggregation Data'!J$315:$J$616,255),0))),"")</f>
        <v/>
      </c>
      <c r="F546" s="525" t="str">
        <f t="array" ref="F546">IFERROR(IF(INDEX('Disaggregation Data'!$L$315:$L$616,MATCH(RIGHT(X546,255),RIGHT('Disaggregation Data'!$J$315:$J$616,255),0))=0,"",INDEX('Disaggregation Data'!$L$315:$L$616,MATCH(RIGHT(X546,255),RIGHT('Disaggregation Data'!J$315:$J$616,255),0))),"")</f>
        <v/>
      </c>
      <c r="G546" s="526" t="str">
        <f t="array" ref="G546">IFERROR(IF(INDEX('Disaggregation Data'!$M$315:$M$616,MATCH(RIGHT(X546,255),RIGHT('Disaggregation Data'!$J$315:$J$616,255),0))=0,(E546/F546)*100,INDEX('Disaggregation Data'!$M$315:$M$616,MATCH(RIGHT(X546,255),RIGHT('Disaggregation Data'!J$315:$J$616,255),0))),"")</f>
        <v/>
      </c>
      <c r="H546" s="425" t="str">
        <f t="array" ref="H546">IFERROR(IF(INDEX('Disaggregation Data'!$N$315:$N$616,MATCH(RIGHT(X546,255),RIGHT('Disaggregation Data'!$J$315:$J$616,255),0))=0,"",INDEX('Disaggregation Data'!$N$315:$N$616,MATCH(RIGHT(X546,255),RIGHT('Disaggregation Data'!J$315:$J$616,255),0))),"")</f>
        <v/>
      </c>
      <c r="I546" s="527"/>
      <c r="J546" s="527"/>
      <c r="K546" s="527"/>
      <c r="L546" s="527"/>
      <c r="M546" s="527"/>
      <c r="N546" s="527"/>
      <c r="O546" s="527"/>
      <c r="P546" s="527"/>
      <c r="Q546" s="527"/>
      <c r="R546" s="527"/>
      <c r="S546" s="527"/>
      <c r="T546" s="527"/>
      <c r="U546" s="425" t="str">
        <f t="array" ref="U546">IFERROR(IF(INDEX('Disaggregation Data'!$O$315:$O$616,MATCH(RIGHT(X546,255),RIGHT('Disaggregation Data'!$J$315:$J$616,255),0))=0,"",INDEX('Disaggregation Data'!$O$315:$O$616,MATCH(RIGHT(X546,255),RIGHT('Disaggregation Data'!J$315:$J$616,255),0))),"")</f>
        <v/>
      </c>
      <c r="V546" s="459" t="str">
        <f t="array" ref="V546">IFERROR(IF(INDEX('Disaggregation Data'!$P$315:$P$616,MATCH(RIGHT(X546,255),RIGHT('Disaggregation Data'!$J$315:$J$616,255),0))=0,"",INDEX('Disaggregation Data'!$P$315:$P$616,MATCH(RIGHT(X546,255),RIGHT('Disaggregation Data'!J$315:$J$616,255),0))),"")</f>
        <v/>
      </c>
      <c r="W546" s="521"/>
      <c r="X546" s="521" t="str">
        <f t="shared" si="36"/>
        <v/>
      </c>
      <c r="Y546" s="521">
        <f t="shared" si="37"/>
        <v>179</v>
      </c>
      <c r="Z546" s="521" t="str">
        <f t="shared" si="38"/>
        <v/>
      </c>
      <c r="AA546" s="521" t="b">
        <f t="shared" si="39"/>
        <v>0</v>
      </c>
      <c r="AB546" s="521" t="s">
        <v>2062</v>
      </c>
      <c r="AC546" s="521" t="str">
        <f t="array" ref="AC546">IFERROR(IF(INDEX('Disaggregation Records'!$G$95:$G$183,MATCH(RIGHT(Z546,255),RIGHT('Disaggregation Records'!$D$95:$D$183,255),0))=0,"",INDEX('Disaggregation Records'!$G$95:$G$183,MATCH(RIGHT(Z546,255),RIGHT('Disaggregation Records'!$D$95:$D$183,255),0))),"")</f>
        <v/>
      </c>
      <c r="AD546" s="521" t="s">
        <v>794</v>
      </c>
      <c r="AE546" s="184"/>
      <c r="AF546" s="523"/>
      <c r="AG546" s="523"/>
    </row>
    <row r="547" spans="1:33" ht="37.5" customHeight="1" x14ac:dyDescent="0.25">
      <c r="A547" s="465">
        <v>23</v>
      </c>
      <c r="B547" s="517" t="str">
        <f>IFERROR(VLOOKUP(A547,'Coverage Indicators - Section D'!$A$10:$Y$42,25,FALSE),"")</f>
        <v/>
      </c>
      <c r="C547" s="518" t="str">
        <f t="array" ref="C547">IFERROR(IF(INDEX('Disaggregation Records'!$E$95:$E$183,MATCH(RIGHT(Z547,255),RIGHT('Disaggregation Records'!$D$95:$D$183,255),0))=0,"",INDEX('Disaggregation Records'!$E$95:$E$183,MATCH(RIGHT(Z547,255),RIGHT('Disaggregation Records'!$D$95:$D$183,255),0))),"")</f>
        <v/>
      </c>
      <c r="D547" s="518" t="str">
        <f t="array" ref="D547">IFERROR(IF(INDEX('Disaggregation Records'!$F$95:$F$183,MATCH(RIGHT(Z547,255),RIGHT('Disaggregation Records'!$D$95:$D$183,255),0))=0,"",INDEX('Disaggregation Records'!$F$95:$F$183,MATCH(RIGHT(Z547,255),RIGHT('Disaggregation Records'!$D$95:$D$183,255),0))),"")</f>
        <v/>
      </c>
      <c r="E547" s="524" t="str">
        <f t="array" ref="E547">IFERROR(IF(INDEX('Disaggregation Data'!$K$315:$K$616,MATCH(RIGHT(X547,255),RIGHT('Disaggregation Data'!$J$315:$J$616,255),0))=0,"",INDEX('Disaggregation Data'!$K$315:$K$616,MATCH(RIGHT(X547,255),RIGHT('Disaggregation Data'!J$315:$J$616,255),0))),"")</f>
        <v/>
      </c>
      <c r="F547" s="525" t="str">
        <f t="array" ref="F547">IFERROR(IF(INDEX('Disaggregation Data'!$L$315:$L$616,MATCH(RIGHT(X547,255),RIGHT('Disaggregation Data'!$J$315:$J$616,255),0))=0,"",INDEX('Disaggregation Data'!$L$315:$L$616,MATCH(RIGHT(X547,255),RIGHT('Disaggregation Data'!J$315:$J$616,255),0))),"")</f>
        <v/>
      </c>
      <c r="G547" s="526" t="str">
        <f t="array" ref="G547">IFERROR(IF(INDEX('Disaggregation Data'!$M$315:$M$616,MATCH(RIGHT(X547,255),RIGHT('Disaggregation Data'!$J$315:$J$616,255),0))=0,(E547/F547)*100,INDEX('Disaggregation Data'!$M$315:$M$616,MATCH(RIGHT(X547,255),RIGHT('Disaggregation Data'!J$315:$J$616,255),0))),"")</f>
        <v/>
      </c>
      <c r="H547" s="425" t="str">
        <f t="array" ref="H547">IFERROR(IF(INDEX('Disaggregation Data'!$N$315:$N$616,MATCH(RIGHT(X547,255),RIGHT('Disaggregation Data'!$J$315:$J$616,255),0))=0,"",INDEX('Disaggregation Data'!$N$315:$N$616,MATCH(RIGHT(X547,255),RIGHT('Disaggregation Data'!J$315:$J$616,255),0))),"")</f>
        <v/>
      </c>
      <c r="I547" s="527"/>
      <c r="J547" s="527"/>
      <c r="K547" s="527"/>
      <c r="L547" s="527"/>
      <c r="M547" s="527"/>
      <c r="N547" s="527"/>
      <c r="O547" s="527"/>
      <c r="P547" s="527"/>
      <c r="Q547" s="527"/>
      <c r="R547" s="527"/>
      <c r="S547" s="527"/>
      <c r="T547" s="527"/>
      <c r="U547" s="425" t="str">
        <f t="array" ref="U547">IFERROR(IF(INDEX('Disaggregation Data'!$O$315:$O$616,MATCH(RIGHT(X547,255),RIGHT('Disaggregation Data'!$J$315:$J$616,255),0))=0,"",INDEX('Disaggregation Data'!$O$315:$O$616,MATCH(RIGHT(X547,255),RIGHT('Disaggregation Data'!J$315:$J$616,255),0))),"")</f>
        <v/>
      </c>
      <c r="V547" s="459" t="str">
        <f t="array" ref="V547">IFERROR(IF(INDEX('Disaggregation Data'!$P$315:$P$616,MATCH(RIGHT(X547,255),RIGHT('Disaggregation Data'!$J$315:$J$616,255),0))=0,"",INDEX('Disaggregation Data'!$P$315:$P$616,MATCH(RIGHT(X547,255),RIGHT('Disaggregation Data'!J$315:$J$616,255),0))),"")</f>
        <v/>
      </c>
      <c r="W547" s="521"/>
      <c r="X547" s="521" t="str">
        <f t="shared" si="36"/>
        <v/>
      </c>
      <c r="Y547" s="521">
        <f t="shared" si="37"/>
        <v>180</v>
      </c>
      <c r="Z547" s="521" t="str">
        <f t="shared" si="38"/>
        <v/>
      </c>
      <c r="AA547" s="521" t="b">
        <f t="shared" si="39"/>
        <v>0</v>
      </c>
      <c r="AB547" s="521" t="s">
        <v>2063</v>
      </c>
      <c r="AC547" s="521" t="str">
        <f t="array" ref="AC547">IFERROR(IF(INDEX('Disaggregation Records'!$G$95:$G$183,MATCH(RIGHT(Z547,255),RIGHT('Disaggregation Records'!$D$95:$D$183,255),0))=0,"",INDEX('Disaggregation Records'!$G$95:$G$183,MATCH(RIGHT(Z547,255),RIGHT('Disaggregation Records'!$D$95:$D$183,255),0))),"")</f>
        <v/>
      </c>
      <c r="AD547" s="521" t="s">
        <v>795</v>
      </c>
      <c r="AE547" s="184"/>
      <c r="AF547" s="523"/>
      <c r="AG547" s="523"/>
    </row>
    <row r="548" spans="1:33" ht="37.5" customHeight="1" x14ac:dyDescent="0.25">
      <c r="A548" s="465">
        <v>23</v>
      </c>
      <c r="B548" s="517" t="str">
        <f>IFERROR(VLOOKUP(A548,'Coverage Indicators - Section D'!$A$10:$Y$42,25,FALSE),"")</f>
        <v/>
      </c>
      <c r="C548" s="518" t="str">
        <f t="array" ref="C548">IFERROR(IF(INDEX('Disaggregation Records'!$E$95:$E$183,MATCH(RIGHT(Z548,255),RIGHT('Disaggregation Records'!$D$95:$D$183,255),0))=0,"",INDEX('Disaggregation Records'!$E$95:$E$183,MATCH(RIGHT(Z548,255),RIGHT('Disaggregation Records'!$D$95:$D$183,255),0))),"")</f>
        <v/>
      </c>
      <c r="D548" s="518" t="str">
        <f t="array" ref="D548">IFERROR(IF(INDEX('Disaggregation Records'!$F$95:$F$183,MATCH(RIGHT(Z548,255),RIGHT('Disaggregation Records'!$D$95:$D$183,255),0))=0,"",INDEX('Disaggregation Records'!$F$95:$F$183,MATCH(RIGHT(Z548,255),RIGHT('Disaggregation Records'!$D$95:$D$183,255),0))),"")</f>
        <v/>
      </c>
      <c r="E548" s="524" t="str">
        <f t="array" ref="E548">IFERROR(IF(INDEX('Disaggregation Data'!$K$315:$K$616,MATCH(RIGHT(X548,255),RIGHT('Disaggregation Data'!$J$315:$J$616,255),0))=0,"",INDEX('Disaggregation Data'!$K$315:$K$616,MATCH(RIGHT(X548,255),RIGHT('Disaggregation Data'!J$315:$J$616,255),0))),"")</f>
        <v/>
      </c>
      <c r="F548" s="525" t="str">
        <f t="array" ref="F548">IFERROR(IF(INDEX('Disaggregation Data'!$L$315:$L$616,MATCH(RIGHT(X548,255),RIGHT('Disaggregation Data'!$J$315:$J$616,255),0))=0,"",INDEX('Disaggregation Data'!$L$315:$L$616,MATCH(RIGHT(X548,255),RIGHT('Disaggregation Data'!J$315:$J$616,255),0))),"")</f>
        <v/>
      </c>
      <c r="G548" s="526" t="str">
        <f t="array" ref="G548">IFERROR(IF(INDEX('Disaggregation Data'!$M$315:$M$616,MATCH(RIGHT(X548,255),RIGHT('Disaggregation Data'!$J$315:$J$616,255),0))=0,(E548/F548)*100,INDEX('Disaggregation Data'!$M$315:$M$616,MATCH(RIGHT(X548,255),RIGHT('Disaggregation Data'!J$315:$J$616,255),0))),"")</f>
        <v/>
      </c>
      <c r="H548" s="425" t="str">
        <f t="array" ref="H548">IFERROR(IF(INDEX('Disaggregation Data'!$N$315:$N$616,MATCH(RIGHT(X548,255),RIGHT('Disaggregation Data'!$J$315:$J$616,255),0))=0,"",INDEX('Disaggregation Data'!$N$315:$N$616,MATCH(RIGHT(X548,255),RIGHT('Disaggregation Data'!J$315:$J$616,255),0))),"")</f>
        <v/>
      </c>
      <c r="I548" s="527"/>
      <c r="J548" s="527"/>
      <c r="K548" s="527"/>
      <c r="L548" s="527"/>
      <c r="M548" s="527"/>
      <c r="N548" s="527"/>
      <c r="O548" s="527"/>
      <c r="P548" s="527"/>
      <c r="Q548" s="527"/>
      <c r="R548" s="527"/>
      <c r="S548" s="527"/>
      <c r="T548" s="527"/>
      <c r="U548" s="425" t="str">
        <f t="array" ref="U548">IFERROR(IF(INDEX('Disaggregation Data'!$O$315:$O$616,MATCH(RIGHT(X548,255),RIGHT('Disaggregation Data'!$J$315:$J$616,255),0))=0,"",INDEX('Disaggregation Data'!$O$315:$O$616,MATCH(RIGHT(X548,255),RIGHT('Disaggregation Data'!J$315:$J$616,255),0))),"")</f>
        <v/>
      </c>
      <c r="V548" s="459" t="str">
        <f t="array" ref="V548">IFERROR(IF(INDEX('Disaggregation Data'!$P$315:$P$616,MATCH(RIGHT(X548,255),RIGHT('Disaggregation Data'!$J$315:$J$616,255),0))=0,"",INDEX('Disaggregation Data'!$P$315:$P$616,MATCH(RIGHT(X548,255),RIGHT('Disaggregation Data'!J$315:$J$616,255),0))),"")</f>
        <v/>
      </c>
      <c r="W548" s="521"/>
      <c r="X548" s="521" t="str">
        <f t="shared" si="36"/>
        <v/>
      </c>
      <c r="Y548" s="521">
        <f t="shared" si="37"/>
        <v>181</v>
      </c>
      <c r="Z548" s="521" t="str">
        <f t="shared" si="38"/>
        <v/>
      </c>
      <c r="AA548" s="521" t="b">
        <f t="shared" si="39"/>
        <v>0</v>
      </c>
      <c r="AB548" s="521" t="s">
        <v>2064</v>
      </c>
      <c r="AC548" s="521" t="str">
        <f t="array" ref="AC548">IFERROR(IF(INDEX('Disaggregation Records'!$G$95:$G$183,MATCH(RIGHT(Z548,255),RIGHT('Disaggregation Records'!$D$95:$D$183,255),0))=0,"",INDEX('Disaggregation Records'!$G$95:$G$183,MATCH(RIGHT(Z548,255),RIGHT('Disaggregation Records'!$D$95:$D$183,255),0))),"")</f>
        <v/>
      </c>
      <c r="AD548" s="521" t="s">
        <v>795</v>
      </c>
      <c r="AE548" s="184"/>
      <c r="AF548" s="523"/>
      <c r="AG548" s="523"/>
    </row>
    <row r="549" spans="1:33" ht="37.5" customHeight="1" x14ac:dyDescent="0.25">
      <c r="A549" s="465">
        <v>23</v>
      </c>
      <c r="B549" s="517" t="str">
        <f>IFERROR(VLOOKUP(A549,'Coverage Indicators - Section D'!$A$10:$Y$42,25,FALSE),"")</f>
        <v/>
      </c>
      <c r="C549" s="518" t="str">
        <f t="array" ref="C549">IFERROR(IF(INDEX('Disaggregation Records'!$E$95:$E$183,MATCH(RIGHT(Z549,255),RIGHT('Disaggregation Records'!$D$95:$D$183,255),0))=0,"",INDEX('Disaggregation Records'!$E$95:$E$183,MATCH(RIGHT(Z549,255),RIGHT('Disaggregation Records'!$D$95:$D$183,255),0))),"")</f>
        <v/>
      </c>
      <c r="D549" s="518" t="str">
        <f t="array" ref="D549">IFERROR(IF(INDEX('Disaggregation Records'!$F$95:$F$183,MATCH(RIGHT(Z549,255),RIGHT('Disaggregation Records'!$D$95:$D$183,255),0))=0,"",INDEX('Disaggregation Records'!$F$95:$F$183,MATCH(RIGHT(Z549,255),RIGHT('Disaggregation Records'!$D$95:$D$183,255),0))),"")</f>
        <v/>
      </c>
      <c r="E549" s="524" t="str">
        <f t="array" ref="E549">IFERROR(IF(INDEX('Disaggregation Data'!$K$315:$K$616,MATCH(RIGHT(X549,255),RIGHT('Disaggregation Data'!$J$315:$J$616,255),0))=0,"",INDEX('Disaggregation Data'!$K$315:$K$616,MATCH(RIGHT(X549,255),RIGHT('Disaggregation Data'!J$315:$J$616,255),0))),"")</f>
        <v/>
      </c>
      <c r="F549" s="525" t="str">
        <f t="array" ref="F549">IFERROR(IF(INDEX('Disaggregation Data'!$L$315:$L$616,MATCH(RIGHT(X549,255),RIGHT('Disaggregation Data'!$J$315:$J$616,255),0))=0,"",INDEX('Disaggregation Data'!$L$315:$L$616,MATCH(RIGHT(X549,255),RIGHT('Disaggregation Data'!J$315:$J$616,255),0))),"")</f>
        <v/>
      </c>
      <c r="G549" s="526" t="str">
        <f t="array" ref="G549">IFERROR(IF(INDEX('Disaggregation Data'!$M$315:$M$616,MATCH(RIGHT(X549,255),RIGHT('Disaggregation Data'!$J$315:$J$616,255),0))=0,(E549/F549)*100,INDEX('Disaggregation Data'!$M$315:$M$616,MATCH(RIGHT(X549,255),RIGHT('Disaggregation Data'!J$315:$J$616,255),0))),"")</f>
        <v/>
      </c>
      <c r="H549" s="425" t="str">
        <f t="array" ref="H549">IFERROR(IF(INDEX('Disaggregation Data'!$N$315:$N$616,MATCH(RIGHT(X549,255),RIGHT('Disaggregation Data'!$J$315:$J$616,255),0))=0,"",INDEX('Disaggregation Data'!$N$315:$N$616,MATCH(RIGHT(X549,255),RIGHT('Disaggregation Data'!J$315:$J$616,255),0))),"")</f>
        <v/>
      </c>
      <c r="I549" s="527"/>
      <c r="J549" s="527"/>
      <c r="K549" s="527"/>
      <c r="L549" s="527"/>
      <c r="M549" s="527"/>
      <c r="N549" s="527"/>
      <c r="O549" s="527"/>
      <c r="P549" s="527"/>
      <c r="Q549" s="527"/>
      <c r="R549" s="527"/>
      <c r="S549" s="527"/>
      <c r="T549" s="527"/>
      <c r="U549" s="425" t="str">
        <f t="array" ref="U549">IFERROR(IF(INDEX('Disaggregation Data'!$O$315:$O$616,MATCH(RIGHT(X549,255),RIGHT('Disaggregation Data'!$J$315:$J$616,255),0))=0,"",INDEX('Disaggregation Data'!$O$315:$O$616,MATCH(RIGHT(X549,255),RIGHT('Disaggregation Data'!J$315:$J$616,255),0))),"")</f>
        <v/>
      </c>
      <c r="V549" s="459" t="str">
        <f t="array" ref="V549">IFERROR(IF(INDEX('Disaggregation Data'!$P$315:$P$616,MATCH(RIGHT(X549,255),RIGHT('Disaggregation Data'!$J$315:$J$616,255),0))=0,"",INDEX('Disaggregation Data'!$P$315:$P$616,MATCH(RIGHT(X549,255),RIGHT('Disaggregation Data'!J$315:$J$616,255),0))),"")</f>
        <v/>
      </c>
      <c r="W549" s="521"/>
      <c r="X549" s="521" t="str">
        <f t="shared" si="36"/>
        <v/>
      </c>
      <c r="Y549" s="521">
        <f t="shared" si="37"/>
        <v>182</v>
      </c>
      <c r="Z549" s="521" t="str">
        <f t="shared" si="38"/>
        <v/>
      </c>
      <c r="AA549" s="521" t="b">
        <f t="shared" si="39"/>
        <v>0</v>
      </c>
      <c r="AB549" s="521" t="s">
        <v>2065</v>
      </c>
      <c r="AC549" s="521" t="str">
        <f t="array" ref="AC549">IFERROR(IF(INDEX('Disaggregation Records'!$G$95:$G$183,MATCH(RIGHT(Z549,255),RIGHT('Disaggregation Records'!$D$95:$D$183,255),0))=0,"",INDEX('Disaggregation Records'!$G$95:$G$183,MATCH(RIGHT(Z549,255),RIGHT('Disaggregation Records'!$D$95:$D$183,255),0))),"")</f>
        <v/>
      </c>
      <c r="AD549" s="521" t="s">
        <v>795</v>
      </c>
      <c r="AE549" s="184"/>
      <c r="AF549" s="523"/>
      <c r="AG549" s="523"/>
    </row>
    <row r="550" spans="1:33" ht="37.5" customHeight="1" x14ac:dyDescent="0.25">
      <c r="A550" s="465">
        <v>23</v>
      </c>
      <c r="B550" s="517" t="str">
        <f>IFERROR(VLOOKUP(A550,'Coverage Indicators - Section D'!$A$10:$Y$42,25,FALSE),"")</f>
        <v/>
      </c>
      <c r="C550" s="518" t="str">
        <f t="array" ref="C550">IFERROR(IF(INDEX('Disaggregation Records'!$E$95:$E$183,MATCH(RIGHT(Z550,255),RIGHT('Disaggregation Records'!$D$95:$D$183,255),0))=0,"",INDEX('Disaggregation Records'!$E$95:$E$183,MATCH(RIGHT(Z550,255),RIGHT('Disaggregation Records'!$D$95:$D$183,255),0))),"")</f>
        <v/>
      </c>
      <c r="D550" s="518" t="str">
        <f t="array" ref="D550">IFERROR(IF(INDEX('Disaggregation Records'!$F$95:$F$183,MATCH(RIGHT(Z550,255),RIGHT('Disaggregation Records'!$D$95:$D$183,255),0))=0,"",INDEX('Disaggregation Records'!$F$95:$F$183,MATCH(RIGHT(Z550,255),RIGHT('Disaggregation Records'!$D$95:$D$183,255),0))),"")</f>
        <v/>
      </c>
      <c r="E550" s="524" t="str">
        <f t="array" ref="E550">IFERROR(IF(INDEX('Disaggregation Data'!$K$315:$K$616,MATCH(RIGHT(X550,255),RIGHT('Disaggregation Data'!$J$315:$J$616,255),0))=0,"",INDEX('Disaggregation Data'!$K$315:$K$616,MATCH(RIGHT(X550,255),RIGHT('Disaggregation Data'!J$315:$J$616,255),0))),"")</f>
        <v/>
      </c>
      <c r="F550" s="525" t="str">
        <f t="array" ref="F550">IFERROR(IF(INDEX('Disaggregation Data'!$L$315:$L$616,MATCH(RIGHT(X550,255),RIGHT('Disaggregation Data'!$J$315:$J$616,255),0))=0,"",INDEX('Disaggregation Data'!$L$315:$L$616,MATCH(RIGHT(X550,255),RIGHT('Disaggregation Data'!J$315:$J$616,255),0))),"")</f>
        <v/>
      </c>
      <c r="G550" s="526" t="str">
        <f t="array" ref="G550">IFERROR(IF(INDEX('Disaggregation Data'!$M$315:$M$616,MATCH(RIGHT(X550,255),RIGHT('Disaggregation Data'!$J$315:$J$616,255),0))=0,(E550/F550)*100,INDEX('Disaggregation Data'!$M$315:$M$616,MATCH(RIGHT(X550,255),RIGHT('Disaggregation Data'!J$315:$J$616,255),0))),"")</f>
        <v/>
      </c>
      <c r="H550" s="425" t="str">
        <f t="array" ref="H550">IFERROR(IF(INDEX('Disaggregation Data'!$N$315:$N$616,MATCH(RIGHT(X550,255),RIGHT('Disaggregation Data'!$J$315:$J$616,255),0))=0,"",INDEX('Disaggregation Data'!$N$315:$N$616,MATCH(RIGHT(X550,255),RIGHT('Disaggregation Data'!J$315:$J$616,255),0))),"")</f>
        <v/>
      </c>
      <c r="I550" s="527"/>
      <c r="J550" s="527"/>
      <c r="K550" s="527"/>
      <c r="L550" s="527"/>
      <c r="M550" s="527"/>
      <c r="N550" s="527"/>
      <c r="O550" s="527"/>
      <c r="P550" s="527"/>
      <c r="Q550" s="527"/>
      <c r="R550" s="527"/>
      <c r="S550" s="527"/>
      <c r="T550" s="527"/>
      <c r="U550" s="425" t="str">
        <f t="array" ref="U550">IFERROR(IF(INDEX('Disaggregation Data'!$O$315:$O$616,MATCH(RIGHT(X550,255),RIGHT('Disaggregation Data'!$J$315:$J$616,255),0))=0,"",INDEX('Disaggregation Data'!$O$315:$O$616,MATCH(RIGHT(X550,255),RIGHT('Disaggregation Data'!J$315:$J$616,255),0))),"")</f>
        <v/>
      </c>
      <c r="V550" s="459" t="str">
        <f t="array" ref="V550">IFERROR(IF(INDEX('Disaggregation Data'!$P$315:$P$616,MATCH(RIGHT(X550,255),RIGHT('Disaggregation Data'!$J$315:$J$616,255),0))=0,"",INDEX('Disaggregation Data'!$P$315:$P$616,MATCH(RIGHT(X550,255),RIGHT('Disaggregation Data'!J$315:$J$616,255),0))),"")</f>
        <v/>
      </c>
      <c r="W550" s="521"/>
      <c r="X550" s="521" t="str">
        <f t="shared" si="36"/>
        <v/>
      </c>
      <c r="Y550" s="521">
        <f t="shared" si="37"/>
        <v>183</v>
      </c>
      <c r="Z550" s="521" t="str">
        <f t="shared" si="38"/>
        <v/>
      </c>
      <c r="AA550" s="521" t="b">
        <f t="shared" si="39"/>
        <v>0</v>
      </c>
      <c r="AB550" s="521" t="s">
        <v>2066</v>
      </c>
      <c r="AC550" s="521" t="str">
        <f t="array" ref="AC550">IFERROR(IF(INDEX('Disaggregation Records'!$G$95:$G$183,MATCH(RIGHT(Z550,255),RIGHT('Disaggregation Records'!$D$95:$D$183,255),0))=0,"",INDEX('Disaggregation Records'!$G$95:$G$183,MATCH(RIGHT(Z550,255),RIGHT('Disaggregation Records'!$D$95:$D$183,255),0))),"")</f>
        <v/>
      </c>
      <c r="AD550" s="521" t="s">
        <v>795</v>
      </c>
      <c r="AE550" s="184"/>
      <c r="AF550" s="523"/>
      <c r="AG550" s="523"/>
    </row>
    <row r="551" spans="1:33" ht="37.5" customHeight="1" x14ac:dyDescent="0.25">
      <c r="A551" s="465">
        <v>23</v>
      </c>
      <c r="B551" s="517" t="str">
        <f>IFERROR(VLOOKUP(A551,'Coverage Indicators - Section D'!$A$10:$Y$42,25,FALSE),"")</f>
        <v/>
      </c>
      <c r="C551" s="518" t="str">
        <f t="array" ref="C551">IFERROR(IF(INDEX('Disaggregation Records'!$E$95:$E$183,MATCH(RIGHT(Z551,255),RIGHT('Disaggregation Records'!$D$95:$D$183,255),0))=0,"",INDEX('Disaggregation Records'!$E$95:$E$183,MATCH(RIGHT(Z551,255),RIGHT('Disaggregation Records'!$D$95:$D$183,255),0))),"")</f>
        <v/>
      </c>
      <c r="D551" s="518" t="str">
        <f t="array" ref="D551">IFERROR(IF(INDEX('Disaggregation Records'!$F$95:$F$183,MATCH(RIGHT(Z551,255),RIGHT('Disaggregation Records'!$D$95:$D$183,255),0))=0,"",INDEX('Disaggregation Records'!$F$95:$F$183,MATCH(RIGHT(Z551,255),RIGHT('Disaggregation Records'!$D$95:$D$183,255),0))),"")</f>
        <v/>
      </c>
      <c r="E551" s="524" t="str">
        <f t="array" ref="E551">IFERROR(IF(INDEX('Disaggregation Data'!$K$315:$K$616,MATCH(RIGHT(X551,255),RIGHT('Disaggregation Data'!$J$315:$J$616,255),0))=0,"",INDEX('Disaggregation Data'!$K$315:$K$616,MATCH(RIGHT(X551,255),RIGHT('Disaggregation Data'!J$315:$J$616,255),0))),"")</f>
        <v/>
      </c>
      <c r="F551" s="525" t="str">
        <f t="array" ref="F551">IFERROR(IF(INDEX('Disaggregation Data'!$L$315:$L$616,MATCH(RIGHT(X551,255),RIGHT('Disaggregation Data'!$J$315:$J$616,255),0))=0,"",INDEX('Disaggregation Data'!$L$315:$L$616,MATCH(RIGHT(X551,255),RIGHT('Disaggregation Data'!J$315:$J$616,255),0))),"")</f>
        <v/>
      </c>
      <c r="G551" s="526" t="str">
        <f t="array" ref="G551">IFERROR(IF(INDEX('Disaggregation Data'!$M$315:$M$616,MATCH(RIGHT(X551,255),RIGHT('Disaggregation Data'!$J$315:$J$616,255),0))=0,(E551/F551)*100,INDEX('Disaggregation Data'!$M$315:$M$616,MATCH(RIGHT(X551,255),RIGHT('Disaggregation Data'!J$315:$J$616,255),0))),"")</f>
        <v/>
      </c>
      <c r="H551" s="425" t="str">
        <f t="array" ref="H551">IFERROR(IF(INDEX('Disaggregation Data'!$N$315:$N$616,MATCH(RIGHT(X551,255),RIGHT('Disaggregation Data'!$J$315:$J$616,255),0))=0,"",INDEX('Disaggregation Data'!$N$315:$N$616,MATCH(RIGHT(X551,255),RIGHT('Disaggregation Data'!J$315:$J$616,255),0))),"")</f>
        <v/>
      </c>
      <c r="I551" s="527"/>
      <c r="J551" s="527"/>
      <c r="K551" s="527"/>
      <c r="L551" s="527"/>
      <c r="M551" s="527"/>
      <c r="N551" s="527"/>
      <c r="O551" s="527"/>
      <c r="P551" s="527"/>
      <c r="Q551" s="527"/>
      <c r="R551" s="527"/>
      <c r="S551" s="527"/>
      <c r="T551" s="527"/>
      <c r="U551" s="425" t="str">
        <f t="array" ref="U551">IFERROR(IF(INDEX('Disaggregation Data'!$O$315:$O$616,MATCH(RIGHT(X551,255),RIGHT('Disaggregation Data'!$J$315:$J$616,255),0))=0,"",INDEX('Disaggregation Data'!$O$315:$O$616,MATCH(RIGHT(X551,255),RIGHT('Disaggregation Data'!J$315:$J$616,255),0))),"")</f>
        <v/>
      </c>
      <c r="V551" s="459" t="str">
        <f t="array" ref="V551">IFERROR(IF(INDEX('Disaggregation Data'!$P$315:$P$616,MATCH(RIGHT(X551,255),RIGHT('Disaggregation Data'!$J$315:$J$616,255),0))=0,"",INDEX('Disaggregation Data'!$P$315:$P$616,MATCH(RIGHT(X551,255),RIGHT('Disaggregation Data'!J$315:$J$616,255),0))),"")</f>
        <v/>
      </c>
      <c r="W551" s="521"/>
      <c r="X551" s="521" t="str">
        <f t="shared" si="36"/>
        <v/>
      </c>
      <c r="Y551" s="521">
        <f t="shared" si="37"/>
        <v>184</v>
      </c>
      <c r="Z551" s="521" t="str">
        <f t="shared" si="38"/>
        <v/>
      </c>
      <c r="AA551" s="521" t="b">
        <f t="shared" si="39"/>
        <v>0</v>
      </c>
      <c r="AB551" s="521" t="s">
        <v>2067</v>
      </c>
      <c r="AC551" s="521" t="str">
        <f t="array" ref="AC551">IFERROR(IF(INDEX('Disaggregation Records'!$G$95:$G$183,MATCH(RIGHT(Z551,255),RIGHT('Disaggregation Records'!$D$95:$D$183,255),0))=0,"",INDEX('Disaggregation Records'!$G$95:$G$183,MATCH(RIGHT(Z551,255),RIGHT('Disaggregation Records'!$D$95:$D$183,255),0))),"")</f>
        <v/>
      </c>
      <c r="AD551" s="521" t="s">
        <v>795</v>
      </c>
      <c r="AE551" s="184"/>
      <c r="AF551" s="523"/>
      <c r="AG551" s="523"/>
    </row>
    <row r="552" spans="1:33" ht="37.5" customHeight="1" x14ac:dyDescent="0.25">
      <c r="A552" s="465">
        <v>23</v>
      </c>
      <c r="B552" s="517" t="str">
        <f>IFERROR(VLOOKUP(A552,'Coverage Indicators - Section D'!$A$10:$Y$42,25,FALSE),"")</f>
        <v/>
      </c>
      <c r="C552" s="518" t="str">
        <f t="array" ref="C552">IFERROR(IF(INDEX('Disaggregation Records'!$E$95:$E$183,MATCH(RIGHT(Z552,255),RIGHT('Disaggregation Records'!$D$95:$D$183,255),0))=0,"",INDEX('Disaggregation Records'!$E$95:$E$183,MATCH(RIGHT(Z552,255),RIGHT('Disaggregation Records'!$D$95:$D$183,255),0))),"")</f>
        <v/>
      </c>
      <c r="D552" s="518" t="str">
        <f t="array" ref="D552">IFERROR(IF(INDEX('Disaggregation Records'!$F$95:$F$183,MATCH(RIGHT(Z552,255),RIGHT('Disaggregation Records'!$D$95:$D$183,255),0))=0,"",INDEX('Disaggregation Records'!$F$95:$F$183,MATCH(RIGHT(Z552,255),RIGHT('Disaggregation Records'!$D$95:$D$183,255),0))),"")</f>
        <v/>
      </c>
      <c r="E552" s="524" t="str">
        <f t="array" ref="E552">IFERROR(IF(INDEX('Disaggregation Data'!$K$315:$K$616,MATCH(RIGHT(X552,255),RIGHT('Disaggregation Data'!$J$315:$J$616,255),0))=0,"",INDEX('Disaggregation Data'!$K$315:$K$616,MATCH(RIGHT(X552,255),RIGHT('Disaggregation Data'!J$315:$J$616,255),0))),"")</f>
        <v/>
      </c>
      <c r="F552" s="525" t="str">
        <f t="array" ref="F552">IFERROR(IF(INDEX('Disaggregation Data'!$L$315:$L$616,MATCH(RIGHT(X552,255),RIGHT('Disaggregation Data'!$J$315:$J$616,255),0))=0,"",INDEX('Disaggregation Data'!$L$315:$L$616,MATCH(RIGHT(X552,255),RIGHT('Disaggregation Data'!J$315:$J$616,255),0))),"")</f>
        <v/>
      </c>
      <c r="G552" s="526" t="str">
        <f t="array" ref="G552">IFERROR(IF(INDEX('Disaggregation Data'!$M$315:$M$616,MATCH(RIGHT(X552,255),RIGHT('Disaggregation Data'!$J$315:$J$616,255),0))=0,(E552/F552)*100,INDEX('Disaggregation Data'!$M$315:$M$616,MATCH(RIGHT(X552,255),RIGHT('Disaggregation Data'!J$315:$J$616,255),0))),"")</f>
        <v/>
      </c>
      <c r="H552" s="425" t="str">
        <f t="array" ref="H552">IFERROR(IF(INDEX('Disaggregation Data'!$N$315:$N$616,MATCH(RIGHT(X552,255),RIGHT('Disaggregation Data'!$J$315:$J$616,255),0))=0,"",INDEX('Disaggregation Data'!$N$315:$N$616,MATCH(RIGHT(X552,255),RIGHT('Disaggregation Data'!J$315:$J$616,255),0))),"")</f>
        <v/>
      </c>
      <c r="I552" s="527"/>
      <c r="J552" s="527"/>
      <c r="K552" s="527"/>
      <c r="L552" s="527"/>
      <c r="M552" s="527"/>
      <c r="N552" s="527"/>
      <c r="O552" s="527"/>
      <c r="P552" s="527"/>
      <c r="Q552" s="527"/>
      <c r="R552" s="527"/>
      <c r="S552" s="527"/>
      <c r="T552" s="527"/>
      <c r="U552" s="425" t="str">
        <f t="array" ref="U552">IFERROR(IF(INDEX('Disaggregation Data'!$O$315:$O$616,MATCH(RIGHT(X552,255),RIGHT('Disaggregation Data'!$J$315:$J$616,255),0))=0,"",INDEX('Disaggregation Data'!$O$315:$O$616,MATCH(RIGHT(X552,255),RIGHT('Disaggregation Data'!J$315:$J$616,255),0))),"")</f>
        <v/>
      </c>
      <c r="V552" s="459" t="str">
        <f t="array" ref="V552">IFERROR(IF(INDEX('Disaggregation Data'!$P$315:$P$616,MATCH(RIGHT(X552,255),RIGHT('Disaggregation Data'!$J$315:$J$616,255),0))=0,"",INDEX('Disaggregation Data'!$P$315:$P$616,MATCH(RIGHT(X552,255),RIGHT('Disaggregation Data'!J$315:$J$616,255),0))),"")</f>
        <v/>
      </c>
      <c r="W552" s="521"/>
      <c r="X552" s="521" t="str">
        <f t="shared" si="36"/>
        <v/>
      </c>
      <c r="Y552" s="521">
        <f t="shared" si="37"/>
        <v>185</v>
      </c>
      <c r="Z552" s="521" t="str">
        <f t="shared" si="38"/>
        <v/>
      </c>
      <c r="AA552" s="521" t="b">
        <f t="shared" si="39"/>
        <v>0</v>
      </c>
      <c r="AB552" s="521" t="s">
        <v>2068</v>
      </c>
      <c r="AC552" s="521" t="str">
        <f t="array" ref="AC552">IFERROR(IF(INDEX('Disaggregation Records'!$G$95:$G$183,MATCH(RIGHT(Z552,255),RIGHT('Disaggregation Records'!$D$95:$D$183,255),0))=0,"",INDEX('Disaggregation Records'!$G$95:$G$183,MATCH(RIGHT(Z552,255),RIGHT('Disaggregation Records'!$D$95:$D$183,255),0))),"")</f>
        <v/>
      </c>
      <c r="AD552" s="521" t="s">
        <v>795</v>
      </c>
      <c r="AE552" s="184"/>
      <c r="AF552" s="523"/>
      <c r="AG552" s="523"/>
    </row>
    <row r="553" spans="1:33" ht="37.5" customHeight="1" x14ac:dyDescent="0.25">
      <c r="A553" s="465">
        <v>23</v>
      </c>
      <c r="B553" s="517" t="str">
        <f>IFERROR(VLOOKUP(A553,'Coverage Indicators - Section D'!$A$10:$Y$42,25,FALSE),"")</f>
        <v/>
      </c>
      <c r="C553" s="518" t="str">
        <f t="array" ref="C553">IFERROR(IF(INDEX('Disaggregation Records'!$E$95:$E$183,MATCH(RIGHT(Z553,255),RIGHT('Disaggregation Records'!$D$95:$D$183,255),0))=0,"",INDEX('Disaggregation Records'!$E$95:$E$183,MATCH(RIGHT(Z553,255),RIGHT('Disaggregation Records'!$D$95:$D$183,255),0))),"")</f>
        <v/>
      </c>
      <c r="D553" s="518" t="str">
        <f t="array" ref="D553">IFERROR(IF(INDEX('Disaggregation Records'!$F$95:$F$183,MATCH(RIGHT(Z553,255),RIGHT('Disaggregation Records'!$D$95:$D$183,255),0))=0,"",INDEX('Disaggregation Records'!$F$95:$F$183,MATCH(RIGHT(Z553,255),RIGHT('Disaggregation Records'!$D$95:$D$183,255),0))),"")</f>
        <v/>
      </c>
      <c r="E553" s="524" t="str">
        <f t="array" ref="E553">IFERROR(IF(INDEX('Disaggregation Data'!$K$315:$K$616,MATCH(RIGHT(X553,255),RIGHT('Disaggregation Data'!$J$315:$J$616,255),0))=0,"",INDEX('Disaggregation Data'!$K$315:$K$616,MATCH(RIGHT(X553,255),RIGHT('Disaggregation Data'!J$315:$J$616,255),0))),"")</f>
        <v/>
      </c>
      <c r="F553" s="525" t="str">
        <f t="array" ref="F553">IFERROR(IF(INDEX('Disaggregation Data'!$L$315:$L$616,MATCH(RIGHT(X553,255),RIGHT('Disaggregation Data'!$J$315:$J$616,255),0))=0,"",INDEX('Disaggregation Data'!$L$315:$L$616,MATCH(RIGHT(X553,255),RIGHT('Disaggregation Data'!J$315:$J$616,255),0))),"")</f>
        <v/>
      </c>
      <c r="G553" s="526" t="str">
        <f t="array" ref="G553">IFERROR(IF(INDEX('Disaggregation Data'!$M$315:$M$616,MATCH(RIGHT(X553,255),RIGHT('Disaggregation Data'!$J$315:$J$616,255),0))=0,(E553/F553)*100,INDEX('Disaggregation Data'!$M$315:$M$616,MATCH(RIGHT(X553,255),RIGHT('Disaggregation Data'!J$315:$J$616,255),0))),"")</f>
        <v/>
      </c>
      <c r="H553" s="425" t="str">
        <f t="array" ref="H553">IFERROR(IF(INDEX('Disaggregation Data'!$N$315:$N$616,MATCH(RIGHT(X553,255),RIGHT('Disaggregation Data'!$J$315:$J$616,255),0))=0,"",INDEX('Disaggregation Data'!$N$315:$N$616,MATCH(RIGHT(X553,255),RIGHT('Disaggregation Data'!J$315:$J$616,255),0))),"")</f>
        <v/>
      </c>
      <c r="I553" s="527"/>
      <c r="J553" s="527"/>
      <c r="K553" s="527"/>
      <c r="L553" s="527"/>
      <c r="M553" s="527"/>
      <c r="N553" s="527"/>
      <c r="O553" s="527"/>
      <c r="P553" s="527"/>
      <c r="Q553" s="527"/>
      <c r="R553" s="527"/>
      <c r="S553" s="527"/>
      <c r="T553" s="527"/>
      <c r="U553" s="425" t="str">
        <f t="array" ref="U553">IFERROR(IF(INDEX('Disaggregation Data'!$O$315:$O$616,MATCH(RIGHT(X553,255),RIGHT('Disaggregation Data'!$J$315:$J$616,255),0))=0,"",INDEX('Disaggregation Data'!$O$315:$O$616,MATCH(RIGHT(X553,255),RIGHT('Disaggregation Data'!J$315:$J$616,255),0))),"")</f>
        <v/>
      </c>
      <c r="V553" s="459" t="str">
        <f t="array" ref="V553">IFERROR(IF(INDEX('Disaggregation Data'!$P$315:$P$616,MATCH(RIGHT(X553,255),RIGHT('Disaggregation Data'!$J$315:$J$616,255),0))=0,"",INDEX('Disaggregation Data'!$P$315:$P$616,MATCH(RIGHT(X553,255),RIGHT('Disaggregation Data'!J$315:$J$616,255),0))),"")</f>
        <v/>
      </c>
      <c r="W553" s="521"/>
      <c r="X553" s="521" t="str">
        <f t="shared" si="36"/>
        <v/>
      </c>
      <c r="Y553" s="521">
        <f t="shared" si="37"/>
        <v>186</v>
      </c>
      <c r="Z553" s="521" t="str">
        <f t="shared" si="38"/>
        <v/>
      </c>
      <c r="AA553" s="521" t="b">
        <f t="shared" si="39"/>
        <v>0</v>
      </c>
      <c r="AB553" s="521" t="s">
        <v>2069</v>
      </c>
      <c r="AC553" s="521" t="str">
        <f t="array" ref="AC553">IFERROR(IF(INDEX('Disaggregation Records'!$G$95:$G$183,MATCH(RIGHT(Z553,255),RIGHT('Disaggregation Records'!$D$95:$D$183,255),0))=0,"",INDEX('Disaggregation Records'!$G$95:$G$183,MATCH(RIGHT(Z553,255),RIGHT('Disaggregation Records'!$D$95:$D$183,255),0))),"")</f>
        <v/>
      </c>
      <c r="AD553" s="521" t="s">
        <v>795</v>
      </c>
      <c r="AE553" s="184"/>
      <c r="AF553" s="523"/>
      <c r="AG553" s="523"/>
    </row>
    <row r="554" spans="1:33" ht="37.5" customHeight="1" x14ac:dyDescent="0.25">
      <c r="A554" s="465">
        <v>23</v>
      </c>
      <c r="B554" s="517" t="str">
        <f>IFERROR(VLOOKUP(A554,'Coverage Indicators - Section D'!$A$10:$Y$42,25,FALSE),"")</f>
        <v/>
      </c>
      <c r="C554" s="518" t="str">
        <f t="array" ref="C554">IFERROR(IF(INDEX('Disaggregation Records'!$E$95:$E$183,MATCH(RIGHT(Z554,255),RIGHT('Disaggregation Records'!$D$95:$D$183,255),0))=0,"",INDEX('Disaggregation Records'!$E$95:$E$183,MATCH(RIGHT(Z554,255),RIGHT('Disaggregation Records'!$D$95:$D$183,255),0))),"")</f>
        <v/>
      </c>
      <c r="D554" s="518" t="str">
        <f t="array" ref="D554">IFERROR(IF(INDEX('Disaggregation Records'!$F$95:$F$183,MATCH(RIGHT(Z554,255),RIGHT('Disaggregation Records'!$D$95:$D$183,255),0))=0,"",INDEX('Disaggregation Records'!$F$95:$F$183,MATCH(RIGHT(Z554,255),RIGHT('Disaggregation Records'!$D$95:$D$183,255),0))),"")</f>
        <v/>
      </c>
      <c r="E554" s="524" t="str">
        <f t="array" ref="E554">IFERROR(IF(INDEX('Disaggregation Data'!$K$315:$K$616,MATCH(RIGHT(X554,255),RIGHT('Disaggregation Data'!$J$315:$J$616,255),0))=0,"",INDEX('Disaggregation Data'!$K$315:$K$616,MATCH(RIGHT(X554,255),RIGHT('Disaggregation Data'!J$315:$J$616,255),0))),"")</f>
        <v/>
      </c>
      <c r="F554" s="525" t="str">
        <f t="array" ref="F554">IFERROR(IF(INDEX('Disaggregation Data'!$L$315:$L$616,MATCH(RIGHT(X554,255),RIGHT('Disaggregation Data'!$J$315:$J$616,255),0))=0,"",INDEX('Disaggregation Data'!$L$315:$L$616,MATCH(RIGHT(X554,255),RIGHT('Disaggregation Data'!J$315:$J$616,255),0))),"")</f>
        <v/>
      </c>
      <c r="G554" s="526" t="str">
        <f t="array" ref="G554">IFERROR(IF(INDEX('Disaggregation Data'!$M$315:$M$616,MATCH(RIGHT(X554,255),RIGHT('Disaggregation Data'!$J$315:$J$616,255),0))=0,(E554/F554)*100,INDEX('Disaggregation Data'!$M$315:$M$616,MATCH(RIGHT(X554,255),RIGHT('Disaggregation Data'!J$315:$J$616,255),0))),"")</f>
        <v/>
      </c>
      <c r="H554" s="425" t="str">
        <f t="array" ref="H554">IFERROR(IF(INDEX('Disaggregation Data'!$N$315:$N$616,MATCH(RIGHT(X554,255),RIGHT('Disaggregation Data'!$J$315:$J$616,255),0))=0,"",INDEX('Disaggregation Data'!$N$315:$N$616,MATCH(RIGHT(X554,255),RIGHT('Disaggregation Data'!J$315:$J$616,255),0))),"")</f>
        <v/>
      </c>
      <c r="I554" s="527"/>
      <c r="J554" s="527"/>
      <c r="K554" s="527"/>
      <c r="L554" s="527"/>
      <c r="M554" s="527"/>
      <c r="N554" s="527"/>
      <c r="O554" s="527"/>
      <c r="P554" s="527"/>
      <c r="Q554" s="527"/>
      <c r="R554" s="527"/>
      <c r="S554" s="527"/>
      <c r="T554" s="527"/>
      <c r="U554" s="425" t="str">
        <f t="array" ref="U554">IFERROR(IF(INDEX('Disaggregation Data'!$O$315:$O$616,MATCH(RIGHT(X554,255),RIGHT('Disaggregation Data'!$J$315:$J$616,255),0))=0,"",INDEX('Disaggregation Data'!$O$315:$O$616,MATCH(RIGHT(X554,255),RIGHT('Disaggregation Data'!J$315:$J$616,255),0))),"")</f>
        <v/>
      </c>
      <c r="V554" s="459" t="str">
        <f t="array" ref="V554">IFERROR(IF(INDEX('Disaggregation Data'!$P$315:$P$616,MATCH(RIGHT(X554,255),RIGHT('Disaggregation Data'!$J$315:$J$616,255),0))=0,"",INDEX('Disaggregation Data'!$P$315:$P$616,MATCH(RIGHT(X554,255),RIGHT('Disaggregation Data'!J$315:$J$616,255),0))),"")</f>
        <v/>
      </c>
      <c r="W554" s="521"/>
      <c r="X554" s="521" t="str">
        <f t="shared" si="36"/>
        <v/>
      </c>
      <c r="Y554" s="521">
        <f t="shared" si="37"/>
        <v>187</v>
      </c>
      <c r="Z554" s="521" t="str">
        <f t="shared" si="38"/>
        <v/>
      </c>
      <c r="AA554" s="521" t="b">
        <f t="shared" si="39"/>
        <v>0</v>
      </c>
      <c r="AB554" s="521" t="s">
        <v>2070</v>
      </c>
      <c r="AC554" s="521" t="str">
        <f t="array" ref="AC554">IFERROR(IF(INDEX('Disaggregation Records'!$G$95:$G$183,MATCH(RIGHT(Z554,255),RIGHT('Disaggregation Records'!$D$95:$D$183,255),0))=0,"",INDEX('Disaggregation Records'!$G$95:$G$183,MATCH(RIGHT(Z554,255),RIGHT('Disaggregation Records'!$D$95:$D$183,255),0))),"")</f>
        <v/>
      </c>
      <c r="AD554" s="521" t="s">
        <v>795</v>
      </c>
      <c r="AE554" s="184"/>
      <c r="AF554" s="523"/>
      <c r="AG554" s="523"/>
    </row>
    <row r="555" spans="1:33" ht="37.5" customHeight="1" x14ac:dyDescent="0.25">
      <c r="A555" s="465">
        <v>23</v>
      </c>
      <c r="B555" s="517" t="str">
        <f>IFERROR(VLOOKUP(A555,'Coverage Indicators - Section D'!$A$10:$Y$42,25,FALSE),"")</f>
        <v/>
      </c>
      <c r="C555" s="518" t="str">
        <f t="array" ref="C555">IFERROR(IF(INDEX('Disaggregation Records'!$E$95:$E$183,MATCH(RIGHT(Z555,255),RIGHT('Disaggregation Records'!$D$95:$D$183,255),0))=0,"",INDEX('Disaggregation Records'!$E$95:$E$183,MATCH(RIGHT(Z555,255),RIGHT('Disaggregation Records'!$D$95:$D$183,255),0))),"")</f>
        <v/>
      </c>
      <c r="D555" s="518" t="str">
        <f t="array" ref="D555">IFERROR(IF(INDEX('Disaggregation Records'!$F$95:$F$183,MATCH(RIGHT(Z555,255),RIGHT('Disaggregation Records'!$D$95:$D$183,255),0))=0,"",INDEX('Disaggregation Records'!$F$95:$F$183,MATCH(RIGHT(Z555,255),RIGHT('Disaggregation Records'!$D$95:$D$183,255),0))),"")</f>
        <v/>
      </c>
      <c r="E555" s="524" t="str">
        <f t="array" ref="E555">IFERROR(IF(INDEX('Disaggregation Data'!$K$315:$K$616,MATCH(RIGHT(X555,255),RIGHT('Disaggregation Data'!$J$315:$J$616,255),0))=0,"",INDEX('Disaggregation Data'!$K$315:$K$616,MATCH(RIGHT(X555,255),RIGHT('Disaggregation Data'!J$315:$J$616,255),0))),"")</f>
        <v/>
      </c>
      <c r="F555" s="525" t="str">
        <f t="array" ref="F555">IFERROR(IF(INDEX('Disaggregation Data'!$L$315:$L$616,MATCH(RIGHT(X555,255),RIGHT('Disaggregation Data'!$J$315:$J$616,255),0))=0,"",INDEX('Disaggregation Data'!$L$315:$L$616,MATCH(RIGHT(X555,255),RIGHT('Disaggregation Data'!J$315:$J$616,255),0))),"")</f>
        <v/>
      </c>
      <c r="G555" s="526" t="str">
        <f t="array" ref="G555">IFERROR(IF(INDEX('Disaggregation Data'!$M$315:$M$616,MATCH(RIGHT(X555,255),RIGHT('Disaggregation Data'!$J$315:$J$616,255),0))=0,(E555/F555)*100,INDEX('Disaggregation Data'!$M$315:$M$616,MATCH(RIGHT(X555,255),RIGHT('Disaggregation Data'!J$315:$J$616,255),0))),"")</f>
        <v/>
      </c>
      <c r="H555" s="425" t="str">
        <f t="array" ref="H555">IFERROR(IF(INDEX('Disaggregation Data'!$N$315:$N$616,MATCH(RIGHT(X555,255),RIGHT('Disaggregation Data'!$J$315:$J$616,255),0))=0,"",INDEX('Disaggregation Data'!$N$315:$N$616,MATCH(RIGHT(X555,255),RIGHT('Disaggregation Data'!J$315:$J$616,255),0))),"")</f>
        <v/>
      </c>
      <c r="I555" s="527"/>
      <c r="J555" s="527"/>
      <c r="K555" s="527"/>
      <c r="L555" s="527"/>
      <c r="M555" s="527"/>
      <c r="N555" s="527"/>
      <c r="O555" s="527"/>
      <c r="P555" s="527"/>
      <c r="Q555" s="527"/>
      <c r="R555" s="527"/>
      <c r="S555" s="527"/>
      <c r="T555" s="527"/>
      <c r="U555" s="425" t="str">
        <f t="array" ref="U555">IFERROR(IF(INDEX('Disaggregation Data'!$O$315:$O$616,MATCH(RIGHT(X555,255),RIGHT('Disaggregation Data'!$J$315:$J$616,255),0))=0,"",INDEX('Disaggregation Data'!$O$315:$O$616,MATCH(RIGHT(X555,255),RIGHT('Disaggregation Data'!J$315:$J$616,255),0))),"")</f>
        <v/>
      </c>
      <c r="V555" s="459" t="str">
        <f t="array" ref="V555">IFERROR(IF(INDEX('Disaggregation Data'!$P$315:$P$616,MATCH(RIGHT(X555,255),RIGHT('Disaggregation Data'!$J$315:$J$616,255),0))=0,"",INDEX('Disaggregation Data'!$P$315:$P$616,MATCH(RIGHT(X555,255),RIGHT('Disaggregation Data'!J$315:$J$616,255),0))),"")</f>
        <v/>
      </c>
      <c r="W555" s="521"/>
      <c r="X555" s="521" t="str">
        <f t="shared" si="36"/>
        <v/>
      </c>
      <c r="Y555" s="521">
        <f t="shared" si="37"/>
        <v>188</v>
      </c>
      <c r="Z555" s="521" t="str">
        <f t="shared" si="38"/>
        <v/>
      </c>
      <c r="AA555" s="521" t="b">
        <f t="shared" si="39"/>
        <v>0</v>
      </c>
      <c r="AB555" s="521" t="s">
        <v>2071</v>
      </c>
      <c r="AC555" s="521" t="str">
        <f t="array" ref="AC555">IFERROR(IF(INDEX('Disaggregation Records'!$G$95:$G$183,MATCH(RIGHT(Z555,255),RIGHT('Disaggregation Records'!$D$95:$D$183,255),0))=0,"",INDEX('Disaggregation Records'!$G$95:$G$183,MATCH(RIGHT(Z555,255),RIGHT('Disaggregation Records'!$D$95:$D$183,255),0))),"")</f>
        <v/>
      </c>
      <c r="AD555" s="521" t="s">
        <v>795</v>
      </c>
      <c r="AE555" s="184"/>
      <c r="AF555" s="523"/>
      <c r="AG555" s="523"/>
    </row>
    <row r="556" spans="1:33" ht="37.5" customHeight="1" x14ac:dyDescent="0.25">
      <c r="A556" s="465">
        <v>23</v>
      </c>
      <c r="B556" s="517" t="str">
        <f>IFERROR(VLOOKUP(A556,'Coverage Indicators - Section D'!$A$10:$Y$42,25,FALSE),"")</f>
        <v/>
      </c>
      <c r="C556" s="518" t="str">
        <f t="array" ref="C556">IFERROR(IF(INDEX('Disaggregation Records'!$E$95:$E$183,MATCH(RIGHT(Z556,255),RIGHT('Disaggregation Records'!$D$95:$D$183,255),0))=0,"",INDEX('Disaggregation Records'!$E$95:$E$183,MATCH(RIGHT(Z556,255),RIGHT('Disaggregation Records'!$D$95:$D$183,255),0))),"")</f>
        <v/>
      </c>
      <c r="D556" s="518" t="str">
        <f t="array" ref="D556">IFERROR(IF(INDEX('Disaggregation Records'!$F$95:$F$183,MATCH(RIGHT(Z556,255),RIGHT('Disaggregation Records'!$D$95:$D$183,255),0))=0,"",INDEX('Disaggregation Records'!$F$95:$F$183,MATCH(RIGHT(Z556,255),RIGHT('Disaggregation Records'!$D$95:$D$183,255),0))),"")</f>
        <v/>
      </c>
      <c r="E556" s="524" t="str">
        <f t="array" ref="E556">IFERROR(IF(INDEX('Disaggregation Data'!$K$315:$K$616,MATCH(RIGHT(X556,255),RIGHT('Disaggregation Data'!$J$315:$J$616,255),0))=0,"",INDEX('Disaggregation Data'!$K$315:$K$616,MATCH(RIGHT(X556,255),RIGHT('Disaggregation Data'!J$315:$J$616,255),0))),"")</f>
        <v/>
      </c>
      <c r="F556" s="525" t="str">
        <f t="array" ref="F556">IFERROR(IF(INDEX('Disaggregation Data'!$L$315:$L$616,MATCH(RIGHT(X556,255),RIGHT('Disaggregation Data'!$J$315:$J$616,255),0))=0,"",INDEX('Disaggregation Data'!$L$315:$L$616,MATCH(RIGHT(X556,255),RIGHT('Disaggregation Data'!J$315:$J$616,255),0))),"")</f>
        <v/>
      </c>
      <c r="G556" s="526" t="str">
        <f t="array" ref="G556">IFERROR(IF(INDEX('Disaggregation Data'!$M$315:$M$616,MATCH(RIGHT(X556,255),RIGHT('Disaggregation Data'!$J$315:$J$616,255),0))=0,(E556/F556)*100,INDEX('Disaggregation Data'!$M$315:$M$616,MATCH(RIGHT(X556,255),RIGHT('Disaggregation Data'!J$315:$J$616,255),0))),"")</f>
        <v/>
      </c>
      <c r="H556" s="425" t="str">
        <f t="array" ref="H556">IFERROR(IF(INDEX('Disaggregation Data'!$N$315:$N$616,MATCH(RIGHT(X556,255),RIGHT('Disaggregation Data'!$J$315:$J$616,255),0))=0,"",INDEX('Disaggregation Data'!$N$315:$N$616,MATCH(RIGHT(X556,255),RIGHT('Disaggregation Data'!J$315:$J$616,255),0))),"")</f>
        <v/>
      </c>
      <c r="I556" s="527"/>
      <c r="J556" s="527"/>
      <c r="K556" s="527"/>
      <c r="L556" s="527"/>
      <c r="M556" s="527"/>
      <c r="N556" s="527"/>
      <c r="O556" s="527"/>
      <c r="P556" s="527"/>
      <c r="Q556" s="527"/>
      <c r="R556" s="527"/>
      <c r="S556" s="527"/>
      <c r="T556" s="527"/>
      <c r="U556" s="425" t="str">
        <f t="array" ref="U556">IFERROR(IF(INDEX('Disaggregation Data'!$O$315:$O$616,MATCH(RIGHT(X556,255),RIGHT('Disaggregation Data'!$J$315:$J$616,255),0))=0,"",INDEX('Disaggregation Data'!$O$315:$O$616,MATCH(RIGHT(X556,255),RIGHT('Disaggregation Data'!J$315:$J$616,255),0))),"")</f>
        <v/>
      </c>
      <c r="V556" s="459" t="str">
        <f t="array" ref="V556">IFERROR(IF(INDEX('Disaggregation Data'!$P$315:$P$616,MATCH(RIGHT(X556,255),RIGHT('Disaggregation Data'!$J$315:$J$616,255),0))=0,"",INDEX('Disaggregation Data'!$P$315:$P$616,MATCH(RIGHT(X556,255),RIGHT('Disaggregation Data'!J$315:$J$616,255),0))),"")</f>
        <v/>
      </c>
      <c r="W556" s="521"/>
      <c r="X556" s="521" t="str">
        <f t="shared" si="36"/>
        <v/>
      </c>
      <c r="Y556" s="521">
        <f t="shared" si="37"/>
        <v>189</v>
      </c>
      <c r="Z556" s="521" t="str">
        <f t="shared" si="38"/>
        <v/>
      </c>
      <c r="AA556" s="521" t="b">
        <f t="shared" si="39"/>
        <v>0</v>
      </c>
      <c r="AB556" s="521" t="s">
        <v>2072</v>
      </c>
      <c r="AC556" s="521" t="str">
        <f t="array" ref="AC556">IFERROR(IF(INDEX('Disaggregation Records'!$G$95:$G$183,MATCH(RIGHT(Z556,255),RIGHT('Disaggregation Records'!$D$95:$D$183,255),0))=0,"",INDEX('Disaggregation Records'!$G$95:$G$183,MATCH(RIGHT(Z556,255),RIGHT('Disaggregation Records'!$D$95:$D$183,255),0))),"")</f>
        <v/>
      </c>
      <c r="AD556" s="521" t="s">
        <v>795</v>
      </c>
      <c r="AE556" s="184"/>
      <c r="AF556" s="523"/>
      <c r="AG556" s="523"/>
    </row>
    <row r="557" spans="1:33" ht="37.5" customHeight="1" x14ac:dyDescent="0.25">
      <c r="A557" s="465">
        <v>24</v>
      </c>
      <c r="B557" s="517" t="str">
        <f>IFERROR(VLOOKUP(A557,'Coverage Indicators - Section D'!$A$10:$Y$42,25,FALSE),"")</f>
        <v/>
      </c>
      <c r="C557" s="518" t="str">
        <f t="array" ref="C557">IFERROR(IF(INDEX('Disaggregation Records'!$E$95:$E$183,MATCH(RIGHT(Z557,255),RIGHT('Disaggregation Records'!$D$95:$D$183,255),0))=0,"",INDEX('Disaggregation Records'!$E$95:$E$183,MATCH(RIGHT(Z557,255),RIGHT('Disaggregation Records'!$D$95:$D$183,255),0))),"")</f>
        <v/>
      </c>
      <c r="D557" s="518" t="str">
        <f t="array" ref="D557">IFERROR(IF(INDEX('Disaggregation Records'!$F$95:$F$183,MATCH(RIGHT(Z557,255),RIGHT('Disaggregation Records'!$D$95:$D$183,255),0))=0,"",INDEX('Disaggregation Records'!$F$95:$F$183,MATCH(RIGHT(Z557,255),RIGHT('Disaggregation Records'!$D$95:$D$183,255),0))),"")</f>
        <v/>
      </c>
      <c r="E557" s="524" t="str">
        <f t="array" ref="E557">IFERROR(IF(INDEX('Disaggregation Data'!$K$315:$K$616,MATCH(RIGHT(X557,255),RIGHT('Disaggregation Data'!$J$315:$J$616,255),0))=0,"",INDEX('Disaggregation Data'!$K$315:$K$616,MATCH(RIGHT(X557,255),RIGHT('Disaggregation Data'!J$315:$J$616,255),0))),"")</f>
        <v/>
      </c>
      <c r="F557" s="525" t="str">
        <f t="array" ref="F557">IFERROR(IF(INDEX('Disaggregation Data'!$L$315:$L$616,MATCH(RIGHT(X557,255),RIGHT('Disaggregation Data'!$J$315:$J$616,255),0))=0,"",INDEX('Disaggregation Data'!$L$315:$L$616,MATCH(RIGHT(X557,255),RIGHT('Disaggregation Data'!J$315:$J$616,255),0))),"")</f>
        <v/>
      </c>
      <c r="G557" s="526" t="str">
        <f t="array" ref="G557">IFERROR(IF(INDEX('Disaggregation Data'!$M$315:$M$616,MATCH(RIGHT(X557,255),RIGHT('Disaggregation Data'!$J$315:$J$616,255),0))=0,(E557/F557)*100,INDEX('Disaggregation Data'!$M$315:$M$616,MATCH(RIGHT(X557,255),RIGHT('Disaggregation Data'!J$315:$J$616,255),0))),"")</f>
        <v/>
      </c>
      <c r="H557" s="425" t="str">
        <f t="array" ref="H557">IFERROR(IF(INDEX('Disaggregation Data'!$N$315:$N$616,MATCH(RIGHT(X557,255),RIGHT('Disaggregation Data'!$J$315:$J$616,255),0))=0,"",INDEX('Disaggregation Data'!$N$315:$N$616,MATCH(RIGHT(X557,255),RIGHT('Disaggregation Data'!J$315:$J$616,255),0))),"")</f>
        <v/>
      </c>
      <c r="I557" s="527"/>
      <c r="J557" s="527"/>
      <c r="K557" s="527"/>
      <c r="L557" s="527"/>
      <c r="M557" s="527"/>
      <c r="N557" s="527"/>
      <c r="O557" s="527"/>
      <c r="P557" s="527"/>
      <c r="Q557" s="527"/>
      <c r="R557" s="527"/>
      <c r="S557" s="527"/>
      <c r="T557" s="527"/>
      <c r="U557" s="425" t="str">
        <f t="array" ref="U557">IFERROR(IF(INDEX('Disaggregation Data'!$O$315:$O$616,MATCH(RIGHT(X557,255),RIGHT('Disaggregation Data'!$J$315:$J$616,255),0))=0,"",INDEX('Disaggregation Data'!$O$315:$O$616,MATCH(RIGHT(X557,255),RIGHT('Disaggregation Data'!J$315:$J$616,255),0))),"")</f>
        <v/>
      </c>
      <c r="V557" s="459" t="str">
        <f t="array" ref="V557">IFERROR(IF(INDEX('Disaggregation Data'!$P$315:$P$616,MATCH(RIGHT(X557,255),RIGHT('Disaggregation Data'!$J$315:$J$616,255),0))=0,"",INDEX('Disaggregation Data'!$P$315:$P$616,MATCH(RIGHT(X557,255),RIGHT('Disaggregation Data'!J$315:$J$616,255),0))),"")</f>
        <v/>
      </c>
      <c r="W557" s="521"/>
      <c r="X557" s="521" t="str">
        <f t="shared" si="36"/>
        <v/>
      </c>
      <c r="Y557" s="521">
        <f t="shared" si="37"/>
        <v>190</v>
      </c>
      <c r="Z557" s="521" t="str">
        <f t="shared" si="38"/>
        <v/>
      </c>
      <c r="AA557" s="521" t="b">
        <f t="shared" si="39"/>
        <v>0</v>
      </c>
      <c r="AB557" s="521" t="s">
        <v>2073</v>
      </c>
      <c r="AC557" s="521" t="str">
        <f t="array" ref="AC557">IFERROR(IF(INDEX('Disaggregation Records'!$G$95:$G$183,MATCH(RIGHT(Z557,255),RIGHT('Disaggregation Records'!$D$95:$D$183,255),0))=0,"",INDEX('Disaggregation Records'!$G$95:$G$183,MATCH(RIGHT(Z557,255),RIGHT('Disaggregation Records'!$D$95:$D$183,255),0))),"")</f>
        <v/>
      </c>
      <c r="AD557" s="521" t="s">
        <v>796</v>
      </c>
      <c r="AE557" s="184"/>
      <c r="AF557" s="523"/>
      <c r="AG557" s="523"/>
    </row>
    <row r="558" spans="1:33" ht="37.5" customHeight="1" x14ac:dyDescent="0.25">
      <c r="A558" s="465">
        <v>24</v>
      </c>
      <c r="B558" s="517" t="str">
        <f>IFERROR(VLOOKUP(A558,'Coverage Indicators - Section D'!$A$10:$Y$42,25,FALSE),"")</f>
        <v/>
      </c>
      <c r="C558" s="518" t="str">
        <f t="array" ref="C558">IFERROR(IF(INDEX('Disaggregation Records'!$E$95:$E$183,MATCH(RIGHT(Z558,255),RIGHT('Disaggregation Records'!$D$95:$D$183,255),0))=0,"",INDEX('Disaggregation Records'!$E$95:$E$183,MATCH(RIGHT(Z558,255),RIGHT('Disaggregation Records'!$D$95:$D$183,255),0))),"")</f>
        <v/>
      </c>
      <c r="D558" s="518" t="str">
        <f t="array" ref="D558">IFERROR(IF(INDEX('Disaggregation Records'!$F$95:$F$183,MATCH(RIGHT(Z558,255),RIGHT('Disaggregation Records'!$D$95:$D$183,255),0))=0,"",INDEX('Disaggregation Records'!$F$95:$F$183,MATCH(RIGHT(Z558,255),RIGHT('Disaggregation Records'!$D$95:$D$183,255),0))),"")</f>
        <v/>
      </c>
      <c r="E558" s="524" t="str">
        <f t="array" ref="E558">IFERROR(IF(INDEX('Disaggregation Data'!$K$315:$K$616,MATCH(RIGHT(X558,255),RIGHT('Disaggregation Data'!$J$315:$J$616,255),0))=0,"",INDEX('Disaggregation Data'!$K$315:$K$616,MATCH(RIGHT(X558,255),RIGHT('Disaggregation Data'!J$315:$J$616,255),0))),"")</f>
        <v/>
      </c>
      <c r="F558" s="525" t="str">
        <f t="array" ref="F558">IFERROR(IF(INDEX('Disaggregation Data'!$L$315:$L$616,MATCH(RIGHT(X558,255),RIGHT('Disaggregation Data'!$J$315:$J$616,255),0))=0,"",INDEX('Disaggregation Data'!$L$315:$L$616,MATCH(RIGHT(X558,255),RIGHT('Disaggregation Data'!J$315:$J$616,255),0))),"")</f>
        <v/>
      </c>
      <c r="G558" s="526" t="str">
        <f t="array" ref="G558">IFERROR(IF(INDEX('Disaggregation Data'!$M$315:$M$616,MATCH(RIGHT(X558,255),RIGHT('Disaggregation Data'!$J$315:$J$616,255),0))=0,(E558/F558)*100,INDEX('Disaggregation Data'!$M$315:$M$616,MATCH(RIGHT(X558,255),RIGHT('Disaggregation Data'!J$315:$J$616,255),0))),"")</f>
        <v/>
      </c>
      <c r="H558" s="425" t="str">
        <f t="array" ref="H558">IFERROR(IF(INDEX('Disaggregation Data'!$N$315:$N$616,MATCH(RIGHT(X558,255),RIGHT('Disaggregation Data'!$J$315:$J$616,255),0))=0,"",INDEX('Disaggregation Data'!$N$315:$N$616,MATCH(RIGHT(X558,255),RIGHT('Disaggregation Data'!J$315:$J$616,255),0))),"")</f>
        <v/>
      </c>
      <c r="I558" s="527"/>
      <c r="J558" s="527"/>
      <c r="K558" s="527"/>
      <c r="L558" s="527"/>
      <c r="M558" s="527"/>
      <c r="N558" s="527"/>
      <c r="O558" s="527"/>
      <c r="P558" s="527"/>
      <c r="Q558" s="527"/>
      <c r="R558" s="527"/>
      <c r="S558" s="527"/>
      <c r="T558" s="527"/>
      <c r="U558" s="425" t="str">
        <f t="array" ref="U558">IFERROR(IF(INDEX('Disaggregation Data'!$O$315:$O$616,MATCH(RIGHT(X558,255),RIGHT('Disaggregation Data'!$J$315:$J$616,255),0))=0,"",INDEX('Disaggregation Data'!$O$315:$O$616,MATCH(RIGHT(X558,255),RIGHT('Disaggregation Data'!J$315:$J$616,255),0))),"")</f>
        <v/>
      </c>
      <c r="V558" s="459" t="str">
        <f t="array" ref="V558">IFERROR(IF(INDEX('Disaggregation Data'!$P$315:$P$616,MATCH(RIGHT(X558,255),RIGHT('Disaggregation Data'!$J$315:$J$616,255),0))=0,"",INDEX('Disaggregation Data'!$P$315:$P$616,MATCH(RIGHT(X558,255),RIGHT('Disaggregation Data'!J$315:$J$616,255),0))),"")</f>
        <v/>
      </c>
      <c r="W558" s="521"/>
      <c r="X558" s="521" t="str">
        <f t="shared" si="36"/>
        <v/>
      </c>
      <c r="Y558" s="521">
        <f t="shared" si="37"/>
        <v>191</v>
      </c>
      <c r="Z558" s="521" t="str">
        <f t="shared" si="38"/>
        <v/>
      </c>
      <c r="AA558" s="521" t="b">
        <f t="shared" si="39"/>
        <v>0</v>
      </c>
      <c r="AB558" s="521" t="s">
        <v>2074</v>
      </c>
      <c r="AC558" s="521" t="str">
        <f t="array" ref="AC558">IFERROR(IF(INDEX('Disaggregation Records'!$G$95:$G$183,MATCH(RIGHT(Z558,255),RIGHT('Disaggregation Records'!$D$95:$D$183,255),0))=0,"",INDEX('Disaggregation Records'!$G$95:$G$183,MATCH(RIGHT(Z558,255),RIGHT('Disaggregation Records'!$D$95:$D$183,255),0))),"")</f>
        <v/>
      </c>
      <c r="AD558" s="521" t="s">
        <v>796</v>
      </c>
      <c r="AE558" s="184"/>
      <c r="AF558" s="523"/>
      <c r="AG558" s="523"/>
    </row>
    <row r="559" spans="1:33" ht="37.5" customHeight="1" x14ac:dyDescent="0.25">
      <c r="A559" s="465">
        <v>24</v>
      </c>
      <c r="B559" s="517" t="str">
        <f>IFERROR(VLOOKUP(A559,'Coverage Indicators - Section D'!$A$10:$Y$42,25,FALSE),"")</f>
        <v/>
      </c>
      <c r="C559" s="518" t="str">
        <f t="array" ref="C559">IFERROR(IF(INDEX('Disaggregation Records'!$E$95:$E$183,MATCH(RIGHT(Z559,255),RIGHT('Disaggregation Records'!$D$95:$D$183,255),0))=0,"",INDEX('Disaggregation Records'!$E$95:$E$183,MATCH(RIGHT(Z559,255),RIGHT('Disaggregation Records'!$D$95:$D$183,255),0))),"")</f>
        <v/>
      </c>
      <c r="D559" s="518" t="str">
        <f t="array" ref="D559">IFERROR(IF(INDEX('Disaggregation Records'!$F$95:$F$183,MATCH(RIGHT(Z559,255),RIGHT('Disaggregation Records'!$D$95:$D$183,255),0))=0,"",INDEX('Disaggregation Records'!$F$95:$F$183,MATCH(RIGHT(Z559,255),RIGHT('Disaggregation Records'!$D$95:$D$183,255),0))),"")</f>
        <v/>
      </c>
      <c r="E559" s="524" t="str">
        <f t="array" ref="E559">IFERROR(IF(INDEX('Disaggregation Data'!$K$315:$K$616,MATCH(RIGHT(X559,255),RIGHT('Disaggregation Data'!$J$315:$J$616,255),0))=0,"",INDEX('Disaggregation Data'!$K$315:$K$616,MATCH(RIGHT(X559,255),RIGHT('Disaggregation Data'!J$315:$J$616,255),0))),"")</f>
        <v/>
      </c>
      <c r="F559" s="525" t="str">
        <f t="array" ref="F559">IFERROR(IF(INDEX('Disaggregation Data'!$L$315:$L$616,MATCH(RIGHT(X559,255),RIGHT('Disaggregation Data'!$J$315:$J$616,255),0))=0,"",INDEX('Disaggregation Data'!$L$315:$L$616,MATCH(RIGHT(X559,255),RIGHT('Disaggregation Data'!J$315:$J$616,255),0))),"")</f>
        <v/>
      </c>
      <c r="G559" s="526" t="str">
        <f t="array" ref="G559">IFERROR(IF(INDEX('Disaggregation Data'!$M$315:$M$616,MATCH(RIGHT(X559,255),RIGHT('Disaggregation Data'!$J$315:$J$616,255),0))=0,(E559/F559)*100,INDEX('Disaggregation Data'!$M$315:$M$616,MATCH(RIGHT(X559,255),RIGHT('Disaggregation Data'!J$315:$J$616,255),0))),"")</f>
        <v/>
      </c>
      <c r="H559" s="425" t="str">
        <f t="array" ref="H559">IFERROR(IF(INDEX('Disaggregation Data'!$N$315:$N$616,MATCH(RIGHT(X559,255),RIGHT('Disaggregation Data'!$J$315:$J$616,255),0))=0,"",INDEX('Disaggregation Data'!$N$315:$N$616,MATCH(RIGHT(X559,255),RIGHT('Disaggregation Data'!J$315:$J$616,255),0))),"")</f>
        <v/>
      </c>
      <c r="I559" s="527"/>
      <c r="J559" s="527"/>
      <c r="K559" s="527"/>
      <c r="L559" s="527"/>
      <c r="M559" s="527"/>
      <c r="N559" s="527"/>
      <c r="O559" s="527"/>
      <c r="P559" s="527"/>
      <c r="Q559" s="527"/>
      <c r="R559" s="527"/>
      <c r="S559" s="527"/>
      <c r="T559" s="527"/>
      <c r="U559" s="425" t="str">
        <f t="array" ref="U559">IFERROR(IF(INDEX('Disaggregation Data'!$O$315:$O$616,MATCH(RIGHT(X559,255),RIGHT('Disaggregation Data'!$J$315:$J$616,255),0))=0,"",INDEX('Disaggregation Data'!$O$315:$O$616,MATCH(RIGHT(X559,255),RIGHT('Disaggregation Data'!J$315:$J$616,255),0))),"")</f>
        <v/>
      </c>
      <c r="V559" s="459" t="str">
        <f t="array" ref="V559">IFERROR(IF(INDEX('Disaggregation Data'!$P$315:$P$616,MATCH(RIGHT(X559,255),RIGHT('Disaggregation Data'!$J$315:$J$616,255),0))=0,"",INDEX('Disaggregation Data'!$P$315:$P$616,MATCH(RIGHT(X559,255),RIGHT('Disaggregation Data'!J$315:$J$616,255),0))),"")</f>
        <v/>
      </c>
      <c r="W559" s="521"/>
      <c r="X559" s="521" t="str">
        <f t="shared" si="36"/>
        <v/>
      </c>
      <c r="Y559" s="521">
        <f t="shared" si="37"/>
        <v>192</v>
      </c>
      <c r="Z559" s="521" t="str">
        <f t="shared" si="38"/>
        <v/>
      </c>
      <c r="AA559" s="521" t="b">
        <f t="shared" si="39"/>
        <v>0</v>
      </c>
      <c r="AB559" s="521" t="s">
        <v>2075</v>
      </c>
      <c r="AC559" s="521" t="str">
        <f t="array" ref="AC559">IFERROR(IF(INDEX('Disaggregation Records'!$G$95:$G$183,MATCH(RIGHT(Z559,255),RIGHT('Disaggregation Records'!$D$95:$D$183,255),0))=0,"",INDEX('Disaggregation Records'!$G$95:$G$183,MATCH(RIGHT(Z559,255),RIGHT('Disaggregation Records'!$D$95:$D$183,255),0))),"")</f>
        <v/>
      </c>
      <c r="AD559" s="521" t="s">
        <v>796</v>
      </c>
      <c r="AE559" s="184"/>
      <c r="AF559" s="523"/>
      <c r="AG559" s="523"/>
    </row>
    <row r="560" spans="1:33" ht="37.5" customHeight="1" x14ac:dyDescent="0.25">
      <c r="A560" s="465">
        <v>24</v>
      </c>
      <c r="B560" s="517" t="str">
        <f>IFERROR(VLOOKUP(A560,'Coverage Indicators - Section D'!$A$10:$Y$42,25,FALSE),"")</f>
        <v/>
      </c>
      <c r="C560" s="518" t="str">
        <f t="array" ref="C560">IFERROR(IF(INDEX('Disaggregation Records'!$E$95:$E$183,MATCH(RIGHT(Z560,255),RIGHT('Disaggregation Records'!$D$95:$D$183,255),0))=0,"",INDEX('Disaggregation Records'!$E$95:$E$183,MATCH(RIGHT(Z560,255),RIGHT('Disaggregation Records'!$D$95:$D$183,255),0))),"")</f>
        <v/>
      </c>
      <c r="D560" s="518" t="str">
        <f t="array" ref="D560">IFERROR(IF(INDEX('Disaggregation Records'!$F$95:$F$183,MATCH(RIGHT(Z560,255),RIGHT('Disaggregation Records'!$D$95:$D$183,255),0))=0,"",INDEX('Disaggregation Records'!$F$95:$F$183,MATCH(RIGHT(Z560,255),RIGHT('Disaggregation Records'!$D$95:$D$183,255),0))),"")</f>
        <v/>
      </c>
      <c r="E560" s="524" t="str">
        <f t="array" ref="E560">IFERROR(IF(INDEX('Disaggregation Data'!$K$315:$K$616,MATCH(RIGHT(X560,255),RIGHT('Disaggregation Data'!$J$315:$J$616,255),0))=0,"",INDEX('Disaggregation Data'!$K$315:$K$616,MATCH(RIGHT(X560,255),RIGHT('Disaggregation Data'!J$315:$J$616,255),0))),"")</f>
        <v/>
      </c>
      <c r="F560" s="525" t="str">
        <f t="array" ref="F560">IFERROR(IF(INDEX('Disaggregation Data'!$L$315:$L$616,MATCH(RIGHT(X560,255),RIGHT('Disaggregation Data'!$J$315:$J$616,255),0))=0,"",INDEX('Disaggregation Data'!$L$315:$L$616,MATCH(RIGHT(X560,255),RIGHT('Disaggregation Data'!J$315:$J$616,255),0))),"")</f>
        <v/>
      </c>
      <c r="G560" s="526" t="str">
        <f t="array" ref="G560">IFERROR(IF(INDEX('Disaggregation Data'!$M$315:$M$616,MATCH(RIGHT(X560,255),RIGHT('Disaggregation Data'!$J$315:$J$616,255),0))=0,(E560/F560)*100,INDEX('Disaggregation Data'!$M$315:$M$616,MATCH(RIGHT(X560,255),RIGHT('Disaggregation Data'!J$315:$J$616,255),0))),"")</f>
        <v/>
      </c>
      <c r="H560" s="425" t="str">
        <f t="array" ref="H560">IFERROR(IF(INDEX('Disaggregation Data'!$N$315:$N$616,MATCH(RIGHT(X560,255),RIGHT('Disaggregation Data'!$J$315:$J$616,255),0))=0,"",INDEX('Disaggregation Data'!$N$315:$N$616,MATCH(RIGHT(X560,255),RIGHT('Disaggregation Data'!J$315:$J$616,255),0))),"")</f>
        <v/>
      </c>
      <c r="I560" s="527"/>
      <c r="J560" s="527"/>
      <c r="K560" s="527"/>
      <c r="L560" s="527"/>
      <c r="M560" s="527"/>
      <c r="N560" s="527"/>
      <c r="O560" s="527"/>
      <c r="P560" s="527"/>
      <c r="Q560" s="527"/>
      <c r="R560" s="527"/>
      <c r="S560" s="527"/>
      <c r="T560" s="527"/>
      <c r="U560" s="425" t="str">
        <f t="array" ref="U560">IFERROR(IF(INDEX('Disaggregation Data'!$O$315:$O$616,MATCH(RIGHT(X560,255),RIGHT('Disaggregation Data'!$J$315:$J$616,255),0))=0,"",INDEX('Disaggregation Data'!$O$315:$O$616,MATCH(RIGHT(X560,255),RIGHT('Disaggregation Data'!J$315:$J$616,255),0))),"")</f>
        <v/>
      </c>
      <c r="V560" s="459" t="str">
        <f t="array" ref="V560">IFERROR(IF(INDEX('Disaggregation Data'!$P$315:$P$616,MATCH(RIGHT(X560,255),RIGHT('Disaggregation Data'!$J$315:$J$616,255),0))=0,"",INDEX('Disaggregation Data'!$P$315:$P$616,MATCH(RIGHT(X560,255),RIGHT('Disaggregation Data'!J$315:$J$616,255),0))),"")</f>
        <v/>
      </c>
      <c r="W560" s="521"/>
      <c r="X560" s="521" t="str">
        <f t="shared" si="36"/>
        <v/>
      </c>
      <c r="Y560" s="521">
        <f t="shared" si="37"/>
        <v>193</v>
      </c>
      <c r="Z560" s="521" t="str">
        <f t="shared" si="38"/>
        <v/>
      </c>
      <c r="AA560" s="521" t="b">
        <f t="shared" si="39"/>
        <v>0</v>
      </c>
      <c r="AB560" s="521" t="s">
        <v>2076</v>
      </c>
      <c r="AC560" s="521" t="str">
        <f t="array" ref="AC560">IFERROR(IF(INDEX('Disaggregation Records'!$G$95:$G$183,MATCH(RIGHT(Z560,255),RIGHT('Disaggregation Records'!$D$95:$D$183,255),0))=0,"",INDEX('Disaggregation Records'!$G$95:$G$183,MATCH(RIGHT(Z560,255),RIGHT('Disaggregation Records'!$D$95:$D$183,255),0))),"")</f>
        <v/>
      </c>
      <c r="AD560" s="521" t="s">
        <v>796</v>
      </c>
      <c r="AE560" s="184"/>
      <c r="AF560" s="523"/>
      <c r="AG560" s="523"/>
    </row>
    <row r="561" spans="1:33" ht="37.5" customHeight="1" x14ac:dyDescent="0.25">
      <c r="A561" s="465">
        <v>24</v>
      </c>
      <c r="B561" s="517" t="str">
        <f>IFERROR(VLOOKUP(A561,'Coverage Indicators - Section D'!$A$10:$Y$42,25,FALSE),"")</f>
        <v/>
      </c>
      <c r="C561" s="518" t="str">
        <f t="array" ref="C561">IFERROR(IF(INDEX('Disaggregation Records'!$E$95:$E$183,MATCH(RIGHT(Z561,255),RIGHT('Disaggregation Records'!$D$95:$D$183,255),0))=0,"",INDEX('Disaggregation Records'!$E$95:$E$183,MATCH(RIGHT(Z561,255),RIGHT('Disaggregation Records'!$D$95:$D$183,255),0))),"")</f>
        <v/>
      </c>
      <c r="D561" s="518" t="str">
        <f t="array" ref="D561">IFERROR(IF(INDEX('Disaggregation Records'!$F$95:$F$183,MATCH(RIGHT(Z561,255),RIGHT('Disaggregation Records'!$D$95:$D$183,255),0))=0,"",INDEX('Disaggregation Records'!$F$95:$F$183,MATCH(RIGHT(Z561,255),RIGHT('Disaggregation Records'!$D$95:$D$183,255),0))),"")</f>
        <v/>
      </c>
      <c r="E561" s="524" t="str">
        <f t="array" ref="E561">IFERROR(IF(INDEX('Disaggregation Data'!$K$315:$K$616,MATCH(RIGHT(X561,255),RIGHT('Disaggregation Data'!$J$315:$J$616,255),0))=0,"",INDEX('Disaggregation Data'!$K$315:$K$616,MATCH(RIGHT(X561,255),RIGHT('Disaggregation Data'!J$315:$J$616,255),0))),"")</f>
        <v/>
      </c>
      <c r="F561" s="525" t="str">
        <f t="array" ref="F561">IFERROR(IF(INDEX('Disaggregation Data'!$L$315:$L$616,MATCH(RIGHT(X561,255),RIGHT('Disaggregation Data'!$J$315:$J$616,255),0))=0,"",INDEX('Disaggregation Data'!$L$315:$L$616,MATCH(RIGHT(X561,255),RIGHT('Disaggregation Data'!J$315:$J$616,255),0))),"")</f>
        <v/>
      </c>
      <c r="G561" s="526" t="str">
        <f t="array" ref="G561">IFERROR(IF(INDEX('Disaggregation Data'!$M$315:$M$616,MATCH(RIGHT(X561,255),RIGHT('Disaggregation Data'!$J$315:$J$616,255),0))=0,(E561/F561)*100,INDEX('Disaggregation Data'!$M$315:$M$616,MATCH(RIGHT(X561,255),RIGHT('Disaggregation Data'!J$315:$J$616,255),0))),"")</f>
        <v/>
      </c>
      <c r="H561" s="425" t="str">
        <f t="array" ref="H561">IFERROR(IF(INDEX('Disaggregation Data'!$N$315:$N$616,MATCH(RIGHT(X561,255),RIGHT('Disaggregation Data'!$J$315:$J$616,255),0))=0,"",INDEX('Disaggregation Data'!$N$315:$N$616,MATCH(RIGHT(X561,255),RIGHT('Disaggregation Data'!J$315:$J$616,255),0))),"")</f>
        <v/>
      </c>
      <c r="I561" s="527"/>
      <c r="J561" s="527"/>
      <c r="K561" s="527"/>
      <c r="L561" s="527"/>
      <c r="M561" s="527"/>
      <c r="N561" s="527"/>
      <c r="O561" s="527"/>
      <c r="P561" s="527"/>
      <c r="Q561" s="527"/>
      <c r="R561" s="527"/>
      <c r="S561" s="527"/>
      <c r="T561" s="527"/>
      <c r="U561" s="425" t="str">
        <f t="array" ref="U561">IFERROR(IF(INDEX('Disaggregation Data'!$O$315:$O$616,MATCH(RIGHT(X561,255),RIGHT('Disaggregation Data'!$J$315:$J$616,255),0))=0,"",INDEX('Disaggregation Data'!$O$315:$O$616,MATCH(RIGHT(X561,255),RIGHT('Disaggregation Data'!J$315:$J$616,255),0))),"")</f>
        <v/>
      </c>
      <c r="V561" s="459" t="str">
        <f t="array" ref="V561">IFERROR(IF(INDEX('Disaggregation Data'!$P$315:$P$616,MATCH(RIGHT(X561,255),RIGHT('Disaggregation Data'!$J$315:$J$616,255),0))=0,"",INDEX('Disaggregation Data'!$P$315:$P$616,MATCH(RIGHT(X561,255),RIGHT('Disaggregation Data'!J$315:$J$616,255),0))),"")</f>
        <v/>
      </c>
      <c r="W561" s="521"/>
      <c r="X561" s="521" t="str">
        <f t="shared" si="36"/>
        <v/>
      </c>
      <c r="Y561" s="521">
        <f t="shared" si="37"/>
        <v>194</v>
      </c>
      <c r="Z561" s="521" t="str">
        <f t="shared" si="38"/>
        <v/>
      </c>
      <c r="AA561" s="521" t="b">
        <f t="shared" si="39"/>
        <v>0</v>
      </c>
      <c r="AB561" s="521" t="s">
        <v>2077</v>
      </c>
      <c r="AC561" s="521" t="str">
        <f t="array" ref="AC561">IFERROR(IF(INDEX('Disaggregation Records'!$G$95:$G$183,MATCH(RIGHT(Z561,255),RIGHT('Disaggregation Records'!$D$95:$D$183,255),0))=0,"",INDEX('Disaggregation Records'!$G$95:$G$183,MATCH(RIGHT(Z561,255),RIGHT('Disaggregation Records'!$D$95:$D$183,255),0))),"")</f>
        <v/>
      </c>
      <c r="AD561" s="521" t="s">
        <v>796</v>
      </c>
      <c r="AE561" s="184"/>
      <c r="AF561" s="523"/>
      <c r="AG561" s="523"/>
    </row>
    <row r="562" spans="1:33" ht="37.5" customHeight="1" x14ac:dyDescent="0.25">
      <c r="A562" s="465">
        <v>24</v>
      </c>
      <c r="B562" s="517" t="str">
        <f>IFERROR(VLOOKUP(A562,'Coverage Indicators - Section D'!$A$10:$Y$42,25,FALSE),"")</f>
        <v/>
      </c>
      <c r="C562" s="518" t="str">
        <f t="array" ref="C562">IFERROR(IF(INDEX('Disaggregation Records'!$E$95:$E$183,MATCH(RIGHT(Z562,255),RIGHT('Disaggregation Records'!$D$95:$D$183,255),0))=0,"",INDEX('Disaggregation Records'!$E$95:$E$183,MATCH(RIGHT(Z562,255),RIGHT('Disaggregation Records'!$D$95:$D$183,255),0))),"")</f>
        <v/>
      </c>
      <c r="D562" s="518" t="str">
        <f t="array" ref="D562">IFERROR(IF(INDEX('Disaggregation Records'!$F$95:$F$183,MATCH(RIGHT(Z562,255),RIGHT('Disaggregation Records'!$D$95:$D$183,255),0))=0,"",INDEX('Disaggregation Records'!$F$95:$F$183,MATCH(RIGHT(Z562,255),RIGHT('Disaggregation Records'!$D$95:$D$183,255),0))),"")</f>
        <v/>
      </c>
      <c r="E562" s="524" t="str">
        <f t="array" ref="E562">IFERROR(IF(INDEX('Disaggregation Data'!$K$315:$K$616,MATCH(RIGHT(X562,255),RIGHT('Disaggregation Data'!$J$315:$J$616,255),0))=0,"",INDEX('Disaggregation Data'!$K$315:$K$616,MATCH(RIGHT(X562,255),RIGHT('Disaggregation Data'!J$315:$J$616,255),0))),"")</f>
        <v/>
      </c>
      <c r="F562" s="525" t="str">
        <f t="array" ref="F562">IFERROR(IF(INDEX('Disaggregation Data'!$L$315:$L$616,MATCH(RIGHT(X562,255),RIGHT('Disaggregation Data'!$J$315:$J$616,255),0))=0,"",INDEX('Disaggregation Data'!$L$315:$L$616,MATCH(RIGHT(X562,255),RIGHT('Disaggregation Data'!J$315:$J$616,255),0))),"")</f>
        <v/>
      </c>
      <c r="G562" s="526" t="str">
        <f t="array" ref="G562">IFERROR(IF(INDEX('Disaggregation Data'!$M$315:$M$616,MATCH(RIGHT(X562,255),RIGHT('Disaggregation Data'!$J$315:$J$616,255),0))=0,(E562/F562)*100,INDEX('Disaggregation Data'!$M$315:$M$616,MATCH(RIGHT(X562,255),RIGHT('Disaggregation Data'!J$315:$J$616,255),0))),"")</f>
        <v/>
      </c>
      <c r="H562" s="425" t="str">
        <f t="array" ref="H562">IFERROR(IF(INDEX('Disaggregation Data'!$N$315:$N$616,MATCH(RIGHT(X562,255),RIGHT('Disaggregation Data'!$J$315:$J$616,255),0))=0,"",INDEX('Disaggregation Data'!$N$315:$N$616,MATCH(RIGHT(X562,255),RIGHT('Disaggregation Data'!J$315:$J$616,255),0))),"")</f>
        <v/>
      </c>
      <c r="I562" s="527"/>
      <c r="J562" s="527"/>
      <c r="K562" s="527"/>
      <c r="L562" s="527"/>
      <c r="M562" s="527"/>
      <c r="N562" s="527"/>
      <c r="O562" s="527"/>
      <c r="P562" s="527"/>
      <c r="Q562" s="527"/>
      <c r="R562" s="527"/>
      <c r="S562" s="527"/>
      <c r="T562" s="527"/>
      <c r="U562" s="425" t="str">
        <f t="array" ref="U562">IFERROR(IF(INDEX('Disaggregation Data'!$O$315:$O$616,MATCH(RIGHT(X562,255),RIGHT('Disaggregation Data'!$J$315:$J$616,255),0))=0,"",INDEX('Disaggregation Data'!$O$315:$O$616,MATCH(RIGHT(X562,255),RIGHT('Disaggregation Data'!J$315:$J$616,255),0))),"")</f>
        <v/>
      </c>
      <c r="V562" s="459" t="str">
        <f t="array" ref="V562">IFERROR(IF(INDEX('Disaggregation Data'!$P$315:$P$616,MATCH(RIGHT(X562,255),RIGHT('Disaggregation Data'!$J$315:$J$616,255),0))=0,"",INDEX('Disaggregation Data'!$P$315:$P$616,MATCH(RIGHT(X562,255),RIGHT('Disaggregation Data'!J$315:$J$616,255),0))),"")</f>
        <v/>
      </c>
      <c r="W562" s="521"/>
      <c r="X562" s="521" t="str">
        <f t="shared" si="36"/>
        <v/>
      </c>
      <c r="Y562" s="521">
        <f t="shared" si="37"/>
        <v>195</v>
      </c>
      <c r="Z562" s="521" t="str">
        <f t="shared" si="38"/>
        <v/>
      </c>
      <c r="AA562" s="521" t="b">
        <f t="shared" si="39"/>
        <v>0</v>
      </c>
      <c r="AB562" s="521" t="s">
        <v>2078</v>
      </c>
      <c r="AC562" s="521" t="str">
        <f t="array" ref="AC562">IFERROR(IF(INDEX('Disaggregation Records'!$G$95:$G$183,MATCH(RIGHT(Z562,255),RIGHT('Disaggregation Records'!$D$95:$D$183,255),0))=0,"",INDEX('Disaggregation Records'!$G$95:$G$183,MATCH(RIGHT(Z562,255),RIGHT('Disaggregation Records'!$D$95:$D$183,255),0))),"")</f>
        <v/>
      </c>
      <c r="AD562" s="521" t="s">
        <v>796</v>
      </c>
      <c r="AE562" s="184"/>
      <c r="AF562" s="523"/>
      <c r="AG562" s="523"/>
    </row>
    <row r="563" spans="1:33" ht="37.5" customHeight="1" x14ac:dyDescent="0.25">
      <c r="A563" s="465">
        <v>24</v>
      </c>
      <c r="B563" s="517" t="str">
        <f>IFERROR(VLOOKUP(A563,'Coverage Indicators - Section D'!$A$10:$Y$42,25,FALSE),"")</f>
        <v/>
      </c>
      <c r="C563" s="518" t="str">
        <f t="array" ref="C563">IFERROR(IF(INDEX('Disaggregation Records'!$E$95:$E$183,MATCH(RIGHT(Z563,255),RIGHT('Disaggregation Records'!$D$95:$D$183,255),0))=0,"",INDEX('Disaggregation Records'!$E$95:$E$183,MATCH(RIGHT(Z563,255),RIGHT('Disaggregation Records'!$D$95:$D$183,255),0))),"")</f>
        <v/>
      </c>
      <c r="D563" s="518" t="str">
        <f t="array" ref="D563">IFERROR(IF(INDEX('Disaggregation Records'!$F$95:$F$183,MATCH(RIGHT(Z563,255),RIGHT('Disaggregation Records'!$D$95:$D$183,255),0))=0,"",INDEX('Disaggregation Records'!$F$95:$F$183,MATCH(RIGHT(Z563,255),RIGHT('Disaggregation Records'!$D$95:$D$183,255),0))),"")</f>
        <v/>
      </c>
      <c r="E563" s="524" t="str">
        <f t="array" ref="E563">IFERROR(IF(INDEX('Disaggregation Data'!$K$315:$K$616,MATCH(RIGHT(X563,255),RIGHT('Disaggregation Data'!$J$315:$J$616,255),0))=0,"",INDEX('Disaggregation Data'!$K$315:$K$616,MATCH(RIGHT(X563,255),RIGHT('Disaggregation Data'!J$315:$J$616,255),0))),"")</f>
        <v/>
      </c>
      <c r="F563" s="525" t="str">
        <f t="array" ref="F563">IFERROR(IF(INDEX('Disaggregation Data'!$L$315:$L$616,MATCH(RIGHT(X563,255),RIGHT('Disaggregation Data'!$J$315:$J$616,255),0))=0,"",INDEX('Disaggregation Data'!$L$315:$L$616,MATCH(RIGHT(X563,255),RIGHT('Disaggregation Data'!J$315:$J$616,255),0))),"")</f>
        <v/>
      </c>
      <c r="G563" s="526" t="str">
        <f t="array" ref="G563">IFERROR(IF(INDEX('Disaggregation Data'!$M$315:$M$616,MATCH(RIGHT(X563,255),RIGHT('Disaggregation Data'!$J$315:$J$616,255),0))=0,(E563/F563)*100,INDEX('Disaggregation Data'!$M$315:$M$616,MATCH(RIGHT(X563,255),RIGHT('Disaggregation Data'!J$315:$J$616,255),0))),"")</f>
        <v/>
      </c>
      <c r="H563" s="425" t="str">
        <f t="array" ref="H563">IFERROR(IF(INDEX('Disaggregation Data'!$N$315:$N$616,MATCH(RIGHT(X563,255),RIGHT('Disaggregation Data'!$J$315:$J$616,255),0))=0,"",INDEX('Disaggregation Data'!$N$315:$N$616,MATCH(RIGHT(X563,255),RIGHT('Disaggregation Data'!J$315:$J$616,255),0))),"")</f>
        <v/>
      </c>
      <c r="I563" s="527"/>
      <c r="J563" s="527"/>
      <c r="K563" s="527"/>
      <c r="L563" s="527"/>
      <c r="M563" s="527"/>
      <c r="N563" s="527"/>
      <c r="O563" s="527"/>
      <c r="P563" s="527"/>
      <c r="Q563" s="527"/>
      <c r="R563" s="527"/>
      <c r="S563" s="527"/>
      <c r="T563" s="527"/>
      <c r="U563" s="425" t="str">
        <f t="array" ref="U563">IFERROR(IF(INDEX('Disaggregation Data'!$O$315:$O$616,MATCH(RIGHT(X563,255),RIGHT('Disaggregation Data'!$J$315:$J$616,255),0))=0,"",INDEX('Disaggregation Data'!$O$315:$O$616,MATCH(RIGHT(X563,255),RIGHT('Disaggregation Data'!J$315:$J$616,255),0))),"")</f>
        <v/>
      </c>
      <c r="V563" s="459" t="str">
        <f t="array" ref="V563">IFERROR(IF(INDEX('Disaggregation Data'!$P$315:$P$616,MATCH(RIGHT(X563,255),RIGHT('Disaggregation Data'!$J$315:$J$616,255),0))=0,"",INDEX('Disaggregation Data'!$P$315:$P$616,MATCH(RIGHT(X563,255),RIGHT('Disaggregation Data'!J$315:$J$616,255),0))),"")</f>
        <v/>
      </c>
      <c r="W563" s="521"/>
      <c r="X563" s="521" t="str">
        <f t="shared" si="36"/>
        <v/>
      </c>
      <c r="Y563" s="521">
        <f t="shared" si="37"/>
        <v>196</v>
      </c>
      <c r="Z563" s="521" t="str">
        <f t="shared" si="38"/>
        <v/>
      </c>
      <c r="AA563" s="521" t="b">
        <f t="shared" si="39"/>
        <v>0</v>
      </c>
      <c r="AB563" s="521" t="s">
        <v>2079</v>
      </c>
      <c r="AC563" s="521" t="str">
        <f t="array" ref="AC563">IFERROR(IF(INDEX('Disaggregation Records'!$G$95:$G$183,MATCH(RIGHT(Z563,255),RIGHT('Disaggregation Records'!$D$95:$D$183,255),0))=0,"",INDEX('Disaggregation Records'!$G$95:$G$183,MATCH(RIGHT(Z563,255),RIGHT('Disaggregation Records'!$D$95:$D$183,255),0))),"")</f>
        <v/>
      </c>
      <c r="AD563" s="521" t="s">
        <v>796</v>
      </c>
      <c r="AE563" s="184"/>
      <c r="AF563" s="523"/>
      <c r="AG563" s="523"/>
    </row>
    <row r="564" spans="1:33" ht="37.5" customHeight="1" x14ac:dyDescent="0.25">
      <c r="A564" s="465">
        <v>24</v>
      </c>
      <c r="B564" s="517" t="str">
        <f>IFERROR(VLOOKUP(A564,'Coverage Indicators - Section D'!$A$10:$Y$42,25,FALSE),"")</f>
        <v/>
      </c>
      <c r="C564" s="518" t="str">
        <f t="array" ref="C564">IFERROR(IF(INDEX('Disaggregation Records'!$E$95:$E$183,MATCH(RIGHT(Z564,255),RIGHT('Disaggregation Records'!$D$95:$D$183,255),0))=0,"",INDEX('Disaggregation Records'!$E$95:$E$183,MATCH(RIGHT(Z564,255),RIGHT('Disaggregation Records'!$D$95:$D$183,255),0))),"")</f>
        <v/>
      </c>
      <c r="D564" s="518" t="str">
        <f t="array" ref="D564">IFERROR(IF(INDEX('Disaggregation Records'!$F$95:$F$183,MATCH(RIGHT(Z564,255),RIGHT('Disaggregation Records'!$D$95:$D$183,255),0))=0,"",INDEX('Disaggregation Records'!$F$95:$F$183,MATCH(RIGHT(Z564,255),RIGHT('Disaggregation Records'!$D$95:$D$183,255),0))),"")</f>
        <v/>
      </c>
      <c r="E564" s="524" t="str">
        <f t="array" ref="E564">IFERROR(IF(INDEX('Disaggregation Data'!$K$315:$K$616,MATCH(RIGHT(X564,255),RIGHT('Disaggregation Data'!$J$315:$J$616,255),0))=0,"",INDEX('Disaggregation Data'!$K$315:$K$616,MATCH(RIGHT(X564,255),RIGHT('Disaggregation Data'!J$315:$J$616,255),0))),"")</f>
        <v/>
      </c>
      <c r="F564" s="525" t="str">
        <f t="array" ref="F564">IFERROR(IF(INDEX('Disaggregation Data'!$L$315:$L$616,MATCH(RIGHT(X564,255),RIGHT('Disaggregation Data'!$J$315:$J$616,255),0))=0,"",INDEX('Disaggregation Data'!$L$315:$L$616,MATCH(RIGHT(X564,255),RIGHT('Disaggregation Data'!J$315:$J$616,255),0))),"")</f>
        <v/>
      </c>
      <c r="G564" s="526" t="str">
        <f t="array" ref="G564">IFERROR(IF(INDEX('Disaggregation Data'!$M$315:$M$616,MATCH(RIGHT(X564,255),RIGHT('Disaggregation Data'!$J$315:$J$616,255),0))=0,(E564/F564)*100,INDEX('Disaggregation Data'!$M$315:$M$616,MATCH(RIGHT(X564,255),RIGHT('Disaggregation Data'!J$315:$J$616,255),0))),"")</f>
        <v/>
      </c>
      <c r="H564" s="425" t="str">
        <f t="array" ref="H564">IFERROR(IF(INDEX('Disaggregation Data'!$N$315:$N$616,MATCH(RIGHT(X564,255),RIGHT('Disaggregation Data'!$J$315:$J$616,255),0))=0,"",INDEX('Disaggregation Data'!$N$315:$N$616,MATCH(RIGHT(X564,255),RIGHT('Disaggregation Data'!J$315:$J$616,255),0))),"")</f>
        <v/>
      </c>
      <c r="I564" s="527"/>
      <c r="J564" s="527"/>
      <c r="K564" s="527"/>
      <c r="L564" s="527"/>
      <c r="M564" s="527"/>
      <c r="N564" s="527"/>
      <c r="O564" s="527"/>
      <c r="P564" s="527"/>
      <c r="Q564" s="527"/>
      <c r="R564" s="527"/>
      <c r="S564" s="527"/>
      <c r="T564" s="527"/>
      <c r="U564" s="425" t="str">
        <f t="array" ref="U564">IFERROR(IF(INDEX('Disaggregation Data'!$O$315:$O$616,MATCH(RIGHT(X564,255),RIGHT('Disaggregation Data'!$J$315:$J$616,255),0))=0,"",INDEX('Disaggregation Data'!$O$315:$O$616,MATCH(RIGHT(X564,255),RIGHT('Disaggregation Data'!J$315:$J$616,255),0))),"")</f>
        <v/>
      </c>
      <c r="V564" s="459" t="str">
        <f t="array" ref="V564">IFERROR(IF(INDEX('Disaggregation Data'!$P$315:$P$616,MATCH(RIGHT(X564,255),RIGHT('Disaggregation Data'!$J$315:$J$616,255),0))=0,"",INDEX('Disaggregation Data'!$P$315:$P$616,MATCH(RIGHT(X564,255),RIGHT('Disaggregation Data'!J$315:$J$616,255),0))),"")</f>
        <v/>
      </c>
      <c r="W564" s="521"/>
      <c r="X564" s="521" t="str">
        <f t="shared" si="36"/>
        <v/>
      </c>
      <c r="Y564" s="521">
        <f t="shared" si="37"/>
        <v>197</v>
      </c>
      <c r="Z564" s="521" t="str">
        <f t="shared" si="38"/>
        <v/>
      </c>
      <c r="AA564" s="521" t="b">
        <f t="shared" si="39"/>
        <v>0</v>
      </c>
      <c r="AB564" s="521" t="s">
        <v>2080</v>
      </c>
      <c r="AC564" s="521" t="str">
        <f t="array" ref="AC564">IFERROR(IF(INDEX('Disaggregation Records'!$G$95:$G$183,MATCH(RIGHT(Z564,255),RIGHT('Disaggregation Records'!$D$95:$D$183,255),0))=0,"",INDEX('Disaggregation Records'!$G$95:$G$183,MATCH(RIGHT(Z564,255),RIGHT('Disaggregation Records'!$D$95:$D$183,255),0))),"")</f>
        <v/>
      </c>
      <c r="AD564" s="521" t="s">
        <v>796</v>
      </c>
      <c r="AE564" s="184"/>
      <c r="AF564" s="523"/>
      <c r="AG564" s="523"/>
    </row>
    <row r="565" spans="1:33" ht="37.5" customHeight="1" x14ac:dyDescent="0.25">
      <c r="A565" s="465">
        <v>24</v>
      </c>
      <c r="B565" s="517" t="str">
        <f>IFERROR(VLOOKUP(A565,'Coverage Indicators - Section D'!$A$10:$Y$42,25,FALSE),"")</f>
        <v/>
      </c>
      <c r="C565" s="518" t="str">
        <f t="array" ref="C565">IFERROR(IF(INDEX('Disaggregation Records'!$E$95:$E$183,MATCH(RIGHT(Z565,255),RIGHT('Disaggregation Records'!$D$95:$D$183,255),0))=0,"",INDEX('Disaggregation Records'!$E$95:$E$183,MATCH(RIGHT(Z565,255),RIGHT('Disaggregation Records'!$D$95:$D$183,255),0))),"")</f>
        <v/>
      </c>
      <c r="D565" s="518" t="str">
        <f t="array" ref="D565">IFERROR(IF(INDEX('Disaggregation Records'!$F$95:$F$183,MATCH(RIGHT(Z565,255),RIGHT('Disaggregation Records'!$D$95:$D$183,255),0))=0,"",INDEX('Disaggregation Records'!$F$95:$F$183,MATCH(RIGHT(Z565,255),RIGHT('Disaggregation Records'!$D$95:$D$183,255),0))),"")</f>
        <v/>
      </c>
      <c r="E565" s="524" t="str">
        <f t="array" ref="E565">IFERROR(IF(INDEX('Disaggregation Data'!$K$315:$K$616,MATCH(RIGHT(X565,255),RIGHT('Disaggregation Data'!$J$315:$J$616,255),0))=0,"",INDEX('Disaggregation Data'!$K$315:$K$616,MATCH(RIGHT(X565,255),RIGHT('Disaggregation Data'!J$315:$J$616,255),0))),"")</f>
        <v/>
      </c>
      <c r="F565" s="525" t="str">
        <f t="array" ref="F565">IFERROR(IF(INDEX('Disaggregation Data'!$L$315:$L$616,MATCH(RIGHT(X565,255),RIGHT('Disaggregation Data'!$J$315:$J$616,255),0))=0,"",INDEX('Disaggregation Data'!$L$315:$L$616,MATCH(RIGHT(X565,255),RIGHT('Disaggregation Data'!J$315:$J$616,255),0))),"")</f>
        <v/>
      </c>
      <c r="G565" s="526" t="str">
        <f t="array" ref="G565">IFERROR(IF(INDEX('Disaggregation Data'!$M$315:$M$616,MATCH(RIGHT(X565,255),RIGHT('Disaggregation Data'!$J$315:$J$616,255),0))=0,(E565/F565)*100,INDEX('Disaggregation Data'!$M$315:$M$616,MATCH(RIGHT(X565,255),RIGHT('Disaggregation Data'!J$315:$J$616,255),0))),"")</f>
        <v/>
      </c>
      <c r="H565" s="425" t="str">
        <f t="array" ref="H565">IFERROR(IF(INDEX('Disaggregation Data'!$N$315:$N$616,MATCH(RIGHT(X565,255),RIGHT('Disaggregation Data'!$J$315:$J$616,255),0))=0,"",INDEX('Disaggregation Data'!$N$315:$N$616,MATCH(RIGHT(X565,255),RIGHT('Disaggregation Data'!J$315:$J$616,255),0))),"")</f>
        <v/>
      </c>
      <c r="I565" s="527"/>
      <c r="J565" s="527"/>
      <c r="K565" s="527"/>
      <c r="L565" s="527"/>
      <c r="M565" s="527"/>
      <c r="N565" s="527"/>
      <c r="O565" s="527"/>
      <c r="P565" s="527"/>
      <c r="Q565" s="527"/>
      <c r="R565" s="527"/>
      <c r="S565" s="527"/>
      <c r="T565" s="527"/>
      <c r="U565" s="425" t="str">
        <f t="array" ref="U565">IFERROR(IF(INDEX('Disaggregation Data'!$O$315:$O$616,MATCH(RIGHT(X565,255),RIGHT('Disaggregation Data'!$J$315:$J$616,255),0))=0,"",INDEX('Disaggregation Data'!$O$315:$O$616,MATCH(RIGHT(X565,255),RIGHT('Disaggregation Data'!J$315:$J$616,255),0))),"")</f>
        <v/>
      </c>
      <c r="V565" s="459" t="str">
        <f t="array" ref="V565">IFERROR(IF(INDEX('Disaggregation Data'!$P$315:$P$616,MATCH(RIGHT(X565,255),RIGHT('Disaggregation Data'!$J$315:$J$616,255),0))=0,"",INDEX('Disaggregation Data'!$P$315:$P$616,MATCH(RIGHT(X565,255),RIGHT('Disaggregation Data'!J$315:$J$616,255),0))),"")</f>
        <v/>
      </c>
      <c r="W565" s="521"/>
      <c r="X565" s="521" t="str">
        <f t="shared" si="36"/>
        <v/>
      </c>
      <c r="Y565" s="521">
        <f t="shared" si="37"/>
        <v>198</v>
      </c>
      <c r="Z565" s="521" t="str">
        <f t="shared" si="38"/>
        <v/>
      </c>
      <c r="AA565" s="521" t="b">
        <f t="shared" si="39"/>
        <v>0</v>
      </c>
      <c r="AB565" s="521" t="s">
        <v>2081</v>
      </c>
      <c r="AC565" s="521" t="str">
        <f t="array" ref="AC565">IFERROR(IF(INDEX('Disaggregation Records'!$G$95:$G$183,MATCH(RIGHT(Z565,255),RIGHT('Disaggregation Records'!$D$95:$D$183,255),0))=0,"",INDEX('Disaggregation Records'!$G$95:$G$183,MATCH(RIGHT(Z565,255),RIGHT('Disaggregation Records'!$D$95:$D$183,255),0))),"")</f>
        <v/>
      </c>
      <c r="AD565" s="521" t="s">
        <v>796</v>
      </c>
      <c r="AE565" s="184"/>
      <c r="AF565" s="523"/>
      <c r="AG565" s="523"/>
    </row>
    <row r="566" spans="1:33" ht="37.5" customHeight="1" x14ac:dyDescent="0.25">
      <c r="A566" s="465">
        <v>24</v>
      </c>
      <c r="B566" s="517" t="str">
        <f>IFERROR(VLOOKUP(A566,'Coverage Indicators - Section D'!$A$10:$Y$42,25,FALSE),"")</f>
        <v/>
      </c>
      <c r="C566" s="518" t="str">
        <f t="array" ref="C566">IFERROR(IF(INDEX('Disaggregation Records'!$E$95:$E$183,MATCH(RIGHT(Z566,255),RIGHT('Disaggregation Records'!$D$95:$D$183,255),0))=0,"",INDEX('Disaggregation Records'!$E$95:$E$183,MATCH(RIGHT(Z566,255),RIGHT('Disaggregation Records'!$D$95:$D$183,255),0))),"")</f>
        <v/>
      </c>
      <c r="D566" s="518" t="str">
        <f t="array" ref="D566">IFERROR(IF(INDEX('Disaggregation Records'!$F$95:$F$183,MATCH(RIGHT(Z566,255),RIGHT('Disaggregation Records'!$D$95:$D$183,255),0))=0,"",INDEX('Disaggregation Records'!$F$95:$F$183,MATCH(RIGHT(Z566,255),RIGHT('Disaggregation Records'!$D$95:$D$183,255),0))),"")</f>
        <v/>
      </c>
      <c r="E566" s="524" t="str">
        <f t="array" ref="E566">IFERROR(IF(INDEX('Disaggregation Data'!$K$315:$K$616,MATCH(RIGHT(X566,255),RIGHT('Disaggregation Data'!$J$315:$J$616,255),0))=0,"",INDEX('Disaggregation Data'!$K$315:$K$616,MATCH(RIGHT(X566,255),RIGHT('Disaggregation Data'!J$315:$J$616,255),0))),"")</f>
        <v/>
      </c>
      <c r="F566" s="525" t="str">
        <f t="array" ref="F566">IFERROR(IF(INDEX('Disaggregation Data'!$L$315:$L$616,MATCH(RIGHT(X566,255),RIGHT('Disaggregation Data'!$J$315:$J$616,255),0))=0,"",INDEX('Disaggregation Data'!$L$315:$L$616,MATCH(RIGHT(X566,255),RIGHT('Disaggregation Data'!J$315:$J$616,255),0))),"")</f>
        <v/>
      </c>
      <c r="G566" s="526" t="str">
        <f t="array" ref="G566">IFERROR(IF(INDEX('Disaggregation Data'!$M$315:$M$616,MATCH(RIGHT(X566,255),RIGHT('Disaggregation Data'!$J$315:$J$616,255),0))=0,(E566/F566)*100,INDEX('Disaggregation Data'!$M$315:$M$616,MATCH(RIGHT(X566,255),RIGHT('Disaggregation Data'!J$315:$J$616,255),0))),"")</f>
        <v/>
      </c>
      <c r="H566" s="425" t="str">
        <f t="array" ref="H566">IFERROR(IF(INDEX('Disaggregation Data'!$N$315:$N$616,MATCH(RIGHT(X566,255),RIGHT('Disaggregation Data'!$J$315:$J$616,255),0))=0,"",INDEX('Disaggregation Data'!$N$315:$N$616,MATCH(RIGHT(X566,255),RIGHT('Disaggregation Data'!J$315:$J$616,255),0))),"")</f>
        <v/>
      </c>
      <c r="I566" s="527"/>
      <c r="J566" s="527"/>
      <c r="K566" s="527"/>
      <c r="L566" s="527"/>
      <c r="M566" s="527"/>
      <c r="N566" s="527"/>
      <c r="O566" s="527"/>
      <c r="P566" s="527"/>
      <c r="Q566" s="527"/>
      <c r="R566" s="527"/>
      <c r="S566" s="527"/>
      <c r="T566" s="527"/>
      <c r="U566" s="425" t="str">
        <f t="array" ref="U566">IFERROR(IF(INDEX('Disaggregation Data'!$O$315:$O$616,MATCH(RIGHT(X566,255),RIGHT('Disaggregation Data'!$J$315:$J$616,255),0))=0,"",INDEX('Disaggregation Data'!$O$315:$O$616,MATCH(RIGHT(X566,255),RIGHT('Disaggregation Data'!J$315:$J$616,255),0))),"")</f>
        <v/>
      </c>
      <c r="V566" s="459" t="str">
        <f t="array" ref="V566">IFERROR(IF(INDEX('Disaggregation Data'!$P$315:$P$616,MATCH(RIGHT(X566,255),RIGHT('Disaggregation Data'!$J$315:$J$616,255),0))=0,"",INDEX('Disaggregation Data'!$P$315:$P$616,MATCH(RIGHT(X566,255),RIGHT('Disaggregation Data'!J$315:$J$616,255),0))),"")</f>
        <v/>
      </c>
      <c r="W566" s="521"/>
      <c r="X566" s="521" t="str">
        <f t="shared" si="36"/>
        <v/>
      </c>
      <c r="Y566" s="521">
        <f t="shared" si="37"/>
        <v>199</v>
      </c>
      <c r="Z566" s="521" t="str">
        <f t="shared" si="38"/>
        <v/>
      </c>
      <c r="AA566" s="521" t="b">
        <f t="shared" si="39"/>
        <v>0</v>
      </c>
      <c r="AB566" s="521" t="s">
        <v>2082</v>
      </c>
      <c r="AC566" s="521" t="str">
        <f t="array" ref="AC566">IFERROR(IF(INDEX('Disaggregation Records'!$G$95:$G$183,MATCH(RIGHT(Z566,255),RIGHT('Disaggregation Records'!$D$95:$D$183,255),0))=0,"",INDEX('Disaggregation Records'!$G$95:$G$183,MATCH(RIGHT(Z566,255),RIGHT('Disaggregation Records'!$D$95:$D$183,255),0))),"")</f>
        <v/>
      </c>
      <c r="AD566" s="521" t="s">
        <v>796</v>
      </c>
      <c r="AE566" s="184"/>
      <c r="AF566" s="523"/>
      <c r="AG566" s="523"/>
    </row>
    <row r="567" spans="1:33" ht="37.5" customHeight="1" x14ac:dyDescent="0.25">
      <c r="A567" s="465">
        <v>25</v>
      </c>
      <c r="B567" s="517" t="str">
        <f>IFERROR(VLOOKUP(A567,'Coverage Indicators - Section D'!$A$10:$Y$42,25,FALSE),"")</f>
        <v/>
      </c>
      <c r="C567" s="518" t="str">
        <f t="array" ref="C567">IFERROR(IF(INDEX('Disaggregation Records'!$E$95:$E$183,MATCH(RIGHT(Z567,255),RIGHT('Disaggregation Records'!$D$95:$D$183,255),0))=0,"",INDEX('Disaggregation Records'!$E$95:$E$183,MATCH(RIGHT(Z567,255),RIGHT('Disaggregation Records'!$D$95:$D$183,255),0))),"")</f>
        <v/>
      </c>
      <c r="D567" s="518" t="str">
        <f t="array" ref="D567">IFERROR(IF(INDEX('Disaggregation Records'!$F$95:$F$183,MATCH(RIGHT(Z567,255),RIGHT('Disaggregation Records'!$D$95:$D$183,255),0))=0,"",INDEX('Disaggregation Records'!$F$95:$F$183,MATCH(RIGHT(Z567,255),RIGHT('Disaggregation Records'!$D$95:$D$183,255),0))),"")</f>
        <v/>
      </c>
      <c r="E567" s="524" t="str">
        <f t="array" ref="E567">IFERROR(IF(INDEX('Disaggregation Data'!$K$315:$K$616,MATCH(RIGHT(X567,255),RIGHT('Disaggregation Data'!$J$315:$J$616,255),0))=0,"",INDEX('Disaggregation Data'!$K$315:$K$616,MATCH(RIGHT(X567,255),RIGHT('Disaggregation Data'!J$315:$J$616,255),0))),"")</f>
        <v/>
      </c>
      <c r="F567" s="525" t="str">
        <f t="array" ref="F567">IFERROR(IF(INDEX('Disaggregation Data'!$L$315:$L$616,MATCH(RIGHT(X567,255),RIGHT('Disaggregation Data'!$J$315:$J$616,255),0))=0,"",INDEX('Disaggregation Data'!$L$315:$L$616,MATCH(RIGHT(X567,255),RIGHT('Disaggregation Data'!J$315:$J$616,255),0))),"")</f>
        <v/>
      </c>
      <c r="G567" s="526" t="str">
        <f t="array" ref="G567">IFERROR(IF(INDEX('Disaggregation Data'!$M$315:$M$616,MATCH(RIGHT(X567,255),RIGHT('Disaggregation Data'!$J$315:$J$616,255),0))=0,(E567/F567)*100,INDEX('Disaggregation Data'!$M$315:$M$616,MATCH(RIGHT(X567,255),RIGHT('Disaggregation Data'!J$315:$J$616,255),0))),"")</f>
        <v/>
      </c>
      <c r="H567" s="425" t="str">
        <f t="array" ref="H567">IFERROR(IF(INDEX('Disaggregation Data'!$N$315:$N$616,MATCH(RIGHT(X567,255),RIGHT('Disaggregation Data'!$J$315:$J$616,255),0))=0,"",INDEX('Disaggregation Data'!$N$315:$N$616,MATCH(RIGHT(X567,255),RIGHT('Disaggregation Data'!J$315:$J$616,255),0))),"")</f>
        <v/>
      </c>
      <c r="I567" s="527"/>
      <c r="J567" s="527"/>
      <c r="K567" s="527"/>
      <c r="L567" s="527"/>
      <c r="M567" s="527"/>
      <c r="N567" s="527"/>
      <c r="O567" s="527"/>
      <c r="P567" s="527"/>
      <c r="Q567" s="527"/>
      <c r="R567" s="527"/>
      <c r="S567" s="527"/>
      <c r="T567" s="527"/>
      <c r="U567" s="425" t="str">
        <f t="array" ref="U567">IFERROR(IF(INDEX('Disaggregation Data'!$O$315:$O$616,MATCH(RIGHT(X567,255),RIGHT('Disaggregation Data'!$J$315:$J$616,255),0))=0,"",INDEX('Disaggregation Data'!$O$315:$O$616,MATCH(RIGHT(X567,255),RIGHT('Disaggregation Data'!J$315:$J$616,255),0))),"")</f>
        <v/>
      </c>
      <c r="V567" s="459" t="str">
        <f t="array" ref="V567">IFERROR(IF(INDEX('Disaggregation Data'!$P$315:$P$616,MATCH(RIGHT(X567,255),RIGHT('Disaggregation Data'!$J$315:$J$616,255),0))=0,"",INDEX('Disaggregation Data'!$P$315:$P$616,MATCH(RIGHT(X567,255),RIGHT('Disaggregation Data'!J$315:$J$616,255),0))),"")</f>
        <v/>
      </c>
      <c r="W567" s="521"/>
      <c r="X567" s="521" t="str">
        <f t="shared" si="36"/>
        <v/>
      </c>
      <c r="Y567" s="521">
        <f t="shared" si="37"/>
        <v>200</v>
      </c>
      <c r="Z567" s="521" t="str">
        <f t="shared" si="38"/>
        <v/>
      </c>
      <c r="AA567" s="521" t="b">
        <f t="shared" si="39"/>
        <v>0</v>
      </c>
      <c r="AB567" s="521" t="s">
        <v>2083</v>
      </c>
      <c r="AC567" s="521" t="str">
        <f t="array" ref="AC567">IFERROR(IF(INDEX('Disaggregation Records'!$G$95:$G$183,MATCH(RIGHT(Z567,255),RIGHT('Disaggregation Records'!$D$95:$D$183,255),0))=0,"",INDEX('Disaggregation Records'!$G$95:$G$183,MATCH(RIGHT(Z567,255),RIGHT('Disaggregation Records'!$D$95:$D$183,255),0))),"")</f>
        <v/>
      </c>
      <c r="AD567" s="521" t="s">
        <v>797</v>
      </c>
      <c r="AE567" s="184"/>
      <c r="AF567" s="523"/>
      <c r="AG567" s="523"/>
    </row>
    <row r="568" spans="1:33" ht="37.5" customHeight="1" x14ac:dyDescent="0.25">
      <c r="A568" s="465">
        <v>25</v>
      </c>
      <c r="B568" s="517" t="str">
        <f>IFERROR(VLOOKUP(A568,'Coverage Indicators - Section D'!$A$10:$Y$42,25,FALSE),"")</f>
        <v/>
      </c>
      <c r="C568" s="518" t="str">
        <f t="array" ref="C568">IFERROR(IF(INDEX('Disaggregation Records'!$E$95:$E$183,MATCH(RIGHT(Z568,255),RIGHT('Disaggregation Records'!$D$95:$D$183,255),0))=0,"",INDEX('Disaggregation Records'!$E$95:$E$183,MATCH(RIGHT(Z568,255),RIGHT('Disaggregation Records'!$D$95:$D$183,255),0))),"")</f>
        <v/>
      </c>
      <c r="D568" s="518" t="str">
        <f t="array" ref="D568">IFERROR(IF(INDEX('Disaggregation Records'!$F$95:$F$183,MATCH(RIGHT(Z568,255),RIGHT('Disaggregation Records'!$D$95:$D$183,255),0))=0,"",INDEX('Disaggregation Records'!$F$95:$F$183,MATCH(RIGHT(Z568,255),RIGHT('Disaggregation Records'!$D$95:$D$183,255),0))),"")</f>
        <v/>
      </c>
      <c r="E568" s="524" t="str">
        <f t="array" ref="E568">IFERROR(IF(INDEX('Disaggregation Data'!$K$315:$K$616,MATCH(RIGHT(X568,255),RIGHT('Disaggregation Data'!$J$315:$J$616,255),0))=0,"",INDEX('Disaggregation Data'!$K$315:$K$616,MATCH(RIGHT(X568,255),RIGHT('Disaggregation Data'!J$315:$J$616,255),0))),"")</f>
        <v/>
      </c>
      <c r="F568" s="525" t="str">
        <f t="array" ref="F568">IFERROR(IF(INDEX('Disaggregation Data'!$L$315:$L$616,MATCH(RIGHT(X568,255),RIGHT('Disaggregation Data'!$J$315:$J$616,255),0))=0,"",INDEX('Disaggregation Data'!$L$315:$L$616,MATCH(RIGHT(X568,255),RIGHT('Disaggregation Data'!J$315:$J$616,255),0))),"")</f>
        <v/>
      </c>
      <c r="G568" s="526" t="str">
        <f t="array" ref="G568">IFERROR(IF(INDEX('Disaggregation Data'!$M$315:$M$616,MATCH(RIGHT(X568,255),RIGHT('Disaggregation Data'!$J$315:$J$616,255),0))=0,(E568/F568)*100,INDEX('Disaggregation Data'!$M$315:$M$616,MATCH(RIGHT(X568,255),RIGHT('Disaggregation Data'!J$315:$J$616,255),0))),"")</f>
        <v/>
      </c>
      <c r="H568" s="425" t="str">
        <f t="array" ref="H568">IFERROR(IF(INDEX('Disaggregation Data'!$N$315:$N$616,MATCH(RIGHT(X568,255),RIGHT('Disaggregation Data'!$J$315:$J$616,255),0))=0,"",INDEX('Disaggregation Data'!$N$315:$N$616,MATCH(RIGHT(X568,255),RIGHT('Disaggregation Data'!J$315:$J$616,255),0))),"")</f>
        <v/>
      </c>
      <c r="I568" s="527"/>
      <c r="J568" s="527"/>
      <c r="K568" s="527"/>
      <c r="L568" s="527"/>
      <c r="M568" s="527"/>
      <c r="N568" s="527"/>
      <c r="O568" s="527"/>
      <c r="P568" s="527"/>
      <c r="Q568" s="527"/>
      <c r="R568" s="527"/>
      <c r="S568" s="527"/>
      <c r="T568" s="527"/>
      <c r="U568" s="425" t="str">
        <f t="array" ref="U568">IFERROR(IF(INDEX('Disaggregation Data'!$O$315:$O$616,MATCH(RIGHT(X568,255),RIGHT('Disaggregation Data'!$J$315:$J$616,255),0))=0,"",INDEX('Disaggregation Data'!$O$315:$O$616,MATCH(RIGHT(X568,255),RIGHT('Disaggregation Data'!J$315:$J$616,255),0))),"")</f>
        <v/>
      </c>
      <c r="V568" s="459" t="str">
        <f t="array" ref="V568">IFERROR(IF(INDEX('Disaggregation Data'!$P$315:$P$616,MATCH(RIGHT(X568,255),RIGHT('Disaggregation Data'!$J$315:$J$616,255),0))=0,"",INDEX('Disaggregation Data'!$P$315:$P$616,MATCH(RIGHT(X568,255),RIGHT('Disaggregation Data'!J$315:$J$616,255),0))),"")</f>
        <v/>
      </c>
      <c r="W568" s="521"/>
      <c r="X568" s="521" t="str">
        <f t="shared" si="36"/>
        <v/>
      </c>
      <c r="Y568" s="521">
        <f t="shared" si="37"/>
        <v>201</v>
      </c>
      <c r="Z568" s="521" t="str">
        <f t="shared" si="38"/>
        <v/>
      </c>
      <c r="AA568" s="521" t="b">
        <f t="shared" si="39"/>
        <v>0</v>
      </c>
      <c r="AB568" s="521" t="s">
        <v>2084</v>
      </c>
      <c r="AC568" s="521" t="str">
        <f t="array" ref="AC568">IFERROR(IF(INDEX('Disaggregation Records'!$G$95:$G$183,MATCH(RIGHT(Z568,255),RIGHT('Disaggregation Records'!$D$95:$D$183,255),0))=0,"",INDEX('Disaggregation Records'!$G$95:$G$183,MATCH(RIGHT(Z568,255),RIGHT('Disaggregation Records'!$D$95:$D$183,255),0))),"")</f>
        <v/>
      </c>
      <c r="AD568" s="521" t="s">
        <v>797</v>
      </c>
      <c r="AE568" s="184"/>
      <c r="AF568" s="523"/>
      <c r="AG568" s="523"/>
    </row>
    <row r="569" spans="1:33" ht="37.5" customHeight="1" x14ac:dyDescent="0.25">
      <c r="A569" s="465">
        <v>25</v>
      </c>
      <c r="B569" s="517" t="str">
        <f>IFERROR(VLOOKUP(A569,'Coverage Indicators - Section D'!$A$10:$Y$42,25,FALSE),"")</f>
        <v/>
      </c>
      <c r="C569" s="518" t="str">
        <f t="array" ref="C569">IFERROR(IF(INDEX('Disaggregation Records'!$E$95:$E$183,MATCH(RIGHT(Z569,255),RIGHT('Disaggregation Records'!$D$95:$D$183,255),0))=0,"",INDEX('Disaggregation Records'!$E$95:$E$183,MATCH(RIGHT(Z569,255),RIGHT('Disaggregation Records'!$D$95:$D$183,255),0))),"")</f>
        <v/>
      </c>
      <c r="D569" s="518" t="str">
        <f t="array" ref="D569">IFERROR(IF(INDEX('Disaggregation Records'!$F$95:$F$183,MATCH(RIGHT(Z569,255),RIGHT('Disaggregation Records'!$D$95:$D$183,255),0))=0,"",INDEX('Disaggregation Records'!$F$95:$F$183,MATCH(RIGHT(Z569,255),RIGHT('Disaggregation Records'!$D$95:$D$183,255),0))),"")</f>
        <v/>
      </c>
      <c r="E569" s="524" t="str">
        <f t="array" ref="E569">IFERROR(IF(INDEX('Disaggregation Data'!$K$315:$K$616,MATCH(RIGHT(X569,255),RIGHT('Disaggregation Data'!$J$315:$J$616,255),0))=0,"",INDEX('Disaggregation Data'!$K$315:$K$616,MATCH(RIGHT(X569,255),RIGHT('Disaggregation Data'!J$315:$J$616,255),0))),"")</f>
        <v/>
      </c>
      <c r="F569" s="525" t="str">
        <f t="array" ref="F569">IFERROR(IF(INDEX('Disaggregation Data'!$L$315:$L$616,MATCH(RIGHT(X569,255),RIGHT('Disaggregation Data'!$J$315:$J$616,255),0))=0,"",INDEX('Disaggregation Data'!$L$315:$L$616,MATCH(RIGHT(X569,255),RIGHT('Disaggregation Data'!J$315:$J$616,255),0))),"")</f>
        <v/>
      </c>
      <c r="G569" s="526" t="str">
        <f t="array" ref="G569">IFERROR(IF(INDEX('Disaggregation Data'!$M$315:$M$616,MATCH(RIGHT(X569,255),RIGHT('Disaggregation Data'!$J$315:$J$616,255),0))=0,(E569/F569)*100,INDEX('Disaggregation Data'!$M$315:$M$616,MATCH(RIGHT(X569,255),RIGHT('Disaggregation Data'!J$315:$J$616,255),0))),"")</f>
        <v/>
      </c>
      <c r="H569" s="425" t="str">
        <f t="array" ref="H569">IFERROR(IF(INDEX('Disaggregation Data'!$N$315:$N$616,MATCH(RIGHT(X569,255),RIGHT('Disaggregation Data'!$J$315:$J$616,255),0))=0,"",INDEX('Disaggregation Data'!$N$315:$N$616,MATCH(RIGHT(X569,255),RIGHT('Disaggregation Data'!J$315:$J$616,255),0))),"")</f>
        <v/>
      </c>
      <c r="I569" s="527"/>
      <c r="J569" s="527"/>
      <c r="K569" s="527"/>
      <c r="L569" s="527"/>
      <c r="M569" s="527"/>
      <c r="N569" s="527"/>
      <c r="O569" s="527"/>
      <c r="P569" s="527"/>
      <c r="Q569" s="527"/>
      <c r="R569" s="527"/>
      <c r="S569" s="527"/>
      <c r="T569" s="527"/>
      <c r="U569" s="425" t="str">
        <f t="array" ref="U569">IFERROR(IF(INDEX('Disaggregation Data'!$O$315:$O$616,MATCH(RIGHT(X569,255),RIGHT('Disaggregation Data'!$J$315:$J$616,255),0))=0,"",INDEX('Disaggregation Data'!$O$315:$O$616,MATCH(RIGHT(X569,255),RIGHT('Disaggregation Data'!J$315:$J$616,255),0))),"")</f>
        <v/>
      </c>
      <c r="V569" s="459" t="str">
        <f t="array" ref="V569">IFERROR(IF(INDEX('Disaggregation Data'!$P$315:$P$616,MATCH(RIGHT(X569,255),RIGHT('Disaggregation Data'!$J$315:$J$616,255),0))=0,"",INDEX('Disaggregation Data'!$P$315:$P$616,MATCH(RIGHT(X569,255),RIGHT('Disaggregation Data'!J$315:$J$616,255),0))),"")</f>
        <v/>
      </c>
      <c r="W569" s="521"/>
      <c r="X569" s="521" t="str">
        <f t="shared" si="36"/>
        <v/>
      </c>
      <c r="Y569" s="521">
        <f t="shared" si="37"/>
        <v>202</v>
      </c>
      <c r="Z569" s="521" t="str">
        <f t="shared" si="38"/>
        <v/>
      </c>
      <c r="AA569" s="521" t="b">
        <f t="shared" si="39"/>
        <v>0</v>
      </c>
      <c r="AB569" s="521" t="s">
        <v>2085</v>
      </c>
      <c r="AC569" s="521" t="str">
        <f t="array" ref="AC569">IFERROR(IF(INDEX('Disaggregation Records'!$G$95:$G$183,MATCH(RIGHT(Z569,255),RIGHT('Disaggregation Records'!$D$95:$D$183,255),0))=0,"",INDEX('Disaggregation Records'!$G$95:$G$183,MATCH(RIGHT(Z569,255),RIGHT('Disaggregation Records'!$D$95:$D$183,255),0))),"")</f>
        <v/>
      </c>
      <c r="AD569" s="521" t="s">
        <v>797</v>
      </c>
      <c r="AE569" s="184"/>
      <c r="AF569" s="523"/>
      <c r="AG569" s="523"/>
    </row>
    <row r="570" spans="1:33" ht="37.5" customHeight="1" x14ac:dyDescent="0.25">
      <c r="A570" s="465">
        <v>25</v>
      </c>
      <c r="B570" s="517" t="str">
        <f>IFERROR(VLOOKUP(A570,'Coverage Indicators - Section D'!$A$10:$Y$42,25,FALSE),"")</f>
        <v/>
      </c>
      <c r="C570" s="518" t="str">
        <f t="array" ref="C570">IFERROR(IF(INDEX('Disaggregation Records'!$E$95:$E$183,MATCH(RIGHT(Z570,255),RIGHT('Disaggregation Records'!$D$95:$D$183,255),0))=0,"",INDEX('Disaggregation Records'!$E$95:$E$183,MATCH(RIGHT(Z570,255),RIGHT('Disaggregation Records'!$D$95:$D$183,255),0))),"")</f>
        <v/>
      </c>
      <c r="D570" s="518" t="str">
        <f t="array" ref="D570">IFERROR(IF(INDEX('Disaggregation Records'!$F$95:$F$183,MATCH(RIGHT(Z570,255),RIGHT('Disaggregation Records'!$D$95:$D$183,255),0))=0,"",INDEX('Disaggregation Records'!$F$95:$F$183,MATCH(RIGHT(Z570,255),RIGHT('Disaggregation Records'!$D$95:$D$183,255),0))),"")</f>
        <v/>
      </c>
      <c r="E570" s="524" t="str">
        <f t="array" ref="E570">IFERROR(IF(INDEX('Disaggregation Data'!$K$315:$K$616,MATCH(RIGHT(X570,255),RIGHT('Disaggregation Data'!$J$315:$J$616,255),0))=0,"",INDEX('Disaggregation Data'!$K$315:$K$616,MATCH(RIGHT(X570,255),RIGHT('Disaggregation Data'!J$315:$J$616,255),0))),"")</f>
        <v/>
      </c>
      <c r="F570" s="525" t="str">
        <f t="array" ref="F570">IFERROR(IF(INDEX('Disaggregation Data'!$L$315:$L$616,MATCH(RIGHT(X570,255),RIGHT('Disaggregation Data'!$J$315:$J$616,255),0))=0,"",INDEX('Disaggregation Data'!$L$315:$L$616,MATCH(RIGHT(X570,255),RIGHT('Disaggregation Data'!J$315:$J$616,255),0))),"")</f>
        <v/>
      </c>
      <c r="G570" s="526" t="str">
        <f t="array" ref="G570">IFERROR(IF(INDEX('Disaggregation Data'!$M$315:$M$616,MATCH(RIGHT(X570,255),RIGHT('Disaggregation Data'!$J$315:$J$616,255),0))=0,(E570/F570)*100,INDEX('Disaggregation Data'!$M$315:$M$616,MATCH(RIGHT(X570,255),RIGHT('Disaggregation Data'!J$315:$J$616,255),0))),"")</f>
        <v/>
      </c>
      <c r="H570" s="425" t="str">
        <f t="array" ref="H570">IFERROR(IF(INDEX('Disaggregation Data'!$N$315:$N$616,MATCH(RIGHT(X570,255),RIGHT('Disaggregation Data'!$J$315:$J$616,255),0))=0,"",INDEX('Disaggregation Data'!$N$315:$N$616,MATCH(RIGHT(X570,255),RIGHT('Disaggregation Data'!J$315:$J$616,255),0))),"")</f>
        <v/>
      </c>
      <c r="I570" s="527"/>
      <c r="J570" s="527"/>
      <c r="K570" s="527"/>
      <c r="L570" s="527"/>
      <c r="M570" s="527"/>
      <c r="N570" s="527"/>
      <c r="O570" s="527"/>
      <c r="P570" s="527"/>
      <c r="Q570" s="527"/>
      <c r="R570" s="527"/>
      <c r="S570" s="527"/>
      <c r="T570" s="527"/>
      <c r="U570" s="425" t="str">
        <f t="array" ref="U570">IFERROR(IF(INDEX('Disaggregation Data'!$O$315:$O$616,MATCH(RIGHT(X570,255),RIGHT('Disaggregation Data'!$J$315:$J$616,255),0))=0,"",INDEX('Disaggregation Data'!$O$315:$O$616,MATCH(RIGHT(X570,255),RIGHT('Disaggregation Data'!J$315:$J$616,255),0))),"")</f>
        <v/>
      </c>
      <c r="V570" s="459" t="str">
        <f t="array" ref="V570">IFERROR(IF(INDEX('Disaggregation Data'!$P$315:$P$616,MATCH(RIGHT(X570,255),RIGHT('Disaggregation Data'!$J$315:$J$616,255),0))=0,"",INDEX('Disaggregation Data'!$P$315:$P$616,MATCH(RIGHT(X570,255),RIGHT('Disaggregation Data'!J$315:$J$616,255),0))),"")</f>
        <v/>
      </c>
      <c r="W570" s="521"/>
      <c r="X570" s="521" t="str">
        <f t="shared" si="36"/>
        <v/>
      </c>
      <c r="Y570" s="521">
        <f t="shared" si="37"/>
        <v>203</v>
      </c>
      <c r="Z570" s="521" t="str">
        <f t="shared" si="38"/>
        <v/>
      </c>
      <c r="AA570" s="521" t="b">
        <f t="shared" si="39"/>
        <v>0</v>
      </c>
      <c r="AB570" s="521" t="s">
        <v>2086</v>
      </c>
      <c r="AC570" s="521" t="str">
        <f t="array" ref="AC570">IFERROR(IF(INDEX('Disaggregation Records'!$G$95:$G$183,MATCH(RIGHT(Z570,255),RIGHT('Disaggregation Records'!$D$95:$D$183,255),0))=0,"",INDEX('Disaggregation Records'!$G$95:$G$183,MATCH(RIGHT(Z570,255),RIGHT('Disaggregation Records'!$D$95:$D$183,255),0))),"")</f>
        <v/>
      </c>
      <c r="AD570" s="521" t="s">
        <v>797</v>
      </c>
      <c r="AE570" s="184"/>
      <c r="AF570" s="523"/>
      <c r="AG570" s="523"/>
    </row>
    <row r="571" spans="1:33" ht="37.5" customHeight="1" x14ac:dyDescent="0.25">
      <c r="A571" s="465">
        <v>25</v>
      </c>
      <c r="B571" s="517" t="str">
        <f>IFERROR(VLOOKUP(A571,'Coverage Indicators - Section D'!$A$10:$Y$42,25,FALSE),"")</f>
        <v/>
      </c>
      <c r="C571" s="518" t="str">
        <f t="array" ref="C571">IFERROR(IF(INDEX('Disaggregation Records'!$E$95:$E$183,MATCH(RIGHT(Z571,255),RIGHT('Disaggregation Records'!$D$95:$D$183,255),0))=0,"",INDEX('Disaggregation Records'!$E$95:$E$183,MATCH(RIGHT(Z571,255),RIGHT('Disaggregation Records'!$D$95:$D$183,255),0))),"")</f>
        <v/>
      </c>
      <c r="D571" s="518" t="str">
        <f t="array" ref="D571">IFERROR(IF(INDEX('Disaggregation Records'!$F$95:$F$183,MATCH(RIGHT(Z571,255),RIGHT('Disaggregation Records'!$D$95:$D$183,255),0))=0,"",INDEX('Disaggregation Records'!$F$95:$F$183,MATCH(RIGHT(Z571,255),RIGHT('Disaggregation Records'!$D$95:$D$183,255),0))),"")</f>
        <v/>
      </c>
      <c r="E571" s="524" t="str">
        <f t="array" ref="E571">IFERROR(IF(INDEX('Disaggregation Data'!$K$315:$K$616,MATCH(RIGHT(X571,255),RIGHT('Disaggregation Data'!$J$315:$J$616,255),0))=0,"",INDEX('Disaggregation Data'!$K$315:$K$616,MATCH(RIGHT(X571,255),RIGHT('Disaggregation Data'!J$315:$J$616,255),0))),"")</f>
        <v/>
      </c>
      <c r="F571" s="525" t="str">
        <f t="array" ref="F571">IFERROR(IF(INDEX('Disaggregation Data'!$L$315:$L$616,MATCH(RIGHT(X571,255),RIGHT('Disaggregation Data'!$J$315:$J$616,255),0))=0,"",INDEX('Disaggregation Data'!$L$315:$L$616,MATCH(RIGHT(X571,255),RIGHT('Disaggregation Data'!J$315:$J$616,255),0))),"")</f>
        <v/>
      </c>
      <c r="G571" s="526" t="str">
        <f t="array" ref="G571">IFERROR(IF(INDEX('Disaggregation Data'!$M$315:$M$616,MATCH(RIGHT(X571,255),RIGHT('Disaggregation Data'!$J$315:$J$616,255),0))=0,(E571/F571)*100,INDEX('Disaggregation Data'!$M$315:$M$616,MATCH(RIGHT(X571,255),RIGHT('Disaggregation Data'!J$315:$J$616,255),0))),"")</f>
        <v/>
      </c>
      <c r="H571" s="425" t="str">
        <f t="array" ref="H571">IFERROR(IF(INDEX('Disaggregation Data'!$N$315:$N$616,MATCH(RIGHT(X571,255),RIGHT('Disaggregation Data'!$J$315:$J$616,255),0))=0,"",INDEX('Disaggregation Data'!$N$315:$N$616,MATCH(RIGHT(X571,255),RIGHT('Disaggregation Data'!J$315:$J$616,255),0))),"")</f>
        <v/>
      </c>
      <c r="I571" s="527"/>
      <c r="J571" s="527"/>
      <c r="K571" s="527"/>
      <c r="L571" s="527"/>
      <c r="M571" s="527"/>
      <c r="N571" s="527"/>
      <c r="O571" s="527"/>
      <c r="P571" s="527"/>
      <c r="Q571" s="527"/>
      <c r="R571" s="527"/>
      <c r="S571" s="527"/>
      <c r="T571" s="527"/>
      <c r="U571" s="425" t="str">
        <f t="array" ref="U571">IFERROR(IF(INDEX('Disaggregation Data'!$O$315:$O$616,MATCH(RIGHT(X571,255),RIGHT('Disaggregation Data'!$J$315:$J$616,255),0))=0,"",INDEX('Disaggregation Data'!$O$315:$O$616,MATCH(RIGHT(X571,255),RIGHT('Disaggregation Data'!J$315:$J$616,255),0))),"")</f>
        <v/>
      </c>
      <c r="V571" s="459" t="str">
        <f t="array" ref="V571">IFERROR(IF(INDEX('Disaggregation Data'!$P$315:$P$616,MATCH(RIGHT(X571,255),RIGHT('Disaggregation Data'!$J$315:$J$616,255),0))=0,"",INDEX('Disaggregation Data'!$P$315:$P$616,MATCH(RIGHT(X571,255),RIGHT('Disaggregation Data'!J$315:$J$616,255),0))),"")</f>
        <v/>
      </c>
      <c r="W571" s="521"/>
      <c r="X571" s="521" t="str">
        <f t="shared" si="36"/>
        <v/>
      </c>
      <c r="Y571" s="521">
        <f t="shared" si="37"/>
        <v>204</v>
      </c>
      <c r="Z571" s="521" t="str">
        <f t="shared" si="38"/>
        <v/>
      </c>
      <c r="AA571" s="521" t="b">
        <f t="shared" si="39"/>
        <v>0</v>
      </c>
      <c r="AB571" s="521" t="s">
        <v>2087</v>
      </c>
      <c r="AC571" s="521" t="str">
        <f t="array" ref="AC571">IFERROR(IF(INDEX('Disaggregation Records'!$G$95:$G$183,MATCH(RIGHT(Z571,255),RIGHT('Disaggregation Records'!$D$95:$D$183,255),0))=0,"",INDEX('Disaggregation Records'!$G$95:$G$183,MATCH(RIGHT(Z571,255),RIGHT('Disaggregation Records'!$D$95:$D$183,255),0))),"")</f>
        <v/>
      </c>
      <c r="AD571" s="521" t="s">
        <v>797</v>
      </c>
      <c r="AE571" s="184"/>
      <c r="AF571" s="523"/>
      <c r="AG571" s="523"/>
    </row>
    <row r="572" spans="1:33" ht="37.5" customHeight="1" x14ac:dyDescent="0.25">
      <c r="A572" s="465">
        <v>25</v>
      </c>
      <c r="B572" s="517" t="str">
        <f>IFERROR(VLOOKUP(A572,'Coverage Indicators - Section D'!$A$10:$Y$42,25,FALSE),"")</f>
        <v/>
      </c>
      <c r="C572" s="518" t="str">
        <f t="array" ref="C572">IFERROR(IF(INDEX('Disaggregation Records'!$E$95:$E$183,MATCH(RIGHT(Z572,255),RIGHT('Disaggregation Records'!$D$95:$D$183,255),0))=0,"",INDEX('Disaggregation Records'!$E$95:$E$183,MATCH(RIGHT(Z572,255),RIGHT('Disaggregation Records'!$D$95:$D$183,255),0))),"")</f>
        <v/>
      </c>
      <c r="D572" s="518" t="str">
        <f t="array" ref="D572">IFERROR(IF(INDEX('Disaggregation Records'!$F$95:$F$183,MATCH(RIGHT(Z572,255),RIGHT('Disaggregation Records'!$D$95:$D$183,255),0))=0,"",INDEX('Disaggregation Records'!$F$95:$F$183,MATCH(RIGHT(Z572,255),RIGHT('Disaggregation Records'!$D$95:$D$183,255),0))),"")</f>
        <v/>
      </c>
      <c r="E572" s="524" t="str">
        <f t="array" ref="E572">IFERROR(IF(INDEX('Disaggregation Data'!$K$315:$K$616,MATCH(RIGHT(X572,255),RIGHT('Disaggregation Data'!$J$315:$J$616,255),0))=0,"",INDEX('Disaggregation Data'!$K$315:$K$616,MATCH(RIGHT(X572,255),RIGHT('Disaggregation Data'!J$315:$J$616,255),0))),"")</f>
        <v/>
      </c>
      <c r="F572" s="525" t="str">
        <f t="array" ref="F572">IFERROR(IF(INDEX('Disaggregation Data'!$L$315:$L$616,MATCH(RIGHT(X572,255),RIGHT('Disaggregation Data'!$J$315:$J$616,255),0))=0,"",INDEX('Disaggregation Data'!$L$315:$L$616,MATCH(RIGHT(X572,255),RIGHT('Disaggregation Data'!J$315:$J$616,255),0))),"")</f>
        <v/>
      </c>
      <c r="G572" s="526" t="str">
        <f t="array" ref="G572">IFERROR(IF(INDEX('Disaggregation Data'!$M$315:$M$616,MATCH(RIGHT(X572,255),RIGHT('Disaggregation Data'!$J$315:$J$616,255),0))=0,(E572/F572)*100,INDEX('Disaggregation Data'!$M$315:$M$616,MATCH(RIGHT(X572,255),RIGHT('Disaggregation Data'!J$315:$J$616,255),0))),"")</f>
        <v/>
      </c>
      <c r="H572" s="425" t="str">
        <f t="array" ref="H572">IFERROR(IF(INDEX('Disaggregation Data'!$N$315:$N$616,MATCH(RIGHT(X572,255),RIGHT('Disaggregation Data'!$J$315:$J$616,255),0))=0,"",INDEX('Disaggregation Data'!$N$315:$N$616,MATCH(RIGHT(X572,255),RIGHT('Disaggregation Data'!J$315:$J$616,255),0))),"")</f>
        <v/>
      </c>
      <c r="I572" s="527"/>
      <c r="J572" s="527"/>
      <c r="K572" s="527"/>
      <c r="L572" s="527"/>
      <c r="M572" s="527"/>
      <c r="N572" s="527"/>
      <c r="O572" s="527"/>
      <c r="P572" s="527"/>
      <c r="Q572" s="527"/>
      <c r="R572" s="527"/>
      <c r="S572" s="527"/>
      <c r="T572" s="527"/>
      <c r="U572" s="425" t="str">
        <f t="array" ref="U572">IFERROR(IF(INDEX('Disaggregation Data'!$O$315:$O$616,MATCH(RIGHT(X572,255),RIGHT('Disaggregation Data'!$J$315:$J$616,255),0))=0,"",INDEX('Disaggregation Data'!$O$315:$O$616,MATCH(RIGHT(X572,255),RIGHT('Disaggregation Data'!J$315:$J$616,255),0))),"")</f>
        <v/>
      </c>
      <c r="V572" s="459" t="str">
        <f t="array" ref="V572">IFERROR(IF(INDEX('Disaggregation Data'!$P$315:$P$616,MATCH(RIGHT(X572,255),RIGHT('Disaggregation Data'!$J$315:$J$616,255),0))=0,"",INDEX('Disaggregation Data'!$P$315:$P$616,MATCH(RIGHT(X572,255),RIGHT('Disaggregation Data'!J$315:$J$616,255),0))),"")</f>
        <v/>
      </c>
      <c r="W572" s="521"/>
      <c r="X572" s="521" t="str">
        <f t="shared" si="36"/>
        <v/>
      </c>
      <c r="Y572" s="521">
        <f t="shared" si="37"/>
        <v>205</v>
      </c>
      <c r="Z572" s="521" t="str">
        <f t="shared" si="38"/>
        <v/>
      </c>
      <c r="AA572" s="521" t="b">
        <f t="shared" si="39"/>
        <v>0</v>
      </c>
      <c r="AB572" s="521" t="s">
        <v>2088</v>
      </c>
      <c r="AC572" s="521" t="str">
        <f t="array" ref="AC572">IFERROR(IF(INDEX('Disaggregation Records'!$G$95:$G$183,MATCH(RIGHT(Z572,255),RIGHT('Disaggregation Records'!$D$95:$D$183,255),0))=0,"",INDEX('Disaggregation Records'!$G$95:$G$183,MATCH(RIGHT(Z572,255),RIGHT('Disaggregation Records'!$D$95:$D$183,255),0))),"")</f>
        <v/>
      </c>
      <c r="AD572" s="521" t="s">
        <v>797</v>
      </c>
      <c r="AE572" s="184"/>
      <c r="AF572" s="523"/>
      <c r="AG572" s="523"/>
    </row>
    <row r="573" spans="1:33" ht="37.5" customHeight="1" x14ac:dyDescent="0.25">
      <c r="A573" s="465">
        <v>25</v>
      </c>
      <c r="B573" s="517" t="str">
        <f>IFERROR(VLOOKUP(A573,'Coverage Indicators - Section D'!$A$10:$Y$42,25,FALSE),"")</f>
        <v/>
      </c>
      <c r="C573" s="518" t="str">
        <f t="array" ref="C573">IFERROR(IF(INDEX('Disaggregation Records'!$E$95:$E$183,MATCH(RIGHT(Z573,255),RIGHT('Disaggregation Records'!$D$95:$D$183,255),0))=0,"",INDEX('Disaggregation Records'!$E$95:$E$183,MATCH(RIGHT(Z573,255),RIGHT('Disaggregation Records'!$D$95:$D$183,255),0))),"")</f>
        <v/>
      </c>
      <c r="D573" s="518" t="str">
        <f t="array" ref="D573">IFERROR(IF(INDEX('Disaggregation Records'!$F$95:$F$183,MATCH(RIGHT(Z573,255),RIGHT('Disaggregation Records'!$D$95:$D$183,255),0))=0,"",INDEX('Disaggregation Records'!$F$95:$F$183,MATCH(RIGHT(Z573,255),RIGHT('Disaggregation Records'!$D$95:$D$183,255),0))),"")</f>
        <v/>
      </c>
      <c r="E573" s="524" t="str">
        <f t="array" ref="E573">IFERROR(IF(INDEX('Disaggregation Data'!$K$315:$K$616,MATCH(RIGHT(X573,255),RIGHT('Disaggregation Data'!$J$315:$J$616,255),0))=0,"",INDEX('Disaggregation Data'!$K$315:$K$616,MATCH(RIGHT(X573,255),RIGHT('Disaggregation Data'!J$315:$J$616,255),0))),"")</f>
        <v/>
      </c>
      <c r="F573" s="525" t="str">
        <f t="array" ref="F573">IFERROR(IF(INDEX('Disaggregation Data'!$L$315:$L$616,MATCH(RIGHT(X573,255),RIGHT('Disaggregation Data'!$J$315:$J$616,255),0))=0,"",INDEX('Disaggregation Data'!$L$315:$L$616,MATCH(RIGHT(X573,255),RIGHT('Disaggregation Data'!J$315:$J$616,255),0))),"")</f>
        <v/>
      </c>
      <c r="G573" s="526" t="str">
        <f t="array" ref="G573">IFERROR(IF(INDEX('Disaggregation Data'!$M$315:$M$616,MATCH(RIGHT(X573,255),RIGHT('Disaggregation Data'!$J$315:$J$616,255),0))=0,(E573/F573)*100,INDEX('Disaggregation Data'!$M$315:$M$616,MATCH(RIGHT(X573,255),RIGHT('Disaggregation Data'!J$315:$J$616,255),0))),"")</f>
        <v/>
      </c>
      <c r="H573" s="425" t="str">
        <f t="array" ref="H573">IFERROR(IF(INDEX('Disaggregation Data'!$N$315:$N$616,MATCH(RIGHT(X573,255),RIGHT('Disaggregation Data'!$J$315:$J$616,255),0))=0,"",INDEX('Disaggregation Data'!$N$315:$N$616,MATCH(RIGHT(X573,255),RIGHT('Disaggregation Data'!J$315:$J$616,255),0))),"")</f>
        <v/>
      </c>
      <c r="I573" s="527"/>
      <c r="J573" s="527"/>
      <c r="K573" s="527"/>
      <c r="L573" s="527"/>
      <c r="M573" s="527"/>
      <c r="N573" s="527"/>
      <c r="O573" s="527"/>
      <c r="P573" s="527"/>
      <c r="Q573" s="527"/>
      <c r="R573" s="527"/>
      <c r="S573" s="527"/>
      <c r="T573" s="527"/>
      <c r="U573" s="425" t="str">
        <f t="array" ref="U573">IFERROR(IF(INDEX('Disaggregation Data'!$O$315:$O$616,MATCH(RIGHT(X573,255),RIGHT('Disaggregation Data'!$J$315:$J$616,255),0))=0,"",INDEX('Disaggregation Data'!$O$315:$O$616,MATCH(RIGHT(X573,255),RIGHT('Disaggregation Data'!J$315:$J$616,255),0))),"")</f>
        <v/>
      </c>
      <c r="V573" s="459" t="str">
        <f t="array" ref="V573">IFERROR(IF(INDEX('Disaggregation Data'!$P$315:$P$616,MATCH(RIGHT(X573,255),RIGHT('Disaggregation Data'!$J$315:$J$616,255),0))=0,"",INDEX('Disaggregation Data'!$P$315:$P$616,MATCH(RIGHT(X573,255),RIGHT('Disaggregation Data'!J$315:$J$616,255),0))),"")</f>
        <v/>
      </c>
      <c r="W573" s="521"/>
      <c r="X573" s="521" t="str">
        <f t="shared" si="36"/>
        <v/>
      </c>
      <c r="Y573" s="521">
        <f t="shared" si="37"/>
        <v>206</v>
      </c>
      <c r="Z573" s="521" t="str">
        <f t="shared" si="38"/>
        <v/>
      </c>
      <c r="AA573" s="521" t="b">
        <f t="shared" si="39"/>
        <v>0</v>
      </c>
      <c r="AB573" s="521" t="s">
        <v>2089</v>
      </c>
      <c r="AC573" s="521" t="str">
        <f t="array" ref="AC573">IFERROR(IF(INDEX('Disaggregation Records'!$G$95:$G$183,MATCH(RIGHT(Z573,255),RIGHT('Disaggregation Records'!$D$95:$D$183,255),0))=0,"",INDEX('Disaggregation Records'!$G$95:$G$183,MATCH(RIGHT(Z573,255),RIGHT('Disaggregation Records'!$D$95:$D$183,255),0))),"")</f>
        <v/>
      </c>
      <c r="AD573" s="521" t="s">
        <v>797</v>
      </c>
      <c r="AE573" s="184"/>
      <c r="AF573" s="523"/>
      <c r="AG573" s="523"/>
    </row>
    <row r="574" spans="1:33" ht="37.5" customHeight="1" x14ac:dyDescent="0.25">
      <c r="A574" s="465">
        <v>25</v>
      </c>
      <c r="B574" s="517" t="str">
        <f>IFERROR(VLOOKUP(A574,'Coverage Indicators - Section D'!$A$10:$Y$42,25,FALSE),"")</f>
        <v/>
      </c>
      <c r="C574" s="518" t="str">
        <f t="array" ref="C574">IFERROR(IF(INDEX('Disaggregation Records'!$E$95:$E$183,MATCH(RIGHT(Z574,255),RIGHT('Disaggregation Records'!$D$95:$D$183,255),0))=0,"",INDEX('Disaggregation Records'!$E$95:$E$183,MATCH(RIGHT(Z574,255),RIGHT('Disaggregation Records'!$D$95:$D$183,255),0))),"")</f>
        <v/>
      </c>
      <c r="D574" s="518" t="str">
        <f t="array" ref="D574">IFERROR(IF(INDEX('Disaggregation Records'!$F$95:$F$183,MATCH(RIGHT(Z574,255),RIGHT('Disaggregation Records'!$D$95:$D$183,255),0))=0,"",INDEX('Disaggregation Records'!$F$95:$F$183,MATCH(RIGHT(Z574,255),RIGHT('Disaggregation Records'!$D$95:$D$183,255),0))),"")</f>
        <v/>
      </c>
      <c r="E574" s="524" t="str">
        <f t="array" ref="E574">IFERROR(IF(INDEX('Disaggregation Data'!$K$315:$K$616,MATCH(RIGHT(X574,255),RIGHT('Disaggregation Data'!$J$315:$J$616,255),0))=0,"",INDEX('Disaggregation Data'!$K$315:$K$616,MATCH(RIGHT(X574,255),RIGHT('Disaggregation Data'!J$315:$J$616,255),0))),"")</f>
        <v/>
      </c>
      <c r="F574" s="525" t="str">
        <f t="array" ref="F574">IFERROR(IF(INDEX('Disaggregation Data'!$L$315:$L$616,MATCH(RIGHT(X574,255),RIGHT('Disaggregation Data'!$J$315:$J$616,255),0))=0,"",INDEX('Disaggregation Data'!$L$315:$L$616,MATCH(RIGHT(X574,255),RIGHT('Disaggregation Data'!J$315:$J$616,255),0))),"")</f>
        <v/>
      </c>
      <c r="G574" s="526" t="str">
        <f t="array" ref="G574">IFERROR(IF(INDEX('Disaggregation Data'!$M$315:$M$616,MATCH(RIGHT(X574,255),RIGHT('Disaggregation Data'!$J$315:$J$616,255),0))=0,(E574/F574)*100,INDEX('Disaggregation Data'!$M$315:$M$616,MATCH(RIGHT(X574,255),RIGHT('Disaggregation Data'!J$315:$J$616,255),0))),"")</f>
        <v/>
      </c>
      <c r="H574" s="425" t="str">
        <f t="array" ref="H574">IFERROR(IF(INDEX('Disaggregation Data'!$N$315:$N$616,MATCH(RIGHT(X574,255),RIGHT('Disaggregation Data'!$J$315:$J$616,255),0))=0,"",INDEX('Disaggregation Data'!$N$315:$N$616,MATCH(RIGHT(X574,255),RIGHT('Disaggregation Data'!J$315:$J$616,255),0))),"")</f>
        <v/>
      </c>
      <c r="I574" s="527"/>
      <c r="J574" s="527"/>
      <c r="K574" s="527"/>
      <c r="L574" s="527"/>
      <c r="M574" s="527"/>
      <c r="N574" s="527"/>
      <c r="O574" s="527"/>
      <c r="P574" s="527"/>
      <c r="Q574" s="527"/>
      <c r="R574" s="527"/>
      <c r="S574" s="527"/>
      <c r="T574" s="527"/>
      <c r="U574" s="425" t="str">
        <f t="array" ref="U574">IFERROR(IF(INDEX('Disaggregation Data'!$O$315:$O$616,MATCH(RIGHT(X574,255),RIGHT('Disaggregation Data'!$J$315:$J$616,255),0))=0,"",INDEX('Disaggregation Data'!$O$315:$O$616,MATCH(RIGHT(X574,255),RIGHT('Disaggregation Data'!J$315:$J$616,255),0))),"")</f>
        <v/>
      </c>
      <c r="V574" s="459" t="str">
        <f t="array" ref="V574">IFERROR(IF(INDEX('Disaggregation Data'!$P$315:$P$616,MATCH(RIGHT(X574,255),RIGHT('Disaggregation Data'!$J$315:$J$616,255),0))=0,"",INDEX('Disaggregation Data'!$P$315:$P$616,MATCH(RIGHT(X574,255),RIGHT('Disaggregation Data'!J$315:$J$616,255),0))),"")</f>
        <v/>
      </c>
      <c r="W574" s="521"/>
      <c r="X574" s="521" t="str">
        <f t="shared" si="36"/>
        <v/>
      </c>
      <c r="Y574" s="521">
        <f t="shared" si="37"/>
        <v>207</v>
      </c>
      <c r="Z574" s="521" t="str">
        <f t="shared" si="38"/>
        <v/>
      </c>
      <c r="AA574" s="521" t="b">
        <f t="shared" si="39"/>
        <v>0</v>
      </c>
      <c r="AB574" s="521" t="s">
        <v>2090</v>
      </c>
      <c r="AC574" s="521" t="str">
        <f t="array" ref="AC574">IFERROR(IF(INDEX('Disaggregation Records'!$G$95:$G$183,MATCH(RIGHT(Z574,255),RIGHT('Disaggregation Records'!$D$95:$D$183,255),0))=0,"",INDEX('Disaggregation Records'!$G$95:$G$183,MATCH(RIGHT(Z574,255),RIGHT('Disaggregation Records'!$D$95:$D$183,255),0))),"")</f>
        <v/>
      </c>
      <c r="AD574" s="521" t="s">
        <v>797</v>
      </c>
      <c r="AE574" s="184"/>
      <c r="AF574" s="523"/>
      <c r="AG574" s="523"/>
    </row>
    <row r="575" spans="1:33" ht="37.5" customHeight="1" x14ac:dyDescent="0.25">
      <c r="A575" s="465">
        <v>25</v>
      </c>
      <c r="B575" s="517" t="str">
        <f>IFERROR(VLOOKUP(A575,'Coverage Indicators - Section D'!$A$10:$Y$42,25,FALSE),"")</f>
        <v/>
      </c>
      <c r="C575" s="518" t="str">
        <f t="array" ref="C575">IFERROR(IF(INDEX('Disaggregation Records'!$E$95:$E$183,MATCH(RIGHT(Z575,255),RIGHT('Disaggregation Records'!$D$95:$D$183,255),0))=0,"",INDEX('Disaggregation Records'!$E$95:$E$183,MATCH(RIGHT(Z575,255),RIGHT('Disaggregation Records'!$D$95:$D$183,255),0))),"")</f>
        <v/>
      </c>
      <c r="D575" s="518" t="str">
        <f t="array" ref="D575">IFERROR(IF(INDEX('Disaggregation Records'!$F$95:$F$183,MATCH(RIGHT(Z575,255),RIGHT('Disaggregation Records'!$D$95:$D$183,255),0))=0,"",INDEX('Disaggregation Records'!$F$95:$F$183,MATCH(RIGHT(Z575,255),RIGHT('Disaggregation Records'!$D$95:$D$183,255),0))),"")</f>
        <v/>
      </c>
      <c r="E575" s="524" t="str">
        <f t="array" ref="E575">IFERROR(IF(INDEX('Disaggregation Data'!$K$315:$K$616,MATCH(RIGHT(X575,255),RIGHT('Disaggregation Data'!$J$315:$J$616,255),0))=0,"",INDEX('Disaggregation Data'!$K$315:$K$616,MATCH(RIGHT(X575,255),RIGHT('Disaggregation Data'!J$315:$J$616,255),0))),"")</f>
        <v/>
      </c>
      <c r="F575" s="525" t="str">
        <f t="array" ref="F575">IFERROR(IF(INDEX('Disaggregation Data'!$L$315:$L$616,MATCH(RIGHT(X575,255),RIGHT('Disaggregation Data'!$J$315:$J$616,255),0))=0,"",INDEX('Disaggregation Data'!$L$315:$L$616,MATCH(RIGHT(X575,255),RIGHT('Disaggregation Data'!J$315:$J$616,255),0))),"")</f>
        <v/>
      </c>
      <c r="G575" s="526" t="str">
        <f t="array" ref="G575">IFERROR(IF(INDEX('Disaggregation Data'!$M$315:$M$616,MATCH(RIGHT(X575,255),RIGHT('Disaggregation Data'!$J$315:$J$616,255),0))=0,(E575/F575)*100,INDEX('Disaggregation Data'!$M$315:$M$616,MATCH(RIGHT(X575,255),RIGHT('Disaggregation Data'!J$315:$J$616,255),0))),"")</f>
        <v/>
      </c>
      <c r="H575" s="425" t="str">
        <f t="array" ref="H575">IFERROR(IF(INDEX('Disaggregation Data'!$N$315:$N$616,MATCH(RIGHT(X575,255),RIGHT('Disaggregation Data'!$J$315:$J$616,255),0))=0,"",INDEX('Disaggregation Data'!$N$315:$N$616,MATCH(RIGHT(X575,255),RIGHT('Disaggregation Data'!J$315:$J$616,255),0))),"")</f>
        <v/>
      </c>
      <c r="I575" s="527"/>
      <c r="J575" s="527"/>
      <c r="K575" s="527"/>
      <c r="L575" s="527"/>
      <c r="M575" s="527"/>
      <c r="N575" s="527"/>
      <c r="O575" s="527"/>
      <c r="P575" s="527"/>
      <c r="Q575" s="527"/>
      <c r="R575" s="527"/>
      <c r="S575" s="527"/>
      <c r="T575" s="527"/>
      <c r="U575" s="425" t="str">
        <f t="array" ref="U575">IFERROR(IF(INDEX('Disaggregation Data'!$O$315:$O$616,MATCH(RIGHT(X575,255),RIGHT('Disaggregation Data'!$J$315:$J$616,255),0))=0,"",INDEX('Disaggregation Data'!$O$315:$O$616,MATCH(RIGHT(X575,255),RIGHT('Disaggregation Data'!J$315:$J$616,255),0))),"")</f>
        <v/>
      </c>
      <c r="V575" s="459" t="str">
        <f t="array" ref="V575">IFERROR(IF(INDEX('Disaggregation Data'!$P$315:$P$616,MATCH(RIGHT(X575,255),RIGHT('Disaggregation Data'!$J$315:$J$616,255),0))=0,"",INDEX('Disaggregation Data'!$P$315:$P$616,MATCH(RIGHT(X575,255),RIGHT('Disaggregation Data'!J$315:$J$616,255),0))),"")</f>
        <v/>
      </c>
      <c r="W575" s="521"/>
      <c r="X575" s="521" t="str">
        <f t="shared" si="36"/>
        <v/>
      </c>
      <c r="Y575" s="521">
        <f t="shared" si="37"/>
        <v>208</v>
      </c>
      <c r="Z575" s="521" t="str">
        <f t="shared" si="38"/>
        <v/>
      </c>
      <c r="AA575" s="521" t="b">
        <f t="shared" si="39"/>
        <v>0</v>
      </c>
      <c r="AB575" s="521" t="s">
        <v>2091</v>
      </c>
      <c r="AC575" s="521" t="str">
        <f t="array" ref="AC575">IFERROR(IF(INDEX('Disaggregation Records'!$G$95:$G$183,MATCH(RIGHT(Z575,255),RIGHT('Disaggregation Records'!$D$95:$D$183,255),0))=0,"",INDEX('Disaggregation Records'!$G$95:$G$183,MATCH(RIGHT(Z575,255),RIGHT('Disaggregation Records'!$D$95:$D$183,255),0))),"")</f>
        <v/>
      </c>
      <c r="AD575" s="521" t="s">
        <v>797</v>
      </c>
      <c r="AE575" s="184"/>
      <c r="AF575" s="523"/>
      <c r="AG575" s="523"/>
    </row>
    <row r="576" spans="1:33" ht="37.5" customHeight="1" x14ac:dyDescent="0.25">
      <c r="A576" s="465">
        <v>25</v>
      </c>
      <c r="B576" s="517" t="str">
        <f>IFERROR(VLOOKUP(A576,'Coverage Indicators - Section D'!$A$10:$Y$42,25,FALSE),"")</f>
        <v/>
      </c>
      <c r="C576" s="518" t="str">
        <f t="array" ref="C576">IFERROR(IF(INDEX('Disaggregation Records'!$E$95:$E$183,MATCH(RIGHT(Z576,255),RIGHT('Disaggregation Records'!$D$95:$D$183,255),0))=0,"",INDEX('Disaggregation Records'!$E$95:$E$183,MATCH(RIGHT(Z576,255),RIGHT('Disaggregation Records'!$D$95:$D$183,255),0))),"")</f>
        <v/>
      </c>
      <c r="D576" s="518" t="str">
        <f t="array" ref="D576">IFERROR(IF(INDEX('Disaggregation Records'!$F$95:$F$183,MATCH(RIGHT(Z576,255),RIGHT('Disaggregation Records'!$D$95:$D$183,255),0))=0,"",INDEX('Disaggregation Records'!$F$95:$F$183,MATCH(RIGHT(Z576,255),RIGHT('Disaggregation Records'!$D$95:$D$183,255),0))),"")</f>
        <v/>
      </c>
      <c r="E576" s="524" t="str">
        <f t="array" ref="E576">IFERROR(IF(INDEX('Disaggregation Data'!$K$315:$K$616,MATCH(RIGHT(X576,255),RIGHT('Disaggregation Data'!$J$315:$J$616,255),0))=0,"",INDEX('Disaggregation Data'!$K$315:$K$616,MATCH(RIGHT(X576,255),RIGHT('Disaggregation Data'!J$315:$J$616,255),0))),"")</f>
        <v/>
      </c>
      <c r="F576" s="525" t="str">
        <f t="array" ref="F576">IFERROR(IF(INDEX('Disaggregation Data'!$L$315:$L$616,MATCH(RIGHT(X576,255),RIGHT('Disaggregation Data'!$J$315:$J$616,255),0))=0,"",INDEX('Disaggregation Data'!$L$315:$L$616,MATCH(RIGHT(X576,255),RIGHT('Disaggregation Data'!J$315:$J$616,255),0))),"")</f>
        <v/>
      </c>
      <c r="G576" s="526" t="str">
        <f t="array" ref="G576">IFERROR(IF(INDEX('Disaggregation Data'!$M$315:$M$616,MATCH(RIGHT(X576,255),RIGHT('Disaggregation Data'!$J$315:$J$616,255),0))=0,(E576/F576)*100,INDEX('Disaggregation Data'!$M$315:$M$616,MATCH(RIGHT(X576,255),RIGHT('Disaggregation Data'!J$315:$J$616,255),0))),"")</f>
        <v/>
      </c>
      <c r="H576" s="425" t="str">
        <f t="array" ref="H576">IFERROR(IF(INDEX('Disaggregation Data'!$N$315:$N$616,MATCH(RIGHT(X576,255),RIGHT('Disaggregation Data'!$J$315:$J$616,255),0))=0,"",INDEX('Disaggregation Data'!$N$315:$N$616,MATCH(RIGHT(X576,255),RIGHT('Disaggregation Data'!J$315:$J$616,255),0))),"")</f>
        <v/>
      </c>
      <c r="I576" s="527"/>
      <c r="J576" s="527"/>
      <c r="K576" s="527"/>
      <c r="L576" s="527"/>
      <c r="M576" s="527"/>
      <c r="N576" s="527"/>
      <c r="O576" s="527"/>
      <c r="P576" s="527"/>
      <c r="Q576" s="527"/>
      <c r="R576" s="527"/>
      <c r="S576" s="527"/>
      <c r="T576" s="527"/>
      <c r="U576" s="425" t="str">
        <f t="array" ref="U576">IFERROR(IF(INDEX('Disaggregation Data'!$O$315:$O$616,MATCH(RIGHT(X576,255),RIGHT('Disaggregation Data'!$J$315:$J$616,255),0))=0,"",INDEX('Disaggregation Data'!$O$315:$O$616,MATCH(RIGHT(X576,255),RIGHT('Disaggregation Data'!J$315:$J$616,255),0))),"")</f>
        <v/>
      </c>
      <c r="V576" s="459" t="str">
        <f t="array" ref="V576">IFERROR(IF(INDEX('Disaggregation Data'!$P$315:$P$616,MATCH(RIGHT(X576,255),RIGHT('Disaggregation Data'!$J$315:$J$616,255),0))=0,"",INDEX('Disaggregation Data'!$P$315:$P$616,MATCH(RIGHT(X576,255),RIGHT('Disaggregation Data'!J$315:$J$616,255),0))),"")</f>
        <v/>
      </c>
      <c r="W576" s="521"/>
      <c r="X576" s="521" t="str">
        <f t="shared" si="36"/>
        <v/>
      </c>
      <c r="Y576" s="521">
        <f t="shared" si="37"/>
        <v>209</v>
      </c>
      <c r="Z576" s="521" t="str">
        <f t="shared" si="38"/>
        <v/>
      </c>
      <c r="AA576" s="521" t="b">
        <f t="shared" si="39"/>
        <v>0</v>
      </c>
      <c r="AB576" s="521" t="s">
        <v>2092</v>
      </c>
      <c r="AC576" s="521" t="str">
        <f t="array" ref="AC576">IFERROR(IF(INDEX('Disaggregation Records'!$G$95:$G$183,MATCH(RIGHT(Z576,255),RIGHT('Disaggregation Records'!$D$95:$D$183,255),0))=0,"",INDEX('Disaggregation Records'!$G$95:$G$183,MATCH(RIGHT(Z576,255),RIGHT('Disaggregation Records'!$D$95:$D$183,255),0))),"")</f>
        <v/>
      </c>
      <c r="AD576" s="521" t="s">
        <v>797</v>
      </c>
      <c r="AE576" s="184"/>
      <c r="AF576" s="523"/>
      <c r="AG576" s="523"/>
    </row>
    <row r="577" spans="1:33" ht="37.5" customHeight="1" x14ac:dyDescent="0.25">
      <c r="A577" s="465">
        <v>26</v>
      </c>
      <c r="B577" s="517" t="str">
        <f>IFERROR(VLOOKUP(A577,'Coverage Indicators - Section D'!$A$10:$Y$42,25,FALSE),"")</f>
        <v/>
      </c>
      <c r="C577" s="518" t="str">
        <f t="array" ref="C577">IFERROR(IF(INDEX('Disaggregation Records'!$E$95:$E$183,MATCH(RIGHT(Z577,255),RIGHT('Disaggregation Records'!$D$95:$D$183,255),0))=0,"",INDEX('Disaggregation Records'!$E$95:$E$183,MATCH(RIGHT(Z577,255),RIGHT('Disaggregation Records'!$D$95:$D$183,255),0))),"")</f>
        <v/>
      </c>
      <c r="D577" s="518" t="str">
        <f t="array" ref="D577">IFERROR(IF(INDEX('Disaggregation Records'!$F$95:$F$183,MATCH(RIGHT(Z577,255),RIGHT('Disaggregation Records'!$D$95:$D$183,255),0))=0,"",INDEX('Disaggregation Records'!$F$95:$F$183,MATCH(RIGHT(Z577,255),RIGHT('Disaggregation Records'!$D$95:$D$183,255),0))),"")</f>
        <v/>
      </c>
      <c r="E577" s="524" t="str">
        <f t="array" ref="E577">IFERROR(IF(INDEX('Disaggregation Data'!$K$315:$K$616,MATCH(RIGHT(X577,255),RIGHT('Disaggregation Data'!$J$315:$J$616,255),0))=0,"",INDEX('Disaggregation Data'!$K$315:$K$616,MATCH(RIGHT(X577,255),RIGHT('Disaggregation Data'!J$315:$J$616,255),0))),"")</f>
        <v/>
      </c>
      <c r="F577" s="525" t="str">
        <f t="array" ref="F577">IFERROR(IF(INDEX('Disaggregation Data'!$L$315:$L$616,MATCH(RIGHT(X577,255),RIGHT('Disaggregation Data'!$J$315:$J$616,255),0))=0,"",INDEX('Disaggregation Data'!$L$315:$L$616,MATCH(RIGHT(X577,255),RIGHT('Disaggregation Data'!J$315:$J$616,255),0))),"")</f>
        <v/>
      </c>
      <c r="G577" s="526" t="str">
        <f t="array" ref="G577">IFERROR(IF(INDEX('Disaggregation Data'!$M$315:$M$616,MATCH(RIGHT(X577,255),RIGHT('Disaggregation Data'!$J$315:$J$616,255),0))=0,(E577/F577)*100,INDEX('Disaggregation Data'!$M$315:$M$616,MATCH(RIGHT(X577,255),RIGHT('Disaggregation Data'!J$315:$J$616,255),0))),"")</f>
        <v/>
      </c>
      <c r="H577" s="425" t="str">
        <f t="array" ref="H577">IFERROR(IF(INDEX('Disaggregation Data'!$N$315:$N$616,MATCH(RIGHT(X577,255),RIGHT('Disaggregation Data'!$J$315:$J$616,255),0))=0,"",INDEX('Disaggregation Data'!$N$315:$N$616,MATCH(RIGHT(X577,255),RIGHT('Disaggregation Data'!J$315:$J$616,255),0))),"")</f>
        <v/>
      </c>
      <c r="I577" s="527"/>
      <c r="J577" s="527"/>
      <c r="K577" s="527"/>
      <c r="L577" s="527"/>
      <c r="M577" s="527"/>
      <c r="N577" s="527"/>
      <c r="O577" s="527"/>
      <c r="P577" s="527"/>
      <c r="Q577" s="527"/>
      <c r="R577" s="527"/>
      <c r="S577" s="527"/>
      <c r="T577" s="527"/>
      <c r="U577" s="425" t="str">
        <f t="array" ref="U577">IFERROR(IF(INDEX('Disaggregation Data'!$O$315:$O$616,MATCH(RIGHT(X577,255),RIGHT('Disaggregation Data'!$J$315:$J$616,255),0))=0,"",INDEX('Disaggregation Data'!$O$315:$O$616,MATCH(RIGHT(X577,255),RIGHT('Disaggregation Data'!J$315:$J$616,255),0))),"")</f>
        <v/>
      </c>
      <c r="V577" s="459" t="str">
        <f t="array" ref="V577">IFERROR(IF(INDEX('Disaggregation Data'!$P$315:$P$616,MATCH(RIGHT(X577,255),RIGHT('Disaggregation Data'!$J$315:$J$616,255),0))=0,"",INDEX('Disaggregation Data'!$P$315:$P$616,MATCH(RIGHT(X577,255),RIGHT('Disaggregation Data'!J$315:$J$616,255),0))),"")</f>
        <v/>
      </c>
      <c r="W577" s="521"/>
      <c r="X577" s="521" t="str">
        <f t="shared" si="36"/>
        <v/>
      </c>
      <c r="Y577" s="521">
        <f t="shared" si="37"/>
        <v>210</v>
      </c>
      <c r="Z577" s="521" t="str">
        <f t="shared" si="38"/>
        <v/>
      </c>
      <c r="AA577" s="521" t="b">
        <f t="shared" si="39"/>
        <v>0</v>
      </c>
      <c r="AB577" s="521" t="s">
        <v>2093</v>
      </c>
      <c r="AC577" s="521" t="str">
        <f t="array" ref="AC577">IFERROR(IF(INDEX('Disaggregation Records'!$G$95:$G$183,MATCH(RIGHT(Z577,255),RIGHT('Disaggregation Records'!$D$95:$D$183,255),0))=0,"",INDEX('Disaggregation Records'!$G$95:$G$183,MATCH(RIGHT(Z577,255),RIGHT('Disaggregation Records'!$D$95:$D$183,255),0))),"")</f>
        <v/>
      </c>
      <c r="AD577" s="521" t="s">
        <v>798</v>
      </c>
      <c r="AE577" s="184"/>
      <c r="AF577" s="523"/>
      <c r="AG577" s="523"/>
    </row>
    <row r="578" spans="1:33" ht="37.5" customHeight="1" x14ac:dyDescent="0.25">
      <c r="A578" s="465">
        <v>26</v>
      </c>
      <c r="B578" s="517" t="str">
        <f>IFERROR(VLOOKUP(A578,'Coverage Indicators - Section D'!$A$10:$Y$42,25,FALSE),"")</f>
        <v/>
      </c>
      <c r="C578" s="518" t="str">
        <f t="array" ref="C578">IFERROR(IF(INDEX('Disaggregation Records'!$E$95:$E$183,MATCH(RIGHT(Z578,255),RIGHT('Disaggregation Records'!$D$95:$D$183,255),0))=0,"",INDEX('Disaggregation Records'!$E$95:$E$183,MATCH(RIGHT(Z578,255),RIGHT('Disaggregation Records'!$D$95:$D$183,255),0))),"")</f>
        <v/>
      </c>
      <c r="D578" s="518" t="str">
        <f t="array" ref="D578">IFERROR(IF(INDEX('Disaggregation Records'!$F$95:$F$183,MATCH(RIGHT(Z578,255),RIGHT('Disaggregation Records'!$D$95:$D$183,255),0))=0,"",INDEX('Disaggregation Records'!$F$95:$F$183,MATCH(RIGHT(Z578,255),RIGHT('Disaggregation Records'!$D$95:$D$183,255),0))),"")</f>
        <v/>
      </c>
      <c r="E578" s="524" t="str">
        <f t="array" ref="E578">IFERROR(IF(INDEX('Disaggregation Data'!$K$315:$K$616,MATCH(RIGHT(X578,255),RIGHT('Disaggregation Data'!$J$315:$J$616,255),0))=0,"",INDEX('Disaggregation Data'!$K$315:$K$616,MATCH(RIGHT(X578,255),RIGHT('Disaggregation Data'!J$315:$J$616,255),0))),"")</f>
        <v/>
      </c>
      <c r="F578" s="525" t="str">
        <f t="array" ref="F578">IFERROR(IF(INDEX('Disaggregation Data'!$L$315:$L$616,MATCH(RIGHT(X578,255),RIGHT('Disaggregation Data'!$J$315:$J$616,255),0))=0,"",INDEX('Disaggregation Data'!$L$315:$L$616,MATCH(RIGHT(X578,255),RIGHT('Disaggregation Data'!J$315:$J$616,255),0))),"")</f>
        <v/>
      </c>
      <c r="G578" s="526" t="str">
        <f t="array" ref="G578">IFERROR(IF(INDEX('Disaggregation Data'!$M$315:$M$616,MATCH(RIGHT(X578,255),RIGHT('Disaggregation Data'!$J$315:$J$616,255),0))=0,(E578/F578)*100,INDEX('Disaggregation Data'!$M$315:$M$616,MATCH(RIGHT(X578,255),RIGHT('Disaggregation Data'!J$315:$J$616,255),0))),"")</f>
        <v/>
      </c>
      <c r="H578" s="425" t="str">
        <f t="array" ref="H578">IFERROR(IF(INDEX('Disaggregation Data'!$N$315:$N$616,MATCH(RIGHT(X578,255),RIGHT('Disaggregation Data'!$J$315:$J$616,255),0))=0,"",INDEX('Disaggregation Data'!$N$315:$N$616,MATCH(RIGHT(X578,255),RIGHT('Disaggregation Data'!J$315:$J$616,255),0))),"")</f>
        <v/>
      </c>
      <c r="I578" s="527"/>
      <c r="J578" s="527"/>
      <c r="K578" s="527"/>
      <c r="L578" s="527"/>
      <c r="M578" s="527"/>
      <c r="N578" s="527"/>
      <c r="O578" s="527"/>
      <c r="P578" s="527"/>
      <c r="Q578" s="527"/>
      <c r="R578" s="527"/>
      <c r="S578" s="527"/>
      <c r="T578" s="527"/>
      <c r="U578" s="425" t="str">
        <f t="array" ref="U578">IFERROR(IF(INDEX('Disaggregation Data'!$O$315:$O$616,MATCH(RIGHT(X578,255),RIGHT('Disaggregation Data'!$J$315:$J$616,255),0))=0,"",INDEX('Disaggregation Data'!$O$315:$O$616,MATCH(RIGHT(X578,255),RIGHT('Disaggregation Data'!J$315:$J$616,255),0))),"")</f>
        <v/>
      </c>
      <c r="V578" s="459" t="str">
        <f t="array" ref="V578">IFERROR(IF(INDEX('Disaggregation Data'!$P$315:$P$616,MATCH(RIGHT(X578,255),RIGHT('Disaggregation Data'!$J$315:$J$616,255),0))=0,"",INDEX('Disaggregation Data'!$P$315:$P$616,MATCH(RIGHT(X578,255),RIGHT('Disaggregation Data'!J$315:$J$616,255),0))),"")</f>
        <v/>
      </c>
      <c r="W578" s="521"/>
      <c r="X578" s="521" t="str">
        <f t="shared" si="36"/>
        <v/>
      </c>
      <c r="Y578" s="521">
        <f t="shared" si="37"/>
        <v>211</v>
      </c>
      <c r="Z578" s="521" t="str">
        <f t="shared" si="38"/>
        <v/>
      </c>
      <c r="AA578" s="521" t="b">
        <f t="shared" si="39"/>
        <v>0</v>
      </c>
      <c r="AB578" s="521" t="s">
        <v>2094</v>
      </c>
      <c r="AC578" s="521" t="str">
        <f t="array" ref="AC578">IFERROR(IF(INDEX('Disaggregation Records'!$G$95:$G$183,MATCH(RIGHT(Z578,255),RIGHT('Disaggregation Records'!$D$95:$D$183,255),0))=0,"",INDEX('Disaggregation Records'!$G$95:$G$183,MATCH(RIGHT(Z578,255),RIGHT('Disaggregation Records'!$D$95:$D$183,255),0))),"")</f>
        <v/>
      </c>
      <c r="AD578" s="521" t="s">
        <v>798</v>
      </c>
      <c r="AE578" s="184"/>
      <c r="AF578" s="523"/>
      <c r="AG578" s="523"/>
    </row>
    <row r="579" spans="1:33" ht="37.5" customHeight="1" x14ac:dyDescent="0.25">
      <c r="A579" s="465">
        <v>26</v>
      </c>
      <c r="B579" s="517" t="str">
        <f>IFERROR(VLOOKUP(A579,'Coverage Indicators - Section D'!$A$10:$Y$42,25,FALSE),"")</f>
        <v/>
      </c>
      <c r="C579" s="518" t="str">
        <f t="array" ref="C579">IFERROR(IF(INDEX('Disaggregation Records'!$E$95:$E$183,MATCH(RIGHT(Z579,255),RIGHT('Disaggregation Records'!$D$95:$D$183,255),0))=0,"",INDEX('Disaggregation Records'!$E$95:$E$183,MATCH(RIGHT(Z579,255),RIGHT('Disaggregation Records'!$D$95:$D$183,255),0))),"")</f>
        <v/>
      </c>
      <c r="D579" s="518" t="str">
        <f t="array" ref="D579">IFERROR(IF(INDEX('Disaggregation Records'!$F$95:$F$183,MATCH(RIGHT(Z579,255),RIGHT('Disaggregation Records'!$D$95:$D$183,255),0))=0,"",INDEX('Disaggregation Records'!$F$95:$F$183,MATCH(RIGHT(Z579,255),RIGHT('Disaggregation Records'!$D$95:$D$183,255),0))),"")</f>
        <v/>
      </c>
      <c r="E579" s="524" t="str">
        <f t="array" ref="E579">IFERROR(IF(INDEX('Disaggregation Data'!$K$315:$K$616,MATCH(RIGHT(X579,255),RIGHT('Disaggregation Data'!$J$315:$J$616,255),0))=0,"",INDEX('Disaggregation Data'!$K$315:$K$616,MATCH(RIGHT(X579,255),RIGHT('Disaggregation Data'!J$315:$J$616,255),0))),"")</f>
        <v/>
      </c>
      <c r="F579" s="525" t="str">
        <f t="array" ref="F579">IFERROR(IF(INDEX('Disaggregation Data'!$L$315:$L$616,MATCH(RIGHT(X579,255),RIGHT('Disaggregation Data'!$J$315:$J$616,255),0))=0,"",INDEX('Disaggregation Data'!$L$315:$L$616,MATCH(RIGHT(X579,255),RIGHT('Disaggregation Data'!J$315:$J$616,255),0))),"")</f>
        <v/>
      </c>
      <c r="G579" s="526" t="str">
        <f t="array" ref="G579">IFERROR(IF(INDEX('Disaggregation Data'!$M$315:$M$616,MATCH(RIGHT(X579,255),RIGHT('Disaggregation Data'!$J$315:$J$616,255),0))=0,(E579/F579)*100,INDEX('Disaggregation Data'!$M$315:$M$616,MATCH(RIGHT(X579,255),RIGHT('Disaggregation Data'!J$315:$J$616,255),0))),"")</f>
        <v/>
      </c>
      <c r="H579" s="425" t="str">
        <f t="array" ref="H579">IFERROR(IF(INDEX('Disaggregation Data'!$N$315:$N$616,MATCH(RIGHT(X579,255),RIGHT('Disaggregation Data'!$J$315:$J$616,255),0))=0,"",INDEX('Disaggregation Data'!$N$315:$N$616,MATCH(RIGHT(X579,255),RIGHT('Disaggregation Data'!J$315:$J$616,255),0))),"")</f>
        <v/>
      </c>
      <c r="I579" s="527"/>
      <c r="J579" s="527"/>
      <c r="K579" s="527"/>
      <c r="L579" s="527"/>
      <c r="M579" s="527"/>
      <c r="N579" s="527"/>
      <c r="O579" s="527"/>
      <c r="P579" s="527"/>
      <c r="Q579" s="527"/>
      <c r="R579" s="527"/>
      <c r="S579" s="527"/>
      <c r="T579" s="527"/>
      <c r="U579" s="425" t="str">
        <f t="array" ref="U579">IFERROR(IF(INDEX('Disaggregation Data'!$O$315:$O$616,MATCH(RIGHT(X579,255),RIGHT('Disaggregation Data'!$J$315:$J$616,255),0))=0,"",INDEX('Disaggregation Data'!$O$315:$O$616,MATCH(RIGHT(X579,255),RIGHT('Disaggregation Data'!J$315:$J$616,255),0))),"")</f>
        <v/>
      </c>
      <c r="V579" s="459" t="str">
        <f t="array" ref="V579">IFERROR(IF(INDEX('Disaggregation Data'!$P$315:$P$616,MATCH(RIGHT(X579,255),RIGHT('Disaggregation Data'!$J$315:$J$616,255),0))=0,"",INDEX('Disaggregation Data'!$P$315:$P$616,MATCH(RIGHT(X579,255),RIGHT('Disaggregation Data'!J$315:$J$616,255),0))),"")</f>
        <v/>
      </c>
      <c r="W579" s="521"/>
      <c r="X579" s="521" t="str">
        <f t="shared" si="36"/>
        <v/>
      </c>
      <c r="Y579" s="521">
        <f t="shared" si="37"/>
        <v>212</v>
      </c>
      <c r="Z579" s="521" t="str">
        <f t="shared" si="38"/>
        <v/>
      </c>
      <c r="AA579" s="521" t="b">
        <f t="shared" si="39"/>
        <v>0</v>
      </c>
      <c r="AB579" s="521" t="s">
        <v>2095</v>
      </c>
      <c r="AC579" s="521" t="str">
        <f t="array" ref="AC579">IFERROR(IF(INDEX('Disaggregation Records'!$G$95:$G$183,MATCH(RIGHT(Z579,255),RIGHT('Disaggregation Records'!$D$95:$D$183,255),0))=0,"",INDEX('Disaggregation Records'!$G$95:$G$183,MATCH(RIGHT(Z579,255),RIGHT('Disaggregation Records'!$D$95:$D$183,255),0))),"")</f>
        <v/>
      </c>
      <c r="AD579" s="521" t="s">
        <v>798</v>
      </c>
      <c r="AE579" s="184"/>
      <c r="AF579" s="523"/>
      <c r="AG579" s="523"/>
    </row>
    <row r="580" spans="1:33" ht="37.5" customHeight="1" x14ac:dyDescent="0.25">
      <c r="A580" s="465">
        <v>26</v>
      </c>
      <c r="B580" s="517" t="str">
        <f>IFERROR(VLOOKUP(A580,'Coverage Indicators - Section D'!$A$10:$Y$42,25,FALSE),"")</f>
        <v/>
      </c>
      <c r="C580" s="518" t="str">
        <f t="array" ref="C580">IFERROR(IF(INDEX('Disaggregation Records'!$E$95:$E$183,MATCH(RIGHT(Z580,255),RIGHT('Disaggregation Records'!$D$95:$D$183,255),0))=0,"",INDEX('Disaggregation Records'!$E$95:$E$183,MATCH(RIGHT(Z580,255),RIGHT('Disaggregation Records'!$D$95:$D$183,255),0))),"")</f>
        <v/>
      </c>
      <c r="D580" s="518" t="str">
        <f t="array" ref="D580">IFERROR(IF(INDEX('Disaggregation Records'!$F$95:$F$183,MATCH(RIGHT(Z580,255),RIGHT('Disaggregation Records'!$D$95:$D$183,255),0))=0,"",INDEX('Disaggregation Records'!$F$95:$F$183,MATCH(RIGHT(Z580,255),RIGHT('Disaggregation Records'!$D$95:$D$183,255),0))),"")</f>
        <v/>
      </c>
      <c r="E580" s="524" t="str">
        <f t="array" ref="E580">IFERROR(IF(INDEX('Disaggregation Data'!$K$315:$K$616,MATCH(RIGHT(X580,255),RIGHT('Disaggregation Data'!$J$315:$J$616,255),0))=0,"",INDEX('Disaggregation Data'!$K$315:$K$616,MATCH(RIGHT(X580,255),RIGHT('Disaggregation Data'!J$315:$J$616,255),0))),"")</f>
        <v/>
      </c>
      <c r="F580" s="525" t="str">
        <f t="array" ref="F580">IFERROR(IF(INDEX('Disaggregation Data'!$L$315:$L$616,MATCH(RIGHT(X580,255),RIGHT('Disaggregation Data'!$J$315:$J$616,255),0))=0,"",INDEX('Disaggregation Data'!$L$315:$L$616,MATCH(RIGHT(X580,255),RIGHT('Disaggregation Data'!J$315:$J$616,255),0))),"")</f>
        <v/>
      </c>
      <c r="G580" s="526" t="str">
        <f t="array" ref="G580">IFERROR(IF(INDEX('Disaggregation Data'!$M$315:$M$616,MATCH(RIGHT(X580,255),RIGHT('Disaggregation Data'!$J$315:$J$616,255),0))=0,(E580/F580)*100,INDEX('Disaggregation Data'!$M$315:$M$616,MATCH(RIGHT(X580,255),RIGHT('Disaggregation Data'!J$315:$J$616,255),0))),"")</f>
        <v/>
      </c>
      <c r="H580" s="425" t="str">
        <f t="array" ref="H580">IFERROR(IF(INDEX('Disaggregation Data'!$N$315:$N$616,MATCH(RIGHT(X580,255),RIGHT('Disaggregation Data'!$J$315:$J$616,255),0))=0,"",INDEX('Disaggregation Data'!$N$315:$N$616,MATCH(RIGHT(X580,255),RIGHT('Disaggregation Data'!J$315:$J$616,255),0))),"")</f>
        <v/>
      </c>
      <c r="I580" s="527"/>
      <c r="J580" s="527"/>
      <c r="K580" s="527"/>
      <c r="L580" s="527"/>
      <c r="M580" s="527"/>
      <c r="N580" s="527"/>
      <c r="O580" s="527"/>
      <c r="P580" s="527"/>
      <c r="Q580" s="527"/>
      <c r="R580" s="527"/>
      <c r="S580" s="527"/>
      <c r="T580" s="527"/>
      <c r="U580" s="425" t="str">
        <f t="array" ref="U580">IFERROR(IF(INDEX('Disaggregation Data'!$O$315:$O$616,MATCH(RIGHT(X580,255),RIGHT('Disaggregation Data'!$J$315:$J$616,255),0))=0,"",INDEX('Disaggregation Data'!$O$315:$O$616,MATCH(RIGHT(X580,255),RIGHT('Disaggregation Data'!J$315:$J$616,255),0))),"")</f>
        <v/>
      </c>
      <c r="V580" s="459" t="str">
        <f t="array" ref="V580">IFERROR(IF(INDEX('Disaggregation Data'!$P$315:$P$616,MATCH(RIGHT(X580,255),RIGHT('Disaggregation Data'!$J$315:$J$616,255),0))=0,"",INDEX('Disaggregation Data'!$P$315:$P$616,MATCH(RIGHT(X580,255),RIGHT('Disaggregation Data'!J$315:$J$616,255),0))),"")</f>
        <v/>
      </c>
      <c r="W580" s="521"/>
      <c r="X580" s="521" t="str">
        <f t="shared" si="36"/>
        <v/>
      </c>
      <c r="Y580" s="521">
        <f t="shared" si="37"/>
        <v>213</v>
      </c>
      <c r="Z580" s="521" t="str">
        <f t="shared" si="38"/>
        <v/>
      </c>
      <c r="AA580" s="521" t="b">
        <f t="shared" si="39"/>
        <v>0</v>
      </c>
      <c r="AB580" s="521" t="s">
        <v>2096</v>
      </c>
      <c r="AC580" s="521" t="str">
        <f t="array" ref="AC580">IFERROR(IF(INDEX('Disaggregation Records'!$G$95:$G$183,MATCH(RIGHT(Z580,255),RIGHT('Disaggregation Records'!$D$95:$D$183,255),0))=0,"",INDEX('Disaggregation Records'!$G$95:$G$183,MATCH(RIGHT(Z580,255),RIGHT('Disaggregation Records'!$D$95:$D$183,255),0))),"")</f>
        <v/>
      </c>
      <c r="AD580" s="521" t="s">
        <v>798</v>
      </c>
      <c r="AE580" s="184"/>
      <c r="AF580" s="523"/>
      <c r="AG580" s="523"/>
    </row>
    <row r="581" spans="1:33" ht="37.5" customHeight="1" x14ac:dyDescent="0.25">
      <c r="A581" s="465">
        <v>26</v>
      </c>
      <c r="B581" s="517" t="str">
        <f>IFERROR(VLOOKUP(A581,'Coverage Indicators - Section D'!$A$10:$Y$42,25,FALSE),"")</f>
        <v/>
      </c>
      <c r="C581" s="518" t="str">
        <f t="array" ref="C581">IFERROR(IF(INDEX('Disaggregation Records'!$E$95:$E$183,MATCH(RIGHT(Z581,255),RIGHT('Disaggregation Records'!$D$95:$D$183,255),0))=0,"",INDEX('Disaggregation Records'!$E$95:$E$183,MATCH(RIGHT(Z581,255),RIGHT('Disaggregation Records'!$D$95:$D$183,255),0))),"")</f>
        <v/>
      </c>
      <c r="D581" s="518" t="str">
        <f t="array" ref="D581">IFERROR(IF(INDEX('Disaggregation Records'!$F$95:$F$183,MATCH(RIGHT(Z581,255),RIGHT('Disaggregation Records'!$D$95:$D$183,255),0))=0,"",INDEX('Disaggregation Records'!$F$95:$F$183,MATCH(RIGHT(Z581,255),RIGHT('Disaggregation Records'!$D$95:$D$183,255),0))),"")</f>
        <v/>
      </c>
      <c r="E581" s="524" t="str">
        <f t="array" ref="E581">IFERROR(IF(INDEX('Disaggregation Data'!$K$315:$K$616,MATCH(RIGHT(X581,255),RIGHT('Disaggregation Data'!$J$315:$J$616,255),0))=0,"",INDEX('Disaggregation Data'!$K$315:$K$616,MATCH(RIGHT(X581,255),RIGHT('Disaggregation Data'!J$315:$J$616,255),0))),"")</f>
        <v/>
      </c>
      <c r="F581" s="525" t="str">
        <f t="array" ref="F581">IFERROR(IF(INDEX('Disaggregation Data'!$L$315:$L$616,MATCH(RIGHT(X581,255),RIGHT('Disaggregation Data'!$J$315:$J$616,255),0))=0,"",INDEX('Disaggregation Data'!$L$315:$L$616,MATCH(RIGHT(X581,255),RIGHT('Disaggregation Data'!J$315:$J$616,255),0))),"")</f>
        <v/>
      </c>
      <c r="G581" s="526" t="str">
        <f t="array" ref="G581">IFERROR(IF(INDEX('Disaggregation Data'!$M$315:$M$616,MATCH(RIGHT(X581,255),RIGHT('Disaggregation Data'!$J$315:$J$616,255),0))=0,(E581/F581)*100,INDEX('Disaggregation Data'!$M$315:$M$616,MATCH(RIGHT(X581,255),RIGHT('Disaggregation Data'!J$315:$J$616,255),0))),"")</f>
        <v/>
      </c>
      <c r="H581" s="425" t="str">
        <f t="array" ref="H581">IFERROR(IF(INDEX('Disaggregation Data'!$N$315:$N$616,MATCH(RIGHT(X581,255),RIGHT('Disaggregation Data'!$J$315:$J$616,255),0))=0,"",INDEX('Disaggregation Data'!$N$315:$N$616,MATCH(RIGHT(X581,255),RIGHT('Disaggregation Data'!J$315:$J$616,255),0))),"")</f>
        <v/>
      </c>
      <c r="I581" s="527"/>
      <c r="J581" s="527"/>
      <c r="K581" s="527"/>
      <c r="L581" s="527"/>
      <c r="M581" s="527"/>
      <c r="N581" s="527"/>
      <c r="O581" s="527"/>
      <c r="P581" s="527"/>
      <c r="Q581" s="527"/>
      <c r="R581" s="527"/>
      <c r="S581" s="527"/>
      <c r="T581" s="527"/>
      <c r="U581" s="425" t="str">
        <f t="array" ref="U581">IFERROR(IF(INDEX('Disaggregation Data'!$O$315:$O$616,MATCH(RIGHT(X581,255),RIGHT('Disaggregation Data'!$J$315:$J$616,255),0))=0,"",INDEX('Disaggregation Data'!$O$315:$O$616,MATCH(RIGHT(X581,255),RIGHT('Disaggregation Data'!J$315:$J$616,255),0))),"")</f>
        <v/>
      </c>
      <c r="V581" s="459" t="str">
        <f t="array" ref="V581">IFERROR(IF(INDEX('Disaggregation Data'!$P$315:$P$616,MATCH(RIGHT(X581,255),RIGHT('Disaggregation Data'!$J$315:$J$616,255),0))=0,"",INDEX('Disaggregation Data'!$P$315:$P$616,MATCH(RIGHT(X581,255),RIGHT('Disaggregation Data'!J$315:$J$616,255),0))),"")</f>
        <v/>
      </c>
      <c r="W581" s="521"/>
      <c r="X581" s="521" t="str">
        <f t="shared" si="36"/>
        <v/>
      </c>
      <c r="Y581" s="521">
        <f t="shared" si="37"/>
        <v>214</v>
      </c>
      <c r="Z581" s="521" t="str">
        <f t="shared" si="38"/>
        <v/>
      </c>
      <c r="AA581" s="521" t="b">
        <f t="shared" si="39"/>
        <v>0</v>
      </c>
      <c r="AB581" s="521" t="s">
        <v>2097</v>
      </c>
      <c r="AC581" s="521" t="str">
        <f t="array" ref="AC581">IFERROR(IF(INDEX('Disaggregation Records'!$G$95:$G$183,MATCH(RIGHT(Z581,255),RIGHT('Disaggregation Records'!$D$95:$D$183,255),0))=0,"",INDEX('Disaggregation Records'!$G$95:$G$183,MATCH(RIGHT(Z581,255),RIGHT('Disaggregation Records'!$D$95:$D$183,255),0))),"")</f>
        <v/>
      </c>
      <c r="AD581" s="521" t="s">
        <v>798</v>
      </c>
      <c r="AE581" s="184"/>
      <c r="AF581" s="523"/>
      <c r="AG581" s="523"/>
    </row>
    <row r="582" spans="1:33" ht="37.5" customHeight="1" x14ac:dyDescent="0.25">
      <c r="A582" s="465">
        <v>26</v>
      </c>
      <c r="B582" s="517" t="str">
        <f>IFERROR(VLOOKUP(A582,'Coverage Indicators - Section D'!$A$10:$Y$42,25,FALSE),"")</f>
        <v/>
      </c>
      <c r="C582" s="518" t="str">
        <f t="array" ref="C582">IFERROR(IF(INDEX('Disaggregation Records'!$E$95:$E$183,MATCH(RIGHT(Z582,255),RIGHT('Disaggregation Records'!$D$95:$D$183,255),0))=0,"",INDEX('Disaggregation Records'!$E$95:$E$183,MATCH(RIGHT(Z582,255),RIGHT('Disaggregation Records'!$D$95:$D$183,255),0))),"")</f>
        <v/>
      </c>
      <c r="D582" s="518" t="str">
        <f t="array" ref="D582">IFERROR(IF(INDEX('Disaggregation Records'!$F$95:$F$183,MATCH(RIGHT(Z582,255),RIGHT('Disaggregation Records'!$D$95:$D$183,255),0))=0,"",INDEX('Disaggregation Records'!$F$95:$F$183,MATCH(RIGHT(Z582,255),RIGHT('Disaggregation Records'!$D$95:$D$183,255),0))),"")</f>
        <v/>
      </c>
      <c r="E582" s="524" t="str">
        <f t="array" ref="E582">IFERROR(IF(INDEX('Disaggregation Data'!$K$315:$K$616,MATCH(RIGHT(X582,255),RIGHT('Disaggregation Data'!$J$315:$J$616,255),0))=0,"",INDEX('Disaggregation Data'!$K$315:$K$616,MATCH(RIGHT(X582,255),RIGHT('Disaggregation Data'!J$315:$J$616,255),0))),"")</f>
        <v/>
      </c>
      <c r="F582" s="525" t="str">
        <f t="array" ref="F582">IFERROR(IF(INDEX('Disaggregation Data'!$L$315:$L$616,MATCH(RIGHT(X582,255),RIGHT('Disaggregation Data'!$J$315:$J$616,255),0))=0,"",INDEX('Disaggregation Data'!$L$315:$L$616,MATCH(RIGHT(X582,255),RIGHT('Disaggregation Data'!J$315:$J$616,255),0))),"")</f>
        <v/>
      </c>
      <c r="G582" s="526" t="str">
        <f t="array" ref="G582">IFERROR(IF(INDEX('Disaggregation Data'!$M$315:$M$616,MATCH(RIGHT(X582,255),RIGHT('Disaggregation Data'!$J$315:$J$616,255),0))=0,(E582/F582)*100,INDEX('Disaggregation Data'!$M$315:$M$616,MATCH(RIGHT(X582,255),RIGHT('Disaggregation Data'!J$315:$J$616,255),0))),"")</f>
        <v/>
      </c>
      <c r="H582" s="425" t="str">
        <f t="array" ref="H582">IFERROR(IF(INDEX('Disaggregation Data'!$N$315:$N$616,MATCH(RIGHT(X582,255),RIGHT('Disaggregation Data'!$J$315:$J$616,255),0))=0,"",INDEX('Disaggregation Data'!$N$315:$N$616,MATCH(RIGHT(X582,255),RIGHT('Disaggregation Data'!J$315:$J$616,255),0))),"")</f>
        <v/>
      </c>
      <c r="I582" s="527"/>
      <c r="J582" s="527"/>
      <c r="K582" s="527"/>
      <c r="L582" s="527"/>
      <c r="M582" s="527"/>
      <c r="N582" s="527"/>
      <c r="O582" s="527"/>
      <c r="P582" s="527"/>
      <c r="Q582" s="527"/>
      <c r="R582" s="527"/>
      <c r="S582" s="527"/>
      <c r="T582" s="527"/>
      <c r="U582" s="425" t="str">
        <f t="array" ref="U582">IFERROR(IF(INDEX('Disaggregation Data'!$O$315:$O$616,MATCH(RIGHT(X582,255),RIGHT('Disaggregation Data'!$J$315:$J$616,255),0))=0,"",INDEX('Disaggregation Data'!$O$315:$O$616,MATCH(RIGHT(X582,255),RIGHT('Disaggregation Data'!J$315:$J$616,255),0))),"")</f>
        <v/>
      </c>
      <c r="V582" s="459" t="str">
        <f t="array" ref="V582">IFERROR(IF(INDEX('Disaggregation Data'!$P$315:$P$616,MATCH(RIGHT(X582,255),RIGHT('Disaggregation Data'!$J$315:$J$616,255),0))=0,"",INDEX('Disaggregation Data'!$P$315:$P$616,MATCH(RIGHT(X582,255),RIGHT('Disaggregation Data'!J$315:$J$616,255),0))),"")</f>
        <v/>
      </c>
      <c r="W582" s="521"/>
      <c r="X582" s="521" t="str">
        <f t="shared" si="36"/>
        <v/>
      </c>
      <c r="Y582" s="521">
        <f t="shared" si="37"/>
        <v>215</v>
      </c>
      <c r="Z582" s="521" t="str">
        <f t="shared" si="38"/>
        <v/>
      </c>
      <c r="AA582" s="521" t="b">
        <f t="shared" si="39"/>
        <v>0</v>
      </c>
      <c r="AB582" s="521" t="s">
        <v>2098</v>
      </c>
      <c r="AC582" s="521" t="str">
        <f t="array" ref="AC582">IFERROR(IF(INDEX('Disaggregation Records'!$G$95:$G$183,MATCH(RIGHT(Z582,255),RIGHT('Disaggregation Records'!$D$95:$D$183,255),0))=0,"",INDEX('Disaggregation Records'!$G$95:$G$183,MATCH(RIGHT(Z582,255),RIGHT('Disaggregation Records'!$D$95:$D$183,255),0))),"")</f>
        <v/>
      </c>
      <c r="AD582" s="521" t="s">
        <v>798</v>
      </c>
      <c r="AE582" s="184"/>
      <c r="AF582" s="523"/>
      <c r="AG582" s="523"/>
    </row>
    <row r="583" spans="1:33" ht="37.5" customHeight="1" x14ac:dyDescent="0.25">
      <c r="A583" s="465">
        <v>26</v>
      </c>
      <c r="B583" s="517" t="str">
        <f>IFERROR(VLOOKUP(A583,'Coverage Indicators - Section D'!$A$10:$Y$42,25,FALSE),"")</f>
        <v/>
      </c>
      <c r="C583" s="518" t="str">
        <f t="array" ref="C583">IFERROR(IF(INDEX('Disaggregation Records'!$E$95:$E$183,MATCH(RIGHT(Z583,255),RIGHT('Disaggregation Records'!$D$95:$D$183,255),0))=0,"",INDEX('Disaggregation Records'!$E$95:$E$183,MATCH(RIGHT(Z583,255),RIGHT('Disaggregation Records'!$D$95:$D$183,255),0))),"")</f>
        <v/>
      </c>
      <c r="D583" s="518" t="str">
        <f t="array" ref="D583">IFERROR(IF(INDEX('Disaggregation Records'!$F$95:$F$183,MATCH(RIGHT(Z583,255),RIGHT('Disaggregation Records'!$D$95:$D$183,255),0))=0,"",INDEX('Disaggregation Records'!$F$95:$F$183,MATCH(RIGHT(Z583,255),RIGHT('Disaggregation Records'!$D$95:$D$183,255),0))),"")</f>
        <v/>
      </c>
      <c r="E583" s="524" t="str">
        <f t="array" ref="E583">IFERROR(IF(INDEX('Disaggregation Data'!$K$315:$K$616,MATCH(RIGHT(X583,255),RIGHT('Disaggregation Data'!$J$315:$J$616,255),0))=0,"",INDEX('Disaggregation Data'!$K$315:$K$616,MATCH(RIGHT(X583,255),RIGHT('Disaggregation Data'!J$315:$J$616,255),0))),"")</f>
        <v/>
      </c>
      <c r="F583" s="525" t="str">
        <f t="array" ref="F583">IFERROR(IF(INDEX('Disaggregation Data'!$L$315:$L$616,MATCH(RIGHT(X583,255),RIGHT('Disaggregation Data'!$J$315:$J$616,255),0))=0,"",INDEX('Disaggregation Data'!$L$315:$L$616,MATCH(RIGHT(X583,255),RIGHT('Disaggregation Data'!J$315:$J$616,255),0))),"")</f>
        <v/>
      </c>
      <c r="G583" s="526" t="str">
        <f t="array" ref="G583">IFERROR(IF(INDEX('Disaggregation Data'!$M$315:$M$616,MATCH(RIGHT(X583,255),RIGHT('Disaggregation Data'!$J$315:$J$616,255),0))=0,(E583/F583)*100,INDEX('Disaggregation Data'!$M$315:$M$616,MATCH(RIGHT(X583,255),RIGHT('Disaggregation Data'!J$315:$J$616,255),0))),"")</f>
        <v/>
      </c>
      <c r="H583" s="425" t="str">
        <f t="array" ref="H583">IFERROR(IF(INDEX('Disaggregation Data'!$N$315:$N$616,MATCH(RIGHT(X583,255),RIGHT('Disaggregation Data'!$J$315:$J$616,255),0))=0,"",INDEX('Disaggregation Data'!$N$315:$N$616,MATCH(RIGHT(X583,255),RIGHT('Disaggregation Data'!J$315:$J$616,255),0))),"")</f>
        <v/>
      </c>
      <c r="I583" s="527"/>
      <c r="J583" s="527"/>
      <c r="K583" s="527"/>
      <c r="L583" s="527"/>
      <c r="M583" s="527"/>
      <c r="N583" s="527"/>
      <c r="O583" s="527"/>
      <c r="P583" s="527"/>
      <c r="Q583" s="527"/>
      <c r="R583" s="527"/>
      <c r="S583" s="527"/>
      <c r="T583" s="527"/>
      <c r="U583" s="425" t="str">
        <f t="array" ref="U583">IFERROR(IF(INDEX('Disaggregation Data'!$O$315:$O$616,MATCH(RIGHT(X583,255),RIGHT('Disaggregation Data'!$J$315:$J$616,255),0))=0,"",INDEX('Disaggregation Data'!$O$315:$O$616,MATCH(RIGHT(X583,255),RIGHT('Disaggregation Data'!J$315:$J$616,255),0))),"")</f>
        <v/>
      </c>
      <c r="V583" s="459" t="str">
        <f t="array" ref="V583">IFERROR(IF(INDEX('Disaggregation Data'!$P$315:$P$616,MATCH(RIGHT(X583,255),RIGHT('Disaggregation Data'!$J$315:$J$616,255),0))=0,"",INDEX('Disaggregation Data'!$P$315:$P$616,MATCH(RIGHT(X583,255),RIGHT('Disaggregation Data'!J$315:$J$616,255),0))),"")</f>
        <v/>
      </c>
      <c r="W583" s="521"/>
      <c r="X583" s="521" t="str">
        <f t="shared" ref="X583:X626" si="40">IF(B583&lt;&gt;"",B583&amp;C583&amp;D583,"")</f>
        <v/>
      </c>
      <c r="Y583" s="521">
        <f t="shared" ref="Y583:Y626" si="41">IF(B583=B582,Y582+1,0)</f>
        <v>216</v>
      </c>
      <c r="Z583" s="521" t="str">
        <f t="shared" ref="Z583:Z626" si="42">IF(B583&lt;&gt;"",B583&amp;"-"&amp;Y583,"")</f>
        <v/>
      </c>
      <c r="AA583" s="521" t="b">
        <f t="shared" ref="AA583:AA626" si="43">IFERROR(IF(B583&lt;&gt;"",TRUE,FALSE),"")</f>
        <v>0</v>
      </c>
      <c r="AB583" s="521" t="s">
        <v>2099</v>
      </c>
      <c r="AC583" s="521" t="str">
        <f t="array" ref="AC583">IFERROR(IF(INDEX('Disaggregation Records'!$G$95:$G$183,MATCH(RIGHT(Z583,255),RIGHT('Disaggregation Records'!$D$95:$D$183,255),0))=0,"",INDEX('Disaggregation Records'!$G$95:$G$183,MATCH(RIGHT(Z583,255),RIGHT('Disaggregation Records'!$D$95:$D$183,255),0))),"")</f>
        <v/>
      </c>
      <c r="AD583" s="521" t="s">
        <v>798</v>
      </c>
      <c r="AE583" s="184"/>
      <c r="AF583" s="523"/>
      <c r="AG583" s="523"/>
    </row>
    <row r="584" spans="1:33" ht="37.5" customHeight="1" x14ac:dyDescent="0.25">
      <c r="A584" s="465">
        <v>26</v>
      </c>
      <c r="B584" s="517" t="str">
        <f>IFERROR(VLOOKUP(A584,'Coverage Indicators - Section D'!$A$10:$Y$42,25,FALSE),"")</f>
        <v/>
      </c>
      <c r="C584" s="518" t="str">
        <f t="array" ref="C584">IFERROR(IF(INDEX('Disaggregation Records'!$E$95:$E$183,MATCH(RIGHT(Z584,255),RIGHT('Disaggregation Records'!$D$95:$D$183,255),0))=0,"",INDEX('Disaggregation Records'!$E$95:$E$183,MATCH(RIGHT(Z584,255),RIGHT('Disaggregation Records'!$D$95:$D$183,255),0))),"")</f>
        <v/>
      </c>
      <c r="D584" s="518" t="str">
        <f t="array" ref="D584">IFERROR(IF(INDEX('Disaggregation Records'!$F$95:$F$183,MATCH(RIGHT(Z584,255),RIGHT('Disaggregation Records'!$D$95:$D$183,255),0))=0,"",INDEX('Disaggregation Records'!$F$95:$F$183,MATCH(RIGHT(Z584,255),RIGHT('Disaggregation Records'!$D$95:$D$183,255),0))),"")</f>
        <v/>
      </c>
      <c r="E584" s="524" t="str">
        <f t="array" ref="E584">IFERROR(IF(INDEX('Disaggregation Data'!$K$315:$K$616,MATCH(RIGHT(X584,255),RIGHT('Disaggregation Data'!$J$315:$J$616,255),0))=0,"",INDEX('Disaggregation Data'!$K$315:$K$616,MATCH(RIGHT(X584,255),RIGHT('Disaggregation Data'!J$315:$J$616,255),0))),"")</f>
        <v/>
      </c>
      <c r="F584" s="525" t="str">
        <f t="array" ref="F584">IFERROR(IF(INDEX('Disaggregation Data'!$L$315:$L$616,MATCH(RIGHT(X584,255),RIGHT('Disaggregation Data'!$J$315:$J$616,255),0))=0,"",INDEX('Disaggregation Data'!$L$315:$L$616,MATCH(RIGHT(X584,255),RIGHT('Disaggregation Data'!J$315:$J$616,255),0))),"")</f>
        <v/>
      </c>
      <c r="G584" s="526" t="str">
        <f t="array" ref="G584">IFERROR(IF(INDEX('Disaggregation Data'!$M$315:$M$616,MATCH(RIGHT(X584,255),RIGHT('Disaggregation Data'!$J$315:$J$616,255),0))=0,(E584/F584)*100,INDEX('Disaggregation Data'!$M$315:$M$616,MATCH(RIGHT(X584,255),RIGHT('Disaggregation Data'!J$315:$J$616,255),0))),"")</f>
        <v/>
      </c>
      <c r="H584" s="425" t="str">
        <f t="array" ref="H584">IFERROR(IF(INDEX('Disaggregation Data'!$N$315:$N$616,MATCH(RIGHT(X584,255),RIGHT('Disaggregation Data'!$J$315:$J$616,255),0))=0,"",INDEX('Disaggregation Data'!$N$315:$N$616,MATCH(RIGHT(X584,255),RIGHT('Disaggregation Data'!J$315:$J$616,255),0))),"")</f>
        <v/>
      </c>
      <c r="I584" s="527"/>
      <c r="J584" s="527"/>
      <c r="K584" s="527"/>
      <c r="L584" s="527"/>
      <c r="M584" s="527"/>
      <c r="N584" s="527"/>
      <c r="O584" s="527"/>
      <c r="P584" s="527"/>
      <c r="Q584" s="527"/>
      <c r="R584" s="527"/>
      <c r="S584" s="527"/>
      <c r="T584" s="527"/>
      <c r="U584" s="425" t="str">
        <f t="array" ref="U584">IFERROR(IF(INDEX('Disaggregation Data'!$O$315:$O$616,MATCH(RIGHT(X584,255),RIGHT('Disaggregation Data'!$J$315:$J$616,255),0))=0,"",INDEX('Disaggregation Data'!$O$315:$O$616,MATCH(RIGHT(X584,255),RIGHT('Disaggregation Data'!J$315:$J$616,255),0))),"")</f>
        <v/>
      </c>
      <c r="V584" s="459" t="str">
        <f t="array" ref="V584">IFERROR(IF(INDEX('Disaggregation Data'!$P$315:$P$616,MATCH(RIGHT(X584,255),RIGHT('Disaggregation Data'!$J$315:$J$616,255),0))=0,"",INDEX('Disaggregation Data'!$P$315:$P$616,MATCH(RIGHT(X584,255),RIGHT('Disaggregation Data'!J$315:$J$616,255),0))),"")</f>
        <v/>
      </c>
      <c r="W584" s="521"/>
      <c r="X584" s="521" t="str">
        <f t="shared" si="40"/>
        <v/>
      </c>
      <c r="Y584" s="521">
        <f t="shared" si="41"/>
        <v>217</v>
      </c>
      <c r="Z584" s="521" t="str">
        <f t="shared" si="42"/>
        <v/>
      </c>
      <c r="AA584" s="521" t="b">
        <f t="shared" si="43"/>
        <v>0</v>
      </c>
      <c r="AB584" s="521" t="s">
        <v>2100</v>
      </c>
      <c r="AC584" s="521" t="str">
        <f t="array" ref="AC584">IFERROR(IF(INDEX('Disaggregation Records'!$G$95:$G$183,MATCH(RIGHT(Z584,255),RIGHT('Disaggregation Records'!$D$95:$D$183,255),0))=0,"",INDEX('Disaggregation Records'!$G$95:$G$183,MATCH(RIGHT(Z584,255),RIGHT('Disaggregation Records'!$D$95:$D$183,255),0))),"")</f>
        <v/>
      </c>
      <c r="AD584" s="521" t="s">
        <v>798</v>
      </c>
      <c r="AE584" s="184"/>
      <c r="AF584" s="523"/>
      <c r="AG584" s="523"/>
    </row>
    <row r="585" spans="1:33" ht="37.5" customHeight="1" x14ac:dyDescent="0.25">
      <c r="A585" s="465">
        <v>26</v>
      </c>
      <c r="B585" s="517" t="str">
        <f>IFERROR(VLOOKUP(A585,'Coverage Indicators - Section D'!$A$10:$Y$42,25,FALSE),"")</f>
        <v/>
      </c>
      <c r="C585" s="518" t="str">
        <f t="array" ref="C585">IFERROR(IF(INDEX('Disaggregation Records'!$E$95:$E$183,MATCH(RIGHT(Z585,255),RIGHT('Disaggregation Records'!$D$95:$D$183,255),0))=0,"",INDEX('Disaggregation Records'!$E$95:$E$183,MATCH(RIGHT(Z585,255),RIGHT('Disaggregation Records'!$D$95:$D$183,255),0))),"")</f>
        <v/>
      </c>
      <c r="D585" s="518" t="str">
        <f t="array" ref="D585">IFERROR(IF(INDEX('Disaggregation Records'!$F$95:$F$183,MATCH(RIGHT(Z585,255),RIGHT('Disaggregation Records'!$D$95:$D$183,255),0))=0,"",INDEX('Disaggregation Records'!$F$95:$F$183,MATCH(RIGHT(Z585,255),RIGHT('Disaggregation Records'!$D$95:$D$183,255),0))),"")</f>
        <v/>
      </c>
      <c r="E585" s="524" t="str">
        <f t="array" ref="E585">IFERROR(IF(INDEX('Disaggregation Data'!$K$315:$K$616,MATCH(RIGHT(X585,255),RIGHT('Disaggregation Data'!$J$315:$J$616,255),0))=0,"",INDEX('Disaggregation Data'!$K$315:$K$616,MATCH(RIGHT(X585,255),RIGHT('Disaggregation Data'!J$315:$J$616,255),0))),"")</f>
        <v/>
      </c>
      <c r="F585" s="525" t="str">
        <f t="array" ref="F585">IFERROR(IF(INDEX('Disaggregation Data'!$L$315:$L$616,MATCH(RIGHT(X585,255),RIGHT('Disaggregation Data'!$J$315:$J$616,255),0))=0,"",INDEX('Disaggregation Data'!$L$315:$L$616,MATCH(RIGHT(X585,255),RIGHT('Disaggregation Data'!J$315:$J$616,255),0))),"")</f>
        <v/>
      </c>
      <c r="G585" s="526" t="str">
        <f t="array" ref="G585">IFERROR(IF(INDEX('Disaggregation Data'!$M$315:$M$616,MATCH(RIGHT(X585,255),RIGHT('Disaggregation Data'!$J$315:$J$616,255),0))=0,(E585/F585)*100,INDEX('Disaggregation Data'!$M$315:$M$616,MATCH(RIGHT(X585,255),RIGHT('Disaggregation Data'!J$315:$J$616,255),0))),"")</f>
        <v/>
      </c>
      <c r="H585" s="425" t="str">
        <f t="array" ref="H585">IFERROR(IF(INDEX('Disaggregation Data'!$N$315:$N$616,MATCH(RIGHT(X585,255),RIGHT('Disaggregation Data'!$J$315:$J$616,255),0))=0,"",INDEX('Disaggregation Data'!$N$315:$N$616,MATCH(RIGHT(X585,255),RIGHT('Disaggregation Data'!J$315:$J$616,255),0))),"")</f>
        <v/>
      </c>
      <c r="I585" s="527"/>
      <c r="J585" s="527"/>
      <c r="K585" s="527"/>
      <c r="L585" s="527"/>
      <c r="M585" s="527"/>
      <c r="N585" s="527"/>
      <c r="O585" s="527"/>
      <c r="P585" s="527"/>
      <c r="Q585" s="527"/>
      <c r="R585" s="527"/>
      <c r="S585" s="527"/>
      <c r="T585" s="527"/>
      <c r="U585" s="425" t="str">
        <f t="array" ref="U585">IFERROR(IF(INDEX('Disaggregation Data'!$O$315:$O$616,MATCH(RIGHT(X585,255),RIGHT('Disaggregation Data'!$J$315:$J$616,255),0))=0,"",INDEX('Disaggregation Data'!$O$315:$O$616,MATCH(RIGHT(X585,255),RIGHT('Disaggregation Data'!J$315:$J$616,255),0))),"")</f>
        <v/>
      </c>
      <c r="V585" s="459" t="str">
        <f t="array" ref="V585">IFERROR(IF(INDEX('Disaggregation Data'!$P$315:$P$616,MATCH(RIGHT(X585,255),RIGHT('Disaggregation Data'!$J$315:$J$616,255),0))=0,"",INDEX('Disaggregation Data'!$P$315:$P$616,MATCH(RIGHT(X585,255),RIGHT('Disaggregation Data'!J$315:$J$616,255),0))),"")</f>
        <v/>
      </c>
      <c r="W585" s="521"/>
      <c r="X585" s="521" t="str">
        <f t="shared" si="40"/>
        <v/>
      </c>
      <c r="Y585" s="521">
        <f t="shared" si="41"/>
        <v>218</v>
      </c>
      <c r="Z585" s="521" t="str">
        <f t="shared" si="42"/>
        <v/>
      </c>
      <c r="AA585" s="521" t="b">
        <f t="shared" si="43"/>
        <v>0</v>
      </c>
      <c r="AB585" s="521" t="s">
        <v>2101</v>
      </c>
      <c r="AC585" s="521" t="str">
        <f t="array" ref="AC585">IFERROR(IF(INDEX('Disaggregation Records'!$G$95:$G$183,MATCH(RIGHT(Z585,255),RIGHT('Disaggregation Records'!$D$95:$D$183,255),0))=0,"",INDEX('Disaggregation Records'!$G$95:$G$183,MATCH(RIGHT(Z585,255),RIGHT('Disaggregation Records'!$D$95:$D$183,255),0))),"")</f>
        <v/>
      </c>
      <c r="AD585" s="521" t="s">
        <v>798</v>
      </c>
      <c r="AE585" s="184"/>
      <c r="AF585" s="523"/>
      <c r="AG585" s="523"/>
    </row>
    <row r="586" spans="1:33" ht="37.5" customHeight="1" x14ac:dyDescent="0.25">
      <c r="A586" s="465">
        <v>26</v>
      </c>
      <c r="B586" s="517" t="str">
        <f>IFERROR(VLOOKUP(A586,'Coverage Indicators - Section D'!$A$10:$Y$42,25,FALSE),"")</f>
        <v/>
      </c>
      <c r="C586" s="518" t="str">
        <f t="array" ref="C586">IFERROR(IF(INDEX('Disaggregation Records'!$E$95:$E$183,MATCH(RIGHT(Z586,255),RIGHT('Disaggregation Records'!$D$95:$D$183,255),0))=0,"",INDEX('Disaggregation Records'!$E$95:$E$183,MATCH(RIGHT(Z586,255),RIGHT('Disaggregation Records'!$D$95:$D$183,255),0))),"")</f>
        <v/>
      </c>
      <c r="D586" s="518" t="str">
        <f t="array" ref="D586">IFERROR(IF(INDEX('Disaggregation Records'!$F$95:$F$183,MATCH(RIGHT(Z586,255),RIGHT('Disaggregation Records'!$D$95:$D$183,255),0))=0,"",INDEX('Disaggregation Records'!$F$95:$F$183,MATCH(RIGHT(Z586,255),RIGHT('Disaggregation Records'!$D$95:$D$183,255),0))),"")</f>
        <v/>
      </c>
      <c r="E586" s="524" t="str">
        <f t="array" ref="E586">IFERROR(IF(INDEX('Disaggregation Data'!$K$315:$K$616,MATCH(RIGHT(X586,255),RIGHT('Disaggregation Data'!$J$315:$J$616,255),0))=0,"",INDEX('Disaggregation Data'!$K$315:$K$616,MATCH(RIGHT(X586,255),RIGHT('Disaggregation Data'!J$315:$J$616,255),0))),"")</f>
        <v/>
      </c>
      <c r="F586" s="525" t="str">
        <f t="array" ref="F586">IFERROR(IF(INDEX('Disaggregation Data'!$L$315:$L$616,MATCH(RIGHT(X586,255),RIGHT('Disaggregation Data'!$J$315:$J$616,255),0))=0,"",INDEX('Disaggregation Data'!$L$315:$L$616,MATCH(RIGHT(X586,255),RIGHT('Disaggregation Data'!J$315:$J$616,255),0))),"")</f>
        <v/>
      </c>
      <c r="G586" s="526" t="str">
        <f t="array" ref="G586">IFERROR(IF(INDEX('Disaggregation Data'!$M$315:$M$616,MATCH(RIGHT(X586,255),RIGHT('Disaggregation Data'!$J$315:$J$616,255),0))=0,(E586/F586)*100,INDEX('Disaggregation Data'!$M$315:$M$616,MATCH(RIGHT(X586,255),RIGHT('Disaggregation Data'!J$315:$J$616,255),0))),"")</f>
        <v/>
      </c>
      <c r="H586" s="425" t="str">
        <f t="array" ref="H586">IFERROR(IF(INDEX('Disaggregation Data'!$N$315:$N$616,MATCH(RIGHT(X586,255),RIGHT('Disaggregation Data'!$J$315:$J$616,255),0))=0,"",INDEX('Disaggregation Data'!$N$315:$N$616,MATCH(RIGHT(X586,255),RIGHT('Disaggregation Data'!J$315:$J$616,255),0))),"")</f>
        <v/>
      </c>
      <c r="I586" s="527"/>
      <c r="J586" s="527"/>
      <c r="K586" s="527"/>
      <c r="L586" s="527"/>
      <c r="M586" s="527"/>
      <c r="N586" s="527"/>
      <c r="O586" s="527"/>
      <c r="P586" s="527"/>
      <c r="Q586" s="527"/>
      <c r="R586" s="527"/>
      <c r="S586" s="527"/>
      <c r="T586" s="527"/>
      <c r="U586" s="425" t="str">
        <f t="array" ref="U586">IFERROR(IF(INDEX('Disaggregation Data'!$O$315:$O$616,MATCH(RIGHT(X586,255),RIGHT('Disaggregation Data'!$J$315:$J$616,255),0))=0,"",INDEX('Disaggregation Data'!$O$315:$O$616,MATCH(RIGHT(X586,255),RIGHT('Disaggregation Data'!J$315:$J$616,255),0))),"")</f>
        <v/>
      </c>
      <c r="V586" s="459" t="str">
        <f t="array" ref="V586">IFERROR(IF(INDEX('Disaggregation Data'!$P$315:$P$616,MATCH(RIGHT(X586,255),RIGHT('Disaggregation Data'!$J$315:$J$616,255),0))=0,"",INDEX('Disaggregation Data'!$P$315:$P$616,MATCH(RIGHT(X586,255),RIGHT('Disaggregation Data'!J$315:$J$616,255),0))),"")</f>
        <v/>
      </c>
      <c r="W586" s="521"/>
      <c r="X586" s="521" t="str">
        <f t="shared" si="40"/>
        <v/>
      </c>
      <c r="Y586" s="521">
        <f t="shared" si="41"/>
        <v>219</v>
      </c>
      <c r="Z586" s="521" t="str">
        <f t="shared" si="42"/>
        <v/>
      </c>
      <c r="AA586" s="521" t="b">
        <f t="shared" si="43"/>
        <v>0</v>
      </c>
      <c r="AB586" s="521" t="s">
        <v>2102</v>
      </c>
      <c r="AC586" s="521" t="str">
        <f t="array" ref="AC586">IFERROR(IF(INDEX('Disaggregation Records'!$G$95:$G$183,MATCH(RIGHT(Z586,255),RIGHT('Disaggregation Records'!$D$95:$D$183,255),0))=0,"",INDEX('Disaggregation Records'!$G$95:$G$183,MATCH(RIGHT(Z586,255),RIGHT('Disaggregation Records'!$D$95:$D$183,255),0))),"")</f>
        <v/>
      </c>
      <c r="AD586" s="521" t="s">
        <v>798</v>
      </c>
      <c r="AE586" s="184"/>
      <c r="AF586" s="523"/>
      <c r="AG586" s="523"/>
    </row>
    <row r="587" spans="1:33" ht="37.5" customHeight="1" x14ac:dyDescent="0.25">
      <c r="A587" s="465">
        <v>27</v>
      </c>
      <c r="B587" s="517" t="str">
        <f>IFERROR(VLOOKUP(A587,'Coverage Indicators - Section D'!$A$10:$Y$42,25,FALSE),"")</f>
        <v/>
      </c>
      <c r="C587" s="518" t="str">
        <f t="array" ref="C587">IFERROR(IF(INDEX('Disaggregation Records'!$E$95:$E$183,MATCH(RIGHT(Z587,255),RIGHT('Disaggregation Records'!$D$95:$D$183,255),0))=0,"",INDEX('Disaggregation Records'!$E$95:$E$183,MATCH(RIGHT(Z587,255),RIGHT('Disaggregation Records'!$D$95:$D$183,255),0))),"")</f>
        <v/>
      </c>
      <c r="D587" s="518" t="str">
        <f t="array" ref="D587">IFERROR(IF(INDEX('Disaggregation Records'!$F$95:$F$183,MATCH(RIGHT(Z587,255),RIGHT('Disaggregation Records'!$D$95:$D$183,255),0))=0,"",INDEX('Disaggregation Records'!$F$95:$F$183,MATCH(RIGHT(Z587,255),RIGHT('Disaggregation Records'!$D$95:$D$183,255),0))),"")</f>
        <v/>
      </c>
      <c r="E587" s="524" t="str">
        <f t="array" ref="E587">IFERROR(IF(INDEX('Disaggregation Data'!$K$315:$K$616,MATCH(RIGHT(X587,255),RIGHT('Disaggregation Data'!$J$315:$J$616,255),0))=0,"",INDEX('Disaggregation Data'!$K$315:$K$616,MATCH(RIGHT(X587,255),RIGHT('Disaggregation Data'!J$315:$J$616,255),0))),"")</f>
        <v/>
      </c>
      <c r="F587" s="525" t="str">
        <f t="array" ref="F587">IFERROR(IF(INDEX('Disaggregation Data'!$L$315:$L$616,MATCH(RIGHT(X587,255),RIGHT('Disaggregation Data'!$J$315:$J$616,255),0))=0,"",INDEX('Disaggregation Data'!$L$315:$L$616,MATCH(RIGHT(X587,255),RIGHT('Disaggregation Data'!J$315:$J$616,255),0))),"")</f>
        <v/>
      </c>
      <c r="G587" s="526" t="str">
        <f t="array" ref="G587">IFERROR(IF(INDEX('Disaggregation Data'!$M$315:$M$616,MATCH(RIGHT(X587,255),RIGHT('Disaggregation Data'!$J$315:$J$616,255),0))=0,(E587/F587)*100,INDEX('Disaggregation Data'!$M$315:$M$616,MATCH(RIGHT(X587,255),RIGHT('Disaggregation Data'!J$315:$J$616,255),0))),"")</f>
        <v/>
      </c>
      <c r="H587" s="425" t="str">
        <f t="array" ref="H587">IFERROR(IF(INDEX('Disaggregation Data'!$N$315:$N$616,MATCH(RIGHT(X587,255),RIGHT('Disaggregation Data'!$J$315:$J$616,255),0))=0,"",INDEX('Disaggregation Data'!$N$315:$N$616,MATCH(RIGHT(X587,255),RIGHT('Disaggregation Data'!J$315:$J$616,255),0))),"")</f>
        <v/>
      </c>
      <c r="I587" s="527"/>
      <c r="J587" s="527"/>
      <c r="K587" s="527"/>
      <c r="L587" s="527"/>
      <c r="M587" s="527"/>
      <c r="N587" s="527"/>
      <c r="O587" s="527"/>
      <c r="P587" s="527"/>
      <c r="Q587" s="527"/>
      <c r="R587" s="527"/>
      <c r="S587" s="527"/>
      <c r="T587" s="527"/>
      <c r="U587" s="425" t="str">
        <f t="array" ref="U587">IFERROR(IF(INDEX('Disaggregation Data'!$O$315:$O$616,MATCH(RIGHT(X587,255),RIGHT('Disaggregation Data'!$J$315:$J$616,255),0))=0,"",INDEX('Disaggregation Data'!$O$315:$O$616,MATCH(RIGHT(X587,255),RIGHT('Disaggregation Data'!J$315:$J$616,255),0))),"")</f>
        <v/>
      </c>
      <c r="V587" s="459" t="str">
        <f t="array" ref="V587">IFERROR(IF(INDEX('Disaggregation Data'!$P$315:$P$616,MATCH(RIGHT(X587,255),RIGHT('Disaggregation Data'!$J$315:$J$616,255),0))=0,"",INDEX('Disaggregation Data'!$P$315:$P$616,MATCH(RIGHT(X587,255),RIGHT('Disaggregation Data'!J$315:$J$616,255),0))),"")</f>
        <v/>
      </c>
      <c r="W587" s="521"/>
      <c r="X587" s="521" t="str">
        <f t="shared" si="40"/>
        <v/>
      </c>
      <c r="Y587" s="521">
        <f t="shared" si="41"/>
        <v>220</v>
      </c>
      <c r="Z587" s="521" t="str">
        <f t="shared" si="42"/>
        <v/>
      </c>
      <c r="AA587" s="521" t="b">
        <f t="shared" si="43"/>
        <v>0</v>
      </c>
      <c r="AB587" s="521" t="s">
        <v>2103</v>
      </c>
      <c r="AC587" s="521" t="str">
        <f t="array" ref="AC587">IFERROR(IF(INDEX('Disaggregation Records'!$G$95:$G$183,MATCH(RIGHT(Z587,255),RIGHT('Disaggregation Records'!$D$95:$D$183,255),0))=0,"",INDEX('Disaggregation Records'!$G$95:$G$183,MATCH(RIGHT(Z587,255),RIGHT('Disaggregation Records'!$D$95:$D$183,255),0))),"")</f>
        <v/>
      </c>
      <c r="AD587" s="521" t="s">
        <v>799</v>
      </c>
      <c r="AE587" s="184"/>
      <c r="AF587" s="523"/>
      <c r="AG587" s="523"/>
    </row>
    <row r="588" spans="1:33" ht="37.5" customHeight="1" x14ac:dyDescent="0.25">
      <c r="A588" s="465">
        <v>27</v>
      </c>
      <c r="B588" s="517" t="str">
        <f>IFERROR(VLOOKUP(A588,'Coverage Indicators - Section D'!$A$10:$Y$42,25,FALSE),"")</f>
        <v/>
      </c>
      <c r="C588" s="518" t="str">
        <f t="array" ref="C588">IFERROR(IF(INDEX('Disaggregation Records'!$E$95:$E$183,MATCH(RIGHT(Z588,255),RIGHT('Disaggregation Records'!$D$95:$D$183,255),0))=0,"",INDEX('Disaggregation Records'!$E$95:$E$183,MATCH(RIGHT(Z588,255),RIGHT('Disaggregation Records'!$D$95:$D$183,255),0))),"")</f>
        <v/>
      </c>
      <c r="D588" s="518" t="str">
        <f t="array" ref="D588">IFERROR(IF(INDEX('Disaggregation Records'!$F$95:$F$183,MATCH(RIGHT(Z588,255),RIGHT('Disaggregation Records'!$D$95:$D$183,255),0))=0,"",INDEX('Disaggregation Records'!$F$95:$F$183,MATCH(RIGHT(Z588,255),RIGHT('Disaggregation Records'!$D$95:$D$183,255),0))),"")</f>
        <v/>
      </c>
      <c r="E588" s="524" t="str">
        <f t="array" ref="E588">IFERROR(IF(INDEX('Disaggregation Data'!$K$315:$K$616,MATCH(RIGHT(X588,255),RIGHT('Disaggregation Data'!$J$315:$J$616,255),0))=0,"",INDEX('Disaggregation Data'!$K$315:$K$616,MATCH(RIGHT(X588,255),RIGHT('Disaggregation Data'!J$315:$J$616,255),0))),"")</f>
        <v/>
      </c>
      <c r="F588" s="525" t="str">
        <f t="array" ref="F588">IFERROR(IF(INDEX('Disaggregation Data'!$L$315:$L$616,MATCH(RIGHT(X588,255),RIGHT('Disaggregation Data'!$J$315:$J$616,255),0))=0,"",INDEX('Disaggregation Data'!$L$315:$L$616,MATCH(RIGHT(X588,255),RIGHT('Disaggregation Data'!J$315:$J$616,255),0))),"")</f>
        <v/>
      </c>
      <c r="G588" s="526" t="str">
        <f t="array" ref="G588">IFERROR(IF(INDEX('Disaggregation Data'!$M$315:$M$616,MATCH(RIGHT(X588,255),RIGHT('Disaggregation Data'!$J$315:$J$616,255),0))=0,(E588/F588)*100,INDEX('Disaggregation Data'!$M$315:$M$616,MATCH(RIGHT(X588,255),RIGHT('Disaggregation Data'!J$315:$J$616,255),0))),"")</f>
        <v/>
      </c>
      <c r="H588" s="425" t="str">
        <f t="array" ref="H588">IFERROR(IF(INDEX('Disaggregation Data'!$N$315:$N$616,MATCH(RIGHT(X588,255),RIGHT('Disaggregation Data'!$J$315:$J$616,255),0))=0,"",INDEX('Disaggregation Data'!$N$315:$N$616,MATCH(RIGHT(X588,255),RIGHT('Disaggregation Data'!J$315:$J$616,255),0))),"")</f>
        <v/>
      </c>
      <c r="I588" s="527"/>
      <c r="J588" s="527"/>
      <c r="K588" s="527"/>
      <c r="L588" s="527"/>
      <c r="M588" s="527"/>
      <c r="N588" s="527"/>
      <c r="O588" s="527"/>
      <c r="P588" s="527"/>
      <c r="Q588" s="527"/>
      <c r="R588" s="527"/>
      <c r="S588" s="527"/>
      <c r="T588" s="527"/>
      <c r="U588" s="425" t="str">
        <f t="array" ref="U588">IFERROR(IF(INDEX('Disaggregation Data'!$O$315:$O$616,MATCH(RIGHT(X588,255),RIGHT('Disaggregation Data'!$J$315:$J$616,255),0))=0,"",INDEX('Disaggregation Data'!$O$315:$O$616,MATCH(RIGHT(X588,255),RIGHT('Disaggregation Data'!J$315:$J$616,255),0))),"")</f>
        <v/>
      </c>
      <c r="V588" s="459" t="str">
        <f t="array" ref="V588">IFERROR(IF(INDEX('Disaggregation Data'!$P$315:$P$616,MATCH(RIGHT(X588,255),RIGHT('Disaggregation Data'!$J$315:$J$616,255),0))=0,"",INDEX('Disaggregation Data'!$P$315:$P$616,MATCH(RIGHT(X588,255),RIGHT('Disaggregation Data'!J$315:$J$616,255),0))),"")</f>
        <v/>
      </c>
      <c r="W588" s="521"/>
      <c r="X588" s="521" t="str">
        <f t="shared" si="40"/>
        <v/>
      </c>
      <c r="Y588" s="521">
        <f t="shared" si="41"/>
        <v>221</v>
      </c>
      <c r="Z588" s="521" t="str">
        <f t="shared" si="42"/>
        <v/>
      </c>
      <c r="AA588" s="521" t="b">
        <f t="shared" si="43"/>
        <v>0</v>
      </c>
      <c r="AB588" s="521" t="s">
        <v>2104</v>
      </c>
      <c r="AC588" s="521" t="str">
        <f t="array" ref="AC588">IFERROR(IF(INDEX('Disaggregation Records'!$G$95:$G$183,MATCH(RIGHT(Z588,255),RIGHT('Disaggregation Records'!$D$95:$D$183,255),0))=0,"",INDEX('Disaggregation Records'!$G$95:$G$183,MATCH(RIGHT(Z588,255),RIGHT('Disaggregation Records'!$D$95:$D$183,255),0))),"")</f>
        <v/>
      </c>
      <c r="AD588" s="521" t="s">
        <v>799</v>
      </c>
      <c r="AE588" s="184"/>
      <c r="AF588" s="523"/>
      <c r="AG588" s="523"/>
    </row>
    <row r="589" spans="1:33" ht="37.5" customHeight="1" x14ac:dyDescent="0.25">
      <c r="A589" s="465">
        <v>27</v>
      </c>
      <c r="B589" s="517" t="str">
        <f>IFERROR(VLOOKUP(A589,'Coverage Indicators - Section D'!$A$10:$Y$42,25,FALSE),"")</f>
        <v/>
      </c>
      <c r="C589" s="518" t="str">
        <f t="array" ref="C589">IFERROR(IF(INDEX('Disaggregation Records'!$E$95:$E$183,MATCH(RIGHT(Z589,255),RIGHT('Disaggregation Records'!$D$95:$D$183,255),0))=0,"",INDEX('Disaggregation Records'!$E$95:$E$183,MATCH(RIGHT(Z589,255),RIGHT('Disaggregation Records'!$D$95:$D$183,255),0))),"")</f>
        <v/>
      </c>
      <c r="D589" s="518" t="str">
        <f t="array" ref="D589">IFERROR(IF(INDEX('Disaggregation Records'!$F$95:$F$183,MATCH(RIGHT(Z589,255),RIGHT('Disaggregation Records'!$D$95:$D$183,255),0))=0,"",INDEX('Disaggregation Records'!$F$95:$F$183,MATCH(RIGHT(Z589,255),RIGHT('Disaggregation Records'!$D$95:$D$183,255),0))),"")</f>
        <v/>
      </c>
      <c r="E589" s="524" t="str">
        <f t="array" ref="E589">IFERROR(IF(INDEX('Disaggregation Data'!$K$315:$K$616,MATCH(RIGHT(X589,255),RIGHT('Disaggregation Data'!$J$315:$J$616,255),0))=0,"",INDEX('Disaggregation Data'!$K$315:$K$616,MATCH(RIGHT(X589,255),RIGHT('Disaggregation Data'!J$315:$J$616,255),0))),"")</f>
        <v/>
      </c>
      <c r="F589" s="525" t="str">
        <f t="array" ref="F589">IFERROR(IF(INDEX('Disaggregation Data'!$L$315:$L$616,MATCH(RIGHT(X589,255),RIGHT('Disaggregation Data'!$J$315:$J$616,255),0))=0,"",INDEX('Disaggregation Data'!$L$315:$L$616,MATCH(RIGHT(X589,255),RIGHT('Disaggregation Data'!J$315:$J$616,255),0))),"")</f>
        <v/>
      </c>
      <c r="G589" s="526" t="str">
        <f t="array" ref="G589">IFERROR(IF(INDEX('Disaggregation Data'!$M$315:$M$616,MATCH(RIGHT(X589,255),RIGHT('Disaggregation Data'!$J$315:$J$616,255),0))=0,(E589/F589)*100,INDEX('Disaggregation Data'!$M$315:$M$616,MATCH(RIGHT(X589,255),RIGHT('Disaggregation Data'!J$315:$J$616,255),0))),"")</f>
        <v/>
      </c>
      <c r="H589" s="425" t="str">
        <f t="array" ref="H589">IFERROR(IF(INDEX('Disaggregation Data'!$N$315:$N$616,MATCH(RIGHT(X589,255),RIGHT('Disaggregation Data'!$J$315:$J$616,255),0))=0,"",INDEX('Disaggregation Data'!$N$315:$N$616,MATCH(RIGHT(X589,255),RIGHT('Disaggregation Data'!J$315:$J$616,255),0))),"")</f>
        <v/>
      </c>
      <c r="I589" s="527"/>
      <c r="J589" s="527"/>
      <c r="K589" s="527"/>
      <c r="L589" s="527"/>
      <c r="M589" s="527"/>
      <c r="N589" s="527"/>
      <c r="O589" s="527"/>
      <c r="P589" s="527"/>
      <c r="Q589" s="527"/>
      <c r="R589" s="527"/>
      <c r="S589" s="527"/>
      <c r="T589" s="527"/>
      <c r="U589" s="425" t="str">
        <f t="array" ref="U589">IFERROR(IF(INDEX('Disaggregation Data'!$O$315:$O$616,MATCH(RIGHT(X589,255),RIGHT('Disaggregation Data'!$J$315:$J$616,255),0))=0,"",INDEX('Disaggregation Data'!$O$315:$O$616,MATCH(RIGHT(X589,255),RIGHT('Disaggregation Data'!J$315:$J$616,255),0))),"")</f>
        <v/>
      </c>
      <c r="V589" s="459" t="str">
        <f t="array" ref="V589">IFERROR(IF(INDEX('Disaggregation Data'!$P$315:$P$616,MATCH(RIGHT(X589,255),RIGHT('Disaggregation Data'!$J$315:$J$616,255),0))=0,"",INDEX('Disaggregation Data'!$P$315:$P$616,MATCH(RIGHT(X589,255),RIGHT('Disaggregation Data'!J$315:$J$616,255),0))),"")</f>
        <v/>
      </c>
      <c r="W589" s="521"/>
      <c r="X589" s="521" t="str">
        <f t="shared" si="40"/>
        <v/>
      </c>
      <c r="Y589" s="521">
        <f t="shared" si="41"/>
        <v>222</v>
      </c>
      <c r="Z589" s="521" t="str">
        <f t="shared" si="42"/>
        <v/>
      </c>
      <c r="AA589" s="521" t="b">
        <f t="shared" si="43"/>
        <v>0</v>
      </c>
      <c r="AB589" s="521" t="s">
        <v>2105</v>
      </c>
      <c r="AC589" s="521" t="str">
        <f t="array" ref="AC589">IFERROR(IF(INDEX('Disaggregation Records'!$G$95:$G$183,MATCH(RIGHT(Z589,255),RIGHT('Disaggregation Records'!$D$95:$D$183,255),0))=0,"",INDEX('Disaggregation Records'!$G$95:$G$183,MATCH(RIGHT(Z589,255),RIGHT('Disaggregation Records'!$D$95:$D$183,255),0))),"")</f>
        <v/>
      </c>
      <c r="AD589" s="521" t="s">
        <v>799</v>
      </c>
      <c r="AE589" s="184"/>
      <c r="AF589" s="523"/>
      <c r="AG589" s="523"/>
    </row>
    <row r="590" spans="1:33" ht="37.5" customHeight="1" x14ac:dyDescent="0.25">
      <c r="A590" s="465">
        <v>27</v>
      </c>
      <c r="B590" s="517" t="str">
        <f>IFERROR(VLOOKUP(A590,'Coverage Indicators - Section D'!$A$10:$Y$42,25,FALSE),"")</f>
        <v/>
      </c>
      <c r="C590" s="518" t="str">
        <f t="array" ref="C590">IFERROR(IF(INDEX('Disaggregation Records'!$E$95:$E$183,MATCH(RIGHT(Z590,255),RIGHT('Disaggregation Records'!$D$95:$D$183,255),0))=0,"",INDEX('Disaggregation Records'!$E$95:$E$183,MATCH(RIGHT(Z590,255),RIGHT('Disaggregation Records'!$D$95:$D$183,255),0))),"")</f>
        <v/>
      </c>
      <c r="D590" s="518" t="str">
        <f t="array" ref="D590">IFERROR(IF(INDEX('Disaggregation Records'!$F$95:$F$183,MATCH(RIGHT(Z590,255),RIGHT('Disaggregation Records'!$D$95:$D$183,255),0))=0,"",INDEX('Disaggregation Records'!$F$95:$F$183,MATCH(RIGHT(Z590,255),RIGHT('Disaggregation Records'!$D$95:$D$183,255),0))),"")</f>
        <v/>
      </c>
      <c r="E590" s="524" t="str">
        <f t="array" ref="E590">IFERROR(IF(INDEX('Disaggregation Data'!$K$315:$K$616,MATCH(RIGHT(X590,255),RIGHT('Disaggregation Data'!$J$315:$J$616,255),0))=0,"",INDEX('Disaggregation Data'!$K$315:$K$616,MATCH(RIGHT(X590,255),RIGHT('Disaggregation Data'!J$315:$J$616,255),0))),"")</f>
        <v/>
      </c>
      <c r="F590" s="525" t="str">
        <f t="array" ref="F590">IFERROR(IF(INDEX('Disaggregation Data'!$L$315:$L$616,MATCH(RIGHT(X590,255),RIGHT('Disaggregation Data'!$J$315:$J$616,255),0))=0,"",INDEX('Disaggregation Data'!$L$315:$L$616,MATCH(RIGHT(X590,255),RIGHT('Disaggregation Data'!J$315:$J$616,255),0))),"")</f>
        <v/>
      </c>
      <c r="G590" s="526" t="str">
        <f t="array" ref="G590">IFERROR(IF(INDEX('Disaggregation Data'!$M$315:$M$616,MATCH(RIGHT(X590,255),RIGHT('Disaggregation Data'!$J$315:$J$616,255),0))=0,(E590/F590)*100,INDEX('Disaggregation Data'!$M$315:$M$616,MATCH(RIGHT(X590,255),RIGHT('Disaggregation Data'!J$315:$J$616,255),0))),"")</f>
        <v/>
      </c>
      <c r="H590" s="425" t="str">
        <f t="array" ref="H590">IFERROR(IF(INDEX('Disaggregation Data'!$N$315:$N$616,MATCH(RIGHT(X590,255),RIGHT('Disaggregation Data'!$J$315:$J$616,255),0))=0,"",INDEX('Disaggregation Data'!$N$315:$N$616,MATCH(RIGHT(X590,255),RIGHT('Disaggregation Data'!J$315:$J$616,255),0))),"")</f>
        <v/>
      </c>
      <c r="I590" s="527"/>
      <c r="J590" s="527"/>
      <c r="K590" s="527"/>
      <c r="L590" s="527"/>
      <c r="M590" s="527"/>
      <c r="N590" s="527"/>
      <c r="O590" s="527"/>
      <c r="P590" s="527"/>
      <c r="Q590" s="527"/>
      <c r="R590" s="527"/>
      <c r="S590" s="527"/>
      <c r="T590" s="527"/>
      <c r="U590" s="425" t="str">
        <f t="array" ref="U590">IFERROR(IF(INDEX('Disaggregation Data'!$O$315:$O$616,MATCH(RIGHT(X590,255),RIGHT('Disaggregation Data'!$J$315:$J$616,255),0))=0,"",INDEX('Disaggregation Data'!$O$315:$O$616,MATCH(RIGHT(X590,255),RIGHT('Disaggregation Data'!J$315:$J$616,255),0))),"")</f>
        <v/>
      </c>
      <c r="V590" s="459" t="str">
        <f t="array" ref="V590">IFERROR(IF(INDEX('Disaggregation Data'!$P$315:$P$616,MATCH(RIGHT(X590,255),RIGHT('Disaggregation Data'!$J$315:$J$616,255),0))=0,"",INDEX('Disaggregation Data'!$P$315:$P$616,MATCH(RIGHT(X590,255),RIGHT('Disaggregation Data'!J$315:$J$616,255),0))),"")</f>
        <v/>
      </c>
      <c r="W590" s="521"/>
      <c r="X590" s="521" t="str">
        <f t="shared" si="40"/>
        <v/>
      </c>
      <c r="Y590" s="521">
        <f t="shared" si="41"/>
        <v>223</v>
      </c>
      <c r="Z590" s="521" t="str">
        <f t="shared" si="42"/>
        <v/>
      </c>
      <c r="AA590" s="521" t="b">
        <f t="shared" si="43"/>
        <v>0</v>
      </c>
      <c r="AB590" s="521" t="s">
        <v>2106</v>
      </c>
      <c r="AC590" s="521" t="str">
        <f t="array" ref="AC590">IFERROR(IF(INDEX('Disaggregation Records'!$G$95:$G$183,MATCH(RIGHT(Z590,255),RIGHT('Disaggregation Records'!$D$95:$D$183,255),0))=0,"",INDEX('Disaggregation Records'!$G$95:$G$183,MATCH(RIGHT(Z590,255),RIGHT('Disaggregation Records'!$D$95:$D$183,255),0))),"")</f>
        <v/>
      </c>
      <c r="AD590" s="521" t="s">
        <v>799</v>
      </c>
      <c r="AE590" s="184"/>
      <c r="AF590" s="523"/>
      <c r="AG590" s="523"/>
    </row>
    <row r="591" spans="1:33" ht="37.5" customHeight="1" x14ac:dyDescent="0.25">
      <c r="A591" s="465">
        <v>27</v>
      </c>
      <c r="B591" s="517" t="str">
        <f>IFERROR(VLOOKUP(A591,'Coverage Indicators - Section D'!$A$10:$Y$42,25,FALSE),"")</f>
        <v/>
      </c>
      <c r="C591" s="518" t="str">
        <f t="array" ref="C591">IFERROR(IF(INDEX('Disaggregation Records'!$E$95:$E$183,MATCH(RIGHT(Z591,255),RIGHT('Disaggregation Records'!$D$95:$D$183,255),0))=0,"",INDEX('Disaggregation Records'!$E$95:$E$183,MATCH(RIGHT(Z591,255),RIGHT('Disaggregation Records'!$D$95:$D$183,255),0))),"")</f>
        <v/>
      </c>
      <c r="D591" s="518" t="str">
        <f t="array" ref="D591">IFERROR(IF(INDEX('Disaggregation Records'!$F$95:$F$183,MATCH(RIGHT(Z591,255),RIGHT('Disaggregation Records'!$D$95:$D$183,255),0))=0,"",INDEX('Disaggregation Records'!$F$95:$F$183,MATCH(RIGHT(Z591,255),RIGHT('Disaggregation Records'!$D$95:$D$183,255),0))),"")</f>
        <v/>
      </c>
      <c r="E591" s="524" t="str">
        <f t="array" ref="E591">IFERROR(IF(INDEX('Disaggregation Data'!$K$315:$K$616,MATCH(RIGHT(X591,255),RIGHT('Disaggregation Data'!$J$315:$J$616,255),0))=0,"",INDEX('Disaggregation Data'!$K$315:$K$616,MATCH(RIGHT(X591,255),RIGHT('Disaggregation Data'!J$315:$J$616,255),0))),"")</f>
        <v/>
      </c>
      <c r="F591" s="525" t="str">
        <f t="array" ref="F591">IFERROR(IF(INDEX('Disaggregation Data'!$L$315:$L$616,MATCH(RIGHT(X591,255),RIGHT('Disaggregation Data'!$J$315:$J$616,255),0))=0,"",INDEX('Disaggregation Data'!$L$315:$L$616,MATCH(RIGHT(X591,255),RIGHT('Disaggregation Data'!J$315:$J$616,255),0))),"")</f>
        <v/>
      </c>
      <c r="G591" s="526" t="str">
        <f t="array" ref="G591">IFERROR(IF(INDEX('Disaggregation Data'!$M$315:$M$616,MATCH(RIGHT(X591,255),RIGHT('Disaggregation Data'!$J$315:$J$616,255),0))=0,(E591/F591)*100,INDEX('Disaggregation Data'!$M$315:$M$616,MATCH(RIGHT(X591,255),RIGHT('Disaggregation Data'!J$315:$J$616,255),0))),"")</f>
        <v/>
      </c>
      <c r="H591" s="425" t="str">
        <f t="array" ref="H591">IFERROR(IF(INDEX('Disaggregation Data'!$N$315:$N$616,MATCH(RIGHT(X591,255),RIGHT('Disaggregation Data'!$J$315:$J$616,255),0))=0,"",INDEX('Disaggregation Data'!$N$315:$N$616,MATCH(RIGHT(X591,255),RIGHT('Disaggregation Data'!J$315:$J$616,255),0))),"")</f>
        <v/>
      </c>
      <c r="I591" s="527"/>
      <c r="J591" s="527"/>
      <c r="K591" s="527"/>
      <c r="L591" s="527"/>
      <c r="M591" s="527"/>
      <c r="N591" s="527"/>
      <c r="O591" s="527"/>
      <c r="P591" s="527"/>
      <c r="Q591" s="527"/>
      <c r="R591" s="527"/>
      <c r="S591" s="527"/>
      <c r="T591" s="527"/>
      <c r="U591" s="425" t="str">
        <f t="array" ref="U591">IFERROR(IF(INDEX('Disaggregation Data'!$O$315:$O$616,MATCH(RIGHT(X591,255),RIGHT('Disaggregation Data'!$J$315:$J$616,255),0))=0,"",INDEX('Disaggregation Data'!$O$315:$O$616,MATCH(RIGHT(X591,255),RIGHT('Disaggregation Data'!J$315:$J$616,255),0))),"")</f>
        <v/>
      </c>
      <c r="V591" s="459" t="str">
        <f t="array" ref="V591">IFERROR(IF(INDEX('Disaggregation Data'!$P$315:$P$616,MATCH(RIGHT(X591,255),RIGHT('Disaggregation Data'!$J$315:$J$616,255),0))=0,"",INDEX('Disaggregation Data'!$P$315:$P$616,MATCH(RIGHT(X591,255),RIGHT('Disaggregation Data'!J$315:$J$616,255),0))),"")</f>
        <v/>
      </c>
      <c r="W591" s="521"/>
      <c r="X591" s="521" t="str">
        <f t="shared" si="40"/>
        <v/>
      </c>
      <c r="Y591" s="521">
        <f t="shared" si="41"/>
        <v>224</v>
      </c>
      <c r="Z591" s="521" t="str">
        <f t="shared" si="42"/>
        <v/>
      </c>
      <c r="AA591" s="521" t="b">
        <f t="shared" si="43"/>
        <v>0</v>
      </c>
      <c r="AB591" s="521" t="s">
        <v>2107</v>
      </c>
      <c r="AC591" s="521" t="str">
        <f t="array" ref="AC591">IFERROR(IF(INDEX('Disaggregation Records'!$G$95:$G$183,MATCH(RIGHT(Z591,255),RIGHT('Disaggregation Records'!$D$95:$D$183,255),0))=0,"",INDEX('Disaggregation Records'!$G$95:$G$183,MATCH(RIGHT(Z591,255),RIGHT('Disaggregation Records'!$D$95:$D$183,255),0))),"")</f>
        <v/>
      </c>
      <c r="AD591" s="521" t="s">
        <v>799</v>
      </c>
      <c r="AE591" s="184"/>
      <c r="AF591" s="523"/>
      <c r="AG591" s="523"/>
    </row>
    <row r="592" spans="1:33" ht="37.5" customHeight="1" x14ac:dyDescent="0.25">
      <c r="A592" s="465">
        <v>27</v>
      </c>
      <c r="B592" s="517" t="str">
        <f>IFERROR(VLOOKUP(A592,'Coverage Indicators - Section D'!$A$10:$Y$42,25,FALSE),"")</f>
        <v/>
      </c>
      <c r="C592" s="518" t="str">
        <f t="array" ref="C592">IFERROR(IF(INDEX('Disaggregation Records'!$E$95:$E$183,MATCH(RIGHT(Z592,255),RIGHT('Disaggregation Records'!$D$95:$D$183,255),0))=0,"",INDEX('Disaggregation Records'!$E$95:$E$183,MATCH(RIGHT(Z592,255),RIGHT('Disaggregation Records'!$D$95:$D$183,255),0))),"")</f>
        <v/>
      </c>
      <c r="D592" s="518" t="str">
        <f t="array" ref="D592">IFERROR(IF(INDEX('Disaggregation Records'!$F$95:$F$183,MATCH(RIGHT(Z592,255),RIGHT('Disaggregation Records'!$D$95:$D$183,255),0))=0,"",INDEX('Disaggregation Records'!$F$95:$F$183,MATCH(RIGHT(Z592,255),RIGHT('Disaggregation Records'!$D$95:$D$183,255),0))),"")</f>
        <v/>
      </c>
      <c r="E592" s="524" t="str">
        <f t="array" ref="E592">IFERROR(IF(INDEX('Disaggregation Data'!$K$315:$K$616,MATCH(RIGHT(X592,255),RIGHT('Disaggregation Data'!$J$315:$J$616,255),0))=0,"",INDEX('Disaggregation Data'!$K$315:$K$616,MATCH(RIGHT(X592,255),RIGHT('Disaggregation Data'!J$315:$J$616,255),0))),"")</f>
        <v/>
      </c>
      <c r="F592" s="525" t="str">
        <f t="array" ref="F592">IFERROR(IF(INDEX('Disaggregation Data'!$L$315:$L$616,MATCH(RIGHT(X592,255),RIGHT('Disaggregation Data'!$J$315:$J$616,255),0))=0,"",INDEX('Disaggregation Data'!$L$315:$L$616,MATCH(RIGHT(X592,255),RIGHT('Disaggregation Data'!J$315:$J$616,255),0))),"")</f>
        <v/>
      </c>
      <c r="G592" s="526" t="str">
        <f t="array" ref="G592">IFERROR(IF(INDEX('Disaggregation Data'!$M$315:$M$616,MATCH(RIGHT(X592,255),RIGHT('Disaggregation Data'!$J$315:$J$616,255),0))=0,(E592/F592)*100,INDEX('Disaggregation Data'!$M$315:$M$616,MATCH(RIGHT(X592,255),RIGHT('Disaggregation Data'!J$315:$J$616,255),0))),"")</f>
        <v/>
      </c>
      <c r="H592" s="425" t="str">
        <f t="array" ref="H592">IFERROR(IF(INDEX('Disaggregation Data'!$N$315:$N$616,MATCH(RIGHT(X592,255),RIGHT('Disaggregation Data'!$J$315:$J$616,255),0))=0,"",INDEX('Disaggregation Data'!$N$315:$N$616,MATCH(RIGHT(X592,255),RIGHT('Disaggregation Data'!J$315:$J$616,255),0))),"")</f>
        <v/>
      </c>
      <c r="I592" s="527"/>
      <c r="J592" s="527"/>
      <c r="K592" s="527"/>
      <c r="L592" s="527"/>
      <c r="M592" s="527"/>
      <c r="N592" s="527"/>
      <c r="O592" s="527"/>
      <c r="P592" s="527"/>
      <c r="Q592" s="527"/>
      <c r="R592" s="527"/>
      <c r="S592" s="527"/>
      <c r="T592" s="527"/>
      <c r="U592" s="425" t="str">
        <f t="array" ref="U592">IFERROR(IF(INDEX('Disaggregation Data'!$O$315:$O$616,MATCH(RIGHT(X592,255),RIGHT('Disaggregation Data'!$J$315:$J$616,255),0))=0,"",INDEX('Disaggregation Data'!$O$315:$O$616,MATCH(RIGHT(X592,255),RIGHT('Disaggregation Data'!J$315:$J$616,255),0))),"")</f>
        <v/>
      </c>
      <c r="V592" s="459" t="str">
        <f t="array" ref="V592">IFERROR(IF(INDEX('Disaggregation Data'!$P$315:$P$616,MATCH(RIGHT(X592,255),RIGHT('Disaggregation Data'!$J$315:$J$616,255),0))=0,"",INDEX('Disaggregation Data'!$P$315:$P$616,MATCH(RIGHT(X592,255),RIGHT('Disaggregation Data'!J$315:$J$616,255),0))),"")</f>
        <v/>
      </c>
      <c r="W592" s="521"/>
      <c r="X592" s="521" t="str">
        <f t="shared" si="40"/>
        <v/>
      </c>
      <c r="Y592" s="521">
        <f t="shared" si="41"/>
        <v>225</v>
      </c>
      <c r="Z592" s="521" t="str">
        <f t="shared" si="42"/>
        <v/>
      </c>
      <c r="AA592" s="521" t="b">
        <f t="shared" si="43"/>
        <v>0</v>
      </c>
      <c r="AB592" s="521" t="s">
        <v>2108</v>
      </c>
      <c r="AC592" s="521" t="str">
        <f t="array" ref="AC592">IFERROR(IF(INDEX('Disaggregation Records'!$G$95:$G$183,MATCH(RIGHT(Z592,255),RIGHT('Disaggregation Records'!$D$95:$D$183,255),0))=0,"",INDEX('Disaggregation Records'!$G$95:$G$183,MATCH(RIGHT(Z592,255),RIGHT('Disaggregation Records'!$D$95:$D$183,255),0))),"")</f>
        <v/>
      </c>
      <c r="AD592" s="521" t="s">
        <v>799</v>
      </c>
      <c r="AE592" s="184"/>
      <c r="AF592" s="523"/>
      <c r="AG592" s="523"/>
    </row>
    <row r="593" spans="1:33" ht="37.5" customHeight="1" x14ac:dyDescent="0.25">
      <c r="A593" s="465">
        <v>27</v>
      </c>
      <c r="B593" s="517" t="str">
        <f>IFERROR(VLOOKUP(A593,'Coverage Indicators - Section D'!$A$10:$Y$42,25,FALSE),"")</f>
        <v/>
      </c>
      <c r="C593" s="518" t="str">
        <f t="array" ref="C593">IFERROR(IF(INDEX('Disaggregation Records'!$E$95:$E$183,MATCH(RIGHT(Z593,255),RIGHT('Disaggregation Records'!$D$95:$D$183,255),0))=0,"",INDEX('Disaggregation Records'!$E$95:$E$183,MATCH(RIGHT(Z593,255),RIGHT('Disaggregation Records'!$D$95:$D$183,255),0))),"")</f>
        <v/>
      </c>
      <c r="D593" s="518" t="str">
        <f t="array" ref="D593">IFERROR(IF(INDEX('Disaggregation Records'!$F$95:$F$183,MATCH(RIGHT(Z593,255),RIGHT('Disaggregation Records'!$D$95:$D$183,255),0))=0,"",INDEX('Disaggregation Records'!$F$95:$F$183,MATCH(RIGHT(Z593,255),RIGHT('Disaggregation Records'!$D$95:$D$183,255),0))),"")</f>
        <v/>
      </c>
      <c r="E593" s="524" t="str">
        <f t="array" ref="E593">IFERROR(IF(INDEX('Disaggregation Data'!$K$315:$K$616,MATCH(RIGHT(X593,255),RIGHT('Disaggregation Data'!$J$315:$J$616,255),0))=0,"",INDEX('Disaggregation Data'!$K$315:$K$616,MATCH(RIGHT(X593,255),RIGHT('Disaggregation Data'!J$315:$J$616,255),0))),"")</f>
        <v/>
      </c>
      <c r="F593" s="525" t="str">
        <f t="array" ref="F593">IFERROR(IF(INDEX('Disaggregation Data'!$L$315:$L$616,MATCH(RIGHT(X593,255),RIGHT('Disaggregation Data'!$J$315:$J$616,255),0))=0,"",INDEX('Disaggregation Data'!$L$315:$L$616,MATCH(RIGHT(X593,255),RIGHT('Disaggregation Data'!J$315:$J$616,255),0))),"")</f>
        <v/>
      </c>
      <c r="G593" s="526" t="str">
        <f t="array" ref="G593">IFERROR(IF(INDEX('Disaggregation Data'!$M$315:$M$616,MATCH(RIGHT(X593,255),RIGHT('Disaggregation Data'!$J$315:$J$616,255),0))=0,(E593/F593)*100,INDEX('Disaggregation Data'!$M$315:$M$616,MATCH(RIGHT(X593,255),RIGHT('Disaggregation Data'!J$315:$J$616,255),0))),"")</f>
        <v/>
      </c>
      <c r="H593" s="425" t="str">
        <f t="array" ref="H593">IFERROR(IF(INDEX('Disaggregation Data'!$N$315:$N$616,MATCH(RIGHT(X593,255),RIGHT('Disaggregation Data'!$J$315:$J$616,255),0))=0,"",INDEX('Disaggregation Data'!$N$315:$N$616,MATCH(RIGHT(X593,255),RIGHT('Disaggregation Data'!J$315:$J$616,255),0))),"")</f>
        <v/>
      </c>
      <c r="I593" s="527"/>
      <c r="J593" s="527"/>
      <c r="K593" s="527"/>
      <c r="L593" s="527"/>
      <c r="M593" s="527"/>
      <c r="N593" s="527"/>
      <c r="O593" s="527"/>
      <c r="P593" s="527"/>
      <c r="Q593" s="527"/>
      <c r="R593" s="527"/>
      <c r="S593" s="527"/>
      <c r="T593" s="527"/>
      <c r="U593" s="425" t="str">
        <f t="array" ref="U593">IFERROR(IF(INDEX('Disaggregation Data'!$O$315:$O$616,MATCH(RIGHT(X593,255),RIGHT('Disaggregation Data'!$J$315:$J$616,255),0))=0,"",INDEX('Disaggregation Data'!$O$315:$O$616,MATCH(RIGHT(X593,255),RIGHT('Disaggregation Data'!J$315:$J$616,255),0))),"")</f>
        <v/>
      </c>
      <c r="V593" s="459" t="str">
        <f t="array" ref="V593">IFERROR(IF(INDEX('Disaggregation Data'!$P$315:$P$616,MATCH(RIGHT(X593,255),RIGHT('Disaggregation Data'!$J$315:$J$616,255),0))=0,"",INDEX('Disaggregation Data'!$P$315:$P$616,MATCH(RIGHT(X593,255),RIGHT('Disaggregation Data'!J$315:$J$616,255),0))),"")</f>
        <v/>
      </c>
      <c r="W593" s="521"/>
      <c r="X593" s="521" t="str">
        <f t="shared" si="40"/>
        <v/>
      </c>
      <c r="Y593" s="521">
        <f t="shared" si="41"/>
        <v>226</v>
      </c>
      <c r="Z593" s="521" t="str">
        <f t="shared" si="42"/>
        <v/>
      </c>
      <c r="AA593" s="521" t="b">
        <f t="shared" si="43"/>
        <v>0</v>
      </c>
      <c r="AB593" s="521" t="s">
        <v>2109</v>
      </c>
      <c r="AC593" s="521" t="str">
        <f t="array" ref="AC593">IFERROR(IF(INDEX('Disaggregation Records'!$G$95:$G$183,MATCH(RIGHT(Z593,255),RIGHT('Disaggregation Records'!$D$95:$D$183,255),0))=0,"",INDEX('Disaggregation Records'!$G$95:$G$183,MATCH(RIGHT(Z593,255),RIGHT('Disaggregation Records'!$D$95:$D$183,255),0))),"")</f>
        <v/>
      </c>
      <c r="AD593" s="521" t="s">
        <v>799</v>
      </c>
      <c r="AE593" s="184"/>
      <c r="AF593" s="523"/>
      <c r="AG593" s="523"/>
    </row>
    <row r="594" spans="1:33" ht="37.5" customHeight="1" x14ac:dyDescent="0.25">
      <c r="A594" s="465">
        <v>27</v>
      </c>
      <c r="B594" s="517" t="str">
        <f>IFERROR(VLOOKUP(A594,'Coverage Indicators - Section D'!$A$10:$Y$42,25,FALSE),"")</f>
        <v/>
      </c>
      <c r="C594" s="518" t="str">
        <f t="array" ref="C594">IFERROR(IF(INDEX('Disaggregation Records'!$E$95:$E$183,MATCH(RIGHT(Z594,255),RIGHT('Disaggregation Records'!$D$95:$D$183,255),0))=0,"",INDEX('Disaggregation Records'!$E$95:$E$183,MATCH(RIGHT(Z594,255),RIGHT('Disaggregation Records'!$D$95:$D$183,255),0))),"")</f>
        <v/>
      </c>
      <c r="D594" s="518" t="str">
        <f t="array" ref="D594">IFERROR(IF(INDEX('Disaggregation Records'!$F$95:$F$183,MATCH(RIGHT(Z594,255),RIGHT('Disaggregation Records'!$D$95:$D$183,255),0))=0,"",INDEX('Disaggregation Records'!$F$95:$F$183,MATCH(RIGHT(Z594,255),RIGHT('Disaggregation Records'!$D$95:$D$183,255),0))),"")</f>
        <v/>
      </c>
      <c r="E594" s="524" t="str">
        <f t="array" ref="E594">IFERROR(IF(INDEX('Disaggregation Data'!$K$315:$K$616,MATCH(RIGHT(X594,255),RIGHT('Disaggregation Data'!$J$315:$J$616,255),0))=0,"",INDEX('Disaggregation Data'!$K$315:$K$616,MATCH(RIGHT(X594,255),RIGHT('Disaggregation Data'!J$315:$J$616,255),0))),"")</f>
        <v/>
      </c>
      <c r="F594" s="525" t="str">
        <f t="array" ref="F594">IFERROR(IF(INDEX('Disaggregation Data'!$L$315:$L$616,MATCH(RIGHT(X594,255),RIGHT('Disaggregation Data'!$J$315:$J$616,255),0))=0,"",INDEX('Disaggregation Data'!$L$315:$L$616,MATCH(RIGHT(X594,255),RIGHT('Disaggregation Data'!J$315:$J$616,255),0))),"")</f>
        <v/>
      </c>
      <c r="G594" s="526" t="str">
        <f t="array" ref="G594">IFERROR(IF(INDEX('Disaggregation Data'!$M$315:$M$616,MATCH(RIGHT(X594,255),RIGHT('Disaggregation Data'!$J$315:$J$616,255),0))=0,(E594/F594)*100,INDEX('Disaggregation Data'!$M$315:$M$616,MATCH(RIGHT(X594,255),RIGHT('Disaggregation Data'!J$315:$J$616,255),0))),"")</f>
        <v/>
      </c>
      <c r="H594" s="425" t="str">
        <f t="array" ref="H594">IFERROR(IF(INDEX('Disaggregation Data'!$N$315:$N$616,MATCH(RIGHT(X594,255),RIGHT('Disaggregation Data'!$J$315:$J$616,255),0))=0,"",INDEX('Disaggregation Data'!$N$315:$N$616,MATCH(RIGHT(X594,255),RIGHT('Disaggregation Data'!J$315:$J$616,255),0))),"")</f>
        <v/>
      </c>
      <c r="I594" s="527"/>
      <c r="J594" s="527"/>
      <c r="K594" s="527"/>
      <c r="L594" s="527"/>
      <c r="M594" s="527"/>
      <c r="N594" s="527"/>
      <c r="O594" s="527"/>
      <c r="P594" s="527"/>
      <c r="Q594" s="527"/>
      <c r="R594" s="527"/>
      <c r="S594" s="527"/>
      <c r="T594" s="527"/>
      <c r="U594" s="425" t="str">
        <f t="array" ref="U594">IFERROR(IF(INDEX('Disaggregation Data'!$O$315:$O$616,MATCH(RIGHT(X594,255),RIGHT('Disaggregation Data'!$J$315:$J$616,255),0))=0,"",INDEX('Disaggregation Data'!$O$315:$O$616,MATCH(RIGHT(X594,255),RIGHT('Disaggregation Data'!J$315:$J$616,255),0))),"")</f>
        <v/>
      </c>
      <c r="V594" s="459" t="str">
        <f t="array" ref="V594">IFERROR(IF(INDEX('Disaggregation Data'!$P$315:$P$616,MATCH(RIGHT(X594,255),RIGHT('Disaggregation Data'!$J$315:$J$616,255),0))=0,"",INDEX('Disaggregation Data'!$P$315:$P$616,MATCH(RIGHT(X594,255),RIGHT('Disaggregation Data'!J$315:$J$616,255),0))),"")</f>
        <v/>
      </c>
      <c r="W594" s="521"/>
      <c r="X594" s="521" t="str">
        <f t="shared" si="40"/>
        <v/>
      </c>
      <c r="Y594" s="521">
        <f t="shared" si="41"/>
        <v>227</v>
      </c>
      <c r="Z594" s="521" t="str">
        <f t="shared" si="42"/>
        <v/>
      </c>
      <c r="AA594" s="521" t="b">
        <f t="shared" si="43"/>
        <v>0</v>
      </c>
      <c r="AB594" s="521" t="s">
        <v>2110</v>
      </c>
      <c r="AC594" s="521" t="str">
        <f t="array" ref="AC594">IFERROR(IF(INDEX('Disaggregation Records'!$G$95:$G$183,MATCH(RIGHT(Z594,255),RIGHT('Disaggregation Records'!$D$95:$D$183,255),0))=0,"",INDEX('Disaggregation Records'!$G$95:$G$183,MATCH(RIGHT(Z594,255),RIGHT('Disaggregation Records'!$D$95:$D$183,255),0))),"")</f>
        <v/>
      </c>
      <c r="AD594" s="521" t="s">
        <v>799</v>
      </c>
      <c r="AE594" s="184"/>
      <c r="AF594" s="523"/>
      <c r="AG594" s="523"/>
    </row>
    <row r="595" spans="1:33" ht="37.5" customHeight="1" x14ac:dyDescent="0.25">
      <c r="A595" s="465">
        <v>27</v>
      </c>
      <c r="B595" s="517" t="str">
        <f>IFERROR(VLOOKUP(A595,'Coverage Indicators - Section D'!$A$10:$Y$42,25,FALSE),"")</f>
        <v/>
      </c>
      <c r="C595" s="518" t="str">
        <f t="array" ref="C595">IFERROR(IF(INDEX('Disaggregation Records'!$E$95:$E$183,MATCH(RIGHT(Z595,255),RIGHT('Disaggregation Records'!$D$95:$D$183,255),0))=0,"",INDEX('Disaggregation Records'!$E$95:$E$183,MATCH(RIGHT(Z595,255),RIGHT('Disaggregation Records'!$D$95:$D$183,255),0))),"")</f>
        <v/>
      </c>
      <c r="D595" s="518" t="str">
        <f t="array" ref="D595">IFERROR(IF(INDEX('Disaggregation Records'!$F$95:$F$183,MATCH(RIGHT(Z595,255),RIGHT('Disaggregation Records'!$D$95:$D$183,255),0))=0,"",INDEX('Disaggregation Records'!$F$95:$F$183,MATCH(RIGHT(Z595,255),RIGHT('Disaggregation Records'!$D$95:$D$183,255),0))),"")</f>
        <v/>
      </c>
      <c r="E595" s="524" t="str">
        <f t="array" ref="E595">IFERROR(IF(INDEX('Disaggregation Data'!$K$315:$K$616,MATCH(RIGHT(X595,255),RIGHT('Disaggregation Data'!$J$315:$J$616,255),0))=0,"",INDEX('Disaggregation Data'!$K$315:$K$616,MATCH(RIGHT(X595,255),RIGHT('Disaggregation Data'!J$315:$J$616,255),0))),"")</f>
        <v/>
      </c>
      <c r="F595" s="525" t="str">
        <f t="array" ref="F595">IFERROR(IF(INDEX('Disaggregation Data'!$L$315:$L$616,MATCH(RIGHT(X595,255),RIGHT('Disaggregation Data'!$J$315:$J$616,255),0))=0,"",INDEX('Disaggregation Data'!$L$315:$L$616,MATCH(RIGHT(X595,255),RIGHT('Disaggregation Data'!J$315:$J$616,255),0))),"")</f>
        <v/>
      </c>
      <c r="G595" s="526" t="str">
        <f t="array" ref="G595">IFERROR(IF(INDEX('Disaggregation Data'!$M$315:$M$616,MATCH(RIGHT(X595,255),RIGHT('Disaggregation Data'!$J$315:$J$616,255),0))=0,(E595/F595)*100,INDEX('Disaggregation Data'!$M$315:$M$616,MATCH(RIGHT(X595,255),RIGHT('Disaggregation Data'!J$315:$J$616,255),0))),"")</f>
        <v/>
      </c>
      <c r="H595" s="425" t="str">
        <f t="array" ref="H595">IFERROR(IF(INDEX('Disaggregation Data'!$N$315:$N$616,MATCH(RIGHT(X595,255),RIGHT('Disaggregation Data'!$J$315:$J$616,255),0))=0,"",INDEX('Disaggregation Data'!$N$315:$N$616,MATCH(RIGHT(X595,255),RIGHT('Disaggregation Data'!J$315:$J$616,255),0))),"")</f>
        <v/>
      </c>
      <c r="I595" s="527"/>
      <c r="J595" s="527"/>
      <c r="K595" s="527"/>
      <c r="L595" s="527"/>
      <c r="M595" s="527"/>
      <c r="N595" s="527"/>
      <c r="O595" s="527"/>
      <c r="P595" s="527"/>
      <c r="Q595" s="527"/>
      <c r="R595" s="527"/>
      <c r="S595" s="527"/>
      <c r="T595" s="527"/>
      <c r="U595" s="425" t="str">
        <f t="array" ref="U595">IFERROR(IF(INDEX('Disaggregation Data'!$O$315:$O$616,MATCH(RIGHT(X595,255),RIGHT('Disaggregation Data'!$J$315:$J$616,255),0))=0,"",INDEX('Disaggregation Data'!$O$315:$O$616,MATCH(RIGHT(X595,255),RIGHT('Disaggregation Data'!J$315:$J$616,255),0))),"")</f>
        <v/>
      </c>
      <c r="V595" s="459" t="str">
        <f t="array" ref="V595">IFERROR(IF(INDEX('Disaggregation Data'!$P$315:$P$616,MATCH(RIGHT(X595,255),RIGHT('Disaggregation Data'!$J$315:$J$616,255),0))=0,"",INDEX('Disaggregation Data'!$P$315:$P$616,MATCH(RIGHT(X595,255),RIGHT('Disaggregation Data'!J$315:$J$616,255),0))),"")</f>
        <v/>
      </c>
      <c r="W595" s="521"/>
      <c r="X595" s="521" t="str">
        <f t="shared" si="40"/>
        <v/>
      </c>
      <c r="Y595" s="521">
        <f t="shared" si="41"/>
        <v>228</v>
      </c>
      <c r="Z595" s="521" t="str">
        <f t="shared" si="42"/>
        <v/>
      </c>
      <c r="AA595" s="521" t="b">
        <f t="shared" si="43"/>
        <v>0</v>
      </c>
      <c r="AB595" s="521" t="s">
        <v>2111</v>
      </c>
      <c r="AC595" s="521" t="str">
        <f t="array" ref="AC595">IFERROR(IF(INDEX('Disaggregation Records'!$G$95:$G$183,MATCH(RIGHT(Z595,255),RIGHT('Disaggregation Records'!$D$95:$D$183,255),0))=0,"",INDEX('Disaggregation Records'!$G$95:$G$183,MATCH(RIGHT(Z595,255),RIGHT('Disaggregation Records'!$D$95:$D$183,255),0))),"")</f>
        <v/>
      </c>
      <c r="AD595" s="521" t="s">
        <v>799</v>
      </c>
      <c r="AE595" s="184"/>
      <c r="AF595" s="523"/>
      <c r="AG595" s="523"/>
    </row>
    <row r="596" spans="1:33" ht="37.5" customHeight="1" x14ac:dyDescent="0.25">
      <c r="A596" s="465">
        <v>27</v>
      </c>
      <c r="B596" s="517" t="str">
        <f>IFERROR(VLOOKUP(A596,'Coverage Indicators - Section D'!$A$10:$Y$42,25,FALSE),"")</f>
        <v/>
      </c>
      <c r="C596" s="518" t="str">
        <f t="array" ref="C596">IFERROR(IF(INDEX('Disaggregation Records'!$E$95:$E$183,MATCH(RIGHT(Z596,255),RIGHT('Disaggregation Records'!$D$95:$D$183,255),0))=0,"",INDEX('Disaggregation Records'!$E$95:$E$183,MATCH(RIGHT(Z596,255),RIGHT('Disaggregation Records'!$D$95:$D$183,255),0))),"")</f>
        <v/>
      </c>
      <c r="D596" s="518" t="str">
        <f t="array" ref="D596">IFERROR(IF(INDEX('Disaggregation Records'!$F$95:$F$183,MATCH(RIGHT(Z596,255),RIGHT('Disaggregation Records'!$D$95:$D$183,255),0))=0,"",INDEX('Disaggregation Records'!$F$95:$F$183,MATCH(RIGHT(Z596,255),RIGHT('Disaggregation Records'!$D$95:$D$183,255),0))),"")</f>
        <v/>
      </c>
      <c r="E596" s="524" t="str">
        <f t="array" ref="E596">IFERROR(IF(INDEX('Disaggregation Data'!$K$315:$K$616,MATCH(RIGHT(X596,255),RIGHT('Disaggregation Data'!$J$315:$J$616,255),0))=0,"",INDEX('Disaggregation Data'!$K$315:$K$616,MATCH(RIGHT(X596,255),RIGHT('Disaggregation Data'!J$315:$J$616,255),0))),"")</f>
        <v/>
      </c>
      <c r="F596" s="525" t="str">
        <f t="array" ref="F596">IFERROR(IF(INDEX('Disaggregation Data'!$L$315:$L$616,MATCH(RIGHT(X596,255),RIGHT('Disaggregation Data'!$J$315:$J$616,255),0))=0,"",INDEX('Disaggregation Data'!$L$315:$L$616,MATCH(RIGHT(X596,255),RIGHT('Disaggregation Data'!J$315:$J$616,255),0))),"")</f>
        <v/>
      </c>
      <c r="G596" s="526" t="str">
        <f t="array" ref="G596">IFERROR(IF(INDEX('Disaggregation Data'!$M$315:$M$616,MATCH(RIGHT(X596,255),RIGHT('Disaggregation Data'!$J$315:$J$616,255),0))=0,(E596/F596)*100,INDEX('Disaggregation Data'!$M$315:$M$616,MATCH(RIGHT(X596,255),RIGHT('Disaggregation Data'!J$315:$J$616,255),0))),"")</f>
        <v/>
      </c>
      <c r="H596" s="425" t="str">
        <f t="array" ref="H596">IFERROR(IF(INDEX('Disaggregation Data'!$N$315:$N$616,MATCH(RIGHT(X596,255),RIGHT('Disaggregation Data'!$J$315:$J$616,255),0))=0,"",INDEX('Disaggregation Data'!$N$315:$N$616,MATCH(RIGHT(X596,255),RIGHT('Disaggregation Data'!J$315:$J$616,255),0))),"")</f>
        <v/>
      </c>
      <c r="I596" s="527"/>
      <c r="J596" s="527"/>
      <c r="K596" s="527"/>
      <c r="L596" s="527"/>
      <c r="M596" s="527"/>
      <c r="N596" s="527"/>
      <c r="O596" s="527"/>
      <c r="P596" s="527"/>
      <c r="Q596" s="527"/>
      <c r="R596" s="527"/>
      <c r="S596" s="527"/>
      <c r="T596" s="527"/>
      <c r="U596" s="425" t="str">
        <f t="array" ref="U596">IFERROR(IF(INDEX('Disaggregation Data'!$O$315:$O$616,MATCH(RIGHT(X596,255),RIGHT('Disaggregation Data'!$J$315:$J$616,255),0))=0,"",INDEX('Disaggregation Data'!$O$315:$O$616,MATCH(RIGHT(X596,255),RIGHT('Disaggregation Data'!J$315:$J$616,255),0))),"")</f>
        <v/>
      </c>
      <c r="V596" s="459" t="str">
        <f t="array" ref="V596">IFERROR(IF(INDEX('Disaggregation Data'!$P$315:$P$616,MATCH(RIGHT(X596,255),RIGHT('Disaggregation Data'!$J$315:$J$616,255),0))=0,"",INDEX('Disaggregation Data'!$P$315:$P$616,MATCH(RIGHT(X596,255),RIGHT('Disaggregation Data'!J$315:$J$616,255),0))),"")</f>
        <v/>
      </c>
      <c r="W596" s="521"/>
      <c r="X596" s="521" t="str">
        <f t="shared" si="40"/>
        <v/>
      </c>
      <c r="Y596" s="521">
        <f t="shared" si="41"/>
        <v>229</v>
      </c>
      <c r="Z596" s="521" t="str">
        <f t="shared" si="42"/>
        <v/>
      </c>
      <c r="AA596" s="521" t="b">
        <f t="shared" si="43"/>
        <v>0</v>
      </c>
      <c r="AB596" s="521" t="s">
        <v>2112</v>
      </c>
      <c r="AC596" s="521" t="str">
        <f t="array" ref="AC596">IFERROR(IF(INDEX('Disaggregation Records'!$G$95:$G$183,MATCH(RIGHT(Z596,255),RIGHT('Disaggregation Records'!$D$95:$D$183,255),0))=0,"",INDEX('Disaggregation Records'!$G$95:$G$183,MATCH(RIGHT(Z596,255),RIGHT('Disaggregation Records'!$D$95:$D$183,255),0))),"")</f>
        <v/>
      </c>
      <c r="AD596" s="521" t="s">
        <v>799</v>
      </c>
      <c r="AE596" s="184"/>
      <c r="AF596" s="523"/>
      <c r="AG596" s="523"/>
    </row>
    <row r="597" spans="1:33" ht="37.5" customHeight="1" x14ac:dyDescent="0.25">
      <c r="A597" s="465">
        <v>28</v>
      </c>
      <c r="B597" s="517" t="str">
        <f>IFERROR(VLOOKUP(A597,'Coverage Indicators - Section D'!$A$10:$Y$42,25,FALSE),"")</f>
        <v/>
      </c>
      <c r="C597" s="518" t="str">
        <f t="array" ref="C597">IFERROR(IF(INDEX('Disaggregation Records'!$E$95:$E$183,MATCH(RIGHT(Z597,255),RIGHT('Disaggregation Records'!$D$95:$D$183,255),0))=0,"",INDEX('Disaggregation Records'!$E$95:$E$183,MATCH(RIGHT(Z597,255),RIGHT('Disaggregation Records'!$D$95:$D$183,255),0))),"")</f>
        <v/>
      </c>
      <c r="D597" s="518" t="str">
        <f t="array" ref="D597">IFERROR(IF(INDEX('Disaggregation Records'!$F$95:$F$183,MATCH(RIGHT(Z597,255),RIGHT('Disaggregation Records'!$D$95:$D$183,255),0))=0,"",INDEX('Disaggregation Records'!$F$95:$F$183,MATCH(RIGHT(Z597,255),RIGHT('Disaggregation Records'!$D$95:$D$183,255),0))),"")</f>
        <v/>
      </c>
      <c r="E597" s="524" t="str">
        <f t="array" ref="E597">IFERROR(IF(INDEX('Disaggregation Data'!$K$315:$K$616,MATCH(RIGHT(X597,255),RIGHT('Disaggregation Data'!$J$315:$J$616,255),0))=0,"",INDEX('Disaggregation Data'!$K$315:$K$616,MATCH(RIGHT(X597,255),RIGHT('Disaggregation Data'!J$315:$J$616,255),0))),"")</f>
        <v/>
      </c>
      <c r="F597" s="525" t="str">
        <f t="array" ref="F597">IFERROR(IF(INDEX('Disaggregation Data'!$L$315:$L$616,MATCH(RIGHT(X597,255),RIGHT('Disaggregation Data'!$J$315:$J$616,255),0))=0,"",INDEX('Disaggregation Data'!$L$315:$L$616,MATCH(RIGHT(X597,255),RIGHT('Disaggregation Data'!J$315:$J$616,255),0))),"")</f>
        <v/>
      </c>
      <c r="G597" s="526" t="str">
        <f t="array" ref="G597">IFERROR(IF(INDEX('Disaggregation Data'!$M$315:$M$616,MATCH(RIGHT(X597,255),RIGHT('Disaggregation Data'!$J$315:$J$616,255),0))=0,(E597/F597)*100,INDEX('Disaggregation Data'!$M$315:$M$616,MATCH(RIGHT(X597,255),RIGHT('Disaggregation Data'!J$315:$J$616,255),0))),"")</f>
        <v/>
      </c>
      <c r="H597" s="425" t="str">
        <f t="array" ref="H597">IFERROR(IF(INDEX('Disaggregation Data'!$N$315:$N$616,MATCH(RIGHT(X597,255),RIGHT('Disaggregation Data'!$J$315:$J$616,255),0))=0,"",INDEX('Disaggregation Data'!$N$315:$N$616,MATCH(RIGHT(X597,255),RIGHT('Disaggregation Data'!J$315:$J$616,255),0))),"")</f>
        <v/>
      </c>
      <c r="I597" s="527"/>
      <c r="J597" s="527"/>
      <c r="K597" s="527"/>
      <c r="L597" s="527"/>
      <c r="M597" s="527"/>
      <c r="N597" s="527"/>
      <c r="O597" s="527"/>
      <c r="P597" s="527"/>
      <c r="Q597" s="527"/>
      <c r="R597" s="527"/>
      <c r="S597" s="527"/>
      <c r="T597" s="527"/>
      <c r="U597" s="425" t="str">
        <f t="array" ref="U597">IFERROR(IF(INDEX('Disaggregation Data'!$O$315:$O$616,MATCH(RIGHT(X597,255),RIGHT('Disaggregation Data'!$J$315:$J$616,255),0))=0,"",INDEX('Disaggregation Data'!$O$315:$O$616,MATCH(RIGHT(X597,255),RIGHT('Disaggregation Data'!J$315:$J$616,255),0))),"")</f>
        <v/>
      </c>
      <c r="V597" s="459" t="str">
        <f t="array" ref="V597">IFERROR(IF(INDEX('Disaggregation Data'!$P$315:$P$616,MATCH(RIGHT(X597,255),RIGHT('Disaggregation Data'!$J$315:$J$616,255),0))=0,"",INDEX('Disaggregation Data'!$P$315:$P$616,MATCH(RIGHT(X597,255),RIGHT('Disaggregation Data'!J$315:$J$616,255),0))),"")</f>
        <v/>
      </c>
      <c r="W597" s="521"/>
      <c r="X597" s="521" t="str">
        <f t="shared" si="40"/>
        <v/>
      </c>
      <c r="Y597" s="521">
        <f t="shared" si="41"/>
        <v>230</v>
      </c>
      <c r="Z597" s="521" t="str">
        <f t="shared" si="42"/>
        <v/>
      </c>
      <c r="AA597" s="521" t="b">
        <f t="shared" si="43"/>
        <v>0</v>
      </c>
      <c r="AB597" s="521" t="s">
        <v>2113</v>
      </c>
      <c r="AC597" s="521" t="str">
        <f t="array" ref="AC597">IFERROR(IF(INDEX('Disaggregation Records'!$G$95:$G$183,MATCH(RIGHT(Z597,255),RIGHT('Disaggregation Records'!$D$95:$D$183,255),0))=0,"",INDEX('Disaggregation Records'!$G$95:$G$183,MATCH(RIGHT(Z597,255),RIGHT('Disaggregation Records'!$D$95:$D$183,255),0))),"")</f>
        <v/>
      </c>
      <c r="AD597" s="521" t="s">
        <v>800</v>
      </c>
      <c r="AE597" s="184"/>
      <c r="AF597" s="523"/>
      <c r="AG597" s="523"/>
    </row>
    <row r="598" spans="1:33" ht="37.5" customHeight="1" x14ac:dyDescent="0.25">
      <c r="A598" s="465">
        <v>28</v>
      </c>
      <c r="B598" s="517" t="str">
        <f>IFERROR(VLOOKUP(A598,'Coverage Indicators - Section D'!$A$10:$Y$42,25,FALSE),"")</f>
        <v/>
      </c>
      <c r="C598" s="518" t="str">
        <f t="array" ref="C598">IFERROR(IF(INDEX('Disaggregation Records'!$E$95:$E$183,MATCH(RIGHT(Z598,255),RIGHT('Disaggregation Records'!$D$95:$D$183,255),0))=0,"",INDEX('Disaggregation Records'!$E$95:$E$183,MATCH(RIGHT(Z598,255),RIGHT('Disaggregation Records'!$D$95:$D$183,255),0))),"")</f>
        <v/>
      </c>
      <c r="D598" s="518" t="str">
        <f t="array" ref="D598">IFERROR(IF(INDEX('Disaggregation Records'!$F$95:$F$183,MATCH(RIGHT(Z598,255),RIGHT('Disaggregation Records'!$D$95:$D$183,255),0))=0,"",INDEX('Disaggregation Records'!$F$95:$F$183,MATCH(RIGHT(Z598,255),RIGHT('Disaggregation Records'!$D$95:$D$183,255),0))),"")</f>
        <v/>
      </c>
      <c r="E598" s="524" t="str">
        <f t="array" ref="E598">IFERROR(IF(INDEX('Disaggregation Data'!$K$315:$K$616,MATCH(RIGHT(X598,255),RIGHT('Disaggregation Data'!$J$315:$J$616,255),0))=0,"",INDEX('Disaggregation Data'!$K$315:$K$616,MATCH(RIGHT(X598,255),RIGHT('Disaggregation Data'!J$315:$J$616,255),0))),"")</f>
        <v/>
      </c>
      <c r="F598" s="525" t="str">
        <f t="array" ref="F598">IFERROR(IF(INDEX('Disaggregation Data'!$L$315:$L$616,MATCH(RIGHT(X598,255),RIGHT('Disaggregation Data'!$J$315:$J$616,255),0))=0,"",INDEX('Disaggregation Data'!$L$315:$L$616,MATCH(RIGHT(X598,255),RIGHT('Disaggregation Data'!J$315:$J$616,255),0))),"")</f>
        <v/>
      </c>
      <c r="G598" s="526" t="str">
        <f t="array" ref="G598">IFERROR(IF(INDEX('Disaggregation Data'!$M$315:$M$616,MATCH(RIGHT(X598,255),RIGHT('Disaggregation Data'!$J$315:$J$616,255),0))=0,(E598/F598)*100,INDEX('Disaggregation Data'!$M$315:$M$616,MATCH(RIGHT(X598,255),RIGHT('Disaggregation Data'!J$315:$J$616,255),0))),"")</f>
        <v/>
      </c>
      <c r="H598" s="425" t="str">
        <f t="array" ref="H598">IFERROR(IF(INDEX('Disaggregation Data'!$N$315:$N$616,MATCH(RIGHT(X598,255),RIGHT('Disaggregation Data'!$J$315:$J$616,255),0))=0,"",INDEX('Disaggregation Data'!$N$315:$N$616,MATCH(RIGHT(X598,255),RIGHT('Disaggregation Data'!J$315:$J$616,255),0))),"")</f>
        <v/>
      </c>
      <c r="I598" s="527"/>
      <c r="J598" s="527"/>
      <c r="K598" s="527"/>
      <c r="L598" s="527"/>
      <c r="M598" s="527"/>
      <c r="N598" s="527"/>
      <c r="O598" s="527"/>
      <c r="P598" s="527"/>
      <c r="Q598" s="527"/>
      <c r="R598" s="527"/>
      <c r="S598" s="527"/>
      <c r="T598" s="527"/>
      <c r="U598" s="425" t="str">
        <f t="array" ref="U598">IFERROR(IF(INDEX('Disaggregation Data'!$O$315:$O$616,MATCH(RIGHT(X598,255),RIGHT('Disaggregation Data'!$J$315:$J$616,255),0))=0,"",INDEX('Disaggregation Data'!$O$315:$O$616,MATCH(RIGHT(X598,255),RIGHT('Disaggregation Data'!J$315:$J$616,255),0))),"")</f>
        <v/>
      </c>
      <c r="V598" s="459" t="str">
        <f t="array" ref="V598">IFERROR(IF(INDEX('Disaggregation Data'!$P$315:$P$616,MATCH(RIGHT(X598,255),RIGHT('Disaggregation Data'!$J$315:$J$616,255),0))=0,"",INDEX('Disaggregation Data'!$P$315:$P$616,MATCH(RIGHT(X598,255),RIGHT('Disaggregation Data'!J$315:$J$616,255),0))),"")</f>
        <v/>
      </c>
      <c r="W598" s="521"/>
      <c r="X598" s="521" t="str">
        <f t="shared" si="40"/>
        <v/>
      </c>
      <c r="Y598" s="521">
        <f t="shared" si="41"/>
        <v>231</v>
      </c>
      <c r="Z598" s="521" t="str">
        <f t="shared" si="42"/>
        <v/>
      </c>
      <c r="AA598" s="521" t="b">
        <f t="shared" si="43"/>
        <v>0</v>
      </c>
      <c r="AB598" s="521" t="s">
        <v>2114</v>
      </c>
      <c r="AC598" s="521" t="str">
        <f t="array" ref="AC598">IFERROR(IF(INDEX('Disaggregation Records'!$G$95:$G$183,MATCH(RIGHT(Z598,255),RIGHT('Disaggregation Records'!$D$95:$D$183,255),0))=0,"",INDEX('Disaggregation Records'!$G$95:$G$183,MATCH(RIGHT(Z598,255),RIGHT('Disaggregation Records'!$D$95:$D$183,255),0))),"")</f>
        <v/>
      </c>
      <c r="AD598" s="521" t="s">
        <v>800</v>
      </c>
      <c r="AE598" s="184"/>
      <c r="AF598" s="523"/>
      <c r="AG598" s="523"/>
    </row>
    <row r="599" spans="1:33" ht="37.5" customHeight="1" x14ac:dyDescent="0.25">
      <c r="A599" s="465">
        <v>28</v>
      </c>
      <c r="B599" s="517" t="str">
        <f>IFERROR(VLOOKUP(A599,'Coverage Indicators - Section D'!$A$10:$Y$42,25,FALSE),"")</f>
        <v/>
      </c>
      <c r="C599" s="518" t="str">
        <f t="array" ref="C599">IFERROR(IF(INDEX('Disaggregation Records'!$E$95:$E$183,MATCH(RIGHT(Z599,255),RIGHT('Disaggregation Records'!$D$95:$D$183,255),0))=0,"",INDEX('Disaggregation Records'!$E$95:$E$183,MATCH(RIGHT(Z599,255),RIGHT('Disaggregation Records'!$D$95:$D$183,255),0))),"")</f>
        <v/>
      </c>
      <c r="D599" s="518" t="str">
        <f t="array" ref="D599">IFERROR(IF(INDEX('Disaggregation Records'!$F$95:$F$183,MATCH(RIGHT(Z599,255),RIGHT('Disaggregation Records'!$D$95:$D$183,255),0))=0,"",INDEX('Disaggregation Records'!$F$95:$F$183,MATCH(RIGHT(Z599,255),RIGHT('Disaggregation Records'!$D$95:$D$183,255),0))),"")</f>
        <v/>
      </c>
      <c r="E599" s="524" t="str">
        <f t="array" ref="E599">IFERROR(IF(INDEX('Disaggregation Data'!$K$315:$K$616,MATCH(RIGHT(X599,255),RIGHT('Disaggregation Data'!$J$315:$J$616,255),0))=0,"",INDEX('Disaggregation Data'!$K$315:$K$616,MATCH(RIGHT(X599,255),RIGHT('Disaggregation Data'!J$315:$J$616,255),0))),"")</f>
        <v/>
      </c>
      <c r="F599" s="525" t="str">
        <f t="array" ref="F599">IFERROR(IF(INDEX('Disaggregation Data'!$L$315:$L$616,MATCH(RIGHT(X599,255),RIGHT('Disaggregation Data'!$J$315:$J$616,255),0))=0,"",INDEX('Disaggregation Data'!$L$315:$L$616,MATCH(RIGHT(X599,255),RIGHT('Disaggregation Data'!J$315:$J$616,255),0))),"")</f>
        <v/>
      </c>
      <c r="G599" s="526" t="str">
        <f t="array" ref="G599">IFERROR(IF(INDEX('Disaggregation Data'!$M$315:$M$616,MATCH(RIGHT(X599,255),RIGHT('Disaggregation Data'!$J$315:$J$616,255),0))=0,(E599/F599)*100,INDEX('Disaggregation Data'!$M$315:$M$616,MATCH(RIGHT(X599,255),RIGHT('Disaggregation Data'!J$315:$J$616,255),0))),"")</f>
        <v/>
      </c>
      <c r="H599" s="425" t="str">
        <f t="array" ref="H599">IFERROR(IF(INDEX('Disaggregation Data'!$N$315:$N$616,MATCH(RIGHT(X599,255),RIGHT('Disaggregation Data'!$J$315:$J$616,255),0))=0,"",INDEX('Disaggregation Data'!$N$315:$N$616,MATCH(RIGHT(X599,255),RIGHT('Disaggregation Data'!J$315:$J$616,255),0))),"")</f>
        <v/>
      </c>
      <c r="I599" s="527"/>
      <c r="J599" s="527"/>
      <c r="K599" s="527"/>
      <c r="L599" s="527"/>
      <c r="M599" s="527"/>
      <c r="N599" s="527"/>
      <c r="O599" s="527"/>
      <c r="P599" s="527"/>
      <c r="Q599" s="527"/>
      <c r="R599" s="527"/>
      <c r="S599" s="527"/>
      <c r="T599" s="527"/>
      <c r="U599" s="425" t="str">
        <f t="array" ref="U599">IFERROR(IF(INDEX('Disaggregation Data'!$O$315:$O$616,MATCH(RIGHT(X599,255),RIGHT('Disaggregation Data'!$J$315:$J$616,255),0))=0,"",INDEX('Disaggregation Data'!$O$315:$O$616,MATCH(RIGHT(X599,255),RIGHT('Disaggregation Data'!J$315:$J$616,255),0))),"")</f>
        <v/>
      </c>
      <c r="V599" s="459" t="str">
        <f t="array" ref="V599">IFERROR(IF(INDEX('Disaggregation Data'!$P$315:$P$616,MATCH(RIGHT(X599,255),RIGHT('Disaggregation Data'!$J$315:$J$616,255),0))=0,"",INDEX('Disaggregation Data'!$P$315:$P$616,MATCH(RIGHT(X599,255),RIGHT('Disaggregation Data'!J$315:$J$616,255),0))),"")</f>
        <v/>
      </c>
      <c r="W599" s="521"/>
      <c r="X599" s="521" t="str">
        <f t="shared" si="40"/>
        <v/>
      </c>
      <c r="Y599" s="521">
        <f t="shared" si="41"/>
        <v>232</v>
      </c>
      <c r="Z599" s="521" t="str">
        <f t="shared" si="42"/>
        <v/>
      </c>
      <c r="AA599" s="521" t="b">
        <f t="shared" si="43"/>
        <v>0</v>
      </c>
      <c r="AB599" s="521" t="s">
        <v>2115</v>
      </c>
      <c r="AC599" s="521" t="str">
        <f t="array" ref="AC599">IFERROR(IF(INDEX('Disaggregation Records'!$G$95:$G$183,MATCH(RIGHT(Z599,255),RIGHT('Disaggregation Records'!$D$95:$D$183,255),0))=0,"",INDEX('Disaggregation Records'!$G$95:$G$183,MATCH(RIGHT(Z599,255),RIGHT('Disaggregation Records'!$D$95:$D$183,255),0))),"")</f>
        <v/>
      </c>
      <c r="AD599" s="521" t="s">
        <v>800</v>
      </c>
      <c r="AE599" s="184"/>
      <c r="AF599" s="523"/>
      <c r="AG599" s="523"/>
    </row>
    <row r="600" spans="1:33" ht="37.5" customHeight="1" x14ac:dyDescent="0.25">
      <c r="A600" s="465">
        <v>28</v>
      </c>
      <c r="B600" s="517" t="str">
        <f>IFERROR(VLOOKUP(A600,'Coverage Indicators - Section D'!$A$10:$Y$42,25,FALSE),"")</f>
        <v/>
      </c>
      <c r="C600" s="518" t="str">
        <f t="array" ref="C600">IFERROR(IF(INDEX('Disaggregation Records'!$E$95:$E$183,MATCH(RIGHT(Z600,255),RIGHT('Disaggregation Records'!$D$95:$D$183,255),0))=0,"",INDEX('Disaggregation Records'!$E$95:$E$183,MATCH(RIGHT(Z600,255),RIGHT('Disaggregation Records'!$D$95:$D$183,255),0))),"")</f>
        <v/>
      </c>
      <c r="D600" s="518" t="str">
        <f t="array" ref="D600">IFERROR(IF(INDEX('Disaggregation Records'!$F$95:$F$183,MATCH(RIGHT(Z600,255),RIGHT('Disaggregation Records'!$D$95:$D$183,255),0))=0,"",INDEX('Disaggregation Records'!$F$95:$F$183,MATCH(RIGHT(Z600,255),RIGHT('Disaggregation Records'!$D$95:$D$183,255),0))),"")</f>
        <v/>
      </c>
      <c r="E600" s="524" t="str">
        <f t="array" ref="E600">IFERROR(IF(INDEX('Disaggregation Data'!$K$315:$K$616,MATCH(RIGHT(X600,255),RIGHT('Disaggregation Data'!$J$315:$J$616,255),0))=0,"",INDEX('Disaggregation Data'!$K$315:$K$616,MATCH(RIGHT(X600,255),RIGHT('Disaggregation Data'!J$315:$J$616,255),0))),"")</f>
        <v/>
      </c>
      <c r="F600" s="525" t="str">
        <f t="array" ref="F600">IFERROR(IF(INDEX('Disaggregation Data'!$L$315:$L$616,MATCH(RIGHT(X600,255),RIGHT('Disaggregation Data'!$J$315:$J$616,255),0))=0,"",INDEX('Disaggregation Data'!$L$315:$L$616,MATCH(RIGHT(X600,255),RIGHT('Disaggregation Data'!J$315:$J$616,255),0))),"")</f>
        <v/>
      </c>
      <c r="G600" s="526" t="str">
        <f t="array" ref="G600">IFERROR(IF(INDEX('Disaggregation Data'!$M$315:$M$616,MATCH(RIGHT(X600,255),RIGHT('Disaggregation Data'!$J$315:$J$616,255),0))=0,(E600/F600)*100,INDEX('Disaggregation Data'!$M$315:$M$616,MATCH(RIGHT(X600,255),RIGHT('Disaggregation Data'!J$315:$J$616,255),0))),"")</f>
        <v/>
      </c>
      <c r="H600" s="425" t="str">
        <f t="array" ref="H600">IFERROR(IF(INDEX('Disaggregation Data'!$N$315:$N$616,MATCH(RIGHT(X600,255),RIGHT('Disaggregation Data'!$J$315:$J$616,255),0))=0,"",INDEX('Disaggregation Data'!$N$315:$N$616,MATCH(RIGHT(X600,255),RIGHT('Disaggregation Data'!J$315:$J$616,255),0))),"")</f>
        <v/>
      </c>
      <c r="I600" s="527"/>
      <c r="J600" s="527"/>
      <c r="K600" s="527"/>
      <c r="L600" s="527"/>
      <c r="M600" s="527"/>
      <c r="N600" s="527"/>
      <c r="O600" s="527"/>
      <c r="P600" s="527"/>
      <c r="Q600" s="527"/>
      <c r="R600" s="527"/>
      <c r="S600" s="527"/>
      <c r="T600" s="527"/>
      <c r="U600" s="425" t="str">
        <f t="array" ref="U600">IFERROR(IF(INDEX('Disaggregation Data'!$O$315:$O$616,MATCH(RIGHT(X600,255),RIGHT('Disaggregation Data'!$J$315:$J$616,255),0))=0,"",INDEX('Disaggregation Data'!$O$315:$O$616,MATCH(RIGHT(X600,255),RIGHT('Disaggregation Data'!J$315:$J$616,255),0))),"")</f>
        <v/>
      </c>
      <c r="V600" s="459" t="str">
        <f t="array" ref="V600">IFERROR(IF(INDEX('Disaggregation Data'!$P$315:$P$616,MATCH(RIGHT(X600,255),RIGHT('Disaggregation Data'!$J$315:$J$616,255),0))=0,"",INDEX('Disaggregation Data'!$P$315:$P$616,MATCH(RIGHT(X600,255),RIGHT('Disaggregation Data'!J$315:$J$616,255),0))),"")</f>
        <v/>
      </c>
      <c r="W600" s="521"/>
      <c r="X600" s="521" t="str">
        <f t="shared" si="40"/>
        <v/>
      </c>
      <c r="Y600" s="521">
        <f t="shared" si="41"/>
        <v>233</v>
      </c>
      <c r="Z600" s="521" t="str">
        <f t="shared" si="42"/>
        <v/>
      </c>
      <c r="AA600" s="521" t="b">
        <f t="shared" si="43"/>
        <v>0</v>
      </c>
      <c r="AB600" s="521" t="s">
        <v>2116</v>
      </c>
      <c r="AC600" s="521" t="str">
        <f t="array" ref="AC600">IFERROR(IF(INDEX('Disaggregation Records'!$G$95:$G$183,MATCH(RIGHT(Z600,255),RIGHT('Disaggregation Records'!$D$95:$D$183,255),0))=0,"",INDEX('Disaggregation Records'!$G$95:$G$183,MATCH(RIGHT(Z600,255),RIGHT('Disaggregation Records'!$D$95:$D$183,255),0))),"")</f>
        <v/>
      </c>
      <c r="AD600" s="521" t="s">
        <v>800</v>
      </c>
      <c r="AE600" s="184"/>
      <c r="AF600" s="523"/>
      <c r="AG600" s="523"/>
    </row>
    <row r="601" spans="1:33" ht="37.5" customHeight="1" x14ac:dyDescent="0.25">
      <c r="A601" s="465">
        <v>28</v>
      </c>
      <c r="B601" s="517" t="str">
        <f>IFERROR(VLOOKUP(A601,'Coverage Indicators - Section D'!$A$10:$Y$42,25,FALSE),"")</f>
        <v/>
      </c>
      <c r="C601" s="518" t="str">
        <f t="array" ref="C601">IFERROR(IF(INDEX('Disaggregation Records'!$E$95:$E$183,MATCH(RIGHT(Z601,255),RIGHT('Disaggregation Records'!$D$95:$D$183,255),0))=0,"",INDEX('Disaggregation Records'!$E$95:$E$183,MATCH(RIGHT(Z601,255),RIGHT('Disaggregation Records'!$D$95:$D$183,255),0))),"")</f>
        <v/>
      </c>
      <c r="D601" s="518" t="str">
        <f t="array" ref="D601">IFERROR(IF(INDEX('Disaggregation Records'!$F$95:$F$183,MATCH(RIGHT(Z601,255),RIGHT('Disaggregation Records'!$D$95:$D$183,255),0))=0,"",INDEX('Disaggregation Records'!$F$95:$F$183,MATCH(RIGHT(Z601,255),RIGHT('Disaggregation Records'!$D$95:$D$183,255),0))),"")</f>
        <v/>
      </c>
      <c r="E601" s="524" t="str">
        <f t="array" ref="E601">IFERROR(IF(INDEX('Disaggregation Data'!$K$315:$K$616,MATCH(RIGHT(X601,255),RIGHT('Disaggregation Data'!$J$315:$J$616,255),0))=0,"",INDEX('Disaggregation Data'!$K$315:$K$616,MATCH(RIGHT(X601,255),RIGHT('Disaggregation Data'!J$315:$J$616,255),0))),"")</f>
        <v/>
      </c>
      <c r="F601" s="525" t="str">
        <f t="array" ref="F601">IFERROR(IF(INDEX('Disaggregation Data'!$L$315:$L$616,MATCH(RIGHT(X601,255),RIGHT('Disaggregation Data'!$J$315:$J$616,255),0))=0,"",INDEX('Disaggregation Data'!$L$315:$L$616,MATCH(RIGHT(X601,255),RIGHT('Disaggregation Data'!J$315:$J$616,255),0))),"")</f>
        <v/>
      </c>
      <c r="G601" s="526" t="str">
        <f t="array" ref="G601">IFERROR(IF(INDEX('Disaggregation Data'!$M$315:$M$616,MATCH(RIGHT(X601,255),RIGHT('Disaggregation Data'!$J$315:$J$616,255),0))=0,(E601/F601)*100,INDEX('Disaggregation Data'!$M$315:$M$616,MATCH(RIGHT(X601,255),RIGHT('Disaggregation Data'!J$315:$J$616,255),0))),"")</f>
        <v/>
      </c>
      <c r="H601" s="425" t="str">
        <f t="array" ref="H601">IFERROR(IF(INDEX('Disaggregation Data'!$N$315:$N$616,MATCH(RIGHT(X601,255),RIGHT('Disaggregation Data'!$J$315:$J$616,255),0))=0,"",INDEX('Disaggregation Data'!$N$315:$N$616,MATCH(RIGHT(X601,255),RIGHT('Disaggregation Data'!J$315:$J$616,255),0))),"")</f>
        <v/>
      </c>
      <c r="I601" s="527"/>
      <c r="J601" s="527"/>
      <c r="K601" s="527"/>
      <c r="L601" s="527"/>
      <c r="M601" s="527"/>
      <c r="N601" s="527"/>
      <c r="O601" s="527"/>
      <c r="P601" s="527"/>
      <c r="Q601" s="527"/>
      <c r="R601" s="527"/>
      <c r="S601" s="527"/>
      <c r="T601" s="527"/>
      <c r="U601" s="425" t="str">
        <f t="array" ref="U601">IFERROR(IF(INDEX('Disaggregation Data'!$O$315:$O$616,MATCH(RIGHT(X601,255),RIGHT('Disaggregation Data'!$J$315:$J$616,255),0))=0,"",INDEX('Disaggregation Data'!$O$315:$O$616,MATCH(RIGHT(X601,255),RIGHT('Disaggregation Data'!J$315:$J$616,255),0))),"")</f>
        <v/>
      </c>
      <c r="V601" s="459" t="str">
        <f t="array" ref="V601">IFERROR(IF(INDEX('Disaggregation Data'!$P$315:$P$616,MATCH(RIGHT(X601,255),RIGHT('Disaggregation Data'!$J$315:$J$616,255),0))=0,"",INDEX('Disaggregation Data'!$P$315:$P$616,MATCH(RIGHT(X601,255),RIGHT('Disaggregation Data'!J$315:$J$616,255),0))),"")</f>
        <v/>
      </c>
      <c r="W601" s="521"/>
      <c r="X601" s="521" t="str">
        <f t="shared" si="40"/>
        <v/>
      </c>
      <c r="Y601" s="521">
        <f t="shared" si="41"/>
        <v>234</v>
      </c>
      <c r="Z601" s="521" t="str">
        <f t="shared" si="42"/>
        <v/>
      </c>
      <c r="AA601" s="521" t="b">
        <f t="shared" si="43"/>
        <v>0</v>
      </c>
      <c r="AB601" s="521" t="s">
        <v>2117</v>
      </c>
      <c r="AC601" s="521" t="str">
        <f t="array" ref="AC601">IFERROR(IF(INDEX('Disaggregation Records'!$G$95:$G$183,MATCH(RIGHT(Z601,255),RIGHT('Disaggregation Records'!$D$95:$D$183,255),0))=0,"",INDEX('Disaggregation Records'!$G$95:$G$183,MATCH(RIGHT(Z601,255),RIGHT('Disaggregation Records'!$D$95:$D$183,255),0))),"")</f>
        <v/>
      </c>
      <c r="AD601" s="521" t="s">
        <v>800</v>
      </c>
      <c r="AE601" s="184"/>
      <c r="AF601" s="523"/>
      <c r="AG601" s="523"/>
    </row>
    <row r="602" spans="1:33" ht="37.5" customHeight="1" x14ac:dyDescent="0.25">
      <c r="A602" s="465">
        <v>28</v>
      </c>
      <c r="B602" s="517" t="str">
        <f>IFERROR(VLOOKUP(A602,'Coverage Indicators - Section D'!$A$10:$Y$42,25,FALSE),"")</f>
        <v/>
      </c>
      <c r="C602" s="518" t="str">
        <f t="array" ref="C602">IFERROR(IF(INDEX('Disaggregation Records'!$E$95:$E$183,MATCH(RIGHT(Z602,255),RIGHT('Disaggregation Records'!$D$95:$D$183,255),0))=0,"",INDEX('Disaggregation Records'!$E$95:$E$183,MATCH(RIGHT(Z602,255),RIGHT('Disaggregation Records'!$D$95:$D$183,255),0))),"")</f>
        <v/>
      </c>
      <c r="D602" s="518" t="str">
        <f t="array" ref="D602">IFERROR(IF(INDEX('Disaggregation Records'!$F$95:$F$183,MATCH(RIGHT(Z602,255),RIGHT('Disaggregation Records'!$D$95:$D$183,255),0))=0,"",INDEX('Disaggregation Records'!$F$95:$F$183,MATCH(RIGHT(Z602,255),RIGHT('Disaggregation Records'!$D$95:$D$183,255),0))),"")</f>
        <v/>
      </c>
      <c r="E602" s="524" t="str">
        <f t="array" ref="E602">IFERROR(IF(INDEX('Disaggregation Data'!$K$315:$K$616,MATCH(RIGHT(X602,255),RIGHT('Disaggregation Data'!$J$315:$J$616,255),0))=0,"",INDEX('Disaggregation Data'!$K$315:$K$616,MATCH(RIGHT(X602,255),RIGHT('Disaggregation Data'!J$315:$J$616,255),0))),"")</f>
        <v/>
      </c>
      <c r="F602" s="525" t="str">
        <f t="array" ref="F602">IFERROR(IF(INDEX('Disaggregation Data'!$L$315:$L$616,MATCH(RIGHT(X602,255),RIGHT('Disaggregation Data'!$J$315:$J$616,255),0))=0,"",INDEX('Disaggregation Data'!$L$315:$L$616,MATCH(RIGHT(X602,255),RIGHT('Disaggregation Data'!J$315:$J$616,255),0))),"")</f>
        <v/>
      </c>
      <c r="G602" s="526" t="str">
        <f t="array" ref="G602">IFERROR(IF(INDEX('Disaggregation Data'!$M$315:$M$616,MATCH(RIGHT(X602,255),RIGHT('Disaggregation Data'!$J$315:$J$616,255),0))=0,(E602/F602)*100,INDEX('Disaggregation Data'!$M$315:$M$616,MATCH(RIGHT(X602,255),RIGHT('Disaggregation Data'!J$315:$J$616,255),0))),"")</f>
        <v/>
      </c>
      <c r="H602" s="425" t="str">
        <f t="array" ref="H602">IFERROR(IF(INDEX('Disaggregation Data'!$N$315:$N$616,MATCH(RIGHT(X602,255),RIGHT('Disaggregation Data'!$J$315:$J$616,255),0))=0,"",INDEX('Disaggregation Data'!$N$315:$N$616,MATCH(RIGHT(X602,255),RIGHT('Disaggregation Data'!J$315:$J$616,255),0))),"")</f>
        <v/>
      </c>
      <c r="I602" s="527"/>
      <c r="J602" s="527"/>
      <c r="K602" s="527"/>
      <c r="L602" s="527"/>
      <c r="M602" s="527"/>
      <c r="N602" s="527"/>
      <c r="O602" s="527"/>
      <c r="P602" s="527"/>
      <c r="Q602" s="527"/>
      <c r="R602" s="527"/>
      <c r="S602" s="527"/>
      <c r="T602" s="527"/>
      <c r="U602" s="425" t="str">
        <f t="array" ref="U602">IFERROR(IF(INDEX('Disaggregation Data'!$O$315:$O$616,MATCH(RIGHT(X602,255),RIGHT('Disaggregation Data'!$J$315:$J$616,255),0))=0,"",INDEX('Disaggregation Data'!$O$315:$O$616,MATCH(RIGHT(X602,255),RIGHT('Disaggregation Data'!J$315:$J$616,255),0))),"")</f>
        <v/>
      </c>
      <c r="V602" s="459" t="str">
        <f t="array" ref="V602">IFERROR(IF(INDEX('Disaggregation Data'!$P$315:$P$616,MATCH(RIGHT(X602,255),RIGHT('Disaggregation Data'!$J$315:$J$616,255),0))=0,"",INDEX('Disaggregation Data'!$P$315:$P$616,MATCH(RIGHT(X602,255),RIGHT('Disaggregation Data'!J$315:$J$616,255),0))),"")</f>
        <v/>
      </c>
      <c r="W602" s="521"/>
      <c r="X602" s="521" t="str">
        <f t="shared" si="40"/>
        <v/>
      </c>
      <c r="Y602" s="521">
        <f t="shared" si="41"/>
        <v>235</v>
      </c>
      <c r="Z602" s="521" t="str">
        <f t="shared" si="42"/>
        <v/>
      </c>
      <c r="AA602" s="521" t="b">
        <f t="shared" si="43"/>
        <v>0</v>
      </c>
      <c r="AB602" s="521" t="s">
        <v>2118</v>
      </c>
      <c r="AC602" s="521" t="str">
        <f t="array" ref="AC602">IFERROR(IF(INDEX('Disaggregation Records'!$G$95:$G$183,MATCH(RIGHT(Z602,255),RIGHT('Disaggregation Records'!$D$95:$D$183,255),0))=0,"",INDEX('Disaggregation Records'!$G$95:$G$183,MATCH(RIGHT(Z602,255),RIGHT('Disaggregation Records'!$D$95:$D$183,255),0))),"")</f>
        <v/>
      </c>
      <c r="AD602" s="521" t="s">
        <v>800</v>
      </c>
      <c r="AE602" s="184"/>
      <c r="AF602" s="523"/>
      <c r="AG602" s="523"/>
    </row>
    <row r="603" spans="1:33" ht="37.5" customHeight="1" x14ac:dyDescent="0.25">
      <c r="A603" s="465">
        <v>28</v>
      </c>
      <c r="B603" s="517" t="str">
        <f>IFERROR(VLOOKUP(A603,'Coverage Indicators - Section D'!$A$10:$Y$42,25,FALSE),"")</f>
        <v/>
      </c>
      <c r="C603" s="518" t="str">
        <f t="array" ref="C603">IFERROR(IF(INDEX('Disaggregation Records'!$E$95:$E$183,MATCH(RIGHT(Z603,255),RIGHT('Disaggregation Records'!$D$95:$D$183,255),0))=0,"",INDEX('Disaggregation Records'!$E$95:$E$183,MATCH(RIGHT(Z603,255),RIGHT('Disaggregation Records'!$D$95:$D$183,255),0))),"")</f>
        <v/>
      </c>
      <c r="D603" s="518" t="str">
        <f t="array" ref="D603">IFERROR(IF(INDEX('Disaggregation Records'!$F$95:$F$183,MATCH(RIGHT(Z603,255),RIGHT('Disaggregation Records'!$D$95:$D$183,255),0))=0,"",INDEX('Disaggregation Records'!$F$95:$F$183,MATCH(RIGHT(Z603,255),RIGHT('Disaggregation Records'!$D$95:$D$183,255),0))),"")</f>
        <v/>
      </c>
      <c r="E603" s="524" t="str">
        <f t="array" ref="E603">IFERROR(IF(INDEX('Disaggregation Data'!$K$315:$K$616,MATCH(RIGHT(X603,255),RIGHT('Disaggregation Data'!$J$315:$J$616,255),0))=0,"",INDEX('Disaggregation Data'!$K$315:$K$616,MATCH(RIGHT(X603,255),RIGHT('Disaggregation Data'!J$315:$J$616,255),0))),"")</f>
        <v/>
      </c>
      <c r="F603" s="525" t="str">
        <f t="array" ref="F603">IFERROR(IF(INDEX('Disaggregation Data'!$L$315:$L$616,MATCH(RIGHT(X603,255),RIGHT('Disaggregation Data'!$J$315:$J$616,255),0))=0,"",INDEX('Disaggregation Data'!$L$315:$L$616,MATCH(RIGHT(X603,255),RIGHT('Disaggregation Data'!J$315:$J$616,255),0))),"")</f>
        <v/>
      </c>
      <c r="G603" s="526" t="str">
        <f t="array" ref="G603">IFERROR(IF(INDEX('Disaggregation Data'!$M$315:$M$616,MATCH(RIGHT(X603,255),RIGHT('Disaggregation Data'!$J$315:$J$616,255),0))=0,(E603/F603)*100,INDEX('Disaggregation Data'!$M$315:$M$616,MATCH(RIGHT(X603,255),RIGHT('Disaggregation Data'!J$315:$J$616,255),0))),"")</f>
        <v/>
      </c>
      <c r="H603" s="425" t="str">
        <f t="array" ref="H603">IFERROR(IF(INDEX('Disaggregation Data'!$N$315:$N$616,MATCH(RIGHT(X603,255),RIGHT('Disaggregation Data'!$J$315:$J$616,255),0))=0,"",INDEX('Disaggregation Data'!$N$315:$N$616,MATCH(RIGHT(X603,255),RIGHT('Disaggregation Data'!J$315:$J$616,255),0))),"")</f>
        <v/>
      </c>
      <c r="I603" s="527"/>
      <c r="J603" s="527"/>
      <c r="K603" s="527"/>
      <c r="L603" s="527"/>
      <c r="M603" s="527"/>
      <c r="N603" s="527"/>
      <c r="O603" s="527"/>
      <c r="P603" s="527"/>
      <c r="Q603" s="527"/>
      <c r="R603" s="527"/>
      <c r="S603" s="527"/>
      <c r="T603" s="527"/>
      <c r="U603" s="425" t="str">
        <f t="array" ref="U603">IFERROR(IF(INDEX('Disaggregation Data'!$O$315:$O$616,MATCH(RIGHT(X603,255),RIGHT('Disaggregation Data'!$J$315:$J$616,255),0))=0,"",INDEX('Disaggregation Data'!$O$315:$O$616,MATCH(RIGHT(X603,255),RIGHT('Disaggregation Data'!J$315:$J$616,255),0))),"")</f>
        <v/>
      </c>
      <c r="V603" s="459" t="str">
        <f t="array" ref="V603">IFERROR(IF(INDEX('Disaggregation Data'!$P$315:$P$616,MATCH(RIGHT(X603,255),RIGHT('Disaggregation Data'!$J$315:$J$616,255),0))=0,"",INDEX('Disaggregation Data'!$P$315:$P$616,MATCH(RIGHT(X603,255),RIGHT('Disaggregation Data'!J$315:$J$616,255),0))),"")</f>
        <v/>
      </c>
      <c r="W603" s="521"/>
      <c r="X603" s="521" t="str">
        <f t="shared" si="40"/>
        <v/>
      </c>
      <c r="Y603" s="521">
        <f t="shared" si="41"/>
        <v>236</v>
      </c>
      <c r="Z603" s="521" t="str">
        <f t="shared" si="42"/>
        <v/>
      </c>
      <c r="AA603" s="521" t="b">
        <f t="shared" si="43"/>
        <v>0</v>
      </c>
      <c r="AB603" s="521" t="s">
        <v>2119</v>
      </c>
      <c r="AC603" s="521" t="str">
        <f t="array" ref="AC603">IFERROR(IF(INDEX('Disaggregation Records'!$G$95:$G$183,MATCH(RIGHT(Z603,255),RIGHT('Disaggregation Records'!$D$95:$D$183,255),0))=0,"",INDEX('Disaggregation Records'!$G$95:$G$183,MATCH(RIGHT(Z603,255),RIGHT('Disaggregation Records'!$D$95:$D$183,255),0))),"")</f>
        <v/>
      </c>
      <c r="AD603" s="521" t="s">
        <v>800</v>
      </c>
      <c r="AE603" s="184"/>
      <c r="AF603" s="523"/>
      <c r="AG603" s="523"/>
    </row>
    <row r="604" spans="1:33" ht="37.5" customHeight="1" x14ac:dyDescent="0.25">
      <c r="A604" s="465">
        <v>28</v>
      </c>
      <c r="B604" s="517" t="str">
        <f>IFERROR(VLOOKUP(A604,'Coverage Indicators - Section D'!$A$10:$Y$42,25,FALSE),"")</f>
        <v/>
      </c>
      <c r="C604" s="518" t="str">
        <f t="array" ref="C604">IFERROR(IF(INDEX('Disaggregation Records'!$E$95:$E$183,MATCH(RIGHT(Z604,255),RIGHT('Disaggregation Records'!$D$95:$D$183,255),0))=0,"",INDEX('Disaggregation Records'!$E$95:$E$183,MATCH(RIGHT(Z604,255),RIGHT('Disaggregation Records'!$D$95:$D$183,255),0))),"")</f>
        <v/>
      </c>
      <c r="D604" s="518" t="str">
        <f t="array" ref="D604">IFERROR(IF(INDEX('Disaggregation Records'!$F$95:$F$183,MATCH(RIGHT(Z604,255),RIGHT('Disaggregation Records'!$D$95:$D$183,255),0))=0,"",INDEX('Disaggregation Records'!$F$95:$F$183,MATCH(RIGHT(Z604,255),RIGHT('Disaggregation Records'!$D$95:$D$183,255),0))),"")</f>
        <v/>
      </c>
      <c r="E604" s="524" t="str">
        <f t="array" ref="E604">IFERROR(IF(INDEX('Disaggregation Data'!$K$315:$K$616,MATCH(RIGHT(X604,255),RIGHT('Disaggregation Data'!$J$315:$J$616,255),0))=0,"",INDEX('Disaggregation Data'!$K$315:$K$616,MATCH(RIGHT(X604,255),RIGHT('Disaggregation Data'!J$315:$J$616,255),0))),"")</f>
        <v/>
      </c>
      <c r="F604" s="525" t="str">
        <f t="array" ref="F604">IFERROR(IF(INDEX('Disaggregation Data'!$L$315:$L$616,MATCH(RIGHT(X604,255),RIGHT('Disaggregation Data'!$J$315:$J$616,255),0))=0,"",INDEX('Disaggregation Data'!$L$315:$L$616,MATCH(RIGHT(X604,255),RIGHT('Disaggregation Data'!J$315:$J$616,255),0))),"")</f>
        <v/>
      </c>
      <c r="G604" s="526" t="str">
        <f t="array" ref="G604">IFERROR(IF(INDEX('Disaggregation Data'!$M$315:$M$616,MATCH(RIGHT(X604,255),RIGHT('Disaggregation Data'!$J$315:$J$616,255),0))=0,(E604/F604)*100,INDEX('Disaggregation Data'!$M$315:$M$616,MATCH(RIGHT(X604,255),RIGHT('Disaggregation Data'!J$315:$J$616,255),0))),"")</f>
        <v/>
      </c>
      <c r="H604" s="425" t="str">
        <f t="array" ref="H604">IFERROR(IF(INDEX('Disaggregation Data'!$N$315:$N$616,MATCH(RIGHT(X604,255),RIGHT('Disaggregation Data'!$J$315:$J$616,255),0))=0,"",INDEX('Disaggregation Data'!$N$315:$N$616,MATCH(RIGHT(X604,255),RIGHT('Disaggregation Data'!J$315:$J$616,255),0))),"")</f>
        <v/>
      </c>
      <c r="I604" s="527"/>
      <c r="J604" s="527"/>
      <c r="K604" s="527"/>
      <c r="L604" s="527"/>
      <c r="M604" s="527"/>
      <c r="N604" s="527"/>
      <c r="O604" s="527"/>
      <c r="P604" s="527"/>
      <c r="Q604" s="527"/>
      <c r="R604" s="527"/>
      <c r="S604" s="527"/>
      <c r="T604" s="527"/>
      <c r="U604" s="425" t="str">
        <f t="array" ref="U604">IFERROR(IF(INDEX('Disaggregation Data'!$O$315:$O$616,MATCH(RIGHT(X604,255),RIGHT('Disaggregation Data'!$J$315:$J$616,255),0))=0,"",INDEX('Disaggregation Data'!$O$315:$O$616,MATCH(RIGHT(X604,255),RIGHT('Disaggregation Data'!J$315:$J$616,255),0))),"")</f>
        <v/>
      </c>
      <c r="V604" s="459" t="str">
        <f t="array" ref="V604">IFERROR(IF(INDEX('Disaggregation Data'!$P$315:$P$616,MATCH(RIGHT(X604,255),RIGHT('Disaggregation Data'!$J$315:$J$616,255),0))=0,"",INDEX('Disaggregation Data'!$P$315:$P$616,MATCH(RIGHT(X604,255),RIGHT('Disaggregation Data'!J$315:$J$616,255),0))),"")</f>
        <v/>
      </c>
      <c r="W604" s="521"/>
      <c r="X604" s="521" t="str">
        <f t="shared" si="40"/>
        <v/>
      </c>
      <c r="Y604" s="521">
        <f t="shared" si="41"/>
        <v>237</v>
      </c>
      <c r="Z604" s="521" t="str">
        <f t="shared" si="42"/>
        <v/>
      </c>
      <c r="AA604" s="521" t="b">
        <f t="shared" si="43"/>
        <v>0</v>
      </c>
      <c r="AB604" s="521" t="s">
        <v>2120</v>
      </c>
      <c r="AC604" s="521" t="str">
        <f t="array" ref="AC604">IFERROR(IF(INDEX('Disaggregation Records'!$G$95:$G$183,MATCH(RIGHT(Z604,255),RIGHT('Disaggregation Records'!$D$95:$D$183,255),0))=0,"",INDEX('Disaggregation Records'!$G$95:$G$183,MATCH(RIGHT(Z604,255),RIGHT('Disaggregation Records'!$D$95:$D$183,255),0))),"")</f>
        <v/>
      </c>
      <c r="AD604" s="521" t="s">
        <v>800</v>
      </c>
      <c r="AE604" s="184"/>
      <c r="AF604" s="523"/>
      <c r="AG604" s="523"/>
    </row>
    <row r="605" spans="1:33" ht="37.5" customHeight="1" x14ac:dyDescent="0.25">
      <c r="A605" s="465">
        <v>28</v>
      </c>
      <c r="B605" s="517" t="str">
        <f>IFERROR(VLOOKUP(A605,'Coverage Indicators - Section D'!$A$10:$Y$42,25,FALSE),"")</f>
        <v/>
      </c>
      <c r="C605" s="518" t="str">
        <f t="array" ref="C605">IFERROR(IF(INDEX('Disaggregation Records'!$E$95:$E$183,MATCH(RIGHT(Z605,255),RIGHT('Disaggregation Records'!$D$95:$D$183,255),0))=0,"",INDEX('Disaggregation Records'!$E$95:$E$183,MATCH(RIGHT(Z605,255),RIGHT('Disaggregation Records'!$D$95:$D$183,255),0))),"")</f>
        <v/>
      </c>
      <c r="D605" s="518" t="str">
        <f t="array" ref="D605">IFERROR(IF(INDEX('Disaggregation Records'!$F$95:$F$183,MATCH(RIGHT(Z605,255),RIGHT('Disaggregation Records'!$D$95:$D$183,255),0))=0,"",INDEX('Disaggregation Records'!$F$95:$F$183,MATCH(RIGHT(Z605,255),RIGHT('Disaggregation Records'!$D$95:$D$183,255),0))),"")</f>
        <v/>
      </c>
      <c r="E605" s="524" t="str">
        <f t="array" ref="E605">IFERROR(IF(INDEX('Disaggregation Data'!$K$315:$K$616,MATCH(RIGHT(X605,255),RIGHT('Disaggregation Data'!$J$315:$J$616,255),0))=0,"",INDEX('Disaggregation Data'!$K$315:$K$616,MATCH(RIGHT(X605,255),RIGHT('Disaggregation Data'!J$315:$J$616,255),0))),"")</f>
        <v/>
      </c>
      <c r="F605" s="525" t="str">
        <f t="array" ref="F605">IFERROR(IF(INDEX('Disaggregation Data'!$L$315:$L$616,MATCH(RIGHT(X605,255),RIGHT('Disaggregation Data'!$J$315:$J$616,255),0))=0,"",INDEX('Disaggregation Data'!$L$315:$L$616,MATCH(RIGHT(X605,255),RIGHT('Disaggregation Data'!J$315:$J$616,255),0))),"")</f>
        <v/>
      </c>
      <c r="G605" s="526" t="str">
        <f t="array" ref="G605">IFERROR(IF(INDEX('Disaggregation Data'!$M$315:$M$616,MATCH(RIGHT(X605,255),RIGHT('Disaggregation Data'!$J$315:$J$616,255),0))=0,(E605/F605)*100,INDEX('Disaggregation Data'!$M$315:$M$616,MATCH(RIGHT(X605,255),RIGHT('Disaggregation Data'!J$315:$J$616,255),0))),"")</f>
        <v/>
      </c>
      <c r="H605" s="425" t="str">
        <f t="array" ref="H605">IFERROR(IF(INDEX('Disaggregation Data'!$N$315:$N$616,MATCH(RIGHT(X605,255),RIGHT('Disaggregation Data'!$J$315:$J$616,255),0))=0,"",INDEX('Disaggregation Data'!$N$315:$N$616,MATCH(RIGHT(X605,255),RIGHT('Disaggregation Data'!J$315:$J$616,255),0))),"")</f>
        <v/>
      </c>
      <c r="I605" s="527"/>
      <c r="J605" s="527"/>
      <c r="K605" s="527"/>
      <c r="L605" s="527"/>
      <c r="M605" s="527"/>
      <c r="N605" s="527"/>
      <c r="O605" s="527"/>
      <c r="P605" s="527"/>
      <c r="Q605" s="527"/>
      <c r="R605" s="527"/>
      <c r="S605" s="527"/>
      <c r="T605" s="527"/>
      <c r="U605" s="425" t="str">
        <f t="array" ref="U605">IFERROR(IF(INDEX('Disaggregation Data'!$O$315:$O$616,MATCH(RIGHT(X605,255),RIGHT('Disaggregation Data'!$J$315:$J$616,255),0))=0,"",INDEX('Disaggregation Data'!$O$315:$O$616,MATCH(RIGHT(X605,255),RIGHT('Disaggregation Data'!J$315:$J$616,255),0))),"")</f>
        <v/>
      </c>
      <c r="V605" s="459" t="str">
        <f t="array" ref="V605">IFERROR(IF(INDEX('Disaggregation Data'!$P$315:$P$616,MATCH(RIGHT(X605,255),RIGHT('Disaggregation Data'!$J$315:$J$616,255),0))=0,"",INDEX('Disaggregation Data'!$P$315:$P$616,MATCH(RIGHT(X605,255),RIGHT('Disaggregation Data'!J$315:$J$616,255),0))),"")</f>
        <v/>
      </c>
      <c r="W605" s="521"/>
      <c r="X605" s="521" t="str">
        <f t="shared" si="40"/>
        <v/>
      </c>
      <c r="Y605" s="521">
        <f t="shared" si="41"/>
        <v>238</v>
      </c>
      <c r="Z605" s="521" t="str">
        <f t="shared" si="42"/>
        <v/>
      </c>
      <c r="AA605" s="521" t="b">
        <f t="shared" si="43"/>
        <v>0</v>
      </c>
      <c r="AB605" s="521" t="s">
        <v>2121</v>
      </c>
      <c r="AC605" s="521" t="str">
        <f t="array" ref="AC605">IFERROR(IF(INDEX('Disaggregation Records'!$G$95:$G$183,MATCH(RIGHT(Z605,255),RIGHT('Disaggregation Records'!$D$95:$D$183,255),0))=0,"",INDEX('Disaggregation Records'!$G$95:$G$183,MATCH(RIGHT(Z605,255),RIGHT('Disaggregation Records'!$D$95:$D$183,255),0))),"")</f>
        <v/>
      </c>
      <c r="AD605" s="521" t="s">
        <v>800</v>
      </c>
      <c r="AE605" s="184"/>
      <c r="AF605" s="523"/>
      <c r="AG605" s="523"/>
    </row>
    <row r="606" spans="1:33" ht="37.5" customHeight="1" x14ac:dyDescent="0.25">
      <c r="A606" s="465">
        <v>28</v>
      </c>
      <c r="B606" s="517" t="str">
        <f>IFERROR(VLOOKUP(A606,'Coverage Indicators - Section D'!$A$10:$Y$42,25,FALSE),"")</f>
        <v/>
      </c>
      <c r="C606" s="518" t="str">
        <f t="array" ref="C606">IFERROR(IF(INDEX('Disaggregation Records'!$E$95:$E$183,MATCH(RIGHT(Z606,255),RIGHT('Disaggregation Records'!$D$95:$D$183,255),0))=0,"",INDEX('Disaggregation Records'!$E$95:$E$183,MATCH(RIGHT(Z606,255),RIGHT('Disaggregation Records'!$D$95:$D$183,255),0))),"")</f>
        <v/>
      </c>
      <c r="D606" s="518" t="str">
        <f t="array" ref="D606">IFERROR(IF(INDEX('Disaggregation Records'!$F$95:$F$183,MATCH(RIGHT(Z606,255),RIGHT('Disaggregation Records'!$D$95:$D$183,255),0))=0,"",INDEX('Disaggregation Records'!$F$95:$F$183,MATCH(RIGHT(Z606,255),RIGHT('Disaggregation Records'!$D$95:$D$183,255),0))),"")</f>
        <v/>
      </c>
      <c r="E606" s="524" t="str">
        <f t="array" ref="E606">IFERROR(IF(INDEX('Disaggregation Data'!$K$315:$K$616,MATCH(RIGHT(X606,255),RIGHT('Disaggregation Data'!$J$315:$J$616,255),0))=0,"",INDEX('Disaggregation Data'!$K$315:$K$616,MATCH(RIGHT(X606,255),RIGHT('Disaggregation Data'!J$315:$J$616,255),0))),"")</f>
        <v/>
      </c>
      <c r="F606" s="525" t="str">
        <f t="array" ref="F606">IFERROR(IF(INDEX('Disaggregation Data'!$L$315:$L$616,MATCH(RIGHT(X606,255),RIGHT('Disaggregation Data'!$J$315:$J$616,255),0))=0,"",INDEX('Disaggregation Data'!$L$315:$L$616,MATCH(RIGHT(X606,255),RIGHT('Disaggregation Data'!J$315:$J$616,255),0))),"")</f>
        <v/>
      </c>
      <c r="G606" s="526" t="str">
        <f t="array" ref="G606">IFERROR(IF(INDEX('Disaggregation Data'!$M$315:$M$616,MATCH(RIGHT(X606,255),RIGHT('Disaggregation Data'!$J$315:$J$616,255),0))=0,(E606/F606)*100,INDEX('Disaggregation Data'!$M$315:$M$616,MATCH(RIGHT(X606,255),RIGHT('Disaggregation Data'!J$315:$J$616,255),0))),"")</f>
        <v/>
      </c>
      <c r="H606" s="425" t="str">
        <f t="array" ref="H606">IFERROR(IF(INDEX('Disaggregation Data'!$N$315:$N$616,MATCH(RIGHT(X606,255),RIGHT('Disaggregation Data'!$J$315:$J$616,255),0))=0,"",INDEX('Disaggregation Data'!$N$315:$N$616,MATCH(RIGHT(X606,255),RIGHT('Disaggregation Data'!J$315:$J$616,255),0))),"")</f>
        <v/>
      </c>
      <c r="I606" s="527"/>
      <c r="J606" s="527"/>
      <c r="K606" s="527"/>
      <c r="L606" s="527"/>
      <c r="M606" s="527"/>
      <c r="N606" s="527"/>
      <c r="O606" s="527"/>
      <c r="P606" s="527"/>
      <c r="Q606" s="527"/>
      <c r="R606" s="527"/>
      <c r="S606" s="527"/>
      <c r="T606" s="527"/>
      <c r="U606" s="425" t="str">
        <f t="array" ref="U606">IFERROR(IF(INDEX('Disaggregation Data'!$O$315:$O$616,MATCH(RIGHT(X606,255),RIGHT('Disaggregation Data'!$J$315:$J$616,255),0))=0,"",INDEX('Disaggregation Data'!$O$315:$O$616,MATCH(RIGHT(X606,255),RIGHT('Disaggregation Data'!J$315:$J$616,255),0))),"")</f>
        <v/>
      </c>
      <c r="V606" s="459" t="str">
        <f t="array" ref="V606">IFERROR(IF(INDEX('Disaggregation Data'!$P$315:$P$616,MATCH(RIGHT(X606,255),RIGHT('Disaggregation Data'!$J$315:$J$616,255),0))=0,"",INDEX('Disaggregation Data'!$P$315:$P$616,MATCH(RIGHT(X606,255),RIGHT('Disaggregation Data'!J$315:$J$616,255),0))),"")</f>
        <v/>
      </c>
      <c r="W606" s="521"/>
      <c r="X606" s="521" t="str">
        <f t="shared" si="40"/>
        <v/>
      </c>
      <c r="Y606" s="521">
        <f t="shared" si="41"/>
        <v>239</v>
      </c>
      <c r="Z606" s="521" t="str">
        <f t="shared" si="42"/>
        <v/>
      </c>
      <c r="AA606" s="521" t="b">
        <f t="shared" si="43"/>
        <v>0</v>
      </c>
      <c r="AB606" s="521" t="s">
        <v>2122</v>
      </c>
      <c r="AC606" s="521" t="str">
        <f t="array" ref="AC606">IFERROR(IF(INDEX('Disaggregation Records'!$G$95:$G$183,MATCH(RIGHT(Z606,255),RIGHT('Disaggregation Records'!$D$95:$D$183,255),0))=0,"",INDEX('Disaggregation Records'!$G$95:$G$183,MATCH(RIGHT(Z606,255),RIGHT('Disaggregation Records'!$D$95:$D$183,255),0))),"")</f>
        <v/>
      </c>
      <c r="AD606" s="521" t="s">
        <v>800</v>
      </c>
      <c r="AE606" s="184"/>
      <c r="AF606" s="523"/>
      <c r="AG606" s="523"/>
    </row>
    <row r="607" spans="1:33" ht="37.5" customHeight="1" x14ac:dyDescent="0.25">
      <c r="A607" s="465">
        <v>29</v>
      </c>
      <c r="B607" s="517" t="str">
        <f>IFERROR(VLOOKUP(A607,'Coverage Indicators - Section D'!$A$10:$Y$42,25,FALSE),"")</f>
        <v/>
      </c>
      <c r="C607" s="518" t="str">
        <f t="array" ref="C607">IFERROR(IF(INDEX('Disaggregation Records'!$E$95:$E$183,MATCH(RIGHT(Z607,255),RIGHT('Disaggregation Records'!$D$95:$D$183,255),0))=0,"",INDEX('Disaggregation Records'!$E$95:$E$183,MATCH(RIGHT(Z607,255),RIGHT('Disaggregation Records'!$D$95:$D$183,255),0))),"")</f>
        <v/>
      </c>
      <c r="D607" s="518" t="str">
        <f t="array" ref="D607">IFERROR(IF(INDEX('Disaggregation Records'!$F$95:$F$183,MATCH(RIGHT(Z607,255),RIGHT('Disaggregation Records'!$D$95:$D$183,255),0))=0,"",INDEX('Disaggregation Records'!$F$95:$F$183,MATCH(RIGHT(Z607,255),RIGHT('Disaggregation Records'!$D$95:$D$183,255),0))),"")</f>
        <v/>
      </c>
      <c r="E607" s="524" t="str">
        <f t="array" ref="E607">IFERROR(IF(INDEX('Disaggregation Data'!$K$315:$K$616,MATCH(RIGHT(X607,255),RIGHT('Disaggregation Data'!$J$315:$J$616,255),0))=0,"",INDEX('Disaggregation Data'!$K$315:$K$616,MATCH(RIGHT(X607,255),RIGHT('Disaggregation Data'!J$315:$J$616,255),0))),"")</f>
        <v/>
      </c>
      <c r="F607" s="525" t="str">
        <f t="array" ref="F607">IFERROR(IF(INDEX('Disaggregation Data'!$L$315:$L$616,MATCH(RIGHT(X607,255),RIGHT('Disaggregation Data'!$J$315:$J$616,255),0))=0,"",INDEX('Disaggregation Data'!$L$315:$L$616,MATCH(RIGHT(X607,255),RIGHT('Disaggregation Data'!J$315:$J$616,255),0))),"")</f>
        <v/>
      </c>
      <c r="G607" s="526" t="str">
        <f t="array" ref="G607">IFERROR(IF(INDEX('Disaggregation Data'!$M$315:$M$616,MATCH(RIGHT(X607,255),RIGHT('Disaggregation Data'!$J$315:$J$616,255),0))=0,(E607/F607)*100,INDEX('Disaggregation Data'!$M$315:$M$616,MATCH(RIGHT(X607,255),RIGHT('Disaggregation Data'!J$315:$J$616,255),0))),"")</f>
        <v/>
      </c>
      <c r="H607" s="425" t="str">
        <f t="array" ref="H607">IFERROR(IF(INDEX('Disaggregation Data'!$N$315:$N$616,MATCH(RIGHT(X607,255),RIGHT('Disaggregation Data'!$J$315:$J$616,255),0))=0,"",INDEX('Disaggregation Data'!$N$315:$N$616,MATCH(RIGHT(X607,255),RIGHT('Disaggregation Data'!J$315:$J$616,255),0))),"")</f>
        <v/>
      </c>
      <c r="I607" s="527"/>
      <c r="J607" s="527"/>
      <c r="K607" s="527"/>
      <c r="L607" s="527"/>
      <c r="M607" s="527"/>
      <c r="N607" s="527"/>
      <c r="O607" s="527"/>
      <c r="P607" s="527"/>
      <c r="Q607" s="527"/>
      <c r="R607" s="527"/>
      <c r="S607" s="527"/>
      <c r="T607" s="527"/>
      <c r="U607" s="425" t="str">
        <f t="array" ref="U607">IFERROR(IF(INDEX('Disaggregation Data'!$O$315:$O$616,MATCH(RIGHT(X607,255),RIGHT('Disaggregation Data'!$J$315:$J$616,255),0))=0,"",INDEX('Disaggregation Data'!$O$315:$O$616,MATCH(RIGHT(X607,255),RIGHT('Disaggregation Data'!J$315:$J$616,255),0))),"")</f>
        <v/>
      </c>
      <c r="V607" s="459" t="str">
        <f t="array" ref="V607">IFERROR(IF(INDEX('Disaggregation Data'!$P$315:$P$616,MATCH(RIGHT(X607,255),RIGHT('Disaggregation Data'!$J$315:$J$616,255),0))=0,"",INDEX('Disaggregation Data'!$P$315:$P$616,MATCH(RIGHT(X607,255),RIGHT('Disaggregation Data'!J$315:$J$616,255),0))),"")</f>
        <v/>
      </c>
      <c r="W607" s="521"/>
      <c r="X607" s="521" t="str">
        <f t="shared" si="40"/>
        <v/>
      </c>
      <c r="Y607" s="521">
        <f t="shared" si="41"/>
        <v>240</v>
      </c>
      <c r="Z607" s="521" t="str">
        <f t="shared" si="42"/>
        <v/>
      </c>
      <c r="AA607" s="521" t="b">
        <f t="shared" si="43"/>
        <v>0</v>
      </c>
      <c r="AB607" s="521" t="s">
        <v>2123</v>
      </c>
      <c r="AC607" s="521" t="str">
        <f t="array" ref="AC607">IFERROR(IF(INDEX('Disaggregation Records'!$G$95:$G$183,MATCH(RIGHT(Z607,255),RIGHT('Disaggregation Records'!$D$95:$D$183,255),0))=0,"",INDEX('Disaggregation Records'!$G$95:$G$183,MATCH(RIGHT(Z607,255),RIGHT('Disaggregation Records'!$D$95:$D$183,255),0))),"")</f>
        <v/>
      </c>
      <c r="AD607" s="521" t="s">
        <v>801</v>
      </c>
      <c r="AE607" s="184"/>
      <c r="AF607" s="523"/>
      <c r="AG607" s="523"/>
    </row>
    <row r="608" spans="1:33" ht="37.5" customHeight="1" x14ac:dyDescent="0.25">
      <c r="A608" s="465">
        <v>29</v>
      </c>
      <c r="B608" s="517" t="str">
        <f>IFERROR(VLOOKUP(A608,'Coverage Indicators - Section D'!$A$10:$Y$42,25,FALSE),"")</f>
        <v/>
      </c>
      <c r="C608" s="518" t="str">
        <f t="array" ref="C608">IFERROR(IF(INDEX('Disaggregation Records'!$E$95:$E$183,MATCH(RIGHT(Z608,255),RIGHT('Disaggregation Records'!$D$95:$D$183,255),0))=0,"",INDEX('Disaggregation Records'!$E$95:$E$183,MATCH(RIGHT(Z608,255),RIGHT('Disaggregation Records'!$D$95:$D$183,255),0))),"")</f>
        <v/>
      </c>
      <c r="D608" s="518" t="str">
        <f t="array" ref="D608">IFERROR(IF(INDEX('Disaggregation Records'!$F$95:$F$183,MATCH(RIGHT(Z608,255),RIGHT('Disaggregation Records'!$D$95:$D$183,255),0))=0,"",INDEX('Disaggregation Records'!$F$95:$F$183,MATCH(RIGHT(Z608,255),RIGHT('Disaggregation Records'!$D$95:$D$183,255),0))),"")</f>
        <v/>
      </c>
      <c r="E608" s="524" t="str">
        <f t="array" ref="E608">IFERROR(IF(INDEX('Disaggregation Data'!$K$315:$K$616,MATCH(RIGHT(X608,255),RIGHT('Disaggregation Data'!$J$315:$J$616,255),0))=0,"",INDEX('Disaggregation Data'!$K$315:$K$616,MATCH(RIGHT(X608,255),RIGHT('Disaggregation Data'!J$315:$J$616,255),0))),"")</f>
        <v/>
      </c>
      <c r="F608" s="525" t="str">
        <f t="array" ref="F608">IFERROR(IF(INDEX('Disaggregation Data'!$L$315:$L$616,MATCH(RIGHT(X608,255),RIGHT('Disaggregation Data'!$J$315:$J$616,255),0))=0,"",INDEX('Disaggregation Data'!$L$315:$L$616,MATCH(RIGHT(X608,255),RIGHT('Disaggregation Data'!J$315:$J$616,255),0))),"")</f>
        <v/>
      </c>
      <c r="G608" s="526" t="str">
        <f t="array" ref="G608">IFERROR(IF(INDEX('Disaggregation Data'!$M$315:$M$616,MATCH(RIGHT(X608,255),RIGHT('Disaggregation Data'!$J$315:$J$616,255),0))=0,(E608/F608)*100,INDEX('Disaggregation Data'!$M$315:$M$616,MATCH(RIGHT(X608,255),RIGHT('Disaggregation Data'!J$315:$J$616,255),0))),"")</f>
        <v/>
      </c>
      <c r="H608" s="425" t="str">
        <f t="array" ref="H608">IFERROR(IF(INDEX('Disaggregation Data'!$N$315:$N$616,MATCH(RIGHT(X608,255),RIGHT('Disaggregation Data'!$J$315:$J$616,255),0))=0,"",INDEX('Disaggregation Data'!$N$315:$N$616,MATCH(RIGHT(X608,255),RIGHT('Disaggregation Data'!J$315:$J$616,255),0))),"")</f>
        <v/>
      </c>
      <c r="I608" s="527"/>
      <c r="J608" s="527"/>
      <c r="K608" s="527"/>
      <c r="L608" s="527"/>
      <c r="M608" s="527"/>
      <c r="N608" s="527"/>
      <c r="O608" s="527"/>
      <c r="P608" s="527"/>
      <c r="Q608" s="527"/>
      <c r="R608" s="527"/>
      <c r="S608" s="527"/>
      <c r="T608" s="527"/>
      <c r="U608" s="425" t="str">
        <f t="array" ref="U608">IFERROR(IF(INDEX('Disaggregation Data'!$O$315:$O$616,MATCH(RIGHT(X608,255),RIGHT('Disaggregation Data'!$J$315:$J$616,255),0))=0,"",INDEX('Disaggregation Data'!$O$315:$O$616,MATCH(RIGHT(X608,255),RIGHT('Disaggregation Data'!J$315:$J$616,255),0))),"")</f>
        <v/>
      </c>
      <c r="V608" s="459" t="str">
        <f t="array" ref="V608">IFERROR(IF(INDEX('Disaggregation Data'!$P$315:$P$616,MATCH(RIGHT(X608,255),RIGHT('Disaggregation Data'!$J$315:$J$616,255),0))=0,"",INDEX('Disaggregation Data'!$P$315:$P$616,MATCH(RIGHT(X608,255),RIGHT('Disaggregation Data'!J$315:$J$616,255),0))),"")</f>
        <v/>
      </c>
      <c r="W608" s="521"/>
      <c r="X608" s="521" t="str">
        <f t="shared" si="40"/>
        <v/>
      </c>
      <c r="Y608" s="521">
        <f t="shared" si="41"/>
        <v>241</v>
      </c>
      <c r="Z608" s="521" t="str">
        <f t="shared" si="42"/>
        <v/>
      </c>
      <c r="AA608" s="521" t="b">
        <f t="shared" si="43"/>
        <v>0</v>
      </c>
      <c r="AB608" s="521" t="s">
        <v>2124</v>
      </c>
      <c r="AC608" s="521" t="str">
        <f t="array" ref="AC608">IFERROR(IF(INDEX('Disaggregation Records'!$G$95:$G$183,MATCH(RIGHT(Z608,255),RIGHT('Disaggregation Records'!$D$95:$D$183,255),0))=0,"",INDEX('Disaggregation Records'!$G$95:$G$183,MATCH(RIGHT(Z608,255),RIGHT('Disaggregation Records'!$D$95:$D$183,255),0))),"")</f>
        <v/>
      </c>
      <c r="AD608" s="521" t="s">
        <v>801</v>
      </c>
      <c r="AE608" s="184"/>
      <c r="AF608" s="523"/>
      <c r="AG608" s="523"/>
    </row>
    <row r="609" spans="1:33" ht="37.5" customHeight="1" x14ac:dyDescent="0.25">
      <c r="A609" s="465">
        <v>29</v>
      </c>
      <c r="B609" s="517" t="str">
        <f>IFERROR(VLOOKUP(A609,'Coverage Indicators - Section D'!$A$10:$Y$42,25,FALSE),"")</f>
        <v/>
      </c>
      <c r="C609" s="518" t="str">
        <f t="array" ref="C609">IFERROR(IF(INDEX('Disaggregation Records'!$E$95:$E$183,MATCH(RIGHT(Z609,255),RIGHT('Disaggregation Records'!$D$95:$D$183,255),0))=0,"",INDEX('Disaggregation Records'!$E$95:$E$183,MATCH(RIGHT(Z609,255),RIGHT('Disaggregation Records'!$D$95:$D$183,255),0))),"")</f>
        <v/>
      </c>
      <c r="D609" s="518" t="str">
        <f t="array" ref="D609">IFERROR(IF(INDEX('Disaggregation Records'!$F$95:$F$183,MATCH(RIGHT(Z609,255),RIGHT('Disaggregation Records'!$D$95:$D$183,255),0))=0,"",INDEX('Disaggregation Records'!$F$95:$F$183,MATCH(RIGHT(Z609,255),RIGHT('Disaggregation Records'!$D$95:$D$183,255),0))),"")</f>
        <v/>
      </c>
      <c r="E609" s="524" t="str">
        <f t="array" ref="E609">IFERROR(IF(INDEX('Disaggregation Data'!$K$315:$K$616,MATCH(RIGHT(X609,255),RIGHT('Disaggregation Data'!$J$315:$J$616,255),0))=0,"",INDEX('Disaggregation Data'!$K$315:$K$616,MATCH(RIGHT(X609,255),RIGHT('Disaggregation Data'!J$315:$J$616,255),0))),"")</f>
        <v/>
      </c>
      <c r="F609" s="525" t="str">
        <f t="array" ref="F609">IFERROR(IF(INDEX('Disaggregation Data'!$L$315:$L$616,MATCH(RIGHT(X609,255),RIGHT('Disaggregation Data'!$J$315:$J$616,255),0))=0,"",INDEX('Disaggregation Data'!$L$315:$L$616,MATCH(RIGHT(X609,255),RIGHT('Disaggregation Data'!J$315:$J$616,255),0))),"")</f>
        <v/>
      </c>
      <c r="G609" s="526" t="str">
        <f t="array" ref="G609">IFERROR(IF(INDEX('Disaggregation Data'!$M$315:$M$616,MATCH(RIGHT(X609,255),RIGHT('Disaggregation Data'!$J$315:$J$616,255),0))=0,(E609/F609)*100,INDEX('Disaggregation Data'!$M$315:$M$616,MATCH(RIGHT(X609,255),RIGHT('Disaggregation Data'!J$315:$J$616,255),0))),"")</f>
        <v/>
      </c>
      <c r="H609" s="425" t="str">
        <f t="array" ref="H609">IFERROR(IF(INDEX('Disaggregation Data'!$N$315:$N$616,MATCH(RIGHT(X609,255),RIGHT('Disaggregation Data'!$J$315:$J$616,255),0))=0,"",INDEX('Disaggregation Data'!$N$315:$N$616,MATCH(RIGHT(X609,255),RIGHT('Disaggregation Data'!J$315:$J$616,255),0))),"")</f>
        <v/>
      </c>
      <c r="I609" s="527"/>
      <c r="J609" s="527"/>
      <c r="K609" s="527"/>
      <c r="L609" s="527"/>
      <c r="M609" s="527"/>
      <c r="N609" s="527"/>
      <c r="O609" s="527"/>
      <c r="P609" s="527"/>
      <c r="Q609" s="527"/>
      <c r="R609" s="527"/>
      <c r="S609" s="527"/>
      <c r="T609" s="527"/>
      <c r="U609" s="425" t="str">
        <f t="array" ref="U609">IFERROR(IF(INDEX('Disaggregation Data'!$O$315:$O$616,MATCH(RIGHT(X609,255),RIGHT('Disaggregation Data'!$J$315:$J$616,255),0))=0,"",INDEX('Disaggregation Data'!$O$315:$O$616,MATCH(RIGHT(X609,255),RIGHT('Disaggregation Data'!J$315:$J$616,255),0))),"")</f>
        <v/>
      </c>
      <c r="V609" s="459" t="str">
        <f t="array" ref="V609">IFERROR(IF(INDEX('Disaggregation Data'!$P$315:$P$616,MATCH(RIGHT(X609,255),RIGHT('Disaggregation Data'!$J$315:$J$616,255),0))=0,"",INDEX('Disaggregation Data'!$P$315:$P$616,MATCH(RIGHT(X609,255),RIGHT('Disaggregation Data'!J$315:$J$616,255),0))),"")</f>
        <v/>
      </c>
      <c r="W609" s="521"/>
      <c r="X609" s="521" t="str">
        <f t="shared" si="40"/>
        <v/>
      </c>
      <c r="Y609" s="521">
        <f t="shared" si="41"/>
        <v>242</v>
      </c>
      <c r="Z609" s="521" t="str">
        <f t="shared" si="42"/>
        <v/>
      </c>
      <c r="AA609" s="521" t="b">
        <f t="shared" si="43"/>
        <v>0</v>
      </c>
      <c r="AB609" s="521" t="s">
        <v>2125</v>
      </c>
      <c r="AC609" s="521" t="str">
        <f t="array" ref="AC609">IFERROR(IF(INDEX('Disaggregation Records'!$G$95:$G$183,MATCH(RIGHT(Z609,255),RIGHT('Disaggregation Records'!$D$95:$D$183,255),0))=0,"",INDEX('Disaggregation Records'!$G$95:$G$183,MATCH(RIGHT(Z609,255),RIGHT('Disaggregation Records'!$D$95:$D$183,255),0))),"")</f>
        <v/>
      </c>
      <c r="AD609" s="521" t="s">
        <v>801</v>
      </c>
      <c r="AE609" s="184"/>
      <c r="AF609" s="523"/>
      <c r="AG609" s="523"/>
    </row>
    <row r="610" spans="1:33" ht="37.5" customHeight="1" x14ac:dyDescent="0.25">
      <c r="A610" s="465">
        <v>29</v>
      </c>
      <c r="B610" s="517" t="str">
        <f>IFERROR(VLOOKUP(A610,'Coverage Indicators - Section D'!$A$10:$Y$42,25,FALSE),"")</f>
        <v/>
      </c>
      <c r="C610" s="518" t="str">
        <f t="array" ref="C610">IFERROR(IF(INDEX('Disaggregation Records'!$E$95:$E$183,MATCH(RIGHT(Z610,255),RIGHT('Disaggregation Records'!$D$95:$D$183,255),0))=0,"",INDEX('Disaggregation Records'!$E$95:$E$183,MATCH(RIGHT(Z610,255),RIGHT('Disaggregation Records'!$D$95:$D$183,255),0))),"")</f>
        <v/>
      </c>
      <c r="D610" s="518" t="str">
        <f t="array" ref="D610">IFERROR(IF(INDEX('Disaggregation Records'!$F$95:$F$183,MATCH(RIGHT(Z610,255),RIGHT('Disaggregation Records'!$D$95:$D$183,255),0))=0,"",INDEX('Disaggregation Records'!$F$95:$F$183,MATCH(RIGHT(Z610,255),RIGHT('Disaggregation Records'!$D$95:$D$183,255),0))),"")</f>
        <v/>
      </c>
      <c r="E610" s="524" t="str">
        <f t="array" ref="E610">IFERROR(IF(INDEX('Disaggregation Data'!$K$315:$K$616,MATCH(RIGHT(X610,255),RIGHT('Disaggregation Data'!$J$315:$J$616,255),0))=0,"",INDEX('Disaggregation Data'!$K$315:$K$616,MATCH(RIGHT(X610,255),RIGHT('Disaggregation Data'!J$315:$J$616,255),0))),"")</f>
        <v/>
      </c>
      <c r="F610" s="525" t="str">
        <f t="array" ref="F610">IFERROR(IF(INDEX('Disaggregation Data'!$L$315:$L$616,MATCH(RIGHT(X610,255),RIGHT('Disaggregation Data'!$J$315:$J$616,255),0))=0,"",INDEX('Disaggregation Data'!$L$315:$L$616,MATCH(RIGHT(X610,255),RIGHT('Disaggregation Data'!J$315:$J$616,255),0))),"")</f>
        <v/>
      </c>
      <c r="G610" s="526" t="str">
        <f t="array" ref="G610">IFERROR(IF(INDEX('Disaggregation Data'!$M$315:$M$616,MATCH(RIGHT(X610,255),RIGHT('Disaggregation Data'!$J$315:$J$616,255),0))=0,(E610/F610)*100,INDEX('Disaggregation Data'!$M$315:$M$616,MATCH(RIGHT(X610,255),RIGHT('Disaggregation Data'!J$315:$J$616,255),0))),"")</f>
        <v/>
      </c>
      <c r="H610" s="425" t="str">
        <f t="array" ref="H610">IFERROR(IF(INDEX('Disaggregation Data'!$N$315:$N$616,MATCH(RIGHT(X610,255),RIGHT('Disaggregation Data'!$J$315:$J$616,255),0))=0,"",INDEX('Disaggregation Data'!$N$315:$N$616,MATCH(RIGHT(X610,255),RIGHT('Disaggregation Data'!J$315:$J$616,255),0))),"")</f>
        <v/>
      </c>
      <c r="I610" s="527"/>
      <c r="J610" s="527"/>
      <c r="K610" s="527"/>
      <c r="L610" s="527"/>
      <c r="M610" s="527"/>
      <c r="N610" s="527"/>
      <c r="O610" s="527"/>
      <c r="P610" s="527"/>
      <c r="Q610" s="527"/>
      <c r="R610" s="527"/>
      <c r="S610" s="527"/>
      <c r="T610" s="527"/>
      <c r="U610" s="425" t="str">
        <f t="array" ref="U610">IFERROR(IF(INDEX('Disaggregation Data'!$O$315:$O$616,MATCH(RIGHT(X610,255),RIGHT('Disaggregation Data'!$J$315:$J$616,255),0))=0,"",INDEX('Disaggregation Data'!$O$315:$O$616,MATCH(RIGHT(X610,255),RIGHT('Disaggregation Data'!J$315:$J$616,255),0))),"")</f>
        <v/>
      </c>
      <c r="V610" s="459" t="str">
        <f t="array" ref="V610">IFERROR(IF(INDEX('Disaggregation Data'!$P$315:$P$616,MATCH(RIGHT(X610,255),RIGHT('Disaggregation Data'!$J$315:$J$616,255),0))=0,"",INDEX('Disaggregation Data'!$P$315:$P$616,MATCH(RIGHT(X610,255),RIGHT('Disaggregation Data'!J$315:$J$616,255),0))),"")</f>
        <v/>
      </c>
      <c r="W610" s="521"/>
      <c r="X610" s="521" t="str">
        <f t="shared" si="40"/>
        <v/>
      </c>
      <c r="Y610" s="521">
        <f t="shared" si="41"/>
        <v>243</v>
      </c>
      <c r="Z610" s="521" t="str">
        <f t="shared" si="42"/>
        <v/>
      </c>
      <c r="AA610" s="521" t="b">
        <f t="shared" si="43"/>
        <v>0</v>
      </c>
      <c r="AB610" s="521" t="s">
        <v>2126</v>
      </c>
      <c r="AC610" s="521" t="str">
        <f t="array" ref="AC610">IFERROR(IF(INDEX('Disaggregation Records'!$G$95:$G$183,MATCH(RIGHT(Z610,255),RIGHT('Disaggregation Records'!$D$95:$D$183,255),0))=0,"",INDEX('Disaggregation Records'!$G$95:$G$183,MATCH(RIGHT(Z610,255),RIGHT('Disaggregation Records'!$D$95:$D$183,255),0))),"")</f>
        <v/>
      </c>
      <c r="AD610" s="521" t="s">
        <v>801</v>
      </c>
      <c r="AE610" s="184"/>
      <c r="AF610" s="523"/>
      <c r="AG610" s="523"/>
    </row>
    <row r="611" spans="1:33" ht="37.5" customHeight="1" x14ac:dyDescent="0.25">
      <c r="A611" s="465">
        <v>29</v>
      </c>
      <c r="B611" s="517" t="str">
        <f>IFERROR(VLOOKUP(A611,'Coverage Indicators - Section D'!$A$10:$Y$42,25,FALSE),"")</f>
        <v/>
      </c>
      <c r="C611" s="518" t="str">
        <f t="array" ref="C611">IFERROR(IF(INDEX('Disaggregation Records'!$E$95:$E$183,MATCH(RIGHT(Z611,255),RIGHT('Disaggregation Records'!$D$95:$D$183,255),0))=0,"",INDEX('Disaggregation Records'!$E$95:$E$183,MATCH(RIGHT(Z611,255),RIGHT('Disaggregation Records'!$D$95:$D$183,255),0))),"")</f>
        <v/>
      </c>
      <c r="D611" s="518" t="str">
        <f t="array" ref="D611">IFERROR(IF(INDEX('Disaggregation Records'!$F$95:$F$183,MATCH(RIGHT(Z611,255),RIGHT('Disaggregation Records'!$D$95:$D$183,255),0))=0,"",INDEX('Disaggregation Records'!$F$95:$F$183,MATCH(RIGHT(Z611,255),RIGHT('Disaggregation Records'!$D$95:$D$183,255),0))),"")</f>
        <v/>
      </c>
      <c r="E611" s="524" t="str">
        <f t="array" ref="E611">IFERROR(IF(INDEX('Disaggregation Data'!$K$315:$K$616,MATCH(RIGHT(X611,255),RIGHT('Disaggregation Data'!$J$315:$J$616,255),0))=0,"",INDEX('Disaggregation Data'!$K$315:$K$616,MATCH(RIGHT(X611,255),RIGHT('Disaggregation Data'!J$315:$J$616,255),0))),"")</f>
        <v/>
      </c>
      <c r="F611" s="525" t="str">
        <f t="array" ref="F611">IFERROR(IF(INDEX('Disaggregation Data'!$L$315:$L$616,MATCH(RIGHT(X611,255),RIGHT('Disaggregation Data'!$J$315:$J$616,255),0))=0,"",INDEX('Disaggregation Data'!$L$315:$L$616,MATCH(RIGHT(X611,255),RIGHT('Disaggregation Data'!J$315:$J$616,255),0))),"")</f>
        <v/>
      </c>
      <c r="G611" s="526" t="str">
        <f t="array" ref="G611">IFERROR(IF(INDEX('Disaggregation Data'!$M$315:$M$616,MATCH(RIGHT(X611,255),RIGHT('Disaggregation Data'!$J$315:$J$616,255),0))=0,(E611/F611)*100,INDEX('Disaggregation Data'!$M$315:$M$616,MATCH(RIGHT(X611,255),RIGHT('Disaggregation Data'!J$315:$J$616,255),0))),"")</f>
        <v/>
      </c>
      <c r="H611" s="425" t="str">
        <f t="array" ref="H611">IFERROR(IF(INDEX('Disaggregation Data'!$N$315:$N$616,MATCH(RIGHT(X611,255),RIGHT('Disaggregation Data'!$J$315:$J$616,255),0))=0,"",INDEX('Disaggregation Data'!$N$315:$N$616,MATCH(RIGHT(X611,255),RIGHT('Disaggregation Data'!J$315:$J$616,255),0))),"")</f>
        <v/>
      </c>
      <c r="I611" s="527"/>
      <c r="J611" s="527"/>
      <c r="K611" s="527"/>
      <c r="L611" s="527"/>
      <c r="M611" s="527"/>
      <c r="N611" s="527"/>
      <c r="O611" s="527"/>
      <c r="P611" s="527"/>
      <c r="Q611" s="527"/>
      <c r="R611" s="527"/>
      <c r="S611" s="527"/>
      <c r="T611" s="527"/>
      <c r="U611" s="425" t="str">
        <f t="array" ref="U611">IFERROR(IF(INDEX('Disaggregation Data'!$O$315:$O$616,MATCH(RIGHT(X611,255),RIGHT('Disaggregation Data'!$J$315:$J$616,255),0))=0,"",INDEX('Disaggregation Data'!$O$315:$O$616,MATCH(RIGHT(X611,255),RIGHT('Disaggregation Data'!J$315:$J$616,255),0))),"")</f>
        <v/>
      </c>
      <c r="V611" s="459" t="str">
        <f t="array" ref="V611">IFERROR(IF(INDEX('Disaggregation Data'!$P$315:$P$616,MATCH(RIGHT(X611,255),RIGHT('Disaggregation Data'!$J$315:$J$616,255),0))=0,"",INDEX('Disaggregation Data'!$P$315:$P$616,MATCH(RIGHT(X611,255),RIGHT('Disaggregation Data'!J$315:$J$616,255),0))),"")</f>
        <v/>
      </c>
      <c r="W611" s="521"/>
      <c r="X611" s="521" t="str">
        <f t="shared" si="40"/>
        <v/>
      </c>
      <c r="Y611" s="521">
        <f t="shared" si="41"/>
        <v>244</v>
      </c>
      <c r="Z611" s="521" t="str">
        <f t="shared" si="42"/>
        <v/>
      </c>
      <c r="AA611" s="521" t="b">
        <f t="shared" si="43"/>
        <v>0</v>
      </c>
      <c r="AB611" s="521" t="s">
        <v>2127</v>
      </c>
      <c r="AC611" s="521" t="str">
        <f t="array" ref="AC611">IFERROR(IF(INDEX('Disaggregation Records'!$G$95:$G$183,MATCH(RIGHT(Z611,255),RIGHT('Disaggregation Records'!$D$95:$D$183,255),0))=0,"",INDEX('Disaggregation Records'!$G$95:$G$183,MATCH(RIGHT(Z611,255),RIGHT('Disaggregation Records'!$D$95:$D$183,255),0))),"")</f>
        <v/>
      </c>
      <c r="AD611" s="521" t="s">
        <v>801</v>
      </c>
      <c r="AE611" s="184"/>
      <c r="AF611" s="523"/>
      <c r="AG611" s="523"/>
    </row>
    <row r="612" spans="1:33" ht="37.5" customHeight="1" x14ac:dyDescent="0.25">
      <c r="A612" s="465">
        <v>29</v>
      </c>
      <c r="B612" s="517" t="str">
        <f>IFERROR(VLOOKUP(A612,'Coverage Indicators - Section D'!$A$10:$Y$42,25,FALSE),"")</f>
        <v/>
      </c>
      <c r="C612" s="518" t="str">
        <f t="array" ref="C612">IFERROR(IF(INDEX('Disaggregation Records'!$E$95:$E$183,MATCH(RIGHT(Z612,255),RIGHT('Disaggregation Records'!$D$95:$D$183,255),0))=0,"",INDEX('Disaggregation Records'!$E$95:$E$183,MATCH(RIGHT(Z612,255),RIGHT('Disaggregation Records'!$D$95:$D$183,255),0))),"")</f>
        <v/>
      </c>
      <c r="D612" s="518" t="str">
        <f t="array" ref="D612">IFERROR(IF(INDEX('Disaggregation Records'!$F$95:$F$183,MATCH(RIGHT(Z612,255),RIGHT('Disaggregation Records'!$D$95:$D$183,255),0))=0,"",INDEX('Disaggregation Records'!$F$95:$F$183,MATCH(RIGHT(Z612,255),RIGHT('Disaggregation Records'!$D$95:$D$183,255),0))),"")</f>
        <v/>
      </c>
      <c r="E612" s="524" t="str">
        <f t="array" ref="E612">IFERROR(IF(INDEX('Disaggregation Data'!$K$315:$K$616,MATCH(RIGHT(X612,255),RIGHT('Disaggregation Data'!$J$315:$J$616,255),0))=0,"",INDEX('Disaggregation Data'!$K$315:$K$616,MATCH(RIGHT(X612,255),RIGHT('Disaggregation Data'!J$315:$J$616,255),0))),"")</f>
        <v/>
      </c>
      <c r="F612" s="525" t="str">
        <f t="array" ref="F612">IFERROR(IF(INDEX('Disaggregation Data'!$L$315:$L$616,MATCH(RIGHT(X612,255),RIGHT('Disaggregation Data'!$J$315:$J$616,255),0))=0,"",INDEX('Disaggregation Data'!$L$315:$L$616,MATCH(RIGHT(X612,255),RIGHT('Disaggregation Data'!J$315:$J$616,255),0))),"")</f>
        <v/>
      </c>
      <c r="G612" s="526" t="str">
        <f t="array" ref="G612">IFERROR(IF(INDEX('Disaggregation Data'!$M$315:$M$616,MATCH(RIGHT(X612,255),RIGHT('Disaggregation Data'!$J$315:$J$616,255),0))=0,(E612/F612)*100,INDEX('Disaggregation Data'!$M$315:$M$616,MATCH(RIGHT(X612,255),RIGHT('Disaggregation Data'!J$315:$J$616,255),0))),"")</f>
        <v/>
      </c>
      <c r="H612" s="425" t="str">
        <f t="array" ref="H612">IFERROR(IF(INDEX('Disaggregation Data'!$N$315:$N$616,MATCH(RIGHT(X612,255),RIGHT('Disaggregation Data'!$J$315:$J$616,255),0))=0,"",INDEX('Disaggregation Data'!$N$315:$N$616,MATCH(RIGHT(X612,255),RIGHT('Disaggregation Data'!J$315:$J$616,255),0))),"")</f>
        <v/>
      </c>
      <c r="I612" s="527"/>
      <c r="J612" s="527"/>
      <c r="K612" s="527"/>
      <c r="L612" s="527"/>
      <c r="M612" s="527"/>
      <c r="N612" s="527"/>
      <c r="O612" s="527"/>
      <c r="P612" s="527"/>
      <c r="Q612" s="527"/>
      <c r="R612" s="527"/>
      <c r="S612" s="527"/>
      <c r="T612" s="527"/>
      <c r="U612" s="425" t="str">
        <f t="array" ref="U612">IFERROR(IF(INDEX('Disaggregation Data'!$O$315:$O$616,MATCH(RIGHT(X612,255),RIGHT('Disaggregation Data'!$J$315:$J$616,255),0))=0,"",INDEX('Disaggregation Data'!$O$315:$O$616,MATCH(RIGHT(X612,255),RIGHT('Disaggregation Data'!J$315:$J$616,255),0))),"")</f>
        <v/>
      </c>
      <c r="V612" s="459" t="str">
        <f t="array" ref="V612">IFERROR(IF(INDEX('Disaggregation Data'!$P$315:$P$616,MATCH(RIGHT(X612,255),RIGHT('Disaggregation Data'!$J$315:$J$616,255),0))=0,"",INDEX('Disaggregation Data'!$P$315:$P$616,MATCH(RIGHT(X612,255),RIGHT('Disaggregation Data'!J$315:$J$616,255),0))),"")</f>
        <v/>
      </c>
      <c r="W612" s="521"/>
      <c r="X612" s="521" t="str">
        <f t="shared" si="40"/>
        <v/>
      </c>
      <c r="Y612" s="521">
        <f t="shared" si="41"/>
        <v>245</v>
      </c>
      <c r="Z612" s="521" t="str">
        <f t="shared" si="42"/>
        <v/>
      </c>
      <c r="AA612" s="521" t="b">
        <f t="shared" si="43"/>
        <v>0</v>
      </c>
      <c r="AB612" s="521" t="s">
        <v>2128</v>
      </c>
      <c r="AC612" s="521" t="str">
        <f t="array" ref="AC612">IFERROR(IF(INDEX('Disaggregation Records'!$G$95:$G$183,MATCH(RIGHT(Z612,255),RIGHT('Disaggregation Records'!$D$95:$D$183,255),0))=0,"",INDEX('Disaggregation Records'!$G$95:$G$183,MATCH(RIGHT(Z612,255),RIGHT('Disaggregation Records'!$D$95:$D$183,255),0))),"")</f>
        <v/>
      </c>
      <c r="AD612" s="521" t="s">
        <v>801</v>
      </c>
      <c r="AE612" s="184"/>
      <c r="AF612" s="523"/>
      <c r="AG612" s="523"/>
    </row>
    <row r="613" spans="1:33" ht="37.5" customHeight="1" x14ac:dyDescent="0.25">
      <c r="A613" s="465">
        <v>29</v>
      </c>
      <c r="B613" s="517" t="str">
        <f>IFERROR(VLOOKUP(A613,'Coverage Indicators - Section D'!$A$10:$Y$42,25,FALSE),"")</f>
        <v/>
      </c>
      <c r="C613" s="518" t="str">
        <f t="array" ref="C613">IFERROR(IF(INDEX('Disaggregation Records'!$E$95:$E$183,MATCH(RIGHT(Z613,255),RIGHT('Disaggregation Records'!$D$95:$D$183,255),0))=0,"",INDEX('Disaggregation Records'!$E$95:$E$183,MATCH(RIGHT(Z613,255),RIGHT('Disaggregation Records'!$D$95:$D$183,255),0))),"")</f>
        <v/>
      </c>
      <c r="D613" s="518" t="str">
        <f t="array" ref="D613">IFERROR(IF(INDEX('Disaggregation Records'!$F$95:$F$183,MATCH(RIGHT(Z613,255),RIGHT('Disaggregation Records'!$D$95:$D$183,255),0))=0,"",INDEX('Disaggregation Records'!$F$95:$F$183,MATCH(RIGHT(Z613,255),RIGHT('Disaggregation Records'!$D$95:$D$183,255),0))),"")</f>
        <v/>
      </c>
      <c r="E613" s="524" t="str">
        <f t="array" ref="E613">IFERROR(IF(INDEX('Disaggregation Data'!$K$315:$K$616,MATCH(RIGHT(X613,255),RIGHT('Disaggregation Data'!$J$315:$J$616,255),0))=0,"",INDEX('Disaggregation Data'!$K$315:$K$616,MATCH(RIGHT(X613,255),RIGHT('Disaggregation Data'!J$315:$J$616,255),0))),"")</f>
        <v/>
      </c>
      <c r="F613" s="525" t="str">
        <f t="array" ref="F613">IFERROR(IF(INDEX('Disaggregation Data'!$L$315:$L$616,MATCH(RIGHT(X613,255),RIGHT('Disaggregation Data'!$J$315:$J$616,255),0))=0,"",INDEX('Disaggregation Data'!$L$315:$L$616,MATCH(RIGHT(X613,255),RIGHT('Disaggregation Data'!J$315:$J$616,255),0))),"")</f>
        <v/>
      </c>
      <c r="G613" s="526" t="str">
        <f t="array" ref="G613">IFERROR(IF(INDEX('Disaggregation Data'!$M$315:$M$616,MATCH(RIGHT(X613,255),RIGHT('Disaggregation Data'!$J$315:$J$616,255),0))=0,(E613/F613)*100,INDEX('Disaggregation Data'!$M$315:$M$616,MATCH(RIGHT(X613,255),RIGHT('Disaggregation Data'!J$315:$J$616,255),0))),"")</f>
        <v/>
      </c>
      <c r="H613" s="425" t="str">
        <f t="array" ref="H613">IFERROR(IF(INDEX('Disaggregation Data'!$N$315:$N$616,MATCH(RIGHT(X613,255),RIGHT('Disaggregation Data'!$J$315:$J$616,255),0))=0,"",INDEX('Disaggregation Data'!$N$315:$N$616,MATCH(RIGHT(X613,255),RIGHT('Disaggregation Data'!J$315:$J$616,255),0))),"")</f>
        <v/>
      </c>
      <c r="I613" s="527"/>
      <c r="J613" s="527"/>
      <c r="K613" s="527"/>
      <c r="L613" s="527"/>
      <c r="M613" s="527"/>
      <c r="N613" s="527"/>
      <c r="O613" s="527"/>
      <c r="P613" s="527"/>
      <c r="Q613" s="527"/>
      <c r="R613" s="527"/>
      <c r="S613" s="527"/>
      <c r="T613" s="527"/>
      <c r="U613" s="425" t="str">
        <f t="array" ref="U613">IFERROR(IF(INDEX('Disaggregation Data'!$O$315:$O$616,MATCH(RIGHT(X613,255),RIGHT('Disaggregation Data'!$J$315:$J$616,255),0))=0,"",INDEX('Disaggregation Data'!$O$315:$O$616,MATCH(RIGHT(X613,255),RIGHT('Disaggregation Data'!J$315:$J$616,255),0))),"")</f>
        <v/>
      </c>
      <c r="V613" s="459" t="str">
        <f t="array" ref="V613">IFERROR(IF(INDEX('Disaggregation Data'!$P$315:$P$616,MATCH(RIGHT(X613,255),RIGHT('Disaggregation Data'!$J$315:$J$616,255),0))=0,"",INDEX('Disaggregation Data'!$P$315:$P$616,MATCH(RIGHT(X613,255),RIGHT('Disaggregation Data'!J$315:$J$616,255),0))),"")</f>
        <v/>
      </c>
      <c r="W613" s="521"/>
      <c r="X613" s="521" t="str">
        <f t="shared" si="40"/>
        <v/>
      </c>
      <c r="Y613" s="521">
        <f t="shared" si="41"/>
        <v>246</v>
      </c>
      <c r="Z613" s="521" t="str">
        <f t="shared" si="42"/>
        <v/>
      </c>
      <c r="AA613" s="521" t="b">
        <f t="shared" si="43"/>
        <v>0</v>
      </c>
      <c r="AB613" s="521" t="s">
        <v>2129</v>
      </c>
      <c r="AC613" s="521" t="str">
        <f t="array" ref="AC613">IFERROR(IF(INDEX('Disaggregation Records'!$G$95:$G$183,MATCH(RIGHT(Z613,255),RIGHT('Disaggregation Records'!$D$95:$D$183,255),0))=0,"",INDEX('Disaggregation Records'!$G$95:$G$183,MATCH(RIGHT(Z613,255),RIGHT('Disaggregation Records'!$D$95:$D$183,255),0))),"")</f>
        <v/>
      </c>
      <c r="AD613" s="521" t="s">
        <v>801</v>
      </c>
      <c r="AE613" s="184"/>
      <c r="AF613" s="523"/>
      <c r="AG613" s="523"/>
    </row>
    <row r="614" spans="1:33" ht="37.5" customHeight="1" x14ac:dyDescent="0.25">
      <c r="A614" s="465">
        <v>29</v>
      </c>
      <c r="B614" s="517" t="str">
        <f>IFERROR(VLOOKUP(A614,'Coverage Indicators - Section D'!$A$10:$Y$42,25,FALSE),"")</f>
        <v/>
      </c>
      <c r="C614" s="518" t="str">
        <f t="array" ref="C614">IFERROR(IF(INDEX('Disaggregation Records'!$E$95:$E$183,MATCH(RIGHT(Z614,255),RIGHT('Disaggregation Records'!$D$95:$D$183,255),0))=0,"",INDEX('Disaggregation Records'!$E$95:$E$183,MATCH(RIGHT(Z614,255),RIGHT('Disaggregation Records'!$D$95:$D$183,255),0))),"")</f>
        <v/>
      </c>
      <c r="D614" s="518" t="str">
        <f t="array" ref="D614">IFERROR(IF(INDEX('Disaggregation Records'!$F$95:$F$183,MATCH(RIGHT(Z614,255),RIGHT('Disaggregation Records'!$D$95:$D$183,255),0))=0,"",INDEX('Disaggregation Records'!$F$95:$F$183,MATCH(RIGHT(Z614,255),RIGHT('Disaggregation Records'!$D$95:$D$183,255),0))),"")</f>
        <v/>
      </c>
      <c r="E614" s="524" t="str">
        <f t="array" ref="E614">IFERROR(IF(INDEX('Disaggregation Data'!$K$315:$K$616,MATCH(RIGHT(X614,255),RIGHT('Disaggregation Data'!$J$315:$J$616,255),0))=0,"",INDEX('Disaggregation Data'!$K$315:$K$616,MATCH(RIGHT(X614,255),RIGHT('Disaggregation Data'!J$315:$J$616,255),0))),"")</f>
        <v/>
      </c>
      <c r="F614" s="525" t="str">
        <f t="array" ref="F614">IFERROR(IF(INDEX('Disaggregation Data'!$L$315:$L$616,MATCH(RIGHT(X614,255),RIGHT('Disaggregation Data'!$J$315:$J$616,255),0))=0,"",INDEX('Disaggregation Data'!$L$315:$L$616,MATCH(RIGHT(X614,255),RIGHT('Disaggregation Data'!J$315:$J$616,255),0))),"")</f>
        <v/>
      </c>
      <c r="G614" s="526" t="str">
        <f t="array" ref="G614">IFERROR(IF(INDEX('Disaggregation Data'!$M$315:$M$616,MATCH(RIGHT(X614,255),RIGHT('Disaggregation Data'!$J$315:$J$616,255),0))=0,(E614/F614)*100,INDEX('Disaggregation Data'!$M$315:$M$616,MATCH(RIGHT(X614,255),RIGHT('Disaggregation Data'!J$315:$J$616,255),0))),"")</f>
        <v/>
      </c>
      <c r="H614" s="425" t="str">
        <f t="array" ref="H614">IFERROR(IF(INDEX('Disaggregation Data'!$N$315:$N$616,MATCH(RIGHT(X614,255),RIGHT('Disaggregation Data'!$J$315:$J$616,255),0))=0,"",INDEX('Disaggregation Data'!$N$315:$N$616,MATCH(RIGHT(X614,255),RIGHT('Disaggregation Data'!J$315:$J$616,255),0))),"")</f>
        <v/>
      </c>
      <c r="I614" s="527"/>
      <c r="J614" s="527"/>
      <c r="K614" s="527"/>
      <c r="L614" s="527"/>
      <c r="M614" s="527"/>
      <c r="N614" s="527"/>
      <c r="O614" s="527"/>
      <c r="P614" s="527"/>
      <c r="Q614" s="527"/>
      <c r="R614" s="527"/>
      <c r="S614" s="527"/>
      <c r="T614" s="527"/>
      <c r="U614" s="425" t="str">
        <f t="array" ref="U614">IFERROR(IF(INDEX('Disaggregation Data'!$O$315:$O$616,MATCH(RIGHT(X614,255),RIGHT('Disaggregation Data'!$J$315:$J$616,255),0))=0,"",INDEX('Disaggregation Data'!$O$315:$O$616,MATCH(RIGHT(X614,255),RIGHT('Disaggregation Data'!J$315:$J$616,255),0))),"")</f>
        <v/>
      </c>
      <c r="V614" s="459" t="str">
        <f t="array" ref="V614">IFERROR(IF(INDEX('Disaggregation Data'!$P$315:$P$616,MATCH(RIGHT(X614,255),RIGHT('Disaggregation Data'!$J$315:$J$616,255),0))=0,"",INDEX('Disaggregation Data'!$P$315:$P$616,MATCH(RIGHT(X614,255),RIGHT('Disaggregation Data'!J$315:$J$616,255),0))),"")</f>
        <v/>
      </c>
      <c r="W614" s="521"/>
      <c r="X614" s="521" t="str">
        <f t="shared" si="40"/>
        <v/>
      </c>
      <c r="Y614" s="521">
        <f t="shared" si="41"/>
        <v>247</v>
      </c>
      <c r="Z614" s="521" t="str">
        <f t="shared" si="42"/>
        <v/>
      </c>
      <c r="AA614" s="521" t="b">
        <f t="shared" si="43"/>
        <v>0</v>
      </c>
      <c r="AB614" s="521" t="s">
        <v>2130</v>
      </c>
      <c r="AC614" s="521" t="str">
        <f t="array" ref="AC614">IFERROR(IF(INDEX('Disaggregation Records'!$G$95:$G$183,MATCH(RIGHT(Z614,255),RIGHT('Disaggregation Records'!$D$95:$D$183,255),0))=0,"",INDEX('Disaggregation Records'!$G$95:$G$183,MATCH(RIGHT(Z614,255),RIGHT('Disaggregation Records'!$D$95:$D$183,255),0))),"")</f>
        <v/>
      </c>
      <c r="AD614" s="521" t="s">
        <v>801</v>
      </c>
      <c r="AE614" s="184"/>
      <c r="AF614" s="523"/>
      <c r="AG614" s="523"/>
    </row>
    <row r="615" spans="1:33" ht="37.5" customHeight="1" x14ac:dyDescent="0.25">
      <c r="A615" s="465">
        <v>29</v>
      </c>
      <c r="B615" s="517" t="str">
        <f>IFERROR(VLOOKUP(A615,'Coverage Indicators - Section D'!$A$10:$Y$42,25,FALSE),"")</f>
        <v/>
      </c>
      <c r="C615" s="518" t="str">
        <f t="array" ref="C615">IFERROR(IF(INDEX('Disaggregation Records'!$E$95:$E$183,MATCH(RIGHT(Z615,255),RIGHT('Disaggregation Records'!$D$95:$D$183,255),0))=0,"",INDEX('Disaggregation Records'!$E$95:$E$183,MATCH(RIGHT(Z615,255),RIGHT('Disaggregation Records'!$D$95:$D$183,255),0))),"")</f>
        <v/>
      </c>
      <c r="D615" s="518" t="str">
        <f t="array" ref="D615">IFERROR(IF(INDEX('Disaggregation Records'!$F$95:$F$183,MATCH(RIGHT(Z615,255),RIGHT('Disaggregation Records'!$D$95:$D$183,255),0))=0,"",INDEX('Disaggregation Records'!$F$95:$F$183,MATCH(RIGHT(Z615,255),RIGHT('Disaggregation Records'!$D$95:$D$183,255),0))),"")</f>
        <v/>
      </c>
      <c r="E615" s="524" t="str">
        <f t="array" ref="E615">IFERROR(IF(INDEX('Disaggregation Data'!$K$315:$K$616,MATCH(RIGHT(X615,255),RIGHT('Disaggregation Data'!$J$315:$J$616,255),0))=0,"",INDEX('Disaggregation Data'!$K$315:$K$616,MATCH(RIGHT(X615,255),RIGHT('Disaggregation Data'!J$315:$J$616,255),0))),"")</f>
        <v/>
      </c>
      <c r="F615" s="525" t="str">
        <f t="array" ref="F615">IFERROR(IF(INDEX('Disaggregation Data'!$L$315:$L$616,MATCH(RIGHT(X615,255),RIGHT('Disaggregation Data'!$J$315:$J$616,255),0))=0,"",INDEX('Disaggregation Data'!$L$315:$L$616,MATCH(RIGHT(X615,255),RIGHT('Disaggregation Data'!J$315:$J$616,255),0))),"")</f>
        <v/>
      </c>
      <c r="G615" s="526" t="str">
        <f t="array" ref="G615">IFERROR(IF(INDEX('Disaggregation Data'!$M$315:$M$616,MATCH(RIGHT(X615,255),RIGHT('Disaggregation Data'!$J$315:$J$616,255),0))=0,(E615/F615)*100,INDEX('Disaggregation Data'!$M$315:$M$616,MATCH(RIGHT(X615,255),RIGHT('Disaggregation Data'!J$315:$J$616,255),0))),"")</f>
        <v/>
      </c>
      <c r="H615" s="425" t="str">
        <f t="array" ref="H615">IFERROR(IF(INDEX('Disaggregation Data'!$N$315:$N$616,MATCH(RIGHT(X615,255),RIGHT('Disaggregation Data'!$J$315:$J$616,255),0))=0,"",INDEX('Disaggregation Data'!$N$315:$N$616,MATCH(RIGHT(X615,255),RIGHT('Disaggregation Data'!J$315:$J$616,255),0))),"")</f>
        <v/>
      </c>
      <c r="I615" s="527"/>
      <c r="J615" s="527"/>
      <c r="K615" s="527"/>
      <c r="L615" s="527"/>
      <c r="M615" s="527"/>
      <c r="N615" s="527"/>
      <c r="O615" s="527"/>
      <c r="P615" s="527"/>
      <c r="Q615" s="527"/>
      <c r="R615" s="527"/>
      <c r="S615" s="527"/>
      <c r="T615" s="527"/>
      <c r="U615" s="425" t="str">
        <f t="array" ref="U615">IFERROR(IF(INDEX('Disaggregation Data'!$O$315:$O$616,MATCH(RIGHT(X615,255),RIGHT('Disaggregation Data'!$J$315:$J$616,255),0))=0,"",INDEX('Disaggregation Data'!$O$315:$O$616,MATCH(RIGHT(X615,255),RIGHT('Disaggregation Data'!J$315:$J$616,255),0))),"")</f>
        <v/>
      </c>
      <c r="V615" s="459" t="str">
        <f t="array" ref="V615">IFERROR(IF(INDEX('Disaggregation Data'!$P$315:$P$616,MATCH(RIGHT(X615,255),RIGHT('Disaggregation Data'!$J$315:$J$616,255),0))=0,"",INDEX('Disaggregation Data'!$P$315:$P$616,MATCH(RIGHT(X615,255),RIGHT('Disaggregation Data'!J$315:$J$616,255),0))),"")</f>
        <v/>
      </c>
      <c r="W615" s="521"/>
      <c r="X615" s="521" t="str">
        <f t="shared" si="40"/>
        <v/>
      </c>
      <c r="Y615" s="521">
        <f t="shared" si="41"/>
        <v>248</v>
      </c>
      <c r="Z615" s="521" t="str">
        <f t="shared" si="42"/>
        <v/>
      </c>
      <c r="AA615" s="521" t="b">
        <f t="shared" si="43"/>
        <v>0</v>
      </c>
      <c r="AB615" s="521" t="s">
        <v>2131</v>
      </c>
      <c r="AC615" s="521" t="str">
        <f t="array" ref="AC615">IFERROR(IF(INDEX('Disaggregation Records'!$G$95:$G$183,MATCH(RIGHT(Z615,255),RIGHT('Disaggregation Records'!$D$95:$D$183,255),0))=0,"",INDEX('Disaggregation Records'!$G$95:$G$183,MATCH(RIGHT(Z615,255),RIGHT('Disaggregation Records'!$D$95:$D$183,255),0))),"")</f>
        <v/>
      </c>
      <c r="AD615" s="521" t="s">
        <v>801</v>
      </c>
      <c r="AE615" s="184"/>
      <c r="AF615" s="523"/>
      <c r="AG615" s="523"/>
    </row>
    <row r="616" spans="1:33" ht="37.5" customHeight="1" x14ac:dyDescent="0.25">
      <c r="A616" s="465">
        <v>29</v>
      </c>
      <c r="B616" s="517" t="str">
        <f>IFERROR(VLOOKUP(A616,'Coverage Indicators - Section D'!$A$10:$Y$42,25,FALSE),"")</f>
        <v/>
      </c>
      <c r="C616" s="518" t="str">
        <f t="array" ref="C616">IFERROR(IF(INDEX('Disaggregation Records'!$E$95:$E$183,MATCH(RIGHT(Z616,255),RIGHT('Disaggregation Records'!$D$95:$D$183,255),0))=0,"",INDEX('Disaggregation Records'!$E$95:$E$183,MATCH(RIGHT(Z616,255),RIGHT('Disaggregation Records'!$D$95:$D$183,255),0))),"")</f>
        <v/>
      </c>
      <c r="D616" s="518" t="str">
        <f t="array" ref="D616">IFERROR(IF(INDEX('Disaggregation Records'!$F$95:$F$183,MATCH(RIGHT(Z616,255),RIGHT('Disaggregation Records'!$D$95:$D$183,255),0))=0,"",INDEX('Disaggregation Records'!$F$95:$F$183,MATCH(RIGHT(Z616,255),RIGHT('Disaggregation Records'!$D$95:$D$183,255),0))),"")</f>
        <v/>
      </c>
      <c r="E616" s="524" t="str">
        <f t="array" ref="E616">IFERROR(IF(INDEX('Disaggregation Data'!$K$315:$K$616,MATCH(RIGHT(X616,255),RIGHT('Disaggregation Data'!$J$315:$J$616,255),0))=0,"",INDEX('Disaggregation Data'!$K$315:$K$616,MATCH(RIGHT(X616,255),RIGHT('Disaggregation Data'!J$315:$J$616,255),0))),"")</f>
        <v/>
      </c>
      <c r="F616" s="525" t="str">
        <f t="array" ref="F616">IFERROR(IF(INDEX('Disaggregation Data'!$L$315:$L$616,MATCH(RIGHT(X616,255),RIGHT('Disaggregation Data'!$J$315:$J$616,255),0))=0,"",INDEX('Disaggregation Data'!$L$315:$L$616,MATCH(RIGHT(X616,255),RIGHT('Disaggregation Data'!J$315:$J$616,255),0))),"")</f>
        <v/>
      </c>
      <c r="G616" s="526" t="str">
        <f t="array" ref="G616">IFERROR(IF(INDEX('Disaggregation Data'!$M$315:$M$616,MATCH(RIGHT(X616,255),RIGHT('Disaggregation Data'!$J$315:$J$616,255),0))=0,(E616/F616)*100,INDEX('Disaggregation Data'!$M$315:$M$616,MATCH(RIGHT(X616,255),RIGHT('Disaggregation Data'!J$315:$J$616,255),0))),"")</f>
        <v/>
      </c>
      <c r="H616" s="425" t="str">
        <f t="array" ref="H616">IFERROR(IF(INDEX('Disaggregation Data'!$N$315:$N$616,MATCH(RIGHT(X616,255),RIGHT('Disaggregation Data'!$J$315:$J$616,255),0))=0,"",INDEX('Disaggregation Data'!$N$315:$N$616,MATCH(RIGHT(X616,255),RIGHT('Disaggregation Data'!J$315:$J$616,255),0))),"")</f>
        <v/>
      </c>
      <c r="I616" s="527"/>
      <c r="J616" s="527"/>
      <c r="K616" s="527"/>
      <c r="L616" s="527"/>
      <c r="M616" s="527"/>
      <c r="N616" s="527"/>
      <c r="O616" s="527"/>
      <c r="P616" s="527"/>
      <c r="Q616" s="527"/>
      <c r="R616" s="527"/>
      <c r="S616" s="527"/>
      <c r="T616" s="527"/>
      <c r="U616" s="425" t="str">
        <f t="array" ref="U616">IFERROR(IF(INDEX('Disaggregation Data'!$O$315:$O$616,MATCH(RIGHT(X616,255),RIGHT('Disaggregation Data'!$J$315:$J$616,255),0))=0,"",INDEX('Disaggregation Data'!$O$315:$O$616,MATCH(RIGHT(X616,255),RIGHT('Disaggregation Data'!J$315:$J$616,255),0))),"")</f>
        <v/>
      </c>
      <c r="V616" s="459" t="str">
        <f t="array" ref="V616">IFERROR(IF(INDEX('Disaggregation Data'!$P$315:$P$616,MATCH(RIGHT(X616,255),RIGHT('Disaggregation Data'!$J$315:$J$616,255),0))=0,"",INDEX('Disaggregation Data'!$P$315:$P$616,MATCH(RIGHT(X616,255),RIGHT('Disaggregation Data'!J$315:$J$616,255),0))),"")</f>
        <v/>
      </c>
      <c r="W616" s="521"/>
      <c r="X616" s="521" t="str">
        <f t="shared" si="40"/>
        <v/>
      </c>
      <c r="Y616" s="521">
        <f t="shared" si="41"/>
        <v>249</v>
      </c>
      <c r="Z616" s="521" t="str">
        <f t="shared" si="42"/>
        <v/>
      </c>
      <c r="AA616" s="521" t="b">
        <f t="shared" si="43"/>
        <v>0</v>
      </c>
      <c r="AB616" s="521" t="s">
        <v>2132</v>
      </c>
      <c r="AC616" s="521" t="str">
        <f t="array" ref="AC616">IFERROR(IF(INDEX('Disaggregation Records'!$G$95:$G$183,MATCH(RIGHT(Z616,255),RIGHT('Disaggregation Records'!$D$95:$D$183,255),0))=0,"",INDEX('Disaggregation Records'!$G$95:$G$183,MATCH(RIGHT(Z616,255),RIGHT('Disaggregation Records'!$D$95:$D$183,255),0))),"")</f>
        <v/>
      </c>
      <c r="AD616" s="521" t="s">
        <v>801</v>
      </c>
      <c r="AE616" s="184"/>
      <c r="AF616" s="523"/>
      <c r="AG616" s="523"/>
    </row>
    <row r="617" spans="1:33" ht="37.5" customHeight="1" x14ac:dyDescent="0.25">
      <c r="A617" s="465">
        <v>30</v>
      </c>
      <c r="B617" s="517" t="str">
        <f>IFERROR(VLOOKUP(A617,'Coverage Indicators - Section D'!$A$10:$Y$42,25,FALSE),"")</f>
        <v/>
      </c>
      <c r="C617" s="518" t="str">
        <f t="array" ref="C617">IFERROR(IF(INDEX('Disaggregation Records'!$E$95:$E$183,MATCH(RIGHT(Z617,255),RIGHT('Disaggregation Records'!$D$95:$D$183,255),0))=0,"",INDEX('Disaggregation Records'!$E$95:$E$183,MATCH(RIGHT(Z617,255),RIGHT('Disaggregation Records'!$D$95:$D$183,255),0))),"")</f>
        <v/>
      </c>
      <c r="D617" s="518" t="str">
        <f t="array" ref="D617">IFERROR(IF(INDEX('Disaggregation Records'!$F$95:$F$183,MATCH(RIGHT(Z617,255),RIGHT('Disaggregation Records'!$D$95:$D$183,255),0))=0,"",INDEX('Disaggregation Records'!$F$95:$F$183,MATCH(RIGHT(Z617,255),RIGHT('Disaggregation Records'!$D$95:$D$183,255),0))),"")</f>
        <v/>
      </c>
      <c r="E617" s="524" t="str">
        <f t="array" ref="E617">IFERROR(IF(INDEX('Disaggregation Data'!$K$315:$K$616,MATCH(RIGHT(X617,255),RIGHT('Disaggregation Data'!$J$315:$J$616,255),0))=0,"",INDEX('Disaggregation Data'!$K$315:$K$616,MATCH(RIGHT(X617,255),RIGHT('Disaggregation Data'!J$315:$J$616,255),0))),"")</f>
        <v/>
      </c>
      <c r="F617" s="525" t="str">
        <f t="array" ref="F617">IFERROR(IF(INDEX('Disaggregation Data'!$L$315:$L$616,MATCH(RIGHT(X617,255),RIGHT('Disaggregation Data'!$J$315:$J$616,255),0))=0,"",INDEX('Disaggregation Data'!$L$315:$L$616,MATCH(RIGHT(X617,255),RIGHT('Disaggregation Data'!J$315:$J$616,255),0))),"")</f>
        <v/>
      </c>
      <c r="G617" s="526" t="str">
        <f t="array" ref="G617">IFERROR(IF(INDEX('Disaggregation Data'!$M$315:$M$616,MATCH(RIGHT(X617,255),RIGHT('Disaggregation Data'!$J$315:$J$616,255),0))=0,(E617/F617)*100,INDEX('Disaggregation Data'!$M$315:$M$616,MATCH(RIGHT(X617,255),RIGHT('Disaggregation Data'!J$315:$J$616,255),0))),"")</f>
        <v/>
      </c>
      <c r="H617" s="425" t="str">
        <f t="array" ref="H617">IFERROR(IF(INDEX('Disaggregation Data'!$N$315:$N$616,MATCH(RIGHT(X617,255),RIGHT('Disaggregation Data'!$J$315:$J$616,255),0))=0,"",INDEX('Disaggregation Data'!$N$315:$N$616,MATCH(RIGHT(X617,255),RIGHT('Disaggregation Data'!J$315:$J$616,255),0))),"")</f>
        <v/>
      </c>
      <c r="I617" s="527"/>
      <c r="J617" s="527"/>
      <c r="K617" s="527"/>
      <c r="L617" s="527"/>
      <c r="M617" s="527"/>
      <c r="N617" s="527"/>
      <c r="O617" s="527"/>
      <c r="P617" s="527"/>
      <c r="Q617" s="527"/>
      <c r="R617" s="527"/>
      <c r="S617" s="527"/>
      <c r="T617" s="527"/>
      <c r="U617" s="425" t="str">
        <f t="array" ref="U617">IFERROR(IF(INDEX('Disaggregation Data'!$O$315:$O$616,MATCH(RIGHT(X617,255),RIGHT('Disaggregation Data'!$J$315:$J$616,255),0))=0,"",INDEX('Disaggregation Data'!$O$315:$O$616,MATCH(RIGHT(X617,255),RIGHT('Disaggregation Data'!J$315:$J$616,255),0))),"")</f>
        <v/>
      </c>
      <c r="V617" s="459" t="str">
        <f t="array" ref="V617">IFERROR(IF(INDEX('Disaggregation Data'!$P$315:$P$616,MATCH(RIGHT(X617,255),RIGHT('Disaggregation Data'!$J$315:$J$616,255),0))=0,"",INDEX('Disaggregation Data'!$P$315:$P$616,MATCH(RIGHT(X617,255),RIGHT('Disaggregation Data'!J$315:$J$616,255),0))),"")</f>
        <v/>
      </c>
      <c r="W617" s="521"/>
      <c r="X617" s="521" t="str">
        <f t="shared" si="40"/>
        <v/>
      </c>
      <c r="Y617" s="521">
        <f t="shared" si="41"/>
        <v>250</v>
      </c>
      <c r="Z617" s="521" t="str">
        <f t="shared" si="42"/>
        <v/>
      </c>
      <c r="AA617" s="521" t="b">
        <f t="shared" si="43"/>
        <v>0</v>
      </c>
      <c r="AB617" s="521" t="s">
        <v>2133</v>
      </c>
      <c r="AC617" s="521" t="str">
        <f t="array" ref="AC617">IFERROR(IF(INDEX('Disaggregation Records'!$G$95:$G$183,MATCH(RIGHT(Z617,255),RIGHT('Disaggregation Records'!$D$95:$D$183,255),0))=0,"",INDEX('Disaggregation Records'!$G$95:$G$183,MATCH(RIGHT(Z617,255),RIGHT('Disaggregation Records'!$D$95:$D$183,255),0))),"")</f>
        <v/>
      </c>
      <c r="AD617" s="521" t="s">
        <v>802</v>
      </c>
      <c r="AE617" s="184"/>
      <c r="AF617" s="523"/>
      <c r="AG617" s="523"/>
    </row>
    <row r="618" spans="1:33" ht="37.5" customHeight="1" x14ac:dyDescent="0.25">
      <c r="A618" s="465">
        <v>30</v>
      </c>
      <c r="B618" s="517" t="str">
        <f>IFERROR(VLOOKUP(A618,'Coverage Indicators - Section D'!$A$10:$Y$42,25,FALSE),"")</f>
        <v/>
      </c>
      <c r="C618" s="518" t="str">
        <f t="array" ref="C618">IFERROR(IF(INDEX('Disaggregation Records'!$E$95:$E$183,MATCH(RIGHT(Z618,255),RIGHT('Disaggregation Records'!$D$95:$D$183,255),0))=0,"",INDEX('Disaggregation Records'!$E$95:$E$183,MATCH(RIGHT(Z618,255),RIGHT('Disaggregation Records'!$D$95:$D$183,255),0))),"")</f>
        <v/>
      </c>
      <c r="D618" s="518" t="str">
        <f t="array" ref="D618">IFERROR(IF(INDEX('Disaggregation Records'!$F$95:$F$183,MATCH(RIGHT(Z618,255),RIGHT('Disaggregation Records'!$D$95:$D$183,255),0))=0,"",INDEX('Disaggregation Records'!$F$95:$F$183,MATCH(RIGHT(Z618,255),RIGHT('Disaggregation Records'!$D$95:$D$183,255),0))),"")</f>
        <v/>
      </c>
      <c r="E618" s="524" t="str">
        <f t="array" ref="E618">IFERROR(IF(INDEX('Disaggregation Data'!$K$315:$K$616,MATCH(RIGHT(X618,255),RIGHT('Disaggregation Data'!$J$315:$J$616,255),0))=0,"",INDEX('Disaggregation Data'!$K$315:$K$616,MATCH(RIGHT(X618,255),RIGHT('Disaggregation Data'!J$315:$J$616,255),0))),"")</f>
        <v/>
      </c>
      <c r="F618" s="525" t="str">
        <f t="array" ref="F618">IFERROR(IF(INDEX('Disaggregation Data'!$L$315:$L$616,MATCH(RIGHT(X618,255),RIGHT('Disaggregation Data'!$J$315:$J$616,255),0))=0,"",INDEX('Disaggregation Data'!$L$315:$L$616,MATCH(RIGHT(X618,255),RIGHT('Disaggregation Data'!J$315:$J$616,255),0))),"")</f>
        <v/>
      </c>
      <c r="G618" s="526" t="str">
        <f t="array" ref="G618">IFERROR(IF(INDEX('Disaggregation Data'!$M$315:$M$616,MATCH(RIGHT(X618,255),RIGHT('Disaggregation Data'!$J$315:$J$616,255),0))=0,(E618/F618)*100,INDEX('Disaggregation Data'!$M$315:$M$616,MATCH(RIGHT(X618,255),RIGHT('Disaggregation Data'!J$315:$J$616,255),0))),"")</f>
        <v/>
      </c>
      <c r="H618" s="425" t="str">
        <f t="array" ref="H618">IFERROR(IF(INDEX('Disaggregation Data'!$N$315:$N$616,MATCH(RIGHT(X618,255),RIGHT('Disaggregation Data'!$J$315:$J$616,255),0))=0,"",INDEX('Disaggregation Data'!$N$315:$N$616,MATCH(RIGHT(X618,255),RIGHT('Disaggregation Data'!J$315:$J$616,255),0))),"")</f>
        <v/>
      </c>
      <c r="I618" s="527"/>
      <c r="J618" s="527"/>
      <c r="K618" s="527"/>
      <c r="L618" s="527"/>
      <c r="M618" s="527"/>
      <c r="N618" s="527"/>
      <c r="O618" s="527"/>
      <c r="P618" s="527"/>
      <c r="Q618" s="527"/>
      <c r="R618" s="527"/>
      <c r="S618" s="527"/>
      <c r="T618" s="527"/>
      <c r="U618" s="425" t="str">
        <f t="array" ref="U618">IFERROR(IF(INDEX('Disaggregation Data'!$O$315:$O$616,MATCH(RIGHT(X618,255),RIGHT('Disaggregation Data'!$J$315:$J$616,255),0))=0,"",INDEX('Disaggregation Data'!$O$315:$O$616,MATCH(RIGHT(X618,255),RIGHT('Disaggregation Data'!J$315:$J$616,255),0))),"")</f>
        <v/>
      </c>
      <c r="V618" s="459" t="str">
        <f t="array" ref="V618">IFERROR(IF(INDEX('Disaggregation Data'!$P$315:$P$616,MATCH(RIGHT(X618,255),RIGHT('Disaggregation Data'!$J$315:$J$616,255),0))=0,"",INDEX('Disaggregation Data'!$P$315:$P$616,MATCH(RIGHT(X618,255),RIGHT('Disaggregation Data'!J$315:$J$616,255),0))),"")</f>
        <v/>
      </c>
      <c r="W618" s="521"/>
      <c r="X618" s="521" t="str">
        <f t="shared" si="40"/>
        <v/>
      </c>
      <c r="Y618" s="521">
        <f t="shared" si="41"/>
        <v>251</v>
      </c>
      <c r="Z618" s="521" t="str">
        <f t="shared" si="42"/>
        <v/>
      </c>
      <c r="AA618" s="521" t="b">
        <f t="shared" si="43"/>
        <v>0</v>
      </c>
      <c r="AB618" s="521" t="s">
        <v>2134</v>
      </c>
      <c r="AC618" s="521" t="str">
        <f t="array" ref="AC618">IFERROR(IF(INDEX('Disaggregation Records'!$G$95:$G$183,MATCH(RIGHT(Z618,255),RIGHT('Disaggregation Records'!$D$95:$D$183,255),0))=0,"",INDEX('Disaggregation Records'!$G$95:$G$183,MATCH(RIGHT(Z618,255),RIGHT('Disaggregation Records'!$D$95:$D$183,255),0))),"")</f>
        <v/>
      </c>
      <c r="AD618" s="521" t="s">
        <v>802</v>
      </c>
      <c r="AE618" s="184"/>
      <c r="AF618" s="523"/>
      <c r="AG618" s="523"/>
    </row>
    <row r="619" spans="1:33" ht="37.5" customHeight="1" x14ac:dyDescent="0.25">
      <c r="A619" s="465">
        <v>30</v>
      </c>
      <c r="B619" s="517" t="str">
        <f>IFERROR(VLOOKUP(A619,'Coverage Indicators - Section D'!$A$10:$Y$42,25,FALSE),"")</f>
        <v/>
      </c>
      <c r="C619" s="518" t="str">
        <f t="array" ref="C619">IFERROR(IF(INDEX('Disaggregation Records'!$E$95:$E$183,MATCH(RIGHT(Z619,255),RIGHT('Disaggregation Records'!$D$95:$D$183,255),0))=0,"",INDEX('Disaggregation Records'!$E$95:$E$183,MATCH(RIGHT(Z619,255),RIGHT('Disaggregation Records'!$D$95:$D$183,255),0))),"")</f>
        <v/>
      </c>
      <c r="D619" s="518" t="str">
        <f t="array" ref="D619">IFERROR(IF(INDEX('Disaggregation Records'!$F$95:$F$183,MATCH(RIGHT(Z619,255),RIGHT('Disaggregation Records'!$D$95:$D$183,255),0))=0,"",INDEX('Disaggregation Records'!$F$95:$F$183,MATCH(RIGHT(Z619,255),RIGHT('Disaggregation Records'!$D$95:$D$183,255),0))),"")</f>
        <v/>
      </c>
      <c r="E619" s="524" t="str">
        <f t="array" ref="E619">IFERROR(IF(INDEX('Disaggregation Data'!$K$315:$K$616,MATCH(RIGHT(X619,255),RIGHT('Disaggregation Data'!$J$315:$J$616,255),0))=0,"",INDEX('Disaggregation Data'!$K$315:$K$616,MATCH(RIGHT(X619,255),RIGHT('Disaggregation Data'!J$315:$J$616,255),0))),"")</f>
        <v/>
      </c>
      <c r="F619" s="525" t="str">
        <f t="array" ref="F619">IFERROR(IF(INDEX('Disaggregation Data'!$L$315:$L$616,MATCH(RIGHT(X619,255),RIGHT('Disaggregation Data'!$J$315:$J$616,255),0))=0,"",INDEX('Disaggregation Data'!$L$315:$L$616,MATCH(RIGHT(X619,255),RIGHT('Disaggregation Data'!J$315:$J$616,255),0))),"")</f>
        <v/>
      </c>
      <c r="G619" s="526" t="str">
        <f t="array" ref="G619">IFERROR(IF(INDEX('Disaggregation Data'!$M$315:$M$616,MATCH(RIGHT(X619,255),RIGHT('Disaggregation Data'!$J$315:$J$616,255),0))=0,(E619/F619)*100,INDEX('Disaggregation Data'!$M$315:$M$616,MATCH(RIGHT(X619,255),RIGHT('Disaggregation Data'!J$315:$J$616,255),0))),"")</f>
        <v/>
      </c>
      <c r="H619" s="425" t="str">
        <f t="array" ref="H619">IFERROR(IF(INDEX('Disaggregation Data'!$N$315:$N$616,MATCH(RIGHT(X619,255),RIGHT('Disaggregation Data'!$J$315:$J$616,255),0))=0,"",INDEX('Disaggregation Data'!$N$315:$N$616,MATCH(RIGHT(X619,255),RIGHT('Disaggregation Data'!J$315:$J$616,255),0))),"")</f>
        <v/>
      </c>
      <c r="I619" s="527"/>
      <c r="J619" s="527"/>
      <c r="K619" s="527"/>
      <c r="L619" s="527"/>
      <c r="M619" s="527"/>
      <c r="N619" s="527"/>
      <c r="O619" s="527"/>
      <c r="P619" s="527"/>
      <c r="Q619" s="527"/>
      <c r="R619" s="527"/>
      <c r="S619" s="527"/>
      <c r="T619" s="527"/>
      <c r="U619" s="425" t="str">
        <f t="array" ref="U619">IFERROR(IF(INDEX('Disaggregation Data'!$O$315:$O$616,MATCH(RIGHT(X619,255),RIGHT('Disaggregation Data'!$J$315:$J$616,255),0))=0,"",INDEX('Disaggregation Data'!$O$315:$O$616,MATCH(RIGHT(X619,255),RIGHT('Disaggregation Data'!J$315:$J$616,255),0))),"")</f>
        <v/>
      </c>
      <c r="V619" s="459" t="str">
        <f t="array" ref="V619">IFERROR(IF(INDEX('Disaggregation Data'!$P$315:$P$616,MATCH(RIGHT(X619,255),RIGHT('Disaggregation Data'!$J$315:$J$616,255),0))=0,"",INDEX('Disaggregation Data'!$P$315:$P$616,MATCH(RIGHT(X619,255),RIGHT('Disaggregation Data'!J$315:$J$616,255),0))),"")</f>
        <v/>
      </c>
      <c r="W619" s="521"/>
      <c r="X619" s="521" t="str">
        <f t="shared" si="40"/>
        <v/>
      </c>
      <c r="Y619" s="521">
        <f t="shared" si="41"/>
        <v>252</v>
      </c>
      <c r="Z619" s="521" t="str">
        <f t="shared" si="42"/>
        <v/>
      </c>
      <c r="AA619" s="521" t="b">
        <f t="shared" si="43"/>
        <v>0</v>
      </c>
      <c r="AB619" s="521" t="s">
        <v>2135</v>
      </c>
      <c r="AC619" s="521" t="str">
        <f t="array" ref="AC619">IFERROR(IF(INDEX('Disaggregation Records'!$G$95:$G$183,MATCH(RIGHT(Z619,255),RIGHT('Disaggregation Records'!$D$95:$D$183,255),0))=0,"",INDEX('Disaggregation Records'!$G$95:$G$183,MATCH(RIGHT(Z619,255),RIGHT('Disaggregation Records'!$D$95:$D$183,255),0))),"")</f>
        <v/>
      </c>
      <c r="AD619" s="521" t="s">
        <v>802</v>
      </c>
      <c r="AE619" s="184"/>
      <c r="AF619" s="523"/>
      <c r="AG619" s="523"/>
    </row>
    <row r="620" spans="1:33" ht="37.5" customHeight="1" x14ac:dyDescent="0.25">
      <c r="A620" s="465">
        <v>30</v>
      </c>
      <c r="B620" s="517" t="str">
        <f>IFERROR(VLOOKUP(A620,'Coverage Indicators - Section D'!$A$10:$Y$42,25,FALSE),"")</f>
        <v/>
      </c>
      <c r="C620" s="518" t="str">
        <f t="array" ref="C620">IFERROR(IF(INDEX('Disaggregation Records'!$E$95:$E$183,MATCH(RIGHT(Z620,255),RIGHT('Disaggregation Records'!$D$95:$D$183,255),0))=0,"",INDEX('Disaggregation Records'!$E$95:$E$183,MATCH(RIGHT(Z620,255),RIGHT('Disaggregation Records'!$D$95:$D$183,255),0))),"")</f>
        <v/>
      </c>
      <c r="D620" s="518" t="str">
        <f t="array" ref="D620">IFERROR(IF(INDEX('Disaggregation Records'!$F$95:$F$183,MATCH(RIGHT(Z620,255),RIGHT('Disaggregation Records'!$D$95:$D$183,255),0))=0,"",INDEX('Disaggregation Records'!$F$95:$F$183,MATCH(RIGHT(Z620,255),RIGHT('Disaggregation Records'!$D$95:$D$183,255),0))),"")</f>
        <v/>
      </c>
      <c r="E620" s="524" t="str">
        <f t="array" ref="E620">IFERROR(IF(INDEX('Disaggregation Data'!$K$315:$K$616,MATCH(RIGHT(X620,255),RIGHT('Disaggregation Data'!$J$315:$J$616,255),0))=0,"",INDEX('Disaggregation Data'!$K$315:$K$616,MATCH(RIGHT(X620,255),RIGHT('Disaggregation Data'!J$315:$J$616,255),0))),"")</f>
        <v/>
      </c>
      <c r="F620" s="525" t="str">
        <f t="array" ref="F620">IFERROR(IF(INDEX('Disaggregation Data'!$L$315:$L$616,MATCH(RIGHT(X620,255),RIGHT('Disaggregation Data'!$J$315:$J$616,255),0))=0,"",INDEX('Disaggregation Data'!$L$315:$L$616,MATCH(RIGHT(X620,255),RIGHT('Disaggregation Data'!J$315:$J$616,255),0))),"")</f>
        <v/>
      </c>
      <c r="G620" s="526" t="str">
        <f t="array" ref="G620">IFERROR(IF(INDEX('Disaggregation Data'!$M$315:$M$616,MATCH(RIGHT(X620,255),RIGHT('Disaggregation Data'!$J$315:$J$616,255),0))=0,(E620/F620)*100,INDEX('Disaggregation Data'!$M$315:$M$616,MATCH(RIGHT(X620,255),RIGHT('Disaggregation Data'!J$315:$J$616,255),0))),"")</f>
        <v/>
      </c>
      <c r="H620" s="425" t="str">
        <f t="array" ref="H620">IFERROR(IF(INDEX('Disaggregation Data'!$N$315:$N$616,MATCH(RIGHT(X620,255),RIGHT('Disaggregation Data'!$J$315:$J$616,255),0))=0,"",INDEX('Disaggregation Data'!$N$315:$N$616,MATCH(RIGHT(X620,255),RIGHT('Disaggregation Data'!J$315:$J$616,255),0))),"")</f>
        <v/>
      </c>
      <c r="I620" s="527"/>
      <c r="J620" s="527"/>
      <c r="K620" s="527"/>
      <c r="L620" s="527"/>
      <c r="M620" s="527"/>
      <c r="N620" s="527"/>
      <c r="O620" s="527"/>
      <c r="P620" s="527"/>
      <c r="Q620" s="527"/>
      <c r="R620" s="527"/>
      <c r="S620" s="527"/>
      <c r="T620" s="527"/>
      <c r="U620" s="425" t="str">
        <f t="array" ref="U620">IFERROR(IF(INDEX('Disaggregation Data'!$O$315:$O$616,MATCH(RIGHT(X620,255),RIGHT('Disaggregation Data'!$J$315:$J$616,255),0))=0,"",INDEX('Disaggregation Data'!$O$315:$O$616,MATCH(RIGHT(X620,255),RIGHT('Disaggregation Data'!J$315:$J$616,255),0))),"")</f>
        <v/>
      </c>
      <c r="V620" s="459" t="str">
        <f t="array" ref="V620">IFERROR(IF(INDEX('Disaggregation Data'!$P$315:$P$616,MATCH(RIGHT(X620,255),RIGHT('Disaggregation Data'!$J$315:$J$616,255),0))=0,"",INDEX('Disaggregation Data'!$P$315:$P$616,MATCH(RIGHT(X620,255),RIGHT('Disaggregation Data'!J$315:$J$616,255),0))),"")</f>
        <v/>
      </c>
      <c r="W620" s="521"/>
      <c r="X620" s="521" t="str">
        <f t="shared" si="40"/>
        <v/>
      </c>
      <c r="Y620" s="521">
        <f t="shared" si="41"/>
        <v>253</v>
      </c>
      <c r="Z620" s="521" t="str">
        <f t="shared" si="42"/>
        <v/>
      </c>
      <c r="AA620" s="521" t="b">
        <f t="shared" si="43"/>
        <v>0</v>
      </c>
      <c r="AB620" s="521" t="s">
        <v>2136</v>
      </c>
      <c r="AC620" s="521" t="str">
        <f t="array" ref="AC620">IFERROR(IF(INDEX('Disaggregation Records'!$G$95:$G$183,MATCH(RIGHT(Z620,255),RIGHT('Disaggregation Records'!$D$95:$D$183,255),0))=0,"",INDEX('Disaggregation Records'!$G$95:$G$183,MATCH(RIGHT(Z620,255),RIGHT('Disaggregation Records'!$D$95:$D$183,255),0))),"")</f>
        <v/>
      </c>
      <c r="AD620" s="521" t="s">
        <v>802</v>
      </c>
      <c r="AE620" s="184"/>
      <c r="AF620" s="523"/>
      <c r="AG620" s="523"/>
    </row>
    <row r="621" spans="1:33" ht="37.5" customHeight="1" x14ac:dyDescent="0.25">
      <c r="A621" s="465">
        <v>30</v>
      </c>
      <c r="B621" s="517" t="str">
        <f>IFERROR(VLOOKUP(A621,'Coverage Indicators - Section D'!$A$10:$Y$42,25,FALSE),"")</f>
        <v/>
      </c>
      <c r="C621" s="518" t="str">
        <f t="array" ref="C621">IFERROR(IF(INDEX('Disaggregation Records'!$E$95:$E$183,MATCH(RIGHT(Z621,255),RIGHT('Disaggregation Records'!$D$95:$D$183,255),0))=0,"",INDEX('Disaggregation Records'!$E$95:$E$183,MATCH(RIGHT(Z621,255),RIGHT('Disaggregation Records'!$D$95:$D$183,255),0))),"")</f>
        <v/>
      </c>
      <c r="D621" s="518" t="str">
        <f t="array" ref="D621">IFERROR(IF(INDEX('Disaggregation Records'!$F$95:$F$183,MATCH(RIGHT(Z621,255),RIGHT('Disaggregation Records'!$D$95:$D$183,255),0))=0,"",INDEX('Disaggregation Records'!$F$95:$F$183,MATCH(RIGHT(Z621,255),RIGHT('Disaggregation Records'!$D$95:$D$183,255),0))),"")</f>
        <v/>
      </c>
      <c r="E621" s="524" t="str">
        <f t="array" ref="E621">IFERROR(IF(INDEX('Disaggregation Data'!$K$315:$K$616,MATCH(RIGHT(X621,255),RIGHT('Disaggregation Data'!$J$315:$J$616,255),0))=0,"",INDEX('Disaggregation Data'!$K$315:$K$616,MATCH(RIGHT(X621,255),RIGHT('Disaggregation Data'!J$315:$J$616,255),0))),"")</f>
        <v/>
      </c>
      <c r="F621" s="525" t="str">
        <f t="array" ref="F621">IFERROR(IF(INDEX('Disaggregation Data'!$L$315:$L$616,MATCH(RIGHT(X621,255),RIGHT('Disaggregation Data'!$J$315:$J$616,255),0))=0,"",INDEX('Disaggregation Data'!$L$315:$L$616,MATCH(RIGHT(X621,255),RIGHT('Disaggregation Data'!J$315:$J$616,255),0))),"")</f>
        <v/>
      </c>
      <c r="G621" s="526" t="str">
        <f t="array" ref="G621">IFERROR(IF(INDEX('Disaggregation Data'!$M$315:$M$616,MATCH(RIGHT(X621,255),RIGHT('Disaggregation Data'!$J$315:$J$616,255),0))=0,(E621/F621)*100,INDEX('Disaggregation Data'!$M$315:$M$616,MATCH(RIGHT(X621,255),RIGHT('Disaggregation Data'!J$315:$J$616,255),0))),"")</f>
        <v/>
      </c>
      <c r="H621" s="425" t="str">
        <f t="array" ref="H621">IFERROR(IF(INDEX('Disaggregation Data'!$N$315:$N$616,MATCH(RIGHT(X621,255),RIGHT('Disaggregation Data'!$J$315:$J$616,255),0))=0,"",INDEX('Disaggregation Data'!$N$315:$N$616,MATCH(RIGHT(X621,255),RIGHT('Disaggregation Data'!J$315:$J$616,255),0))),"")</f>
        <v/>
      </c>
      <c r="I621" s="527"/>
      <c r="J621" s="527"/>
      <c r="K621" s="527"/>
      <c r="L621" s="527"/>
      <c r="M621" s="527"/>
      <c r="N621" s="527"/>
      <c r="O621" s="527"/>
      <c r="P621" s="527"/>
      <c r="Q621" s="527"/>
      <c r="R621" s="527"/>
      <c r="S621" s="527"/>
      <c r="T621" s="527"/>
      <c r="U621" s="425" t="str">
        <f t="array" ref="U621">IFERROR(IF(INDEX('Disaggregation Data'!$O$315:$O$616,MATCH(RIGHT(X621,255),RIGHT('Disaggregation Data'!$J$315:$J$616,255),0))=0,"",INDEX('Disaggregation Data'!$O$315:$O$616,MATCH(RIGHT(X621,255),RIGHT('Disaggregation Data'!J$315:$J$616,255),0))),"")</f>
        <v/>
      </c>
      <c r="V621" s="459" t="str">
        <f t="array" ref="V621">IFERROR(IF(INDEX('Disaggregation Data'!$P$315:$P$616,MATCH(RIGHT(X621,255),RIGHT('Disaggregation Data'!$J$315:$J$616,255),0))=0,"",INDEX('Disaggregation Data'!$P$315:$P$616,MATCH(RIGHT(X621,255),RIGHT('Disaggregation Data'!J$315:$J$616,255),0))),"")</f>
        <v/>
      </c>
      <c r="W621" s="521"/>
      <c r="X621" s="521" t="str">
        <f t="shared" si="40"/>
        <v/>
      </c>
      <c r="Y621" s="521">
        <f t="shared" si="41"/>
        <v>254</v>
      </c>
      <c r="Z621" s="521" t="str">
        <f t="shared" si="42"/>
        <v/>
      </c>
      <c r="AA621" s="521" t="b">
        <f t="shared" si="43"/>
        <v>0</v>
      </c>
      <c r="AB621" s="521" t="s">
        <v>2137</v>
      </c>
      <c r="AC621" s="521" t="str">
        <f t="array" ref="AC621">IFERROR(IF(INDEX('Disaggregation Records'!$G$95:$G$183,MATCH(RIGHT(Z621,255),RIGHT('Disaggregation Records'!$D$95:$D$183,255),0))=0,"",INDEX('Disaggregation Records'!$G$95:$G$183,MATCH(RIGHT(Z621,255),RIGHT('Disaggregation Records'!$D$95:$D$183,255),0))),"")</f>
        <v/>
      </c>
      <c r="AD621" s="521" t="s">
        <v>802</v>
      </c>
      <c r="AE621" s="184"/>
      <c r="AF621" s="523"/>
      <c r="AG621" s="523"/>
    </row>
    <row r="622" spans="1:33" ht="37.5" customHeight="1" x14ac:dyDescent="0.25">
      <c r="A622" s="465">
        <v>30</v>
      </c>
      <c r="B622" s="517" t="str">
        <f>IFERROR(VLOOKUP(A622,'Coverage Indicators - Section D'!$A$10:$Y$42,25,FALSE),"")</f>
        <v/>
      </c>
      <c r="C622" s="518" t="str">
        <f t="array" ref="C622">IFERROR(IF(INDEX('Disaggregation Records'!$E$95:$E$183,MATCH(RIGHT(Z622,255),RIGHT('Disaggregation Records'!$D$95:$D$183,255),0))=0,"",INDEX('Disaggregation Records'!$E$95:$E$183,MATCH(RIGHT(Z622,255),RIGHT('Disaggregation Records'!$D$95:$D$183,255),0))),"")</f>
        <v/>
      </c>
      <c r="D622" s="518" t="str">
        <f t="array" ref="D622">IFERROR(IF(INDEX('Disaggregation Records'!$F$95:$F$183,MATCH(RIGHT(Z622,255),RIGHT('Disaggregation Records'!$D$95:$D$183,255),0))=0,"",INDEX('Disaggregation Records'!$F$95:$F$183,MATCH(RIGHT(Z622,255),RIGHT('Disaggregation Records'!$D$95:$D$183,255),0))),"")</f>
        <v/>
      </c>
      <c r="E622" s="524" t="str">
        <f t="array" ref="E622">IFERROR(IF(INDEX('Disaggregation Data'!$K$315:$K$616,MATCH(RIGHT(X622,255),RIGHT('Disaggregation Data'!$J$315:$J$616,255),0))=0,"",INDEX('Disaggregation Data'!$K$315:$K$616,MATCH(RIGHT(X622,255),RIGHT('Disaggregation Data'!J$315:$J$616,255),0))),"")</f>
        <v/>
      </c>
      <c r="F622" s="525" t="str">
        <f t="array" ref="F622">IFERROR(IF(INDEX('Disaggregation Data'!$L$315:$L$616,MATCH(RIGHT(X622,255),RIGHT('Disaggregation Data'!$J$315:$J$616,255),0))=0,"",INDEX('Disaggregation Data'!$L$315:$L$616,MATCH(RIGHT(X622,255),RIGHT('Disaggregation Data'!J$315:$J$616,255),0))),"")</f>
        <v/>
      </c>
      <c r="G622" s="526" t="str">
        <f t="array" ref="G622">IFERROR(IF(INDEX('Disaggregation Data'!$M$315:$M$616,MATCH(RIGHT(X622,255),RIGHT('Disaggregation Data'!$J$315:$J$616,255),0))=0,(E622/F622)*100,INDEX('Disaggregation Data'!$M$315:$M$616,MATCH(RIGHT(X622,255),RIGHT('Disaggregation Data'!J$315:$J$616,255),0))),"")</f>
        <v/>
      </c>
      <c r="H622" s="425" t="str">
        <f t="array" ref="H622">IFERROR(IF(INDEX('Disaggregation Data'!$N$315:$N$616,MATCH(RIGHT(X622,255),RIGHT('Disaggregation Data'!$J$315:$J$616,255),0))=0,"",INDEX('Disaggregation Data'!$N$315:$N$616,MATCH(RIGHT(X622,255),RIGHT('Disaggregation Data'!J$315:$J$616,255),0))),"")</f>
        <v/>
      </c>
      <c r="I622" s="527"/>
      <c r="J622" s="527"/>
      <c r="K622" s="527"/>
      <c r="L622" s="527"/>
      <c r="M622" s="527"/>
      <c r="N622" s="527"/>
      <c r="O622" s="527"/>
      <c r="P622" s="527"/>
      <c r="Q622" s="527"/>
      <c r="R622" s="527"/>
      <c r="S622" s="527"/>
      <c r="T622" s="527"/>
      <c r="U622" s="425" t="str">
        <f t="array" ref="U622">IFERROR(IF(INDEX('Disaggregation Data'!$O$315:$O$616,MATCH(RIGHT(X622,255),RIGHT('Disaggregation Data'!$J$315:$J$616,255),0))=0,"",INDEX('Disaggregation Data'!$O$315:$O$616,MATCH(RIGHT(X622,255),RIGHT('Disaggregation Data'!J$315:$J$616,255),0))),"")</f>
        <v/>
      </c>
      <c r="V622" s="459" t="str">
        <f t="array" ref="V622">IFERROR(IF(INDEX('Disaggregation Data'!$P$315:$P$616,MATCH(RIGHT(X622,255),RIGHT('Disaggregation Data'!$J$315:$J$616,255),0))=0,"",INDEX('Disaggregation Data'!$P$315:$P$616,MATCH(RIGHT(X622,255),RIGHT('Disaggregation Data'!J$315:$J$616,255),0))),"")</f>
        <v/>
      </c>
      <c r="W622" s="521"/>
      <c r="X622" s="521" t="str">
        <f t="shared" si="40"/>
        <v/>
      </c>
      <c r="Y622" s="521">
        <f t="shared" si="41"/>
        <v>255</v>
      </c>
      <c r="Z622" s="521" t="str">
        <f t="shared" si="42"/>
        <v/>
      </c>
      <c r="AA622" s="521" t="b">
        <f t="shared" si="43"/>
        <v>0</v>
      </c>
      <c r="AB622" s="521" t="s">
        <v>2138</v>
      </c>
      <c r="AC622" s="521" t="str">
        <f t="array" ref="AC622">IFERROR(IF(INDEX('Disaggregation Records'!$G$95:$G$183,MATCH(RIGHT(Z622,255),RIGHT('Disaggregation Records'!$D$95:$D$183,255),0))=0,"",INDEX('Disaggregation Records'!$G$95:$G$183,MATCH(RIGHT(Z622,255),RIGHT('Disaggregation Records'!$D$95:$D$183,255),0))),"")</f>
        <v/>
      </c>
      <c r="AD622" s="521" t="s">
        <v>802</v>
      </c>
      <c r="AE622" s="184"/>
      <c r="AF622" s="523"/>
      <c r="AG622" s="523"/>
    </row>
    <row r="623" spans="1:33" ht="37.5" customHeight="1" x14ac:dyDescent="0.25">
      <c r="A623" s="465">
        <v>30</v>
      </c>
      <c r="B623" s="517" t="str">
        <f>IFERROR(VLOOKUP(A623,'Coverage Indicators - Section D'!$A$10:$Y$42,25,FALSE),"")</f>
        <v/>
      </c>
      <c r="C623" s="518" t="str">
        <f t="array" ref="C623">IFERROR(IF(INDEX('Disaggregation Records'!$E$95:$E$183,MATCH(RIGHT(Z623,255),RIGHT('Disaggregation Records'!$D$95:$D$183,255),0))=0,"",INDEX('Disaggregation Records'!$E$95:$E$183,MATCH(RIGHT(Z623,255),RIGHT('Disaggregation Records'!$D$95:$D$183,255),0))),"")</f>
        <v/>
      </c>
      <c r="D623" s="518" t="str">
        <f t="array" ref="D623">IFERROR(IF(INDEX('Disaggregation Records'!$F$95:$F$183,MATCH(RIGHT(Z623,255),RIGHT('Disaggregation Records'!$D$95:$D$183,255),0))=0,"",INDEX('Disaggregation Records'!$F$95:$F$183,MATCH(RIGHT(Z623,255),RIGHT('Disaggregation Records'!$D$95:$D$183,255),0))),"")</f>
        <v/>
      </c>
      <c r="E623" s="524" t="str">
        <f t="array" ref="E623">IFERROR(IF(INDEX('Disaggregation Data'!$K$315:$K$616,MATCH(RIGHT(X623,255),RIGHT('Disaggregation Data'!$J$315:$J$616,255),0))=0,"",INDEX('Disaggregation Data'!$K$315:$K$616,MATCH(RIGHT(X623,255),RIGHT('Disaggregation Data'!J$315:$J$616,255),0))),"")</f>
        <v/>
      </c>
      <c r="F623" s="525" t="str">
        <f t="array" ref="F623">IFERROR(IF(INDEX('Disaggregation Data'!$L$315:$L$616,MATCH(RIGHT(X623,255),RIGHT('Disaggregation Data'!$J$315:$J$616,255),0))=0,"",INDEX('Disaggregation Data'!$L$315:$L$616,MATCH(RIGHT(X623,255),RIGHT('Disaggregation Data'!J$315:$J$616,255),0))),"")</f>
        <v/>
      </c>
      <c r="G623" s="526" t="str">
        <f t="array" ref="G623">IFERROR(IF(INDEX('Disaggregation Data'!$M$315:$M$616,MATCH(RIGHT(X623,255),RIGHT('Disaggregation Data'!$J$315:$J$616,255),0))=0,(E623/F623)*100,INDEX('Disaggregation Data'!$M$315:$M$616,MATCH(RIGHT(X623,255),RIGHT('Disaggregation Data'!J$315:$J$616,255),0))),"")</f>
        <v/>
      </c>
      <c r="H623" s="425" t="str">
        <f t="array" ref="H623">IFERROR(IF(INDEX('Disaggregation Data'!$N$315:$N$616,MATCH(RIGHT(X623,255),RIGHT('Disaggregation Data'!$J$315:$J$616,255),0))=0,"",INDEX('Disaggregation Data'!$N$315:$N$616,MATCH(RIGHT(X623,255),RIGHT('Disaggregation Data'!J$315:$J$616,255),0))),"")</f>
        <v/>
      </c>
      <c r="I623" s="527"/>
      <c r="J623" s="527"/>
      <c r="K623" s="527"/>
      <c r="L623" s="527"/>
      <c r="M623" s="527"/>
      <c r="N623" s="527"/>
      <c r="O623" s="527"/>
      <c r="P623" s="527"/>
      <c r="Q623" s="527"/>
      <c r="R623" s="527"/>
      <c r="S623" s="527"/>
      <c r="T623" s="527"/>
      <c r="U623" s="425" t="str">
        <f t="array" ref="U623">IFERROR(IF(INDEX('Disaggregation Data'!$O$315:$O$616,MATCH(RIGHT(X623,255),RIGHT('Disaggregation Data'!$J$315:$J$616,255),0))=0,"",INDEX('Disaggregation Data'!$O$315:$O$616,MATCH(RIGHT(X623,255),RIGHT('Disaggregation Data'!J$315:$J$616,255),0))),"")</f>
        <v/>
      </c>
      <c r="V623" s="459" t="str">
        <f t="array" ref="V623">IFERROR(IF(INDEX('Disaggregation Data'!$P$315:$P$616,MATCH(RIGHT(X623,255),RIGHT('Disaggregation Data'!$J$315:$J$616,255),0))=0,"",INDEX('Disaggregation Data'!$P$315:$P$616,MATCH(RIGHT(X623,255),RIGHT('Disaggregation Data'!J$315:$J$616,255),0))),"")</f>
        <v/>
      </c>
      <c r="W623" s="521"/>
      <c r="X623" s="521" t="str">
        <f t="shared" si="40"/>
        <v/>
      </c>
      <c r="Y623" s="521">
        <f t="shared" si="41"/>
        <v>256</v>
      </c>
      <c r="Z623" s="521" t="str">
        <f t="shared" si="42"/>
        <v/>
      </c>
      <c r="AA623" s="521" t="b">
        <f t="shared" si="43"/>
        <v>0</v>
      </c>
      <c r="AB623" s="521" t="s">
        <v>2139</v>
      </c>
      <c r="AC623" s="521" t="str">
        <f t="array" ref="AC623">IFERROR(IF(INDEX('Disaggregation Records'!$G$95:$G$183,MATCH(RIGHT(Z623,255),RIGHT('Disaggregation Records'!$D$95:$D$183,255),0))=0,"",INDEX('Disaggregation Records'!$G$95:$G$183,MATCH(RIGHT(Z623,255),RIGHT('Disaggregation Records'!$D$95:$D$183,255),0))),"")</f>
        <v/>
      </c>
      <c r="AD623" s="521" t="s">
        <v>802</v>
      </c>
      <c r="AE623" s="184"/>
      <c r="AF623" s="523"/>
      <c r="AG623" s="523"/>
    </row>
    <row r="624" spans="1:33" ht="37.5" customHeight="1" x14ac:dyDescent="0.25">
      <c r="A624" s="465">
        <v>30</v>
      </c>
      <c r="B624" s="517" t="str">
        <f>IFERROR(VLOOKUP(A624,'Coverage Indicators - Section D'!$A$10:$Y$42,25,FALSE),"")</f>
        <v/>
      </c>
      <c r="C624" s="518" t="str">
        <f t="array" ref="C624">IFERROR(IF(INDEX('Disaggregation Records'!$E$95:$E$183,MATCH(RIGHT(Z624,255),RIGHT('Disaggregation Records'!$D$95:$D$183,255),0))=0,"",INDEX('Disaggregation Records'!$E$95:$E$183,MATCH(RIGHT(Z624,255),RIGHT('Disaggregation Records'!$D$95:$D$183,255),0))),"")</f>
        <v/>
      </c>
      <c r="D624" s="518" t="str">
        <f t="array" ref="D624">IFERROR(IF(INDEX('Disaggregation Records'!$F$95:$F$183,MATCH(RIGHT(Z624,255),RIGHT('Disaggregation Records'!$D$95:$D$183,255),0))=0,"",INDEX('Disaggregation Records'!$F$95:$F$183,MATCH(RIGHT(Z624,255),RIGHT('Disaggregation Records'!$D$95:$D$183,255),0))),"")</f>
        <v/>
      </c>
      <c r="E624" s="524" t="str">
        <f t="array" ref="E624">IFERROR(IF(INDEX('Disaggregation Data'!$K$315:$K$616,MATCH(RIGHT(X624,255),RIGHT('Disaggregation Data'!$J$315:$J$616,255),0))=0,"",INDEX('Disaggregation Data'!$K$315:$K$616,MATCH(RIGHT(X624,255),RIGHT('Disaggregation Data'!J$315:$J$616,255),0))),"")</f>
        <v/>
      </c>
      <c r="F624" s="525" t="str">
        <f t="array" ref="F624">IFERROR(IF(INDEX('Disaggregation Data'!$L$315:$L$616,MATCH(RIGHT(X624,255),RIGHT('Disaggregation Data'!$J$315:$J$616,255),0))=0,"",INDEX('Disaggregation Data'!$L$315:$L$616,MATCH(RIGHT(X624,255),RIGHT('Disaggregation Data'!J$315:$J$616,255),0))),"")</f>
        <v/>
      </c>
      <c r="G624" s="526" t="str">
        <f t="array" ref="G624">IFERROR(IF(INDEX('Disaggregation Data'!$M$315:$M$616,MATCH(RIGHT(X624,255),RIGHT('Disaggregation Data'!$J$315:$J$616,255),0))=0,(E624/F624)*100,INDEX('Disaggregation Data'!$M$315:$M$616,MATCH(RIGHT(X624,255),RIGHT('Disaggregation Data'!J$315:$J$616,255),0))),"")</f>
        <v/>
      </c>
      <c r="H624" s="425" t="str">
        <f t="array" ref="H624">IFERROR(IF(INDEX('Disaggregation Data'!$N$315:$N$616,MATCH(RIGHT(X624,255),RIGHT('Disaggregation Data'!$J$315:$J$616,255),0))=0,"",INDEX('Disaggregation Data'!$N$315:$N$616,MATCH(RIGHT(X624,255),RIGHT('Disaggregation Data'!J$315:$J$616,255),0))),"")</f>
        <v/>
      </c>
      <c r="I624" s="527"/>
      <c r="J624" s="527"/>
      <c r="K624" s="527"/>
      <c r="L624" s="527"/>
      <c r="M624" s="527"/>
      <c r="N624" s="527"/>
      <c r="O624" s="527"/>
      <c r="P624" s="527"/>
      <c r="Q624" s="527"/>
      <c r="R624" s="527"/>
      <c r="S624" s="527"/>
      <c r="T624" s="527"/>
      <c r="U624" s="425" t="str">
        <f t="array" ref="U624">IFERROR(IF(INDEX('Disaggregation Data'!$O$315:$O$616,MATCH(RIGHT(X624,255),RIGHT('Disaggregation Data'!$J$315:$J$616,255),0))=0,"",INDEX('Disaggregation Data'!$O$315:$O$616,MATCH(RIGHT(X624,255),RIGHT('Disaggregation Data'!J$315:$J$616,255),0))),"")</f>
        <v/>
      </c>
      <c r="V624" s="459" t="str">
        <f t="array" ref="V624">IFERROR(IF(INDEX('Disaggregation Data'!$P$315:$P$616,MATCH(RIGHT(X624,255),RIGHT('Disaggregation Data'!$J$315:$J$616,255),0))=0,"",INDEX('Disaggregation Data'!$P$315:$P$616,MATCH(RIGHT(X624,255),RIGHT('Disaggregation Data'!J$315:$J$616,255),0))),"")</f>
        <v/>
      </c>
      <c r="W624" s="521"/>
      <c r="X624" s="521" t="str">
        <f t="shared" si="40"/>
        <v/>
      </c>
      <c r="Y624" s="521">
        <f t="shared" si="41"/>
        <v>257</v>
      </c>
      <c r="Z624" s="521" t="str">
        <f t="shared" si="42"/>
        <v/>
      </c>
      <c r="AA624" s="521" t="b">
        <f t="shared" si="43"/>
        <v>0</v>
      </c>
      <c r="AB624" s="521" t="s">
        <v>2140</v>
      </c>
      <c r="AC624" s="521" t="str">
        <f t="array" ref="AC624">IFERROR(IF(INDEX('Disaggregation Records'!$G$95:$G$183,MATCH(RIGHT(Z624,255),RIGHT('Disaggregation Records'!$D$95:$D$183,255),0))=0,"",INDEX('Disaggregation Records'!$G$95:$G$183,MATCH(RIGHT(Z624,255),RIGHT('Disaggregation Records'!$D$95:$D$183,255),0))),"")</f>
        <v/>
      </c>
      <c r="AD624" s="521" t="s">
        <v>802</v>
      </c>
      <c r="AE624" s="184"/>
      <c r="AF624" s="523"/>
      <c r="AG624" s="523"/>
    </row>
    <row r="625" spans="1:33" ht="37.5" customHeight="1" x14ac:dyDescent="0.25">
      <c r="A625" s="465">
        <v>30</v>
      </c>
      <c r="B625" s="517" t="str">
        <f>IFERROR(VLOOKUP(A625,'Coverage Indicators - Section D'!$A$10:$Y$42,25,FALSE),"")</f>
        <v/>
      </c>
      <c r="C625" s="518" t="str">
        <f t="array" ref="C625">IFERROR(IF(INDEX('Disaggregation Records'!$E$95:$E$183,MATCH(RIGHT(Z625,255),RIGHT('Disaggregation Records'!$D$95:$D$183,255),0))=0,"",INDEX('Disaggregation Records'!$E$95:$E$183,MATCH(RIGHT(Z625,255),RIGHT('Disaggregation Records'!$D$95:$D$183,255),0))),"")</f>
        <v/>
      </c>
      <c r="D625" s="518" t="str">
        <f t="array" ref="D625">IFERROR(IF(INDEX('Disaggregation Records'!$F$95:$F$183,MATCH(RIGHT(Z625,255),RIGHT('Disaggregation Records'!$D$95:$D$183,255),0))=0,"",INDEX('Disaggregation Records'!$F$95:$F$183,MATCH(RIGHT(Z625,255),RIGHT('Disaggregation Records'!$D$95:$D$183,255),0))),"")</f>
        <v/>
      </c>
      <c r="E625" s="524" t="str">
        <f t="array" ref="E625">IFERROR(IF(INDEX('Disaggregation Data'!$K$315:$K$616,MATCH(RIGHT(X625,255),RIGHT('Disaggregation Data'!$J$315:$J$616,255),0))=0,"",INDEX('Disaggregation Data'!$K$315:$K$616,MATCH(RIGHT(X625,255),RIGHT('Disaggregation Data'!J$315:$J$616,255),0))),"")</f>
        <v/>
      </c>
      <c r="F625" s="525" t="str">
        <f t="array" ref="F625">IFERROR(IF(INDEX('Disaggregation Data'!$L$315:$L$616,MATCH(RIGHT(X625,255),RIGHT('Disaggregation Data'!$J$315:$J$616,255),0))=0,"",INDEX('Disaggregation Data'!$L$315:$L$616,MATCH(RIGHT(X625,255),RIGHT('Disaggregation Data'!J$315:$J$616,255),0))),"")</f>
        <v/>
      </c>
      <c r="G625" s="526" t="str">
        <f t="array" ref="G625">IFERROR(IF(INDEX('Disaggregation Data'!$M$315:$M$616,MATCH(RIGHT(X625,255),RIGHT('Disaggregation Data'!$J$315:$J$616,255),0))=0,(E625/F625)*100,INDEX('Disaggregation Data'!$M$315:$M$616,MATCH(RIGHT(X625,255),RIGHT('Disaggregation Data'!J$315:$J$616,255),0))),"")</f>
        <v/>
      </c>
      <c r="H625" s="425" t="str">
        <f t="array" ref="H625">IFERROR(IF(INDEX('Disaggregation Data'!$N$315:$N$616,MATCH(RIGHT(X625,255),RIGHT('Disaggregation Data'!$J$315:$J$616,255),0))=0,"",INDEX('Disaggregation Data'!$N$315:$N$616,MATCH(RIGHT(X625,255),RIGHT('Disaggregation Data'!J$315:$J$616,255),0))),"")</f>
        <v/>
      </c>
      <c r="I625" s="527"/>
      <c r="J625" s="527"/>
      <c r="K625" s="527"/>
      <c r="L625" s="527"/>
      <c r="M625" s="527"/>
      <c r="N625" s="527"/>
      <c r="O625" s="527"/>
      <c r="P625" s="527"/>
      <c r="Q625" s="527"/>
      <c r="R625" s="527"/>
      <c r="S625" s="527"/>
      <c r="T625" s="527"/>
      <c r="U625" s="425" t="str">
        <f t="array" ref="U625">IFERROR(IF(INDEX('Disaggregation Data'!$O$315:$O$616,MATCH(RIGHT(X625,255),RIGHT('Disaggregation Data'!$J$315:$J$616,255),0))=0,"",INDEX('Disaggregation Data'!$O$315:$O$616,MATCH(RIGHT(X625,255),RIGHT('Disaggregation Data'!J$315:$J$616,255),0))),"")</f>
        <v/>
      </c>
      <c r="V625" s="459" t="str">
        <f t="array" ref="V625">IFERROR(IF(INDEX('Disaggregation Data'!$P$315:$P$616,MATCH(RIGHT(X625,255),RIGHT('Disaggregation Data'!$J$315:$J$616,255),0))=0,"",INDEX('Disaggregation Data'!$P$315:$P$616,MATCH(RIGHT(X625,255),RIGHT('Disaggregation Data'!J$315:$J$616,255),0))),"")</f>
        <v/>
      </c>
      <c r="W625" s="521"/>
      <c r="X625" s="521" t="str">
        <f t="shared" si="40"/>
        <v/>
      </c>
      <c r="Y625" s="521">
        <f t="shared" si="41"/>
        <v>258</v>
      </c>
      <c r="Z625" s="521" t="str">
        <f t="shared" si="42"/>
        <v/>
      </c>
      <c r="AA625" s="521" t="b">
        <f t="shared" si="43"/>
        <v>0</v>
      </c>
      <c r="AB625" s="521" t="s">
        <v>2141</v>
      </c>
      <c r="AC625" s="521" t="str">
        <f t="array" ref="AC625">IFERROR(IF(INDEX('Disaggregation Records'!$G$95:$G$183,MATCH(RIGHT(Z625,255),RIGHT('Disaggregation Records'!$D$95:$D$183,255),0))=0,"",INDEX('Disaggregation Records'!$G$95:$G$183,MATCH(RIGHT(Z625,255),RIGHT('Disaggregation Records'!$D$95:$D$183,255),0))),"")</f>
        <v/>
      </c>
      <c r="AD625" s="521" t="s">
        <v>802</v>
      </c>
      <c r="AE625" s="184"/>
      <c r="AF625" s="523"/>
      <c r="AG625" s="523"/>
    </row>
    <row r="626" spans="1:33" ht="37.5" customHeight="1" x14ac:dyDescent="0.25">
      <c r="A626" s="465">
        <v>30</v>
      </c>
      <c r="B626" s="517" t="str">
        <f>IFERROR(VLOOKUP(A626,'Coverage Indicators - Section D'!$A$10:$Y$42,25,FALSE),"")</f>
        <v/>
      </c>
      <c r="C626" s="518" t="str">
        <f t="array" ref="C626">IFERROR(IF(INDEX('Disaggregation Records'!$E$95:$E$183,MATCH(RIGHT(Z626,255),RIGHT('Disaggregation Records'!$D$95:$D$183,255),0))=0,"",INDEX('Disaggregation Records'!$E$95:$E$183,MATCH(RIGHT(Z626,255),RIGHT('Disaggregation Records'!$D$95:$D$183,255),0))),"")</f>
        <v/>
      </c>
      <c r="D626" s="518" t="str">
        <f t="array" ref="D626">IFERROR(IF(INDEX('Disaggregation Records'!$F$95:$F$183,MATCH(RIGHT(Z626,255),RIGHT('Disaggregation Records'!$D$95:$D$183,255),0))=0,"",INDEX('Disaggregation Records'!$F$95:$F$183,MATCH(RIGHT(Z626,255),RIGHT('Disaggregation Records'!$D$95:$D$183,255),0))),"")</f>
        <v/>
      </c>
      <c r="E626" s="524" t="str">
        <f t="array" ref="E626">IFERROR(IF(INDEX('Disaggregation Data'!$K$315:$K$616,MATCH(RIGHT(X626,255),RIGHT('Disaggregation Data'!$J$315:$J$616,255),0))=0,"",INDEX('Disaggregation Data'!$K$315:$K$616,MATCH(RIGHT(X626,255),RIGHT('Disaggregation Data'!J$315:$J$616,255),0))),"")</f>
        <v/>
      </c>
      <c r="F626" s="525" t="str">
        <f t="array" ref="F626">IFERROR(IF(INDEX('Disaggregation Data'!$L$315:$L$616,MATCH(RIGHT(X626,255),RIGHT('Disaggregation Data'!$J$315:$J$616,255),0))=0,"",INDEX('Disaggregation Data'!$L$315:$L$616,MATCH(RIGHT(X626,255),RIGHT('Disaggregation Data'!J$315:$J$616,255),0))),"")</f>
        <v/>
      </c>
      <c r="G626" s="526" t="str">
        <f t="array" ref="G626">IFERROR(IF(INDEX('Disaggregation Data'!$M$315:$M$616,MATCH(RIGHT(X626,255),RIGHT('Disaggregation Data'!$J$315:$J$616,255),0))=0,(E626/F626)*100,INDEX('Disaggregation Data'!$M$315:$M$616,MATCH(RIGHT(X626,255),RIGHT('Disaggregation Data'!J$315:$J$616,255),0))),"")</f>
        <v/>
      </c>
      <c r="H626" s="425" t="str">
        <f t="array" ref="H626">IFERROR(IF(INDEX('Disaggregation Data'!$N$315:$N$616,MATCH(RIGHT(X626,255),RIGHT('Disaggregation Data'!$J$315:$J$616,255),0))=0,"",INDEX('Disaggregation Data'!$N$315:$N$616,MATCH(RIGHT(X626,255),RIGHT('Disaggregation Data'!J$315:$J$616,255),0))),"")</f>
        <v/>
      </c>
      <c r="I626" s="527"/>
      <c r="J626" s="527"/>
      <c r="K626" s="527"/>
      <c r="L626" s="527"/>
      <c r="M626" s="527"/>
      <c r="N626" s="527"/>
      <c r="O626" s="527"/>
      <c r="P626" s="527"/>
      <c r="Q626" s="527"/>
      <c r="R626" s="527"/>
      <c r="S626" s="527"/>
      <c r="T626" s="527"/>
      <c r="U626" s="425" t="str">
        <f t="array" ref="U626">IFERROR(IF(INDEX('Disaggregation Data'!$O$315:$O$616,MATCH(RIGHT(X626,255),RIGHT('Disaggregation Data'!$J$315:$J$616,255),0))=0,"",INDEX('Disaggregation Data'!$O$315:$O$616,MATCH(RIGHT(X626,255),RIGHT('Disaggregation Data'!J$315:$J$616,255),0))),"")</f>
        <v/>
      </c>
      <c r="V626" s="459" t="str">
        <f t="array" ref="V626">IFERROR(IF(INDEX('Disaggregation Data'!$P$315:$P$616,MATCH(RIGHT(X626,255),RIGHT('Disaggregation Data'!$J$315:$J$616,255),0))=0,"",INDEX('Disaggregation Data'!$P$315:$P$616,MATCH(RIGHT(X626,255),RIGHT('Disaggregation Data'!J$315:$J$616,255),0))),"")</f>
        <v/>
      </c>
      <c r="W626" s="521"/>
      <c r="X626" s="521" t="str">
        <f t="shared" si="40"/>
        <v/>
      </c>
      <c r="Y626" s="521">
        <f t="shared" si="41"/>
        <v>259</v>
      </c>
      <c r="Z626" s="521" t="str">
        <f t="shared" si="42"/>
        <v/>
      </c>
      <c r="AA626" s="521" t="b">
        <f t="shared" si="43"/>
        <v>0</v>
      </c>
      <c r="AB626" s="521" t="s">
        <v>2142</v>
      </c>
      <c r="AC626" s="521" t="str">
        <f t="array" ref="AC626">IFERROR(IF(INDEX('Disaggregation Records'!$G$95:$G$183,MATCH(RIGHT(Z626,255),RIGHT('Disaggregation Records'!$D$95:$D$183,255),0))=0,"",INDEX('Disaggregation Records'!$G$95:$G$183,MATCH(RIGHT(Z626,255),RIGHT('Disaggregation Records'!$D$95:$D$183,255),0))),"")</f>
        <v/>
      </c>
      <c r="AD626" s="521" t="s">
        <v>802</v>
      </c>
      <c r="AE626" s="184"/>
      <c r="AF626" s="523"/>
      <c r="AG626" s="523"/>
    </row>
    <row r="627" spans="1:33" ht="2.85" customHeight="1" thickBot="1" x14ac:dyDescent="0.3">
      <c r="A627" s="341"/>
      <c r="B627" s="342"/>
      <c r="C627" s="342"/>
      <c r="D627" s="342"/>
      <c r="E627" s="342"/>
      <c r="F627" s="342"/>
      <c r="G627" s="342"/>
      <c r="H627" s="342"/>
      <c r="I627" s="342"/>
      <c r="J627" s="342"/>
      <c r="K627" s="342"/>
      <c r="L627" s="342"/>
      <c r="M627" s="342"/>
      <c r="N627" s="342"/>
      <c r="O627" s="342"/>
      <c r="P627" s="342"/>
      <c r="Q627" s="342"/>
      <c r="R627" s="353"/>
      <c r="S627" s="353"/>
      <c r="T627" s="353"/>
      <c r="U627" s="353"/>
      <c r="V627" s="353"/>
      <c r="W627" s="353"/>
      <c r="X627" s="353"/>
      <c r="Y627" s="353"/>
      <c r="Z627" s="353"/>
      <c r="AA627" s="353"/>
      <c r="AB627" s="353"/>
      <c r="AC627" s="353" t="s">
        <v>238</v>
      </c>
      <c r="AD627" s="353"/>
      <c r="AE627" s="14"/>
      <c r="AF627" s="351"/>
      <c r="AG627" s="351"/>
    </row>
    <row r="628" spans="1:33" ht="30" customHeight="1" x14ac:dyDescent="0.25">
      <c r="AF628" s="351"/>
      <c r="AG628" s="351"/>
    </row>
    <row r="629" spans="1:33" ht="30" customHeight="1" x14ac:dyDescent="0.25"/>
    <row r="630" spans="1:33" ht="30" customHeight="1" x14ac:dyDescent="0.25"/>
    <row r="631" spans="1:33" x14ac:dyDescent="0.25">
      <c r="A631" s="354" t="s">
        <v>130</v>
      </c>
    </row>
  </sheetData>
  <sheetProtection password="FB8C" sheet="1" objects="1" scenarios="1" formatCells="0" formatRows="0" sort="0" autoFilter="0"/>
  <mergeCells count="5">
    <mergeCell ref="A1:H2"/>
    <mergeCell ref="A6:H6"/>
    <mergeCell ref="A165:H165"/>
    <mergeCell ref="A324:Q324"/>
    <mergeCell ref="R324:U324"/>
  </mergeCells>
  <conditionalFormatting sqref="A8:D158">
    <cfRule type="expression" dxfId="72" priority="28">
      <formula>MOD($A8,2)=1</formula>
    </cfRule>
    <cfRule type="expression" dxfId="71" priority="29">
      <formula>MOD($A8,2)=0</formula>
    </cfRule>
  </conditionalFormatting>
  <conditionalFormatting sqref="A167:D317">
    <cfRule type="expression" dxfId="70" priority="26">
      <formula>MOD($A8,2)=1</formula>
    </cfRule>
    <cfRule type="expression" dxfId="69" priority="27">
      <formula>MOD($A167,2)=0</formula>
    </cfRule>
  </conditionalFormatting>
  <conditionalFormatting sqref="A326:D626">
    <cfRule type="expression" dxfId="68" priority="24">
      <formula>MOD($A326,2)=1</formula>
    </cfRule>
    <cfRule type="expression" dxfId="67" priority="25">
      <formula>MOD($A326,2)=0</formula>
    </cfRule>
  </conditionalFormatting>
  <conditionalFormatting sqref="J326:Q626 A8:H158 A167:H317 A326:H626">
    <cfRule type="expression" dxfId="66" priority="23">
      <formula>$C8=""</formula>
    </cfRule>
  </conditionalFormatting>
  <conditionalFormatting sqref="V326:V626">
    <cfRule type="expression" dxfId="65" priority="22">
      <formula>$C326=""</formula>
    </cfRule>
  </conditionalFormatting>
  <conditionalFormatting sqref="U326:U626">
    <cfRule type="expression" dxfId="64" priority="21">
      <formula>$C326=""</formula>
    </cfRule>
  </conditionalFormatting>
  <conditionalFormatting sqref="I326:I626">
    <cfRule type="expression" dxfId="63" priority="20">
      <formula>$C326=""</formula>
    </cfRule>
  </conditionalFormatting>
  <conditionalFormatting sqref="R326:S626">
    <cfRule type="expression" dxfId="62" priority="19">
      <formula>$C326=""</formula>
    </cfRule>
  </conditionalFormatting>
  <conditionalFormatting sqref="T326:T626">
    <cfRule type="expression" dxfId="61" priority="18">
      <formula>$C326=""</formula>
    </cfRule>
  </conditionalFormatting>
  <conditionalFormatting sqref="A8:H16 U8:V16 A167:H175 U167:V175">
    <cfRule type="expression" dxfId="60" priority="17">
      <formula>$O8:$O159="[Record ID]"</formula>
    </cfRule>
  </conditionalFormatting>
  <conditionalFormatting sqref="A326:V626">
    <cfRule type="expression" dxfId="59" priority="15">
      <formula>$AB326:$AB627="[Record ID]"</formula>
    </cfRule>
  </conditionalFormatting>
  <conditionalFormatting sqref="U8:U158">
    <cfRule type="expression" dxfId="58" priority="14">
      <formula>$C8=""</formula>
    </cfRule>
  </conditionalFormatting>
  <conditionalFormatting sqref="V8:V158">
    <cfRule type="expression" dxfId="57" priority="12">
      <formula>$C8=""</formula>
    </cfRule>
  </conditionalFormatting>
  <conditionalFormatting sqref="U167:U317">
    <cfRule type="expression" dxfId="56" priority="10">
      <formula>$C167=""</formula>
    </cfRule>
  </conditionalFormatting>
  <conditionalFormatting sqref="V167:V317">
    <cfRule type="expression" dxfId="55" priority="8">
      <formula>$C167=""</formula>
    </cfRule>
  </conditionalFormatting>
  <conditionalFormatting sqref="AF326:AG626">
    <cfRule type="expression" dxfId="54" priority="2">
      <formula>$C326=""</formula>
    </cfRule>
  </conditionalFormatting>
  <conditionalFormatting sqref="AF326:AG626">
    <cfRule type="expression" dxfId="53" priority="1">
      <formula>$AB326:$AB627="[Record ID]"</formula>
    </cfRule>
  </conditionalFormatting>
  <conditionalFormatting sqref="A17:H25 U17:V25">
    <cfRule type="expression" dxfId="52" priority="52">
      <formula>$O17:$O318="[Record ID]"</formula>
    </cfRule>
  </conditionalFormatting>
  <conditionalFormatting sqref="A176:H317 U176:V317">
    <cfRule type="expression" dxfId="51" priority="54">
      <formula>$O176:$O627="[Record ID]"</formula>
    </cfRule>
  </conditionalFormatting>
  <conditionalFormatting sqref="A26:H158 U26:V158">
    <cfRule type="expression" dxfId="50" priority="60">
      <formula>$O26:$O627="[Record ID]"</formula>
    </cfRule>
  </conditionalFormatting>
  <dataValidations count="14">
    <dataValidation type="textLength" allowBlank="1" showInputMessage="1" showErrorMessage="1" errorTitle="Entered information is too long" error="Information entered here is limited to 20 characters. Please capture further details in Comments." sqref="E8:E158 E167:E317" xr:uid="{00000000-0002-0000-0500-000000000000}">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7:G317 G8:G158 U326:U626" xr:uid="{00000000-0002-0000-0500-000001000000}">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xr:uid="{00000000-0002-0000-0500-000002000000}">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7:H317" xr:uid="{00000000-0002-0000-0500-000003000000}">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6:V626" xr:uid="{00000000-0002-0000-0500-000004000000}">
      <formula1>0</formula1>
      <formula2>32768</formula2>
    </dataValidation>
    <dataValidation allowBlank="1" showInputMessage="1" showErrorMessage="1" prompt="To ensure data consistency please ensure that all thousands are separated with a comma and all decimals are separated with a decimal. (e.g. 1,000,000.96)" sqref="E326:G626" xr:uid="{00000000-0002-0000-0500-000005000000}"/>
    <dataValidation type="decimal" allowBlank="1" showInputMessage="1" showErrorMessage="1" errorTitle="X-Author for Excel" error="Please enter a valid numeric value. Valid range for Impact Indicator Number is -1E+18 to 1E+18." promptTitle="X-Author for Excel" sqref="A8:A158" xr:uid="{8A89C4EE-2F98-4897-985E-7559144EBC5C}">
      <formula1>-1000000000000000000</formula1>
      <formula2>1000000000000000000</formula2>
    </dataValidation>
    <dataValidation type="list" allowBlank="1" showInputMessage="1" showErrorMessage="1" errorTitle="X-Author for Excel" error="Please select a value from the drop-down." promptTitle="X-Author for Excel" sqref="F8:F158" xr:uid="{4C3AA650-A5E4-4434-A455-80EC731DEDCC}">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158 I8:J158 O167:O317 I167:J317 AB326:AD626" xr:uid="{653ADD1A-65FE-4394-9388-8D303350D750}">
      <formula1>""</formula1>
    </dataValidation>
    <dataValidation type="list" allowBlank="1" showInputMessage="1" showErrorMessage="1" errorTitle="X-Author for Excel" error="Please select either TRUE or FALSE from the dropdown." promptTitle="X-Author for Excel" sqref="N8:N158 N167:N317 AA326:AA626" xr:uid="{CDBC50F3-B3C2-4505-AEC8-35FC99DBF566}">
      <formula1>"TRUE,FALSE"</formula1>
    </dataValidation>
    <dataValidation type="decimal" allowBlank="1" showInputMessage="1" showErrorMessage="1" errorTitle="X-Author for Excel" error="Please enter a valid numeric value. Valid range for Outcome Indicator Number is -1E+18 to 1E+18." promptTitle="X-Author for Excel" sqref="A167:A317" xr:uid="{DF0A50E9-EAAD-4C0D-8174-C3822246FE82}">
      <formula1>-1000000000000000000</formula1>
      <formula2>1000000000000000000</formula2>
    </dataValidation>
    <dataValidation type="list" allowBlank="1" showInputMessage="1" showErrorMessage="1" errorTitle="X-Author for Excel" error="Please select a value from the drop-down." promptTitle="X-Author for Excel" sqref="F167:F317" xr:uid="{F1AE76F3-BBB6-46EB-9239-1C2961DD074B}">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626" xr:uid="{8C9DBE6E-054F-43A2-90B7-EBACFB35ADCA}">
      <formula1>-1000000000000000000</formula1>
      <formula2>1000000000000000000</formula2>
    </dataValidation>
    <dataValidation type="list" allowBlank="1" showInputMessage="1" showErrorMessage="1" errorTitle="X-Author for Excel" error="Please select a value from the drop-down." promptTitle="X-Author for Excel" sqref="H326:H626" xr:uid="{4C752AD2-2DC0-4A08-BE7A-08C4CC821D10}">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xr:uid="{00000000-0004-0000-0500-000000000000}"/>
    <hyperlink ref="B4" location="_b9c6b527_c2c5_4200_bb21_b9257f2bb2c1" display="Impact " xr:uid="{00000000-0004-0000-0500-000001000000}"/>
    <hyperlink ref="C4" location="_a395564a_2e4f_42b7_9d4d_76ed548224d3" display="Outcome " xr:uid="{00000000-0004-0000-0500-000002000000}"/>
    <hyperlink ref="A631" location="' Disaggregation - Section E'!A4" display="' Disaggregation - Section E'!A4" xr:uid="{00000000-0004-0000-0500-000003000000}"/>
  </hyperlinks>
  <pageMargins left="0.7" right="0.7" top="0.75" bottom="0.75" header="0.3" footer="0.3"/>
  <pageSetup paperSize="8" scale="44" fitToHeight="0" orientation="landscape" r:id="rId1"/>
  <rowBreaks count="1" manualBreakCount="1">
    <brk id="325" max="32" man="1"/>
  </rowBreaks>
  <colBreaks count="1" manualBreakCount="1">
    <brk id="4" max="3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W580"/>
  <sheetViews>
    <sheetView showGridLines="0" zoomScale="55" zoomScaleNormal="55" workbookViewId="0">
      <selection activeCell="P96" sqref="P96"/>
    </sheetView>
  </sheetViews>
  <sheetFormatPr baseColWidth="10" defaultColWidth="8.625" defaultRowHeight="15.75" x14ac:dyDescent="0.25"/>
  <cols>
    <col min="1" max="1" width="12" style="6" customWidth="1"/>
    <col min="2" max="2" width="30.625" style="6" customWidth="1"/>
    <col min="3" max="3" width="25.625" style="6" customWidth="1"/>
    <col min="4" max="4" width="42.125" style="6" customWidth="1"/>
    <col min="5" max="5" width="48.625" style="6" customWidth="1"/>
    <col min="6" max="11" width="11.125" style="6" hidden="1" customWidth="1"/>
    <col min="12" max="13" width="17.125" style="6" hidden="1" customWidth="1"/>
    <col min="14" max="14" width="28.375" style="6" customWidth="1"/>
    <col min="15" max="15" width="51.625" style="6" customWidth="1"/>
    <col min="16" max="16" width="31" style="6" customWidth="1"/>
    <col min="17" max="17" width="13.625" style="6" hidden="1" customWidth="1"/>
    <col min="18" max="19" width="14.125" style="6" hidden="1" customWidth="1"/>
    <col min="20" max="21" width="22.125" style="6" hidden="1" customWidth="1"/>
    <col min="22" max="22" width="25.625" style="6" hidden="1" customWidth="1"/>
    <col min="23" max="27" width="26.625" style="6" hidden="1" customWidth="1"/>
    <col min="28" max="29" width="0.125" style="6" customWidth="1"/>
    <col min="30" max="38" width="8.625" style="6" customWidth="1"/>
    <col min="39" max="39" width="8.625" style="9" customWidth="1"/>
    <col min="40" max="40" width="17.625" style="9" customWidth="1"/>
    <col min="41" max="41" width="13.125" style="9" customWidth="1"/>
    <col min="42" max="42" width="18" style="9" customWidth="1"/>
    <col min="43" max="43" width="13.125" style="9" customWidth="1"/>
    <col min="44" max="44" width="8.625" style="9"/>
    <col min="45" max="49" width="8.625" style="4"/>
    <col min="50" max="16384" width="8.625" style="6"/>
  </cols>
  <sheetData>
    <row r="1" spans="1:29" ht="21.6" customHeight="1" x14ac:dyDescent="0.25">
      <c r="A1" s="583" t="s">
        <v>181</v>
      </c>
      <c r="B1" s="584"/>
      <c r="C1" s="584"/>
      <c r="D1" s="584"/>
      <c r="E1" s="584"/>
      <c r="F1" s="584"/>
      <c r="G1" s="584"/>
      <c r="H1" s="584"/>
      <c r="I1" s="584"/>
      <c r="J1" s="584"/>
      <c r="K1" s="584"/>
      <c r="L1" s="584"/>
      <c r="M1" s="584"/>
      <c r="N1" s="584"/>
      <c r="O1" s="585"/>
    </row>
    <row r="2" spans="1:29" ht="16.5" thickBot="1" x14ac:dyDescent="0.3">
      <c r="A2" s="586"/>
      <c r="B2" s="587"/>
      <c r="C2" s="587"/>
      <c r="D2" s="587"/>
      <c r="E2" s="587"/>
      <c r="F2" s="587"/>
      <c r="G2" s="587"/>
      <c r="H2" s="587"/>
      <c r="I2" s="587"/>
      <c r="J2" s="587"/>
      <c r="K2" s="587"/>
      <c r="L2" s="587"/>
      <c r="M2" s="587"/>
      <c r="N2" s="587"/>
      <c r="O2" s="588"/>
    </row>
    <row r="3" spans="1:29" ht="16.5" thickBot="1" x14ac:dyDescent="0.3"/>
    <row r="4" spans="1:29" ht="65.849999999999994" customHeight="1" thickBot="1" x14ac:dyDescent="0.3">
      <c r="A4" s="43" t="s">
        <v>37</v>
      </c>
      <c r="B4" s="44" t="s">
        <v>170</v>
      </c>
      <c r="C4" s="31" t="s">
        <v>171</v>
      </c>
    </row>
    <row r="5" spans="1:29" ht="16.5" thickBot="1" x14ac:dyDescent="0.3"/>
    <row r="6" spans="1:29" ht="45.75" customHeight="1" thickBot="1" x14ac:dyDescent="0.3">
      <c r="A6" s="561" t="s">
        <v>170</v>
      </c>
      <c r="B6" s="562"/>
      <c r="C6" s="562"/>
      <c r="D6" s="562"/>
      <c r="E6" s="562"/>
      <c r="F6" s="562"/>
      <c r="G6" s="562"/>
      <c r="H6" s="562"/>
      <c r="I6" s="562"/>
      <c r="J6" s="562"/>
      <c r="K6" s="562"/>
      <c r="L6" s="562"/>
      <c r="M6" s="562"/>
      <c r="N6" s="562"/>
      <c r="O6" s="562"/>
      <c r="P6" s="155"/>
      <c r="Q6" s="155"/>
      <c r="R6" s="155"/>
      <c r="S6" s="155"/>
      <c r="T6" s="155"/>
      <c r="U6" s="155"/>
      <c r="V6" s="155"/>
      <c r="W6" s="155"/>
      <c r="X6" s="155"/>
      <c r="Y6" s="155"/>
      <c r="Z6" s="155"/>
      <c r="AA6" s="155"/>
      <c r="AB6" s="155"/>
      <c r="AC6" s="157"/>
    </row>
    <row r="7" spans="1:29" ht="45.75" customHeight="1" x14ac:dyDescent="0.25">
      <c r="A7" s="412" t="s">
        <v>129</v>
      </c>
      <c r="B7" s="412" t="s">
        <v>1</v>
      </c>
      <c r="C7" s="412" t="s">
        <v>88</v>
      </c>
      <c r="D7" s="412" t="s">
        <v>89</v>
      </c>
      <c r="E7" s="412" t="s">
        <v>259</v>
      </c>
      <c r="F7" s="480" t="s">
        <v>261</v>
      </c>
      <c r="G7" s="414"/>
      <c r="H7" s="414"/>
      <c r="I7" s="414"/>
      <c r="J7" s="414"/>
      <c r="K7" s="414"/>
      <c r="L7" s="414"/>
      <c r="M7" s="412"/>
      <c r="N7" s="413" t="s">
        <v>11</v>
      </c>
      <c r="O7" s="413" t="s">
        <v>9</v>
      </c>
      <c r="P7" s="413" t="s">
        <v>285</v>
      </c>
      <c r="Q7" s="471"/>
      <c r="R7" s="471" t="s">
        <v>258</v>
      </c>
      <c r="S7" s="471" t="s">
        <v>60</v>
      </c>
      <c r="T7" s="471" t="s">
        <v>62</v>
      </c>
      <c r="U7" s="471" t="s">
        <v>98</v>
      </c>
      <c r="V7" s="494" t="s">
        <v>178</v>
      </c>
      <c r="W7" s="494" t="s">
        <v>193</v>
      </c>
      <c r="X7" s="494" t="s">
        <v>206</v>
      </c>
      <c r="Y7" s="494" t="s">
        <v>48</v>
      </c>
      <c r="Z7" s="494" t="s">
        <v>260</v>
      </c>
      <c r="AA7" s="181"/>
      <c r="AB7" s="147"/>
      <c r="AC7" s="50"/>
    </row>
    <row r="8" spans="1:29" ht="47.1" hidden="1" customHeight="1" x14ac:dyDescent="0.25">
      <c r="A8" s="396" t="s">
        <v>93</v>
      </c>
      <c r="B8" s="495" t="str">
        <f>IFERROR(IF(D8="","",VLOOKUP(W8,'Reference records(soft deleted)'!$B$40:$D$56,3,FALSE)),"")</f>
        <v/>
      </c>
      <c r="C8" s="495" t="str">
        <f>IFERROR(IF(D8="","",VLOOKUP(X8,'Reference records(soft deleted)'!$B$115:$D$189,3,FALSE)),"")</f>
        <v/>
      </c>
      <c r="D8" s="496" t="s">
        <v>90</v>
      </c>
      <c r="E8" s="497" t="str">
        <f>IF('Overview - Section A'!$AN$5="Funding Request",IF(F8="Funding Request Place Holder","",F8),"")</f>
        <v/>
      </c>
      <c r="F8" s="498" t="str">
        <f>IFERROR(IF(Z8="","",VLOOKUP(Z8,'Overview - Section A'!$P$30:$Q$31,2,FALSE)),"")</f>
        <v>[Account (Name)]</v>
      </c>
      <c r="G8" s="499"/>
      <c r="H8" s="499"/>
      <c r="I8" s="499"/>
      <c r="J8" s="499"/>
      <c r="K8" s="499"/>
      <c r="L8" s="499"/>
      <c r="M8" s="497"/>
      <c r="N8" s="500" t="str">
        <f>IFERROR(IF(Y8="","",Y8),"")</f>
        <v>[Country (Name)]</v>
      </c>
      <c r="O8" s="501" t="s">
        <v>91</v>
      </c>
      <c r="P8" s="502" t="s">
        <v>284</v>
      </c>
      <c r="Q8" s="472"/>
      <c r="R8" s="472" t="str">
        <f>IFERROR(IF('Overview - Section A'!$AN$5="Funding Request",VLOOKUP(E8,'Overview - Section A'!$M$30:$P$31,4,FALSE),IF(Z8="","",Z8)),"")</f>
        <v>[Record ID]</v>
      </c>
      <c r="S8" s="472" t="b">
        <f>IFERROR(IF(D8&lt;&gt;"",TRUE,FALSE),FALSE)</f>
        <v>1</v>
      </c>
      <c r="T8" s="472" t="s">
        <v>61</v>
      </c>
      <c r="U8" s="472" t="str">
        <f t="array" ref="U8">IFERROR(IF(OR(INDEX('Overview - Section A'!$AB$119:$AB$173,MATCH(LEFT(C8,255),LEFT('Overview - Section A'!$W$119:$W$173,255),0))=0,INDEX('Overview - Section A'!$AB$119:$AB$173,MATCH(LEFT(C8,255),LEFT('Overview - Section A'!$W$119:$W$173,255),0))="[Record ID]"),"",INDEX('Overview - Section A'!$AB$119:$AB$173,MATCH(LEFT(C8,255),LEFT('Overview - Section A'!$W$119:$W$173,255),0))),"")</f>
        <v/>
      </c>
      <c r="V8" s="503" t="str">
        <f>IFERROR(IF('Overview - Section A'!$AN$5="Funding Request",IF('Reference Records'!$B$157&lt;&gt;"",VLOOKUP(N8,'Reference Records'!$B$157:$C$158,2,FALSE),VLOOKUP(N8,'Reference Records'!$A$170:$C$216,3,FALSE)),VLOOKUP(N8,'Reference Records'!$A$219:$C$221,3,FALSE)),"")</f>
        <v>[Record ID]</v>
      </c>
      <c r="W8" s="504" t="s">
        <v>192</v>
      </c>
      <c r="X8" s="504" t="s">
        <v>194</v>
      </c>
      <c r="Y8" s="503" t="s">
        <v>198</v>
      </c>
      <c r="Z8" s="503" t="s">
        <v>61</v>
      </c>
      <c r="AA8" s="182"/>
      <c r="AB8" s="148"/>
      <c r="AC8" s="50"/>
    </row>
    <row r="9" spans="1:29" ht="100.15" customHeight="1" x14ac:dyDescent="0.25">
      <c r="A9" s="396">
        <v>1</v>
      </c>
      <c r="B9" s="495" t="s">
        <v>2554</v>
      </c>
      <c r="C9" s="495" t="s">
        <v>2845</v>
      </c>
      <c r="D9" s="496" t="s">
        <v>4058</v>
      </c>
      <c r="E9" s="497" t="str">
        <f>IF('Overview - Section A'!$AN$5="Funding Request",IF(F9="Funding Request Place Holder","",F9),"")</f>
        <v/>
      </c>
      <c r="F9" s="498" t="str">
        <f>IFERROR(IF(Z9="","",VLOOKUP(Z9,'Overview - Section A'!$P$30:$Q$31,2,FALSE)),"")</f>
        <v/>
      </c>
      <c r="G9" s="499"/>
      <c r="H9" s="499"/>
      <c r="I9" s="499"/>
      <c r="J9" s="499"/>
      <c r="K9" s="499"/>
      <c r="L9" s="499"/>
      <c r="M9" s="497"/>
      <c r="N9" s="500" t="s">
        <v>413</v>
      </c>
      <c r="O9" s="549" t="s">
        <v>4065</v>
      </c>
      <c r="P9" s="502"/>
      <c r="Q9" s="472"/>
      <c r="R9" s="472" t="str">
        <f>IFERROR(IF('Overview - Section A'!$AN$5="Funding Request",VLOOKUP(E9,'Overview - Section A'!$M$30:$P$31,4,FALSE),IF(Z9="","",Z9)),"")</f>
        <v/>
      </c>
      <c r="S9" s="472" t="b">
        <f t="shared" ref="S9:S72" si="0">IFERROR(IF(D9&lt;&gt;"",TRUE,FALSE),FALSE)</f>
        <v>1</v>
      </c>
      <c r="T9" s="472" t="s">
        <v>983</v>
      </c>
      <c r="U9" s="472" t="str">
        <f t="array" ref="U9">IFERROR(IF(OR(INDEX('Overview - Section A'!$AB$119:$AB$173,MATCH(LEFT(C9,255),LEFT('Overview - Section A'!$W$119:$W$173,255),0))=0,INDEX('Overview - Section A'!$AB$119:$AB$173,MATCH(LEFT(C9,255),LEFT('Overview - Section A'!$W$119:$W$173,255),0))="[Record ID]"),"",INDEX('Overview - Section A'!$AB$119:$AB$173,MATCH(LEFT(C9,255),LEFT('Overview - Section A'!$W$119:$W$173,255),0))),"")</f>
        <v>a1M1R0000072K1RUAU</v>
      </c>
      <c r="V9" s="503" t="str">
        <f>IFERROR(IF('Overview - Section A'!$AN$5="Funding Request",IF('Reference Records'!$B$157&lt;&gt;"",VLOOKUP(N9,'Reference Records'!$B$157:$C$158,2,FALSE),VLOOKUP(N9,'Reference Records'!$A$170:$C$216,3,FALSE)),VLOOKUP(N9,'Reference Records'!$A$219:$C$221,3,FALSE)),"")</f>
        <v>a1A360000013M3iEAE</v>
      </c>
      <c r="W9" s="504"/>
      <c r="X9" s="504"/>
      <c r="Y9" s="503"/>
      <c r="Z9" s="503"/>
      <c r="AA9" s="182"/>
      <c r="AB9" s="148"/>
      <c r="AC9" s="50"/>
    </row>
    <row r="10" spans="1:29" ht="47.1" customHeight="1" x14ac:dyDescent="0.25">
      <c r="A10" s="396">
        <v>2</v>
      </c>
      <c r="B10" s="495" t="str">
        <f>IFERROR(IF(D10="","",VLOOKUP(W10,'Reference records(soft deleted)'!$B$40:$D$56,3,FALSE)),"")</f>
        <v/>
      </c>
      <c r="C10" s="495" t="str">
        <f>IFERROR(IF(D10="","",VLOOKUP(X10,'Reference records(soft deleted)'!$B$115:$D$189,3,FALSE)),"")</f>
        <v/>
      </c>
      <c r="D10" s="496"/>
      <c r="E10" s="497" t="str">
        <f>IF('Overview - Section A'!$AN$5="Funding Request",IF(F10="Funding Request Place Holder","",F10),"")</f>
        <v/>
      </c>
      <c r="F10" s="498" t="str">
        <f>IFERROR(IF(Z10="","",VLOOKUP(Z10,'Overview - Section A'!$P$30:$Q$31,2,FALSE)),"")</f>
        <v/>
      </c>
      <c r="G10" s="499"/>
      <c r="H10" s="499"/>
      <c r="I10" s="499"/>
      <c r="J10" s="499"/>
      <c r="K10" s="499"/>
      <c r="L10" s="499"/>
      <c r="M10" s="497"/>
      <c r="N10" s="500" t="str">
        <f t="shared" ref="N10:N72" si="1">IFERROR(IF(Y10="","",Y10),"")</f>
        <v/>
      </c>
      <c r="O10" s="501"/>
      <c r="P10" s="502"/>
      <c r="Q10" s="472"/>
      <c r="R10" s="472" t="str">
        <f>IFERROR(IF('Overview - Section A'!$AN$5="Funding Request",VLOOKUP(E10,'Overview - Section A'!$M$30:$P$31,4,FALSE),IF(Z10="","",Z10)),"")</f>
        <v/>
      </c>
      <c r="S10" s="472" t="b">
        <f t="shared" si="0"/>
        <v>0</v>
      </c>
      <c r="T10" s="472" t="s">
        <v>984</v>
      </c>
      <c r="U10" s="472" t="str">
        <f t="array" ref="U10">IFERROR(IF(OR(INDEX('Overview - Section A'!$AB$119:$AB$173,MATCH(LEFT(C10,255),LEFT('Overview - Section A'!$W$119:$W$173,255),0))=0,INDEX('Overview - Section A'!$AB$119:$AB$173,MATCH(LEFT(C10,255),LEFT('Overview - Section A'!$W$119:$W$173,255),0))="[Record ID]"),"",INDEX('Overview - Section A'!$AB$119:$AB$173,MATCH(LEFT(C10,255),LEFT('Overview - Section A'!$W$119:$W$173,255),0))),"")</f>
        <v/>
      </c>
      <c r="V10" s="503" t="str">
        <f>IFERROR(IF('Overview - Section A'!$AN$5="Funding Request",IF('Reference Records'!$B$157&lt;&gt;"",VLOOKUP(N10,'Reference Records'!$B$157:$C$158,2,FALSE),VLOOKUP(N10,'Reference Records'!$A$170:$C$216,3,FALSE)),VLOOKUP(N10,'Reference Records'!$A$219:$C$221,3,FALSE)),"")</f>
        <v/>
      </c>
      <c r="W10" s="504"/>
      <c r="X10" s="504"/>
      <c r="Y10" s="503"/>
      <c r="Z10" s="503"/>
      <c r="AA10" s="182"/>
      <c r="AB10" s="148"/>
      <c r="AC10" s="50"/>
    </row>
    <row r="11" spans="1:29" ht="47.1" customHeight="1" x14ac:dyDescent="0.25">
      <c r="A11" s="396">
        <v>3</v>
      </c>
      <c r="B11" s="495" t="str">
        <f>IFERROR(IF(D11="","",VLOOKUP(W11,'Reference records(soft deleted)'!$B$40:$D$56,3,FALSE)),"")</f>
        <v/>
      </c>
      <c r="C11" s="495" t="str">
        <f>IFERROR(IF(D11="","",VLOOKUP(X11,'Reference records(soft deleted)'!$B$115:$D$189,3,FALSE)),"")</f>
        <v/>
      </c>
      <c r="D11" s="496"/>
      <c r="E11" s="497" t="str">
        <f>IF('Overview - Section A'!$AN$5="Funding Request",IF(F11="Funding Request Place Holder","",F11),"")</f>
        <v/>
      </c>
      <c r="F11" s="498" t="str">
        <f>IFERROR(IF(Z11="","",VLOOKUP(Z11,'Overview - Section A'!$P$30:$Q$31,2,FALSE)),"")</f>
        <v/>
      </c>
      <c r="G11" s="499"/>
      <c r="H11" s="499"/>
      <c r="I11" s="499"/>
      <c r="J11" s="499"/>
      <c r="K11" s="499"/>
      <c r="L11" s="499"/>
      <c r="M11" s="497"/>
      <c r="N11" s="500" t="str">
        <f t="shared" si="1"/>
        <v/>
      </c>
      <c r="O11" s="501"/>
      <c r="P11" s="502"/>
      <c r="Q11" s="472"/>
      <c r="R11" s="472" t="str">
        <f>IFERROR(IF('Overview - Section A'!$AN$5="Funding Request",VLOOKUP(E11,'Overview - Section A'!$M$30:$P$31,4,FALSE),IF(Z11="","",Z11)),"")</f>
        <v/>
      </c>
      <c r="S11" s="472" t="b">
        <f t="shared" si="0"/>
        <v>0</v>
      </c>
      <c r="T11" s="472" t="s">
        <v>985</v>
      </c>
      <c r="U11" s="472" t="str">
        <f t="array" ref="U11">IFERROR(IF(OR(INDEX('Overview - Section A'!$AB$119:$AB$173,MATCH(LEFT(C11,255),LEFT('Overview - Section A'!$W$119:$W$173,255),0))=0,INDEX('Overview - Section A'!$AB$119:$AB$173,MATCH(LEFT(C11,255),LEFT('Overview - Section A'!$W$119:$W$173,255),0))="[Record ID]"),"",INDEX('Overview - Section A'!$AB$119:$AB$173,MATCH(LEFT(C11,255),LEFT('Overview - Section A'!$W$119:$W$173,255),0))),"")</f>
        <v/>
      </c>
      <c r="V11" s="503" t="str">
        <f>IFERROR(IF('Overview - Section A'!$AN$5="Funding Request",IF('Reference Records'!$B$157&lt;&gt;"",VLOOKUP(N11,'Reference Records'!$B$157:$C$158,2,FALSE),VLOOKUP(N11,'Reference Records'!$A$170:$C$216,3,FALSE)),VLOOKUP(N11,'Reference Records'!$A$219:$C$221,3,FALSE)),"")</f>
        <v/>
      </c>
      <c r="W11" s="504"/>
      <c r="X11" s="504"/>
      <c r="Y11" s="503"/>
      <c r="Z11" s="503"/>
      <c r="AA11" s="182"/>
      <c r="AB11" s="148"/>
      <c r="AC11" s="50"/>
    </row>
    <row r="12" spans="1:29" ht="47.1" customHeight="1" x14ac:dyDescent="0.25">
      <c r="A12" s="396">
        <v>4</v>
      </c>
      <c r="B12" s="495" t="str">
        <f>IFERROR(IF(D12="","",VLOOKUP(W12,'Reference records(soft deleted)'!$B$40:$D$56,3,FALSE)),"")</f>
        <v/>
      </c>
      <c r="C12" s="495" t="str">
        <f>IFERROR(IF(D12="","",VLOOKUP(X12,'Reference records(soft deleted)'!$B$115:$D$189,3,FALSE)),"")</f>
        <v/>
      </c>
      <c r="D12" s="496"/>
      <c r="E12" s="497" t="str">
        <f>IF('Overview - Section A'!$AN$5="Funding Request",IF(F12="Funding Request Place Holder","",F12),"")</f>
        <v/>
      </c>
      <c r="F12" s="498" t="str">
        <f>IFERROR(IF(Z12="","",VLOOKUP(Z12,'Overview - Section A'!$P$30:$Q$31,2,FALSE)),"")</f>
        <v/>
      </c>
      <c r="G12" s="499"/>
      <c r="H12" s="499"/>
      <c r="I12" s="499"/>
      <c r="J12" s="499"/>
      <c r="K12" s="499"/>
      <c r="L12" s="499"/>
      <c r="M12" s="497"/>
      <c r="N12" s="500" t="str">
        <f t="shared" si="1"/>
        <v/>
      </c>
      <c r="O12" s="501"/>
      <c r="P12" s="502"/>
      <c r="Q12" s="472"/>
      <c r="R12" s="472" t="str">
        <f>IFERROR(IF('Overview - Section A'!$AN$5="Funding Request",VLOOKUP(E12,'Overview - Section A'!$M$30:$P$31,4,FALSE),IF(Z12="","",Z12)),"")</f>
        <v/>
      </c>
      <c r="S12" s="472" t="b">
        <f t="shared" si="0"/>
        <v>0</v>
      </c>
      <c r="T12" s="472" t="s">
        <v>986</v>
      </c>
      <c r="U12" s="472" t="str">
        <f t="array" ref="U12">IFERROR(IF(OR(INDEX('Overview - Section A'!$AB$119:$AB$173,MATCH(LEFT(C12,255),LEFT('Overview - Section A'!$W$119:$W$173,255),0))=0,INDEX('Overview - Section A'!$AB$119:$AB$173,MATCH(LEFT(C12,255),LEFT('Overview - Section A'!$W$119:$W$173,255),0))="[Record ID]"),"",INDEX('Overview - Section A'!$AB$119:$AB$173,MATCH(LEFT(C12,255),LEFT('Overview - Section A'!$W$119:$W$173,255),0))),"")</f>
        <v/>
      </c>
      <c r="V12" s="503" t="str">
        <f>IFERROR(IF('Overview - Section A'!$AN$5="Funding Request",IF('Reference Records'!$B$157&lt;&gt;"",VLOOKUP(N12,'Reference Records'!$B$157:$C$158,2,FALSE),VLOOKUP(N12,'Reference Records'!$A$170:$C$216,3,FALSE)),VLOOKUP(N12,'Reference Records'!$A$219:$C$221,3,FALSE)),"")</f>
        <v/>
      </c>
      <c r="W12" s="504"/>
      <c r="X12" s="504"/>
      <c r="Y12" s="503"/>
      <c r="Z12" s="503"/>
      <c r="AA12" s="182"/>
      <c r="AB12" s="148"/>
      <c r="AC12" s="50"/>
    </row>
    <row r="13" spans="1:29" ht="47.1" customHeight="1" x14ac:dyDescent="0.25">
      <c r="A13" s="396">
        <v>5</v>
      </c>
      <c r="B13" s="495" t="str">
        <f>IFERROR(IF(D13="","",VLOOKUP(W13,'Reference records(soft deleted)'!$B$40:$D$56,3,FALSE)),"")</f>
        <v/>
      </c>
      <c r="C13" s="495" t="str">
        <f>IFERROR(IF(D13="","",VLOOKUP(X13,'Reference records(soft deleted)'!$B$115:$D$189,3,FALSE)),"")</f>
        <v/>
      </c>
      <c r="D13" s="496"/>
      <c r="E13" s="497" t="str">
        <f>IF('Overview - Section A'!$AN$5="Funding Request",IF(F13="Funding Request Place Holder","",F13),"")</f>
        <v/>
      </c>
      <c r="F13" s="498" t="str">
        <f>IFERROR(IF(Z13="","",VLOOKUP(Z13,'Overview - Section A'!$P$30:$Q$31,2,FALSE)),"")</f>
        <v/>
      </c>
      <c r="G13" s="499"/>
      <c r="H13" s="499"/>
      <c r="I13" s="499"/>
      <c r="J13" s="499"/>
      <c r="K13" s="499"/>
      <c r="L13" s="499"/>
      <c r="M13" s="497"/>
      <c r="N13" s="500" t="str">
        <f t="shared" si="1"/>
        <v/>
      </c>
      <c r="O13" s="501"/>
      <c r="P13" s="502"/>
      <c r="Q13" s="472"/>
      <c r="R13" s="472" t="str">
        <f>IFERROR(IF('Overview - Section A'!$AN$5="Funding Request",VLOOKUP(E13,'Overview - Section A'!$M$30:$P$31,4,FALSE),IF(Z13="","",Z13)),"")</f>
        <v/>
      </c>
      <c r="S13" s="472" t="b">
        <f t="shared" si="0"/>
        <v>0</v>
      </c>
      <c r="T13" s="472" t="s">
        <v>987</v>
      </c>
      <c r="U13" s="472" t="str">
        <f t="array" ref="U13">IFERROR(IF(OR(INDEX('Overview - Section A'!$AB$119:$AB$173,MATCH(LEFT(C13,255),LEFT('Overview - Section A'!$W$119:$W$173,255),0))=0,INDEX('Overview - Section A'!$AB$119:$AB$173,MATCH(LEFT(C13,255),LEFT('Overview - Section A'!$W$119:$W$173,255),0))="[Record ID]"),"",INDEX('Overview - Section A'!$AB$119:$AB$173,MATCH(LEFT(C13,255),LEFT('Overview - Section A'!$W$119:$W$173,255),0))),"")</f>
        <v/>
      </c>
      <c r="V13" s="503" t="str">
        <f>IFERROR(IF('Overview - Section A'!$AN$5="Funding Request",IF('Reference Records'!$B$157&lt;&gt;"",VLOOKUP(N13,'Reference Records'!$B$157:$C$158,2,FALSE),VLOOKUP(N13,'Reference Records'!$A$170:$C$216,3,FALSE)),VLOOKUP(N13,'Reference Records'!$A$219:$C$221,3,FALSE)),"")</f>
        <v/>
      </c>
      <c r="W13" s="504"/>
      <c r="X13" s="504"/>
      <c r="Y13" s="503"/>
      <c r="Z13" s="503"/>
      <c r="AA13" s="182"/>
      <c r="AB13" s="148"/>
      <c r="AC13" s="50"/>
    </row>
    <row r="14" spans="1:29" ht="47.1" customHeight="1" x14ac:dyDescent="0.25">
      <c r="A14" s="396">
        <v>6</v>
      </c>
      <c r="B14" s="495" t="str">
        <f>IFERROR(IF(D14="","",VLOOKUP(W14,'Reference records(soft deleted)'!$B$40:$D$56,3,FALSE)),"")</f>
        <v/>
      </c>
      <c r="C14" s="495" t="str">
        <f>IFERROR(IF(D14="","",VLOOKUP(X14,'Reference records(soft deleted)'!$B$115:$D$189,3,FALSE)),"")</f>
        <v/>
      </c>
      <c r="D14" s="496"/>
      <c r="E14" s="497" t="str">
        <f>IF('Overview - Section A'!$AN$5="Funding Request",IF(F14="Funding Request Place Holder","",F14),"")</f>
        <v/>
      </c>
      <c r="F14" s="498" t="str">
        <f>IFERROR(IF(Z14="","",VLOOKUP(Z14,'Overview - Section A'!$P$30:$Q$31,2,FALSE)),"")</f>
        <v/>
      </c>
      <c r="G14" s="499"/>
      <c r="H14" s="499"/>
      <c r="I14" s="499"/>
      <c r="J14" s="499"/>
      <c r="K14" s="499"/>
      <c r="L14" s="499"/>
      <c r="M14" s="497"/>
      <c r="N14" s="500" t="str">
        <f t="shared" si="1"/>
        <v/>
      </c>
      <c r="O14" s="501"/>
      <c r="P14" s="502"/>
      <c r="Q14" s="472"/>
      <c r="R14" s="472" t="str">
        <f>IFERROR(IF('Overview - Section A'!$AN$5="Funding Request",VLOOKUP(E14,'Overview - Section A'!$M$30:$P$31,4,FALSE),IF(Z14="","",Z14)),"")</f>
        <v/>
      </c>
      <c r="S14" s="472" t="b">
        <f t="shared" si="0"/>
        <v>0</v>
      </c>
      <c r="T14" s="472" t="s">
        <v>988</v>
      </c>
      <c r="U14" s="472" t="str">
        <f t="array" ref="U14">IFERROR(IF(OR(INDEX('Overview - Section A'!$AB$119:$AB$173,MATCH(LEFT(C14,255),LEFT('Overview - Section A'!$W$119:$W$173,255),0))=0,INDEX('Overview - Section A'!$AB$119:$AB$173,MATCH(LEFT(C14,255),LEFT('Overview - Section A'!$W$119:$W$173,255),0))="[Record ID]"),"",INDEX('Overview - Section A'!$AB$119:$AB$173,MATCH(LEFT(C14,255),LEFT('Overview - Section A'!$W$119:$W$173,255),0))),"")</f>
        <v/>
      </c>
      <c r="V14" s="503" t="str">
        <f>IFERROR(IF('Overview - Section A'!$AN$5="Funding Request",IF('Reference Records'!$B$157&lt;&gt;"",VLOOKUP(N14,'Reference Records'!$B$157:$C$158,2,FALSE),VLOOKUP(N14,'Reference Records'!$A$170:$C$216,3,FALSE)),VLOOKUP(N14,'Reference Records'!$A$219:$C$221,3,FALSE)),"")</f>
        <v/>
      </c>
      <c r="W14" s="504"/>
      <c r="X14" s="504"/>
      <c r="Y14" s="503"/>
      <c r="Z14" s="503"/>
      <c r="AA14" s="182"/>
      <c r="AB14" s="148"/>
      <c r="AC14" s="50"/>
    </row>
    <row r="15" spans="1:29" ht="47.1" customHeight="1" x14ac:dyDescent="0.25">
      <c r="A15" s="396">
        <v>7</v>
      </c>
      <c r="B15" s="495" t="str">
        <f>IFERROR(IF(D15="","",VLOOKUP(W15,'Reference records(soft deleted)'!$B$40:$D$56,3,FALSE)),"")</f>
        <v/>
      </c>
      <c r="C15" s="495" t="str">
        <f>IFERROR(IF(D15="","",VLOOKUP(X15,'Reference records(soft deleted)'!$B$115:$D$189,3,FALSE)),"")</f>
        <v/>
      </c>
      <c r="D15" s="496"/>
      <c r="E15" s="497" t="str">
        <f>IF('Overview - Section A'!$AN$5="Funding Request",IF(F15="Funding Request Place Holder","",F15),"")</f>
        <v/>
      </c>
      <c r="F15" s="498" t="str">
        <f>IFERROR(IF(Z15="","",VLOOKUP(Z15,'Overview - Section A'!$P$30:$Q$31,2,FALSE)),"")</f>
        <v/>
      </c>
      <c r="G15" s="499"/>
      <c r="H15" s="499"/>
      <c r="I15" s="499"/>
      <c r="J15" s="499"/>
      <c r="K15" s="499"/>
      <c r="L15" s="499"/>
      <c r="M15" s="497"/>
      <c r="N15" s="500" t="str">
        <f t="shared" si="1"/>
        <v/>
      </c>
      <c r="O15" s="501"/>
      <c r="P15" s="502"/>
      <c r="Q15" s="472"/>
      <c r="R15" s="472" t="str">
        <f>IFERROR(IF('Overview - Section A'!$AN$5="Funding Request",VLOOKUP(E15,'Overview - Section A'!$M$30:$P$31,4,FALSE),IF(Z15="","",Z15)),"")</f>
        <v/>
      </c>
      <c r="S15" s="472" t="b">
        <f t="shared" si="0"/>
        <v>0</v>
      </c>
      <c r="T15" s="472" t="s">
        <v>989</v>
      </c>
      <c r="U15" s="472" t="str">
        <f t="array" ref="U15">IFERROR(IF(OR(INDEX('Overview - Section A'!$AB$119:$AB$173,MATCH(LEFT(C15,255),LEFT('Overview - Section A'!$W$119:$W$173,255),0))=0,INDEX('Overview - Section A'!$AB$119:$AB$173,MATCH(LEFT(C15,255),LEFT('Overview - Section A'!$W$119:$W$173,255),0))="[Record ID]"),"",INDEX('Overview - Section A'!$AB$119:$AB$173,MATCH(LEFT(C15,255),LEFT('Overview - Section A'!$W$119:$W$173,255),0))),"")</f>
        <v/>
      </c>
      <c r="V15" s="503" t="str">
        <f>IFERROR(IF('Overview - Section A'!$AN$5="Funding Request",IF('Reference Records'!$B$157&lt;&gt;"",VLOOKUP(N15,'Reference Records'!$B$157:$C$158,2,FALSE),VLOOKUP(N15,'Reference Records'!$A$170:$C$216,3,FALSE)),VLOOKUP(N15,'Reference Records'!$A$219:$C$221,3,FALSE)),"")</f>
        <v/>
      </c>
      <c r="W15" s="504"/>
      <c r="X15" s="504"/>
      <c r="Y15" s="503"/>
      <c r="Z15" s="503"/>
      <c r="AA15" s="182"/>
      <c r="AB15" s="148"/>
      <c r="AC15" s="50"/>
    </row>
    <row r="16" spans="1:29" ht="47.1" customHeight="1" x14ac:dyDescent="0.25">
      <c r="A16" s="396">
        <v>8</v>
      </c>
      <c r="B16" s="495" t="str">
        <f>IFERROR(IF(D16="","",VLOOKUP(W16,'Reference records(soft deleted)'!$B$40:$D$56,3,FALSE)),"")</f>
        <v/>
      </c>
      <c r="C16" s="495" t="str">
        <f>IFERROR(IF(D16="","",VLOOKUP(X16,'Reference records(soft deleted)'!$B$115:$D$189,3,FALSE)),"")</f>
        <v/>
      </c>
      <c r="D16" s="496"/>
      <c r="E16" s="497" t="str">
        <f>IF('Overview - Section A'!$AN$5="Funding Request",IF(F16="Funding Request Place Holder","",F16),"")</f>
        <v/>
      </c>
      <c r="F16" s="498" t="str">
        <f>IFERROR(IF(Z16="","",VLOOKUP(Z16,'Overview - Section A'!$P$30:$Q$31,2,FALSE)),"")</f>
        <v/>
      </c>
      <c r="G16" s="499"/>
      <c r="H16" s="499"/>
      <c r="I16" s="499"/>
      <c r="J16" s="499"/>
      <c r="K16" s="499"/>
      <c r="L16" s="499"/>
      <c r="M16" s="497"/>
      <c r="N16" s="500" t="str">
        <f t="shared" si="1"/>
        <v/>
      </c>
      <c r="O16" s="501"/>
      <c r="P16" s="502"/>
      <c r="Q16" s="472"/>
      <c r="R16" s="472" t="str">
        <f>IFERROR(IF('Overview - Section A'!$AN$5="Funding Request",VLOOKUP(E16,'Overview - Section A'!$M$30:$P$31,4,FALSE),IF(Z16="","",Z16)),"")</f>
        <v/>
      </c>
      <c r="S16" s="472" t="b">
        <f t="shared" si="0"/>
        <v>0</v>
      </c>
      <c r="T16" s="472" t="s">
        <v>990</v>
      </c>
      <c r="U16" s="472" t="str">
        <f t="array" ref="U16">IFERROR(IF(OR(INDEX('Overview - Section A'!$AB$119:$AB$173,MATCH(LEFT(C16,255),LEFT('Overview - Section A'!$W$119:$W$173,255),0))=0,INDEX('Overview - Section A'!$AB$119:$AB$173,MATCH(LEFT(C16,255),LEFT('Overview - Section A'!$W$119:$W$173,255),0))="[Record ID]"),"",INDEX('Overview - Section A'!$AB$119:$AB$173,MATCH(LEFT(C16,255),LEFT('Overview - Section A'!$W$119:$W$173,255),0))),"")</f>
        <v/>
      </c>
      <c r="V16" s="503" t="str">
        <f>IFERROR(IF('Overview - Section A'!$AN$5="Funding Request",IF('Reference Records'!$B$157&lt;&gt;"",VLOOKUP(N16,'Reference Records'!$B$157:$C$158,2,FALSE),VLOOKUP(N16,'Reference Records'!$A$170:$C$216,3,FALSE)),VLOOKUP(N16,'Reference Records'!$A$219:$C$221,3,FALSE)),"")</f>
        <v/>
      </c>
      <c r="W16" s="504"/>
      <c r="X16" s="504"/>
      <c r="Y16" s="503"/>
      <c r="Z16" s="503"/>
      <c r="AA16" s="182"/>
      <c r="AB16" s="148"/>
      <c r="AC16" s="50"/>
    </row>
    <row r="17" spans="1:29" ht="47.1" customHeight="1" x14ac:dyDescent="0.25">
      <c r="A17" s="396">
        <v>9</v>
      </c>
      <c r="B17" s="495" t="str">
        <f>IFERROR(IF(D17="","",VLOOKUP(W17,'Reference records(soft deleted)'!$B$40:$D$56,3,FALSE)),"")</f>
        <v/>
      </c>
      <c r="C17" s="495" t="str">
        <f>IFERROR(IF(D17="","",VLOOKUP(X17,'Reference records(soft deleted)'!$B$115:$D$189,3,FALSE)),"")</f>
        <v/>
      </c>
      <c r="D17" s="496"/>
      <c r="E17" s="497" t="str">
        <f>IF('Overview - Section A'!$AN$5="Funding Request",IF(F17="Funding Request Place Holder","",F17),"")</f>
        <v/>
      </c>
      <c r="F17" s="498" t="str">
        <f>IFERROR(IF(Z17="","",VLOOKUP(Z17,'Overview - Section A'!$P$30:$Q$31,2,FALSE)),"")</f>
        <v/>
      </c>
      <c r="G17" s="499"/>
      <c r="H17" s="499"/>
      <c r="I17" s="499"/>
      <c r="J17" s="499"/>
      <c r="K17" s="499"/>
      <c r="L17" s="499"/>
      <c r="M17" s="497"/>
      <c r="N17" s="500" t="str">
        <f t="shared" si="1"/>
        <v/>
      </c>
      <c r="O17" s="501"/>
      <c r="P17" s="502"/>
      <c r="Q17" s="472"/>
      <c r="R17" s="472" t="str">
        <f>IFERROR(IF('Overview - Section A'!$AN$5="Funding Request",VLOOKUP(E17,'Overview - Section A'!$M$30:$P$31,4,FALSE),IF(Z17="","",Z17)),"")</f>
        <v/>
      </c>
      <c r="S17" s="472" t="b">
        <f t="shared" si="0"/>
        <v>0</v>
      </c>
      <c r="T17" s="472" t="s">
        <v>991</v>
      </c>
      <c r="U17" s="472" t="str">
        <f t="array" ref="U17">IFERROR(IF(OR(INDEX('Overview - Section A'!$AB$119:$AB$173,MATCH(LEFT(C17,255),LEFT('Overview - Section A'!$W$119:$W$173,255),0))=0,INDEX('Overview - Section A'!$AB$119:$AB$173,MATCH(LEFT(C17,255),LEFT('Overview - Section A'!$W$119:$W$173,255),0))="[Record ID]"),"",INDEX('Overview - Section A'!$AB$119:$AB$173,MATCH(LEFT(C17,255),LEFT('Overview - Section A'!$W$119:$W$173,255),0))),"")</f>
        <v/>
      </c>
      <c r="V17" s="503" t="str">
        <f>IFERROR(IF('Overview - Section A'!$AN$5="Funding Request",IF('Reference Records'!$B$157&lt;&gt;"",VLOOKUP(N17,'Reference Records'!$B$157:$C$158,2,FALSE),VLOOKUP(N17,'Reference Records'!$A$170:$C$216,3,FALSE)),VLOOKUP(N17,'Reference Records'!$A$219:$C$221,3,FALSE)),"")</f>
        <v/>
      </c>
      <c r="W17" s="504"/>
      <c r="X17" s="504"/>
      <c r="Y17" s="503"/>
      <c r="Z17" s="503"/>
      <c r="AA17" s="182"/>
      <c r="AB17" s="148"/>
      <c r="AC17" s="50"/>
    </row>
    <row r="18" spans="1:29" ht="47.1" customHeight="1" x14ac:dyDescent="0.25">
      <c r="A18" s="396">
        <v>10</v>
      </c>
      <c r="B18" s="495" t="str">
        <f>IFERROR(IF(D18="","",VLOOKUP(W18,'Reference records(soft deleted)'!$B$40:$D$56,3,FALSE)),"")</f>
        <v/>
      </c>
      <c r="C18" s="495" t="str">
        <f>IFERROR(IF(D18="","",VLOOKUP(X18,'Reference records(soft deleted)'!$B$115:$D$189,3,FALSE)),"")</f>
        <v/>
      </c>
      <c r="D18" s="496"/>
      <c r="E18" s="497" t="str">
        <f>IF('Overview - Section A'!$AN$5="Funding Request",IF(F18="Funding Request Place Holder","",F18),"")</f>
        <v/>
      </c>
      <c r="F18" s="498" t="str">
        <f>IFERROR(IF(Z18="","",VLOOKUP(Z18,'Overview - Section A'!$P$30:$Q$31,2,FALSE)),"")</f>
        <v/>
      </c>
      <c r="G18" s="499"/>
      <c r="H18" s="499"/>
      <c r="I18" s="499"/>
      <c r="J18" s="499"/>
      <c r="K18" s="499"/>
      <c r="L18" s="499"/>
      <c r="M18" s="497"/>
      <c r="N18" s="500" t="str">
        <f t="shared" si="1"/>
        <v/>
      </c>
      <c r="O18" s="501"/>
      <c r="P18" s="502"/>
      <c r="Q18" s="472"/>
      <c r="R18" s="472" t="str">
        <f>IFERROR(IF('Overview - Section A'!$AN$5="Funding Request",VLOOKUP(E18,'Overview - Section A'!$M$30:$P$31,4,FALSE),IF(Z18="","",Z18)),"")</f>
        <v/>
      </c>
      <c r="S18" s="472" t="b">
        <f t="shared" si="0"/>
        <v>0</v>
      </c>
      <c r="T18" s="472" t="s">
        <v>992</v>
      </c>
      <c r="U18" s="472" t="str">
        <f t="array" ref="U18">IFERROR(IF(OR(INDEX('Overview - Section A'!$AB$119:$AB$173,MATCH(LEFT(C18,255),LEFT('Overview - Section A'!$W$119:$W$173,255),0))=0,INDEX('Overview - Section A'!$AB$119:$AB$173,MATCH(LEFT(C18,255),LEFT('Overview - Section A'!$W$119:$W$173,255),0))="[Record ID]"),"",INDEX('Overview - Section A'!$AB$119:$AB$173,MATCH(LEFT(C18,255),LEFT('Overview - Section A'!$W$119:$W$173,255),0))),"")</f>
        <v/>
      </c>
      <c r="V18" s="503" t="str">
        <f>IFERROR(IF('Overview - Section A'!$AN$5="Funding Request",IF('Reference Records'!$B$157&lt;&gt;"",VLOOKUP(N18,'Reference Records'!$B$157:$C$158,2,FALSE),VLOOKUP(N18,'Reference Records'!$A$170:$C$216,3,FALSE)),VLOOKUP(N18,'Reference Records'!$A$219:$C$221,3,FALSE)),"")</f>
        <v/>
      </c>
      <c r="W18" s="504"/>
      <c r="X18" s="504"/>
      <c r="Y18" s="503"/>
      <c r="Z18" s="503"/>
      <c r="AA18" s="182"/>
      <c r="AB18" s="148"/>
      <c r="AC18" s="50"/>
    </row>
    <row r="19" spans="1:29" ht="47.1" customHeight="1" x14ac:dyDescent="0.25">
      <c r="A19" s="396">
        <v>11</v>
      </c>
      <c r="B19" s="495" t="str">
        <f>IFERROR(IF(D19="","",VLOOKUP(W19,'Reference records(soft deleted)'!$B$40:$D$56,3,FALSE)),"")</f>
        <v/>
      </c>
      <c r="C19" s="495" t="str">
        <f>IFERROR(IF(D19="","",VLOOKUP(X19,'Reference records(soft deleted)'!$B$115:$D$189,3,FALSE)),"")</f>
        <v/>
      </c>
      <c r="D19" s="496"/>
      <c r="E19" s="497" t="str">
        <f>IF('Overview - Section A'!$AN$5="Funding Request",IF(F19="Funding Request Place Holder","",F19),"")</f>
        <v/>
      </c>
      <c r="F19" s="498" t="str">
        <f>IFERROR(IF(Z19="","",VLOOKUP(Z19,'Overview - Section A'!$P$30:$Q$31,2,FALSE)),"")</f>
        <v/>
      </c>
      <c r="G19" s="499"/>
      <c r="H19" s="499"/>
      <c r="I19" s="499"/>
      <c r="J19" s="499"/>
      <c r="K19" s="499"/>
      <c r="L19" s="499"/>
      <c r="M19" s="497"/>
      <c r="N19" s="500" t="str">
        <f t="shared" si="1"/>
        <v/>
      </c>
      <c r="O19" s="501"/>
      <c r="P19" s="502"/>
      <c r="Q19" s="472"/>
      <c r="R19" s="472" t="str">
        <f>IFERROR(IF('Overview - Section A'!$AN$5="Funding Request",VLOOKUP(E19,'Overview - Section A'!$M$30:$P$31,4,FALSE),IF(Z19="","",Z19)),"")</f>
        <v/>
      </c>
      <c r="S19" s="472" t="b">
        <f t="shared" si="0"/>
        <v>0</v>
      </c>
      <c r="T19" s="472" t="s">
        <v>993</v>
      </c>
      <c r="U19" s="472" t="str">
        <f t="array" ref="U19">IFERROR(IF(OR(INDEX('Overview - Section A'!$AB$119:$AB$173,MATCH(LEFT(C19,255),LEFT('Overview - Section A'!$W$119:$W$173,255),0))=0,INDEX('Overview - Section A'!$AB$119:$AB$173,MATCH(LEFT(C19,255),LEFT('Overview - Section A'!$W$119:$W$173,255),0))="[Record ID]"),"",INDEX('Overview - Section A'!$AB$119:$AB$173,MATCH(LEFT(C19,255),LEFT('Overview - Section A'!$W$119:$W$173,255),0))),"")</f>
        <v/>
      </c>
      <c r="V19" s="503" t="str">
        <f>IFERROR(IF('Overview - Section A'!$AN$5="Funding Request",IF('Reference Records'!$B$157&lt;&gt;"",VLOOKUP(N19,'Reference Records'!$B$157:$C$158,2,FALSE),VLOOKUP(N19,'Reference Records'!$A$170:$C$216,3,FALSE)),VLOOKUP(N19,'Reference Records'!$A$219:$C$221,3,FALSE)),"")</f>
        <v/>
      </c>
      <c r="W19" s="504"/>
      <c r="X19" s="504"/>
      <c r="Y19" s="503"/>
      <c r="Z19" s="503"/>
      <c r="AA19" s="182"/>
      <c r="AB19" s="148"/>
      <c r="AC19" s="50"/>
    </row>
    <row r="20" spans="1:29" ht="47.1" customHeight="1" x14ac:dyDescent="0.25">
      <c r="A20" s="396">
        <v>12</v>
      </c>
      <c r="B20" s="495" t="str">
        <f>IFERROR(IF(D20="","",VLOOKUP(W20,'Reference records(soft deleted)'!$B$40:$D$56,3,FALSE)),"")</f>
        <v/>
      </c>
      <c r="C20" s="495" t="str">
        <f>IFERROR(IF(D20="","",VLOOKUP(X20,'Reference records(soft deleted)'!$B$115:$D$189,3,FALSE)),"")</f>
        <v/>
      </c>
      <c r="D20" s="496"/>
      <c r="E20" s="497" t="str">
        <f>IF('Overview - Section A'!$AN$5="Funding Request",IF(F20="Funding Request Place Holder","",F20),"")</f>
        <v/>
      </c>
      <c r="F20" s="498" t="str">
        <f>IFERROR(IF(Z20="","",VLOOKUP(Z20,'Overview - Section A'!$P$30:$Q$31,2,FALSE)),"")</f>
        <v/>
      </c>
      <c r="G20" s="499"/>
      <c r="H20" s="499"/>
      <c r="I20" s="499"/>
      <c r="J20" s="499"/>
      <c r="K20" s="499"/>
      <c r="L20" s="499"/>
      <c r="M20" s="497"/>
      <c r="N20" s="500" t="str">
        <f t="shared" si="1"/>
        <v/>
      </c>
      <c r="O20" s="501"/>
      <c r="P20" s="502"/>
      <c r="Q20" s="472"/>
      <c r="R20" s="472" t="str">
        <f>IFERROR(IF('Overview - Section A'!$AN$5="Funding Request",VLOOKUP(E20,'Overview - Section A'!$M$30:$P$31,4,FALSE),IF(Z20="","",Z20)),"")</f>
        <v/>
      </c>
      <c r="S20" s="472" t="b">
        <f t="shared" si="0"/>
        <v>0</v>
      </c>
      <c r="T20" s="472" t="s">
        <v>994</v>
      </c>
      <c r="U20" s="472" t="str">
        <f t="array" ref="U20">IFERROR(IF(OR(INDEX('Overview - Section A'!$AB$119:$AB$173,MATCH(LEFT(C20,255),LEFT('Overview - Section A'!$W$119:$W$173,255),0))=0,INDEX('Overview - Section A'!$AB$119:$AB$173,MATCH(LEFT(C20,255),LEFT('Overview - Section A'!$W$119:$W$173,255),0))="[Record ID]"),"",INDEX('Overview - Section A'!$AB$119:$AB$173,MATCH(LEFT(C20,255),LEFT('Overview - Section A'!$W$119:$W$173,255),0))),"")</f>
        <v/>
      </c>
      <c r="V20" s="503" t="str">
        <f>IFERROR(IF('Overview - Section A'!$AN$5="Funding Request",IF('Reference Records'!$B$157&lt;&gt;"",VLOOKUP(N20,'Reference Records'!$B$157:$C$158,2,FALSE),VLOOKUP(N20,'Reference Records'!$A$170:$C$216,3,FALSE)),VLOOKUP(N20,'Reference Records'!$A$219:$C$221,3,FALSE)),"")</f>
        <v/>
      </c>
      <c r="W20" s="504"/>
      <c r="X20" s="504"/>
      <c r="Y20" s="503"/>
      <c r="Z20" s="503"/>
      <c r="AA20" s="182"/>
      <c r="AB20" s="148"/>
      <c r="AC20" s="50"/>
    </row>
    <row r="21" spans="1:29" ht="47.1" customHeight="1" x14ac:dyDescent="0.25">
      <c r="A21" s="396">
        <v>13</v>
      </c>
      <c r="B21" s="495" t="str">
        <f>IFERROR(IF(D21="","",VLOOKUP(W21,'Reference records(soft deleted)'!$B$40:$D$56,3,FALSE)),"")</f>
        <v/>
      </c>
      <c r="C21" s="495" t="str">
        <f>IFERROR(IF(D21="","",VLOOKUP(X21,'Reference records(soft deleted)'!$B$115:$D$189,3,FALSE)),"")</f>
        <v/>
      </c>
      <c r="D21" s="496"/>
      <c r="E21" s="497" t="str">
        <f>IF('Overview - Section A'!$AN$5="Funding Request",IF(F21="Funding Request Place Holder","",F21),"")</f>
        <v/>
      </c>
      <c r="F21" s="498" t="str">
        <f>IFERROR(IF(Z21="","",VLOOKUP(Z21,'Overview - Section A'!$P$30:$Q$31,2,FALSE)),"")</f>
        <v/>
      </c>
      <c r="G21" s="499"/>
      <c r="H21" s="499"/>
      <c r="I21" s="499"/>
      <c r="J21" s="499"/>
      <c r="K21" s="499"/>
      <c r="L21" s="499"/>
      <c r="M21" s="497"/>
      <c r="N21" s="500" t="str">
        <f t="shared" si="1"/>
        <v/>
      </c>
      <c r="O21" s="501"/>
      <c r="P21" s="502"/>
      <c r="Q21" s="472"/>
      <c r="R21" s="472" t="str">
        <f>IFERROR(IF('Overview - Section A'!$AN$5="Funding Request",VLOOKUP(E21,'Overview - Section A'!$M$30:$P$31,4,FALSE),IF(Z21="","",Z21)),"")</f>
        <v/>
      </c>
      <c r="S21" s="472" t="b">
        <f t="shared" si="0"/>
        <v>0</v>
      </c>
      <c r="T21" s="472" t="s">
        <v>995</v>
      </c>
      <c r="U21" s="472" t="str">
        <f t="array" ref="U21">IFERROR(IF(OR(INDEX('Overview - Section A'!$AB$119:$AB$173,MATCH(LEFT(C21,255),LEFT('Overview - Section A'!$W$119:$W$173,255),0))=0,INDEX('Overview - Section A'!$AB$119:$AB$173,MATCH(LEFT(C21,255),LEFT('Overview - Section A'!$W$119:$W$173,255),0))="[Record ID]"),"",INDEX('Overview - Section A'!$AB$119:$AB$173,MATCH(LEFT(C21,255),LEFT('Overview - Section A'!$W$119:$W$173,255),0))),"")</f>
        <v/>
      </c>
      <c r="V21" s="503" t="str">
        <f>IFERROR(IF('Overview - Section A'!$AN$5="Funding Request",IF('Reference Records'!$B$157&lt;&gt;"",VLOOKUP(N21,'Reference Records'!$B$157:$C$158,2,FALSE),VLOOKUP(N21,'Reference Records'!$A$170:$C$216,3,FALSE)),VLOOKUP(N21,'Reference Records'!$A$219:$C$221,3,FALSE)),"")</f>
        <v/>
      </c>
      <c r="W21" s="504"/>
      <c r="X21" s="504"/>
      <c r="Y21" s="503"/>
      <c r="Z21" s="503"/>
      <c r="AA21" s="182"/>
      <c r="AB21" s="148"/>
      <c r="AC21" s="50"/>
    </row>
    <row r="22" spans="1:29" ht="47.1" customHeight="1" x14ac:dyDescent="0.25">
      <c r="A22" s="396">
        <v>14</v>
      </c>
      <c r="B22" s="495" t="str">
        <f>IFERROR(IF(D22="","",VLOOKUP(W22,'Reference records(soft deleted)'!$B$40:$D$56,3,FALSE)),"")</f>
        <v/>
      </c>
      <c r="C22" s="495" t="str">
        <f>IFERROR(IF(D22="","",VLOOKUP(X22,'Reference records(soft deleted)'!$B$115:$D$189,3,FALSE)),"")</f>
        <v/>
      </c>
      <c r="D22" s="496"/>
      <c r="E22" s="497" t="str">
        <f>IF('Overview - Section A'!$AN$5="Funding Request",IF(F22="Funding Request Place Holder","",F22),"")</f>
        <v/>
      </c>
      <c r="F22" s="498" t="str">
        <f>IFERROR(IF(Z22="","",VLOOKUP(Z22,'Overview - Section A'!$P$30:$Q$31,2,FALSE)),"")</f>
        <v/>
      </c>
      <c r="G22" s="499"/>
      <c r="H22" s="499"/>
      <c r="I22" s="499"/>
      <c r="J22" s="499"/>
      <c r="K22" s="499"/>
      <c r="L22" s="499"/>
      <c r="M22" s="497"/>
      <c r="N22" s="500" t="str">
        <f t="shared" si="1"/>
        <v/>
      </c>
      <c r="O22" s="501"/>
      <c r="P22" s="502"/>
      <c r="Q22" s="472"/>
      <c r="R22" s="472" t="str">
        <f>IFERROR(IF('Overview - Section A'!$AN$5="Funding Request",VLOOKUP(E22,'Overview - Section A'!$M$30:$P$31,4,FALSE),IF(Z22="","",Z22)),"")</f>
        <v/>
      </c>
      <c r="S22" s="472" t="b">
        <f t="shared" si="0"/>
        <v>0</v>
      </c>
      <c r="T22" s="472" t="s">
        <v>996</v>
      </c>
      <c r="U22" s="472" t="str">
        <f t="array" ref="U22">IFERROR(IF(OR(INDEX('Overview - Section A'!$AB$119:$AB$173,MATCH(LEFT(C22,255),LEFT('Overview - Section A'!$W$119:$W$173,255),0))=0,INDEX('Overview - Section A'!$AB$119:$AB$173,MATCH(LEFT(C22,255),LEFT('Overview - Section A'!$W$119:$W$173,255),0))="[Record ID]"),"",INDEX('Overview - Section A'!$AB$119:$AB$173,MATCH(LEFT(C22,255),LEFT('Overview - Section A'!$W$119:$W$173,255),0))),"")</f>
        <v/>
      </c>
      <c r="V22" s="503" t="str">
        <f>IFERROR(IF('Overview - Section A'!$AN$5="Funding Request",IF('Reference Records'!$B$157&lt;&gt;"",VLOOKUP(N22,'Reference Records'!$B$157:$C$158,2,FALSE),VLOOKUP(N22,'Reference Records'!$A$170:$C$216,3,FALSE)),VLOOKUP(N22,'Reference Records'!$A$219:$C$221,3,FALSE)),"")</f>
        <v/>
      </c>
      <c r="W22" s="504"/>
      <c r="X22" s="504"/>
      <c r="Y22" s="503"/>
      <c r="Z22" s="503"/>
      <c r="AA22" s="182"/>
      <c r="AB22" s="148"/>
      <c r="AC22" s="50"/>
    </row>
    <row r="23" spans="1:29" ht="47.1" customHeight="1" x14ac:dyDescent="0.25">
      <c r="A23" s="396">
        <v>15</v>
      </c>
      <c r="B23" s="495" t="str">
        <f>IFERROR(IF(D23="","",VLOOKUP(W23,'Reference records(soft deleted)'!$B$40:$D$56,3,FALSE)),"")</f>
        <v/>
      </c>
      <c r="C23" s="495" t="str">
        <f>IFERROR(IF(D23="","",VLOOKUP(X23,'Reference records(soft deleted)'!$B$115:$D$189,3,FALSE)),"")</f>
        <v/>
      </c>
      <c r="D23" s="496"/>
      <c r="E23" s="497" t="str">
        <f>IF('Overview - Section A'!$AN$5="Funding Request",IF(F23="Funding Request Place Holder","",F23),"")</f>
        <v/>
      </c>
      <c r="F23" s="498" t="str">
        <f>IFERROR(IF(Z23="","",VLOOKUP(Z23,'Overview - Section A'!$P$30:$Q$31,2,FALSE)),"")</f>
        <v/>
      </c>
      <c r="G23" s="499"/>
      <c r="H23" s="499"/>
      <c r="I23" s="499"/>
      <c r="J23" s="499"/>
      <c r="K23" s="499"/>
      <c r="L23" s="499"/>
      <c r="M23" s="497"/>
      <c r="N23" s="500" t="str">
        <f t="shared" si="1"/>
        <v/>
      </c>
      <c r="O23" s="501"/>
      <c r="P23" s="502"/>
      <c r="Q23" s="472"/>
      <c r="R23" s="472" t="str">
        <f>IFERROR(IF('Overview - Section A'!$AN$5="Funding Request",VLOOKUP(E23,'Overview - Section A'!$M$30:$P$31,4,FALSE),IF(Z23="","",Z23)),"")</f>
        <v/>
      </c>
      <c r="S23" s="472" t="b">
        <f t="shared" si="0"/>
        <v>0</v>
      </c>
      <c r="T23" s="472" t="s">
        <v>997</v>
      </c>
      <c r="U23" s="472" t="str">
        <f t="array" ref="U23">IFERROR(IF(OR(INDEX('Overview - Section A'!$AB$119:$AB$173,MATCH(LEFT(C23,255),LEFT('Overview - Section A'!$W$119:$W$173,255),0))=0,INDEX('Overview - Section A'!$AB$119:$AB$173,MATCH(LEFT(C23,255),LEFT('Overview - Section A'!$W$119:$W$173,255),0))="[Record ID]"),"",INDEX('Overview - Section A'!$AB$119:$AB$173,MATCH(LEFT(C23,255),LEFT('Overview - Section A'!$W$119:$W$173,255),0))),"")</f>
        <v/>
      </c>
      <c r="V23" s="503" t="str">
        <f>IFERROR(IF('Overview - Section A'!$AN$5="Funding Request",IF('Reference Records'!$B$157&lt;&gt;"",VLOOKUP(N23,'Reference Records'!$B$157:$C$158,2,FALSE),VLOOKUP(N23,'Reference Records'!$A$170:$C$216,3,FALSE)),VLOOKUP(N23,'Reference Records'!$A$219:$C$221,3,FALSE)),"")</f>
        <v/>
      </c>
      <c r="W23" s="504"/>
      <c r="X23" s="504"/>
      <c r="Y23" s="503"/>
      <c r="Z23" s="503"/>
      <c r="AA23" s="182"/>
      <c r="AB23" s="148"/>
      <c r="AC23" s="50"/>
    </row>
    <row r="24" spans="1:29" ht="47.1" customHeight="1" x14ac:dyDescent="0.25">
      <c r="A24" s="396">
        <v>16</v>
      </c>
      <c r="B24" s="495" t="str">
        <f>IFERROR(IF(D24="","",VLOOKUP(W24,'Reference records(soft deleted)'!$B$40:$D$56,3,FALSE)),"")</f>
        <v/>
      </c>
      <c r="C24" s="495" t="str">
        <f>IFERROR(IF(D24="","",VLOOKUP(X24,'Reference records(soft deleted)'!$B$115:$D$189,3,FALSE)),"")</f>
        <v/>
      </c>
      <c r="D24" s="496"/>
      <c r="E24" s="497" t="str">
        <f>IF('Overview - Section A'!$AN$5="Funding Request",IF(F24="Funding Request Place Holder","",F24),"")</f>
        <v/>
      </c>
      <c r="F24" s="498" t="str">
        <f>IFERROR(IF(Z24="","",VLOOKUP(Z24,'Overview - Section A'!$P$30:$Q$31,2,FALSE)),"")</f>
        <v/>
      </c>
      <c r="G24" s="499"/>
      <c r="H24" s="499"/>
      <c r="I24" s="499"/>
      <c r="J24" s="499"/>
      <c r="K24" s="499"/>
      <c r="L24" s="499"/>
      <c r="M24" s="497"/>
      <c r="N24" s="500" t="str">
        <f t="shared" si="1"/>
        <v/>
      </c>
      <c r="O24" s="501"/>
      <c r="P24" s="502"/>
      <c r="Q24" s="472"/>
      <c r="R24" s="472" t="str">
        <f>IFERROR(IF('Overview - Section A'!$AN$5="Funding Request",VLOOKUP(E24,'Overview - Section A'!$M$30:$P$31,4,FALSE),IF(Z24="","",Z24)),"")</f>
        <v/>
      </c>
      <c r="S24" s="472" t="b">
        <f t="shared" si="0"/>
        <v>0</v>
      </c>
      <c r="T24" s="472" t="s">
        <v>998</v>
      </c>
      <c r="U24" s="472" t="str">
        <f t="array" ref="U24">IFERROR(IF(OR(INDEX('Overview - Section A'!$AB$119:$AB$173,MATCH(LEFT(C24,255),LEFT('Overview - Section A'!$W$119:$W$173,255),0))=0,INDEX('Overview - Section A'!$AB$119:$AB$173,MATCH(LEFT(C24,255),LEFT('Overview - Section A'!$W$119:$W$173,255),0))="[Record ID]"),"",INDEX('Overview - Section A'!$AB$119:$AB$173,MATCH(LEFT(C24,255),LEFT('Overview - Section A'!$W$119:$W$173,255),0))),"")</f>
        <v/>
      </c>
      <c r="V24" s="503" t="str">
        <f>IFERROR(IF('Overview - Section A'!$AN$5="Funding Request",IF('Reference Records'!$B$157&lt;&gt;"",VLOOKUP(N24,'Reference Records'!$B$157:$C$158,2,FALSE),VLOOKUP(N24,'Reference Records'!$A$170:$C$216,3,FALSE)),VLOOKUP(N24,'Reference Records'!$A$219:$C$221,3,FALSE)),"")</f>
        <v/>
      </c>
      <c r="W24" s="504"/>
      <c r="X24" s="504"/>
      <c r="Y24" s="503"/>
      <c r="Z24" s="503"/>
      <c r="AA24" s="182"/>
      <c r="AB24" s="148"/>
      <c r="AC24" s="50"/>
    </row>
    <row r="25" spans="1:29" ht="47.1" customHeight="1" x14ac:dyDescent="0.25">
      <c r="A25" s="396">
        <v>17</v>
      </c>
      <c r="B25" s="495" t="str">
        <f>IFERROR(IF(D25="","",VLOOKUP(W25,'Reference records(soft deleted)'!$B$40:$D$56,3,FALSE)),"")</f>
        <v/>
      </c>
      <c r="C25" s="495" t="str">
        <f>IFERROR(IF(D25="","",VLOOKUP(X25,'Reference records(soft deleted)'!$B$115:$D$189,3,FALSE)),"")</f>
        <v/>
      </c>
      <c r="D25" s="496"/>
      <c r="E25" s="497" t="str">
        <f>IF('Overview - Section A'!$AN$5="Funding Request",IF(F25="Funding Request Place Holder","",F25),"")</f>
        <v/>
      </c>
      <c r="F25" s="498" t="str">
        <f>IFERROR(IF(Z25="","",VLOOKUP(Z25,'Overview - Section A'!$P$30:$Q$31,2,FALSE)),"")</f>
        <v/>
      </c>
      <c r="G25" s="499"/>
      <c r="H25" s="499"/>
      <c r="I25" s="499"/>
      <c r="J25" s="499"/>
      <c r="K25" s="499"/>
      <c r="L25" s="499"/>
      <c r="M25" s="497"/>
      <c r="N25" s="500" t="str">
        <f t="shared" si="1"/>
        <v/>
      </c>
      <c r="O25" s="501"/>
      <c r="P25" s="502"/>
      <c r="Q25" s="472"/>
      <c r="R25" s="472" t="str">
        <f>IFERROR(IF('Overview - Section A'!$AN$5="Funding Request",VLOOKUP(E25,'Overview - Section A'!$M$30:$P$31,4,FALSE),IF(Z25="","",Z25)),"")</f>
        <v/>
      </c>
      <c r="S25" s="472" t="b">
        <f t="shared" si="0"/>
        <v>0</v>
      </c>
      <c r="T25" s="472" t="s">
        <v>999</v>
      </c>
      <c r="U25" s="472" t="str">
        <f t="array" ref="U25">IFERROR(IF(OR(INDEX('Overview - Section A'!$AB$119:$AB$173,MATCH(LEFT(C25,255),LEFT('Overview - Section A'!$W$119:$W$173,255),0))=0,INDEX('Overview - Section A'!$AB$119:$AB$173,MATCH(LEFT(C25,255),LEFT('Overview - Section A'!$W$119:$W$173,255),0))="[Record ID]"),"",INDEX('Overview - Section A'!$AB$119:$AB$173,MATCH(LEFT(C25,255),LEFT('Overview - Section A'!$W$119:$W$173,255),0))),"")</f>
        <v/>
      </c>
      <c r="V25" s="503" t="str">
        <f>IFERROR(IF('Overview - Section A'!$AN$5="Funding Request",IF('Reference Records'!$B$157&lt;&gt;"",VLOOKUP(N25,'Reference Records'!$B$157:$C$158,2,FALSE),VLOOKUP(N25,'Reference Records'!$A$170:$C$216,3,FALSE)),VLOOKUP(N25,'Reference Records'!$A$219:$C$221,3,FALSE)),"")</f>
        <v/>
      </c>
      <c r="W25" s="504"/>
      <c r="X25" s="504"/>
      <c r="Y25" s="503"/>
      <c r="Z25" s="503"/>
      <c r="AA25" s="182"/>
      <c r="AB25" s="148"/>
      <c r="AC25" s="50"/>
    </row>
    <row r="26" spans="1:29" ht="47.1" customHeight="1" x14ac:dyDescent="0.25">
      <c r="A26" s="396">
        <v>18</v>
      </c>
      <c r="B26" s="495" t="str">
        <f>IFERROR(IF(D26="","",VLOOKUP(W26,'Reference records(soft deleted)'!$B$40:$D$56,3,FALSE)),"")</f>
        <v/>
      </c>
      <c r="C26" s="495" t="str">
        <f>IFERROR(IF(D26="","",VLOOKUP(X26,'Reference records(soft deleted)'!$B$115:$D$189,3,FALSE)),"")</f>
        <v/>
      </c>
      <c r="D26" s="496"/>
      <c r="E26" s="497" t="str">
        <f>IF('Overview - Section A'!$AN$5="Funding Request",IF(F26="Funding Request Place Holder","",F26),"")</f>
        <v/>
      </c>
      <c r="F26" s="498" t="str">
        <f>IFERROR(IF(Z26="","",VLOOKUP(Z26,'Overview - Section A'!$P$30:$Q$31,2,FALSE)),"")</f>
        <v/>
      </c>
      <c r="G26" s="499"/>
      <c r="H26" s="499"/>
      <c r="I26" s="499"/>
      <c r="J26" s="499"/>
      <c r="K26" s="499"/>
      <c r="L26" s="499"/>
      <c r="M26" s="497"/>
      <c r="N26" s="500" t="str">
        <f t="shared" si="1"/>
        <v/>
      </c>
      <c r="O26" s="501"/>
      <c r="P26" s="502"/>
      <c r="Q26" s="472"/>
      <c r="R26" s="472" t="str">
        <f>IFERROR(IF('Overview - Section A'!$AN$5="Funding Request",VLOOKUP(E26,'Overview - Section A'!$M$30:$P$31,4,FALSE),IF(Z26="","",Z26)),"")</f>
        <v/>
      </c>
      <c r="S26" s="472" t="b">
        <f t="shared" si="0"/>
        <v>0</v>
      </c>
      <c r="T26" s="472" t="s">
        <v>1000</v>
      </c>
      <c r="U26" s="472" t="str">
        <f t="array" ref="U26">IFERROR(IF(OR(INDEX('Overview - Section A'!$AB$119:$AB$173,MATCH(LEFT(C26,255),LEFT('Overview - Section A'!$W$119:$W$173,255),0))=0,INDEX('Overview - Section A'!$AB$119:$AB$173,MATCH(LEFT(C26,255),LEFT('Overview - Section A'!$W$119:$W$173,255),0))="[Record ID]"),"",INDEX('Overview - Section A'!$AB$119:$AB$173,MATCH(LEFT(C26,255),LEFT('Overview - Section A'!$W$119:$W$173,255),0))),"")</f>
        <v/>
      </c>
      <c r="V26" s="503" t="str">
        <f>IFERROR(IF('Overview - Section A'!$AN$5="Funding Request",IF('Reference Records'!$B$157&lt;&gt;"",VLOOKUP(N26,'Reference Records'!$B$157:$C$158,2,FALSE),VLOOKUP(N26,'Reference Records'!$A$170:$C$216,3,FALSE)),VLOOKUP(N26,'Reference Records'!$A$219:$C$221,3,FALSE)),"")</f>
        <v/>
      </c>
      <c r="W26" s="504"/>
      <c r="X26" s="504"/>
      <c r="Y26" s="503"/>
      <c r="Z26" s="503"/>
      <c r="AA26" s="182"/>
      <c r="AB26" s="148"/>
      <c r="AC26" s="50"/>
    </row>
    <row r="27" spans="1:29" ht="47.1" customHeight="1" x14ac:dyDescent="0.25">
      <c r="A27" s="396">
        <v>19</v>
      </c>
      <c r="B27" s="495" t="str">
        <f>IFERROR(IF(D27="","",VLOOKUP(W27,'Reference records(soft deleted)'!$B$40:$D$56,3,FALSE)),"")</f>
        <v/>
      </c>
      <c r="C27" s="495" t="str">
        <f>IFERROR(IF(D27="","",VLOOKUP(X27,'Reference records(soft deleted)'!$B$115:$D$189,3,FALSE)),"")</f>
        <v/>
      </c>
      <c r="D27" s="496"/>
      <c r="E27" s="497" t="str">
        <f>IF('Overview - Section A'!$AN$5="Funding Request",IF(F27="Funding Request Place Holder","",F27),"")</f>
        <v/>
      </c>
      <c r="F27" s="498" t="str">
        <f>IFERROR(IF(Z27="","",VLOOKUP(Z27,'Overview - Section A'!$P$30:$Q$31,2,FALSE)),"")</f>
        <v/>
      </c>
      <c r="G27" s="499"/>
      <c r="H27" s="499"/>
      <c r="I27" s="499"/>
      <c r="J27" s="499"/>
      <c r="K27" s="499"/>
      <c r="L27" s="499"/>
      <c r="M27" s="497"/>
      <c r="N27" s="500" t="str">
        <f t="shared" si="1"/>
        <v/>
      </c>
      <c r="O27" s="501"/>
      <c r="P27" s="502"/>
      <c r="Q27" s="472"/>
      <c r="R27" s="472" t="str">
        <f>IFERROR(IF('Overview - Section A'!$AN$5="Funding Request",VLOOKUP(E27,'Overview - Section A'!$M$30:$P$31,4,FALSE),IF(Z27="","",Z27)),"")</f>
        <v/>
      </c>
      <c r="S27" s="472" t="b">
        <f t="shared" si="0"/>
        <v>0</v>
      </c>
      <c r="T27" s="472" t="s">
        <v>1001</v>
      </c>
      <c r="U27" s="472" t="str">
        <f t="array" ref="U27">IFERROR(IF(OR(INDEX('Overview - Section A'!$AB$119:$AB$173,MATCH(LEFT(C27,255),LEFT('Overview - Section A'!$W$119:$W$173,255),0))=0,INDEX('Overview - Section A'!$AB$119:$AB$173,MATCH(LEFT(C27,255),LEFT('Overview - Section A'!$W$119:$W$173,255),0))="[Record ID]"),"",INDEX('Overview - Section A'!$AB$119:$AB$173,MATCH(LEFT(C27,255),LEFT('Overview - Section A'!$W$119:$W$173,255),0))),"")</f>
        <v/>
      </c>
      <c r="V27" s="503" t="str">
        <f>IFERROR(IF('Overview - Section A'!$AN$5="Funding Request",IF('Reference Records'!$B$157&lt;&gt;"",VLOOKUP(N27,'Reference Records'!$B$157:$C$158,2,FALSE),VLOOKUP(N27,'Reference Records'!$A$170:$C$216,3,FALSE)),VLOOKUP(N27,'Reference Records'!$A$219:$C$221,3,FALSE)),"")</f>
        <v/>
      </c>
      <c r="W27" s="504"/>
      <c r="X27" s="504"/>
      <c r="Y27" s="503"/>
      <c r="Z27" s="503"/>
      <c r="AA27" s="182"/>
      <c r="AB27" s="148"/>
      <c r="AC27" s="50"/>
    </row>
    <row r="28" spans="1:29" ht="47.1" customHeight="1" x14ac:dyDescent="0.25">
      <c r="A28" s="396">
        <v>20</v>
      </c>
      <c r="B28" s="495" t="str">
        <f>IFERROR(IF(D28="","",VLOOKUP(W28,'Reference records(soft deleted)'!$B$40:$D$56,3,FALSE)),"")</f>
        <v/>
      </c>
      <c r="C28" s="495" t="str">
        <f>IFERROR(IF(D28="","",VLOOKUP(X28,'Reference records(soft deleted)'!$B$115:$D$189,3,FALSE)),"")</f>
        <v/>
      </c>
      <c r="D28" s="496"/>
      <c r="E28" s="497" t="str">
        <f>IF('Overview - Section A'!$AN$5="Funding Request",IF(F28="Funding Request Place Holder","",F28),"")</f>
        <v/>
      </c>
      <c r="F28" s="498" t="str">
        <f>IFERROR(IF(Z28="","",VLOOKUP(Z28,'Overview - Section A'!$P$30:$Q$31,2,FALSE)),"")</f>
        <v/>
      </c>
      <c r="G28" s="499"/>
      <c r="H28" s="499"/>
      <c r="I28" s="499"/>
      <c r="J28" s="499"/>
      <c r="K28" s="499"/>
      <c r="L28" s="499"/>
      <c r="M28" s="497"/>
      <c r="N28" s="500" t="str">
        <f t="shared" si="1"/>
        <v/>
      </c>
      <c r="O28" s="501"/>
      <c r="P28" s="502"/>
      <c r="Q28" s="472"/>
      <c r="R28" s="472" t="str">
        <f>IFERROR(IF('Overview - Section A'!$AN$5="Funding Request",VLOOKUP(E28,'Overview - Section A'!$M$30:$P$31,4,FALSE),IF(Z28="","",Z28)),"")</f>
        <v/>
      </c>
      <c r="S28" s="472" t="b">
        <f t="shared" si="0"/>
        <v>0</v>
      </c>
      <c r="T28" s="472" t="s">
        <v>1002</v>
      </c>
      <c r="U28" s="472" t="str">
        <f t="array" ref="U28">IFERROR(IF(OR(INDEX('Overview - Section A'!$AB$119:$AB$173,MATCH(LEFT(C28,255),LEFT('Overview - Section A'!$W$119:$W$173,255),0))=0,INDEX('Overview - Section A'!$AB$119:$AB$173,MATCH(LEFT(C28,255),LEFT('Overview - Section A'!$W$119:$W$173,255),0))="[Record ID]"),"",INDEX('Overview - Section A'!$AB$119:$AB$173,MATCH(LEFT(C28,255),LEFT('Overview - Section A'!$W$119:$W$173,255),0))),"")</f>
        <v/>
      </c>
      <c r="V28" s="503" t="str">
        <f>IFERROR(IF('Overview - Section A'!$AN$5="Funding Request",IF('Reference Records'!$B$157&lt;&gt;"",VLOOKUP(N28,'Reference Records'!$B$157:$C$158,2,FALSE),VLOOKUP(N28,'Reference Records'!$A$170:$C$216,3,FALSE)),VLOOKUP(N28,'Reference Records'!$A$219:$C$221,3,FALSE)),"")</f>
        <v/>
      </c>
      <c r="W28" s="504"/>
      <c r="X28" s="504"/>
      <c r="Y28" s="503"/>
      <c r="Z28" s="503"/>
      <c r="AA28" s="182"/>
      <c r="AB28" s="148"/>
      <c r="AC28" s="50"/>
    </row>
    <row r="29" spans="1:29" ht="47.1" customHeight="1" x14ac:dyDescent="0.25">
      <c r="A29" s="396">
        <v>21</v>
      </c>
      <c r="B29" s="495" t="str">
        <f>IFERROR(IF(D29="","",VLOOKUP(W29,'Reference records(soft deleted)'!$B$40:$D$56,3,FALSE)),"")</f>
        <v/>
      </c>
      <c r="C29" s="495" t="str">
        <f>IFERROR(IF(D29="","",VLOOKUP(X29,'Reference records(soft deleted)'!$B$115:$D$189,3,FALSE)),"")</f>
        <v/>
      </c>
      <c r="D29" s="496"/>
      <c r="E29" s="497" t="str">
        <f>IF('Overview - Section A'!$AN$5="Funding Request",IF(F29="Funding Request Place Holder","",F29),"")</f>
        <v/>
      </c>
      <c r="F29" s="498" t="str">
        <f>IFERROR(IF(Z29="","",VLOOKUP(Z29,'Overview - Section A'!$P$30:$Q$31,2,FALSE)),"")</f>
        <v/>
      </c>
      <c r="G29" s="499"/>
      <c r="H29" s="499"/>
      <c r="I29" s="499"/>
      <c r="J29" s="499"/>
      <c r="K29" s="499"/>
      <c r="L29" s="499"/>
      <c r="M29" s="497"/>
      <c r="N29" s="500" t="str">
        <f t="shared" si="1"/>
        <v/>
      </c>
      <c r="O29" s="501"/>
      <c r="P29" s="502"/>
      <c r="Q29" s="472"/>
      <c r="R29" s="472" t="str">
        <f>IFERROR(IF('Overview - Section A'!$AN$5="Funding Request",VLOOKUP(E29,'Overview - Section A'!$M$30:$P$31,4,FALSE),IF(Z29="","",Z29)),"")</f>
        <v/>
      </c>
      <c r="S29" s="472" t="b">
        <f t="shared" si="0"/>
        <v>0</v>
      </c>
      <c r="T29" s="472" t="s">
        <v>1003</v>
      </c>
      <c r="U29" s="472" t="str">
        <f t="array" ref="U29">IFERROR(IF(OR(INDEX('Overview - Section A'!$AB$119:$AB$173,MATCH(LEFT(C29,255),LEFT('Overview - Section A'!$W$119:$W$173,255),0))=0,INDEX('Overview - Section A'!$AB$119:$AB$173,MATCH(LEFT(C29,255),LEFT('Overview - Section A'!$W$119:$W$173,255),0))="[Record ID]"),"",INDEX('Overview - Section A'!$AB$119:$AB$173,MATCH(LEFT(C29,255),LEFT('Overview - Section A'!$W$119:$W$173,255),0))),"")</f>
        <v/>
      </c>
      <c r="V29" s="503" t="str">
        <f>IFERROR(IF('Overview - Section A'!$AN$5="Funding Request",IF('Reference Records'!$B$157&lt;&gt;"",VLOOKUP(N29,'Reference Records'!$B$157:$C$158,2,FALSE),VLOOKUP(N29,'Reference Records'!$A$170:$C$216,3,FALSE)),VLOOKUP(N29,'Reference Records'!$A$219:$C$221,3,FALSE)),"")</f>
        <v/>
      </c>
      <c r="W29" s="504"/>
      <c r="X29" s="504"/>
      <c r="Y29" s="503"/>
      <c r="Z29" s="503"/>
      <c r="AA29" s="182"/>
      <c r="AB29" s="148"/>
      <c r="AC29" s="50"/>
    </row>
    <row r="30" spans="1:29" ht="47.1" customHeight="1" x14ac:dyDescent="0.25">
      <c r="A30" s="396">
        <v>22</v>
      </c>
      <c r="B30" s="495" t="str">
        <f>IFERROR(IF(D30="","",VLOOKUP(W30,'Reference records(soft deleted)'!$B$40:$D$56,3,FALSE)),"")</f>
        <v/>
      </c>
      <c r="C30" s="495" t="str">
        <f>IFERROR(IF(D30="","",VLOOKUP(X30,'Reference records(soft deleted)'!$B$115:$D$189,3,FALSE)),"")</f>
        <v/>
      </c>
      <c r="D30" s="496"/>
      <c r="E30" s="497" t="str">
        <f>IF('Overview - Section A'!$AN$5="Funding Request",IF(F30="Funding Request Place Holder","",F30),"")</f>
        <v/>
      </c>
      <c r="F30" s="498" t="str">
        <f>IFERROR(IF(Z30="","",VLOOKUP(Z30,'Overview - Section A'!$P$30:$Q$31,2,FALSE)),"")</f>
        <v/>
      </c>
      <c r="G30" s="499"/>
      <c r="H30" s="499"/>
      <c r="I30" s="499"/>
      <c r="J30" s="499"/>
      <c r="K30" s="499"/>
      <c r="L30" s="499"/>
      <c r="M30" s="497"/>
      <c r="N30" s="500" t="str">
        <f t="shared" si="1"/>
        <v/>
      </c>
      <c r="O30" s="501"/>
      <c r="P30" s="502"/>
      <c r="Q30" s="472"/>
      <c r="R30" s="472" t="str">
        <f>IFERROR(IF('Overview - Section A'!$AN$5="Funding Request",VLOOKUP(E30,'Overview - Section A'!$M$30:$P$31,4,FALSE),IF(Z30="","",Z30)),"")</f>
        <v/>
      </c>
      <c r="S30" s="472" t="b">
        <f t="shared" si="0"/>
        <v>0</v>
      </c>
      <c r="T30" s="472" t="s">
        <v>1004</v>
      </c>
      <c r="U30" s="472" t="str">
        <f t="array" ref="U30">IFERROR(IF(OR(INDEX('Overview - Section A'!$AB$119:$AB$173,MATCH(LEFT(C30,255),LEFT('Overview - Section A'!$W$119:$W$173,255),0))=0,INDEX('Overview - Section A'!$AB$119:$AB$173,MATCH(LEFT(C30,255),LEFT('Overview - Section A'!$W$119:$W$173,255),0))="[Record ID]"),"",INDEX('Overview - Section A'!$AB$119:$AB$173,MATCH(LEFT(C30,255),LEFT('Overview - Section A'!$W$119:$W$173,255),0))),"")</f>
        <v/>
      </c>
      <c r="V30" s="503" t="str">
        <f>IFERROR(IF('Overview - Section A'!$AN$5="Funding Request",IF('Reference Records'!$B$157&lt;&gt;"",VLOOKUP(N30,'Reference Records'!$B$157:$C$158,2,FALSE),VLOOKUP(N30,'Reference Records'!$A$170:$C$216,3,FALSE)),VLOOKUP(N30,'Reference Records'!$A$219:$C$221,3,FALSE)),"")</f>
        <v/>
      </c>
      <c r="W30" s="504"/>
      <c r="X30" s="504"/>
      <c r="Y30" s="503"/>
      <c r="Z30" s="503"/>
      <c r="AA30" s="182"/>
      <c r="AB30" s="148"/>
      <c r="AC30" s="50"/>
    </row>
    <row r="31" spans="1:29" ht="47.1" customHeight="1" x14ac:dyDescent="0.25">
      <c r="A31" s="396">
        <v>23</v>
      </c>
      <c r="B31" s="495" t="str">
        <f>IFERROR(IF(D31="","",VLOOKUP(W31,'Reference records(soft deleted)'!$B$40:$D$56,3,FALSE)),"")</f>
        <v/>
      </c>
      <c r="C31" s="495" t="str">
        <f>IFERROR(IF(D31="","",VLOOKUP(X31,'Reference records(soft deleted)'!$B$115:$D$189,3,FALSE)),"")</f>
        <v/>
      </c>
      <c r="D31" s="496"/>
      <c r="E31" s="497" t="str">
        <f>IF('Overview - Section A'!$AN$5="Funding Request",IF(F31="Funding Request Place Holder","",F31),"")</f>
        <v/>
      </c>
      <c r="F31" s="498" t="str">
        <f>IFERROR(IF(Z31="","",VLOOKUP(Z31,'Overview - Section A'!$P$30:$Q$31,2,FALSE)),"")</f>
        <v/>
      </c>
      <c r="G31" s="499"/>
      <c r="H31" s="499"/>
      <c r="I31" s="499"/>
      <c r="J31" s="499"/>
      <c r="K31" s="499"/>
      <c r="L31" s="499"/>
      <c r="M31" s="497"/>
      <c r="N31" s="500" t="str">
        <f t="shared" si="1"/>
        <v/>
      </c>
      <c r="O31" s="501"/>
      <c r="P31" s="502"/>
      <c r="Q31" s="472"/>
      <c r="R31" s="472" t="str">
        <f>IFERROR(IF('Overview - Section A'!$AN$5="Funding Request",VLOOKUP(E31,'Overview - Section A'!$M$30:$P$31,4,FALSE),IF(Z31="","",Z31)),"")</f>
        <v/>
      </c>
      <c r="S31" s="472" t="b">
        <f t="shared" si="0"/>
        <v>0</v>
      </c>
      <c r="T31" s="472" t="s">
        <v>1005</v>
      </c>
      <c r="U31" s="472" t="str">
        <f t="array" ref="U31">IFERROR(IF(OR(INDEX('Overview - Section A'!$AB$119:$AB$173,MATCH(LEFT(C31,255),LEFT('Overview - Section A'!$W$119:$W$173,255),0))=0,INDEX('Overview - Section A'!$AB$119:$AB$173,MATCH(LEFT(C31,255),LEFT('Overview - Section A'!$W$119:$W$173,255),0))="[Record ID]"),"",INDEX('Overview - Section A'!$AB$119:$AB$173,MATCH(LEFT(C31,255),LEFT('Overview - Section A'!$W$119:$W$173,255),0))),"")</f>
        <v/>
      </c>
      <c r="V31" s="503" t="str">
        <f>IFERROR(IF('Overview - Section A'!$AN$5="Funding Request",IF('Reference Records'!$B$157&lt;&gt;"",VLOOKUP(N31,'Reference Records'!$B$157:$C$158,2,FALSE),VLOOKUP(N31,'Reference Records'!$A$170:$C$216,3,FALSE)),VLOOKUP(N31,'Reference Records'!$A$219:$C$221,3,FALSE)),"")</f>
        <v/>
      </c>
      <c r="W31" s="504"/>
      <c r="X31" s="504"/>
      <c r="Y31" s="503"/>
      <c r="Z31" s="503"/>
      <c r="AA31" s="182"/>
      <c r="AB31" s="148"/>
      <c r="AC31" s="50"/>
    </row>
    <row r="32" spans="1:29" ht="47.1" customHeight="1" x14ac:dyDescent="0.25">
      <c r="A32" s="396">
        <v>24</v>
      </c>
      <c r="B32" s="495" t="str">
        <f>IFERROR(IF(D32="","",VLOOKUP(W32,'Reference records(soft deleted)'!$B$40:$D$56,3,FALSE)),"")</f>
        <v/>
      </c>
      <c r="C32" s="495" t="str">
        <f>IFERROR(IF(D32="","",VLOOKUP(X32,'Reference records(soft deleted)'!$B$115:$D$189,3,FALSE)),"")</f>
        <v/>
      </c>
      <c r="D32" s="496"/>
      <c r="E32" s="497" t="str">
        <f>IF('Overview - Section A'!$AN$5="Funding Request",IF(F32="Funding Request Place Holder","",F32),"")</f>
        <v/>
      </c>
      <c r="F32" s="498" t="str">
        <f>IFERROR(IF(Z32="","",VLOOKUP(Z32,'Overview - Section A'!$P$30:$Q$31,2,FALSE)),"")</f>
        <v/>
      </c>
      <c r="G32" s="499"/>
      <c r="H32" s="499"/>
      <c r="I32" s="499"/>
      <c r="J32" s="499"/>
      <c r="K32" s="499"/>
      <c r="L32" s="499"/>
      <c r="M32" s="497"/>
      <c r="N32" s="500" t="str">
        <f t="shared" si="1"/>
        <v/>
      </c>
      <c r="O32" s="501"/>
      <c r="P32" s="502"/>
      <c r="Q32" s="472"/>
      <c r="R32" s="472" t="str">
        <f>IFERROR(IF('Overview - Section A'!$AN$5="Funding Request",VLOOKUP(E32,'Overview - Section A'!$M$30:$P$31,4,FALSE),IF(Z32="","",Z32)),"")</f>
        <v/>
      </c>
      <c r="S32" s="472" t="b">
        <f t="shared" si="0"/>
        <v>0</v>
      </c>
      <c r="T32" s="472" t="s">
        <v>1006</v>
      </c>
      <c r="U32" s="472" t="str">
        <f t="array" ref="U32">IFERROR(IF(OR(INDEX('Overview - Section A'!$AB$119:$AB$173,MATCH(LEFT(C32,255),LEFT('Overview - Section A'!$W$119:$W$173,255),0))=0,INDEX('Overview - Section A'!$AB$119:$AB$173,MATCH(LEFT(C32,255),LEFT('Overview - Section A'!$W$119:$W$173,255),0))="[Record ID]"),"",INDEX('Overview - Section A'!$AB$119:$AB$173,MATCH(LEFT(C32,255),LEFT('Overview - Section A'!$W$119:$W$173,255),0))),"")</f>
        <v/>
      </c>
      <c r="V32" s="503" t="str">
        <f>IFERROR(IF('Overview - Section A'!$AN$5="Funding Request",IF('Reference Records'!$B$157&lt;&gt;"",VLOOKUP(N32,'Reference Records'!$B$157:$C$158,2,FALSE),VLOOKUP(N32,'Reference Records'!$A$170:$C$216,3,FALSE)),VLOOKUP(N32,'Reference Records'!$A$219:$C$221,3,FALSE)),"")</f>
        <v/>
      </c>
      <c r="W32" s="504"/>
      <c r="X32" s="504"/>
      <c r="Y32" s="503"/>
      <c r="Z32" s="503"/>
      <c r="AA32" s="182"/>
      <c r="AB32" s="148"/>
      <c r="AC32" s="50"/>
    </row>
    <row r="33" spans="1:29" ht="47.1" customHeight="1" x14ac:dyDescent="0.25">
      <c r="A33" s="396">
        <v>25</v>
      </c>
      <c r="B33" s="495" t="str">
        <f>IFERROR(IF(D33="","",VLOOKUP(W33,'Reference records(soft deleted)'!$B$40:$D$56,3,FALSE)),"")</f>
        <v/>
      </c>
      <c r="C33" s="495" t="str">
        <f>IFERROR(IF(D33="","",VLOOKUP(X33,'Reference records(soft deleted)'!$B$115:$D$189,3,FALSE)),"")</f>
        <v/>
      </c>
      <c r="D33" s="496"/>
      <c r="E33" s="497" t="str">
        <f>IF('Overview - Section A'!$AN$5="Funding Request",IF(F33="Funding Request Place Holder","",F33),"")</f>
        <v/>
      </c>
      <c r="F33" s="498" t="str">
        <f>IFERROR(IF(Z33="","",VLOOKUP(Z33,'Overview - Section A'!$P$30:$Q$31,2,FALSE)),"")</f>
        <v/>
      </c>
      <c r="G33" s="499"/>
      <c r="H33" s="499"/>
      <c r="I33" s="499"/>
      <c r="J33" s="499"/>
      <c r="K33" s="499"/>
      <c r="L33" s="499"/>
      <c r="M33" s="497"/>
      <c r="N33" s="500" t="str">
        <f t="shared" si="1"/>
        <v/>
      </c>
      <c r="O33" s="501"/>
      <c r="P33" s="502"/>
      <c r="Q33" s="472"/>
      <c r="R33" s="472" t="str">
        <f>IFERROR(IF('Overview - Section A'!$AN$5="Funding Request",VLOOKUP(E33,'Overview - Section A'!$M$30:$P$31,4,FALSE),IF(Z33="","",Z33)),"")</f>
        <v/>
      </c>
      <c r="S33" s="472" t="b">
        <f t="shared" si="0"/>
        <v>0</v>
      </c>
      <c r="T33" s="472" t="s">
        <v>1007</v>
      </c>
      <c r="U33" s="472" t="str">
        <f t="array" ref="U33">IFERROR(IF(OR(INDEX('Overview - Section A'!$AB$119:$AB$173,MATCH(LEFT(C33,255),LEFT('Overview - Section A'!$W$119:$W$173,255),0))=0,INDEX('Overview - Section A'!$AB$119:$AB$173,MATCH(LEFT(C33,255),LEFT('Overview - Section A'!$W$119:$W$173,255),0))="[Record ID]"),"",INDEX('Overview - Section A'!$AB$119:$AB$173,MATCH(LEFT(C33,255),LEFT('Overview - Section A'!$W$119:$W$173,255),0))),"")</f>
        <v/>
      </c>
      <c r="V33" s="503" t="str">
        <f>IFERROR(IF('Overview - Section A'!$AN$5="Funding Request",IF('Reference Records'!$B$157&lt;&gt;"",VLOOKUP(N33,'Reference Records'!$B$157:$C$158,2,FALSE),VLOOKUP(N33,'Reference Records'!$A$170:$C$216,3,FALSE)),VLOOKUP(N33,'Reference Records'!$A$219:$C$221,3,FALSE)),"")</f>
        <v/>
      </c>
      <c r="W33" s="504"/>
      <c r="X33" s="504"/>
      <c r="Y33" s="503"/>
      <c r="Z33" s="503"/>
      <c r="AA33" s="182"/>
      <c r="AB33" s="148"/>
      <c r="AC33" s="50"/>
    </row>
    <row r="34" spans="1:29" ht="47.1" customHeight="1" x14ac:dyDescent="0.25">
      <c r="A34" s="396">
        <v>26</v>
      </c>
      <c r="B34" s="495" t="str">
        <f>IFERROR(IF(D34="","",VLOOKUP(W34,'Reference records(soft deleted)'!$B$40:$D$56,3,FALSE)),"")</f>
        <v/>
      </c>
      <c r="C34" s="495" t="str">
        <f>IFERROR(IF(D34="","",VLOOKUP(X34,'Reference records(soft deleted)'!$B$115:$D$189,3,FALSE)),"")</f>
        <v/>
      </c>
      <c r="D34" s="496"/>
      <c r="E34" s="497" t="str">
        <f>IF('Overview - Section A'!$AN$5="Funding Request",IF(F34="Funding Request Place Holder","",F34),"")</f>
        <v/>
      </c>
      <c r="F34" s="498" t="str">
        <f>IFERROR(IF(Z34="","",VLOOKUP(Z34,'Overview - Section A'!$P$30:$Q$31,2,FALSE)),"")</f>
        <v/>
      </c>
      <c r="G34" s="499"/>
      <c r="H34" s="499"/>
      <c r="I34" s="499"/>
      <c r="J34" s="499"/>
      <c r="K34" s="499"/>
      <c r="L34" s="499"/>
      <c r="M34" s="497"/>
      <c r="N34" s="500" t="str">
        <f t="shared" si="1"/>
        <v/>
      </c>
      <c r="O34" s="501"/>
      <c r="P34" s="502"/>
      <c r="Q34" s="472"/>
      <c r="R34" s="472" t="str">
        <f>IFERROR(IF('Overview - Section A'!$AN$5="Funding Request",VLOOKUP(E34,'Overview - Section A'!$M$30:$P$31,4,FALSE),IF(Z34="","",Z34)),"")</f>
        <v/>
      </c>
      <c r="S34" s="472" t="b">
        <f t="shared" si="0"/>
        <v>0</v>
      </c>
      <c r="T34" s="472" t="s">
        <v>1008</v>
      </c>
      <c r="U34" s="472" t="str">
        <f t="array" ref="U34">IFERROR(IF(OR(INDEX('Overview - Section A'!$AB$119:$AB$173,MATCH(LEFT(C34,255),LEFT('Overview - Section A'!$W$119:$W$173,255),0))=0,INDEX('Overview - Section A'!$AB$119:$AB$173,MATCH(LEFT(C34,255),LEFT('Overview - Section A'!$W$119:$W$173,255),0))="[Record ID]"),"",INDEX('Overview - Section A'!$AB$119:$AB$173,MATCH(LEFT(C34,255),LEFT('Overview - Section A'!$W$119:$W$173,255),0))),"")</f>
        <v/>
      </c>
      <c r="V34" s="503" t="str">
        <f>IFERROR(IF('Overview - Section A'!$AN$5="Funding Request",IF('Reference Records'!$B$157&lt;&gt;"",VLOOKUP(N34,'Reference Records'!$B$157:$C$158,2,FALSE),VLOOKUP(N34,'Reference Records'!$A$170:$C$216,3,FALSE)),VLOOKUP(N34,'Reference Records'!$A$219:$C$221,3,FALSE)),"")</f>
        <v/>
      </c>
      <c r="W34" s="504"/>
      <c r="X34" s="504"/>
      <c r="Y34" s="503"/>
      <c r="Z34" s="503"/>
      <c r="AA34" s="182"/>
      <c r="AB34" s="148"/>
      <c r="AC34" s="50"/>
    </row>
    <row r="35" spans="1:29" ht="47.1" customHeight="1" x14ac:dyDescent="0.25">
      <c r="A35" s="396">
        <v>27</v>
      </c>
      <c r="B35" s="495" t="str">
        <f>IFERROR(IF(D35="","",VLOOKUP(W35,'Reference records(soft deleted)'!$B$40:$D$56,3,FALSE)),"")</f>
        <v/>
      </c>
      <c r="C35" s="495" t="str">
        <f>IFERROR(IF(D35="","",VLOOKUP(X35,'Reference records(soft deleted)'!$B$115:$D$189,3,FALSE)),"")</f>
        <v/>
      </c>
      <c r="D35" s="496"/>
      <c r="E35" s="497" t="str">
        <f>IF('Overview - Section A'!$AN$5="Funding Request",IF(F35="Funding Request Place Holder","",F35),"")</f>
        <v/>
      </c>
      <c r="F35" s="498" t="str">
        <f>IFERROR(IF(Z35="","",VLOOKUP(Z35,'Overview - Section A'!$P$30:$Q$31,2,FALSE)),"")</f>
        <v/>
      </c>
      <c r="G35" s="499"/>
      <c r="H35" s="499"/>
      <c r="I35" s="499"/>
      <c r="J35" s="499"/>
      <c r="K35" s="499"/>
      <c r="L35" s="499"/>
      <c r="M35" s="497"/>
      <c r="N35" s="500" t="str">
        <f t="shared" si="1"/>
        <v/>
      </c>
      <c r="O35" s="501"/>
      <c r="P35" s="502"/>
      <c r="Q35" s="472"/>
      <c r="R35" s="472" t="str">
        <f>IFERROR(IF('Overview - Section A'!$AN$5="Funding Request",VLOOKUP(E35,'Overview - Section A'!$M$30:$P$31,4,FALSE),IF(Z35="","",Z35)),"")</f>
        <v/>
      </c>
      <c r="S35" s="472" t="b">
        <f t="shared" si="0"/>
        <v>0</v>
      </c>
      <c r="T35" s="472" t="s">
        <v>1009</v>
      </c>
      <c r="U35" s="472" t="str">
        <f t="array" ref="U35">IFERROR(IF(OR(INDEX('Overview - Section A'!$AB$119:$AB$173,MATCH(LEFT(C35,255),LEFT('Overview - Section A'!$W$119:$W$173,255),0))=0,INDEX('Overview - Section A'!$AB$119:$AB$173,MATCH(LEFT(C35,255),LEFT('Overview - Section A'!$W$119:$W$173,255),0))="[Record ID]"),"",INDEX('Overview - Section A'!$AB$119:$AB$173,MATCH(LEFT(C35,255),LEFT('Overview - Section A'!$W$119:$W$173,255),0))),"")</f>
        <v/>
      </c>
      <c r="V35" s="503" t="str">
        <f>IFERROR(IF('Overview - Section A'!$AN$5="Funding Request",IF('Reference Records'!$B$157&lt;&gt;"",VLOOKUP(N35,'Reference Records'!$B$157:$C$158,2,FALSE),VLOOKUP(N35,'Reference Records'!$A$170:$C$216,3,FALSE)),VLOOKUP(N35,'Reference Records'!$A$219:$C$221,3,FALSE)),"")</f>
        <v/>
      </c>
      <c r="W35" s="504"/>
      <c r="X35" s="504"/>
      <c r="Y35" s="503"/>
      <c r="Z35" s="503"/>
      <c r="AA35" s="182"/>
      <c r="AB35" s="148"/>
      <c r="AC35" s="50"/>
    </row>
    <row r="36" spans="1:29" ht="47.1" customHeight="1" x14ac:dyDescent="0.25">
      <c r="A36" s="396">
        <v>28</v>
      </c>
      <c r="B36" s="495" t="str">
        <f>IFERROR(IF(D36="","",VLOOKUP(W36,'Reference records(soft deleted)'!$B$40:$D$56,3,FALSE)),"")</f>
        <v/>
      </c>
      <c r="C36" s="495" t="str">
        <f>IFERROR(IF(D36="","",VLOOKUP(X36,'Reference records(soft deleted)'!$B$115:$D$189,3,FALSE)),"")</f>
        <v/>
      </c>
      <c r="D36" s="496"/>
      <c r="E36" s="497" t="str">
        <f>IF('Overview - Section A'!$AN$5="Funding Request",IF(F36="Funding Request Place Holder","",F36),"")</f>
        <v/>
      </c>
      <c r="F36" s="498" t="str">
        <f>IFERROR(IF(Z36="","",VLOOKUP(Z36,'Overview - Section A'!$P$30:$Q$31,2,FALSE)),"")</f>
        <v/>
      </c>
      <c r="G36" s="499"/>
      <c r="H36" s="499"/>
      <c r="I36" s="499"/>
      <c r="J36" s="499"/>
      <c r="K36" s="499"/>
      <c r="L36" s="499"/>
      <c r="M36" s="497"/>
      <c r="N36" s="500" t="str">
        <f t="shared" si="1"/>
        <v/>
      </c>
      <c r="O36" s="501"/>
      <c r="P36" s="502"/>
      <c r="Q36" s="472"/>
      <c r="R36" s="472" t="str">
        <f>IFERROR(IF('Overview - Section A'!$AN$5="Funding Request",VLOOKUP(E36,'Overview - Section A'!$M$30:$P$31,4,FALSE),IF(Z36="","",Z36)),"")</f>
        <v/>
      </c>
      <c r="S36" s="472" t="b">
        <f t="shared" si="0"/>
        <v>0</v>
      </c>
      <c r="T36" s="472" t="s">
        <v>1010</v>
      </c>
      <c r="U36" s="472" t="str">
        <f t="array" ref="U36">IFERROR(IF(OR(INDEX('Overview - Section A'!$AB$119:$AB$173,MATCH(LEFT(C36,255),LEFT('Overview - Section A'!$W$119:$W$173,255),0))=0,INDEX('Overview - Section A'!$AB$119:$AB$173,MATCH(LEFT(C36,255),LEFT('Overview - Section A'!$W$119:$W$173,255),0))="[Record ID]"),"",INDEX('Overview - Section A'!$AB$119:$AB$173,MATCH(LEFT(C36,255),LEFT('Overview - Section A'!$W$119:$W$173,255),0))),"")</f>
        <v/>
      </c>
      <c r="V36" s="503" t="str">
        <f>IFERROR(IF('Overview - Section A'!$AN$5="Funding Request",IF('Reference Records'!$B$157&lt;&gt;"",VLOOKUP(N36,'Reference Records'!$B$157:$C$158,2,FALSE),VLOOKUP(N36,'Reference Records'!$A$170:$C$216,3,FALSE)),VLOOKUP(N36,'Reference Records'!$A$219:$C$221,3,FALSE)),"")</f>
        <v/>
      </c>
      <c r="W36" s="504"/>
      <c r="X36" s="504"/>
      <c r="Y36" s="503"/>
      <c r="Z36" s="503"/>
      <c r="AA36" s="182"/>
      <c r="AB36" s="148"/>
      <c r="AC36" s="50"/>
    </row>
    <row r="37" spans="1:29" ht="47.1" customHeight="1" x14ac:dyDescent="0.25">
      <c r="A37" s="396">
        <v>29</v>
      </c>
      <c r="B37" s="495" t="str">
        <f>IFERROR(IF(D37="","",VLOOKUP(W37,'Reference records(soft deleted)'!$B$40:$D$56,3,FALSE)),"")</f>
        <v/>
      </c>
      <c r="C37" s="495" t="str">
        <f>IFERROR(IF(D37="","",VLOOKUP(X37,'Reference records(soft deleted)'!$B$115:$D$189,3,FALSE)),"")</f>
        <v/>
      </c>
      <c r="D37" s="496"/>
      <c r="E37" s="497" t="str">
        <f>IF('Overview - Section A'!$AN$5="Funding Request",IF(F37="Funding Request Place Holder","",F37),"")</f>
        <v/>
      </c>
      <c r="F37" s="498" t="str">
        <f>IFERROR(IF(Z37="","",VLOOKUP(Z37,'Overview - Section A'!$P$30:$Q$31,2,FALSE)),"")</f>
        <v/>
      </c>
      <c r="G37" s="499"/>
      <c r="H37" s="499"/>
      <c r="I37" s="499"/>
      <c r="J37" s="499"/>
      <c r="K37" s="499"/>
      <c r="L37" s="499"/>
      <c r="M37" s="497"/>
      <c r="N37" s="500" t="str">
        <f t="shared" si="1"/>
        <v/>
      </c>
      <c r="O37" s="501"/>
      <c r="P37" s="502"/>
      <c r="Q37" s="472"/>
      <c r="R37" s="472" t="str">
        <f>IFERROR(IF('Overview - Section A'!$AN$5="Funding Request",VLOOKUP(E37,'Overview - Section A'!$M$30:$P$31,4,FALSE),IF(Z37="","",Z37)),"")</f>
        <v/>
      </c>
      <c r="S37" s="472" t="b">
        <f t="shared" si="0"/>
        <v>0</v>
      </c>
      <c r="T37" s="472" t="s">
        <v>1011</v>
      </c>
      <c r="U37" s="472" t="str">
        <f t="array" ref="U37">IFERROR(IF(OR(INDEX('Overview - Section A'!$AB$119:$AB$173,MATCH(LEFT(C37,255),LEFT('Overview - Section A'!$W$119:$W$173,255),0))=0,INDEX('Overview - Section A'!$AB$119:$AB$173,MATCH(LEFT(C37,255),LEFT('Overview - Section A'!$W$119:$W$173,255),0))="[Record ID]"),"",INDEX('Overview - Section A'!$AB$119:$AB$173,MATCH(LEFT(C37,255),LEFT('Overview - Section A'!$W$119:$W$173,255),0))),"")</f>
        <v/>
      </c>
      <c r="V37" s="503" t="str">
        <f>IFERROR(IF('Overview - Section A'!$AN$5="Funding Request",IF('Reference Records'!$B$157&lt;&gt;"",VLOOKUP(N37,'Reference Records'!$B$157:$C$158,2,FALSE),VLOOKUP(N37,'Reference Records'!$A$170:$C$216,3,FALSE)),VLOOKUP(N37,'Reference Records'!$A$219:$C$221,3,FALSE)),"")</f>
        <v/>
      </c>
      <c r="W37" s="504"/>
      <c r="X37" s="504"/>
      <c r="Y37" s="503"/>
      <c r="Z37" s="503"/>
      <c r="AA37" s="182"/>
      <c r="AB37" s="148"/>
      <c r="AC37" s="50"/>
    </row>
    <row r="38" spans="1:29" ht="47.1" customHeight="1" x14ac:dyDescent="0.25">
      <c r="A38" s="396">
        <v>30</v>
      </c>
      <c r="B38" s="495" t="str">
        <f>IFERROR(IF(D38="","",VLOOKUP(W38,'Reference records(soft deleted)'!$B$40:$D$56,3,FALSE)),"")</f>
        <v/>
      </c>
      <c r="C38" s="495" t="str">
        <f>IFERROR(IF(D38="","",VLOOKUP(X38,'Reference records(soft deleted)'!$B$115:$D$189,3,FALSE)),"")</f>
        <v/>
      </c>
      <c r="D38" s="496"/>
      <c r="E38" s="497" t="str">
        <f>IF('Overview - Section A'!$AN$5="Funding Request",IF(F38="Funding Request Place Holder","",F38),"")</f>
        <v/>
      </c>
      <c r="F38" s="498" t="str">
        <f>IFERROR(IF(Z38="","",VLOOKUP(Z38,'Overview - Section A'!$P$30:$Q$31,2,FALSE)),"")</f>
        <v/>
      </c>
      <c r="G38" s="499"/>
      <c r="H38" s="499"/>
      <c r="I38" s="499"/>
      <c r="J38" s="499"/>
      <c r="K38" s="499"/>
      <c r="L38" s="499"/>
      <c r="M38" s="497"/>
      <c r="N38" s="500" t="str">
        <f t="shared" si="1"/>
        <v/>
      </c>
      <c r="O38" s="501"/>
      <c r="P38" s="502"/>
      <c r="Q38" s="472"/>
      <c r="R38" s="472" t="str">
        <f>IFERROR(IF('Overview - Section A'!$AN$5="Funding Request",VLOOKUP(E38,'Overview - Section A'!$M$30:$P$31,4,FALSE),IF(Z38="","",Z38)),"")</f>
        <v/>
      </c>
      <c r="S38" s="472" t="b">
        <f t="shared" si="0"/>
        <v>0</v>
      </c>
      <c r="T38" s="472" t="s">
        <v>1012</v>
      </c>
      <c r="U38" s="472" t="str">
        <f t="array" ref="U38">IFERROR(IF(OR(INDEX('Overview - Section A'!$AB$119:$AB$173,MATCH(LEFT(C38,255),LEFT('Overview - Section A'!$W$119:$W$173,255),0))=0,INDEX('Overview - Section A'!$AB$119:$AB$173,MATCH(LEFT(C38,255),LEFT('Overview - Section A'!$W$119:$W$173,255),0))="[Record ID]"),"",INDEX('Overview - Section A'!$AB$119:$AB$173,MATCH(LEFT(C38,255),LEFT('Overview - Section A'!$W$119:$W$173,255),0))),"")</f>
        <v/>
      </c>
      <c r="V38" s="503" t="str">
        <f>IFERROR(IF('Overview - Section A'!$AN$5="Funding Request",IF('Reference Records'!$B$157&lt;&gt;"",VLOOKUP(N38,'Reference Records'!$B$157:$C$158,2,FALSE),VLOOKUP(N38,'Reference Records'!$A$170:$C$216,3,FALSE)),VLOOKUP(N38,'Reference Records'!$A$219:$C$221,3,FALSE)),"")</f>
        <v/>
      </c>
      <c r="W38" s="504"/>
      <c r="X38" s="504"/>
      <c r="Y38" s="503"/>
      <c r="Z38" s="503"/>
      <c r="AA38" s="182"/>
      <c r="AB38" s="148"/>
      <c r="AC38" s="50"/>
    </row>
    <row r="39" spans="1:29" ht="47.1" customHeight="1" x14ac:dyDescent="0.25">
      <c r="A39" s="396">
        <v>31</v>
      </c>
      <c r="B39" s="495" t="str">
        <f>IFERROR(IF(D39="","",VLOOKUP(W39,'Reference records(soft deleted)'!$B$40:$D$56,3,FALSE)),"")</f>
        <v/>
      </c>
      <c r="C39" s="495" t="str">
        <f>IFERROR(IF(D39="","",VLOOKUP(X39,'Reference records(soft deleted)'!$B$115:$D$189,3,FALSE)),"")</f>
        <v/>
      </c>
      <c r="D39" s="496"/>
      <c r="E39" s="497" t="str">
        <f>IF('Overview - Section A'!$AN$5="Funding Request",IF(F39="Funding Request Place Holder","",F39),"")</f>
        <v/>
      </c>
      <c r="F39" s="498" t="str">
        <f>IFERROR(IF(Z39="","",VLOOKUP(Z39,'Overview - Section A'!$P$30:$Q$31,2,FALSE)),"")</f>
        <v/>
      </c>
      <c r="G39" s="499"/>
      <c r="H39" s="499"/>
      <c r="I39" s="499"/>
      <c r="J39" s="499"/>
      <c r="K39" s="499"/>
      <c r="L39" s="499"/>
      <c r="M39" s="497"/>
      <c r="N39" s="500" t="str">
        <f t="shared" si="1"/>
        <v/>
      </c>
      <c r="O39" s="501"/>
      <c r="P39" s="502"/>
      <c r="Q39" s="472"/>
      <c r="R39" s="472" t="str">
        <f>IFERROR(IF('Overview - Section A'!$AN$5="Funding Request",VLOOKUP(E39,'Overview - Section A'!$M$30:$P$31,4,FALSE),IF(Z39="","",Z39)),"")</f>
        <v/>
      </c>
      <c r="S39" s="472" t="b">
        <f t="shared" si="0"/>
        <v>0</v>
      </c>
      <c r="T39" s="472" t="s">
        <v>1013</v>
      </c>
      <c r="U39" s="472" t="str">
        <f t="array" ref="U39">IFERROR(IF(OR(INDEX('Overview - Section A'!$AB$119:$AB$173,MATCH(LEFT(C39,255),LEFT('Overview - Section A'!$W$119:$W$173,255),0))=0,INDEX('Overview - Section A'!$AB$119:$AB$173,MATCH(LEFT(C39,255),LEFT('Overview - Section A'!$W$119:$W$173,255),0))="[Record ID]"),"",INDEX('Overview - Section A'!$AB$119:$AB$173,MATCH(LEFT(C39,255),LEFT('Overview - Section A'!$W$119:$W$173,255),0))),"")</f>
        <v/>
      </c>
      <c r="V39" s="503" t="str">
        <f>IFERROR(IF('Overview - Section A'!$AN$5="Funding Request",IF('Reference Records'!$B$157&lt;&gt;"",VLOOKUP(N39,'Reference Records'!$B$157:$C$158,2,FALSE),VLOOKUP(N39,'Reference Records'!$A$170:$C$216,3,FALSE)),VLOOKUP(N39,'Reference Records'!$A$219:$C$221,3,FALSE)),"")</f>
        <v/>
      </c>
      <c r="W39" s="504"/>
      <c r="X39" s="504"/>
      <c r="Y39" s="503"/>
      <c r="Z39" s="503"/>
      <c r="AA39" s="182"/>
      <c r="AB39" s="148"/>
      <c r="AC39" s="50"/>
    </row>
    <row r="40" spans="1:29" ht="47.1" customHeight="1" x14ac:dyDescent="0.25">
      <c r="A40" s="396">
        <v>32</v>
      </c>
      <c r="B40" s="495" t="str">
        <f>IFERROR(IF(D40="","",VLOOKUP(W40,'Reference records(soft deleted)'!$B$40:$D$56,3,FALSE)),"")</f>
        <v/>
      </c>
      <c r="C40" s="495" t="str">
        <f>IFERROR(IF(D40="","",VLOOKUP(X40,'Reference records(soft deleted)'!$B$115:$D$189,3,FALSE)),"")</f>
        <v/>
      </c>
      <c r="D40" s="496"/>
      <c r="E40" s="497" t="str">
        <f>IF('Overview - Section A'!$AN$5="Funding Request",IF(F40="Funding Request Place Holder","",F40),"")</f>
        <v/>
      </c>
      <c r="F40" s="498" t="str">
        <f>IFERROR(IF(Z40="","",VLOOKUP(Z40,'Overview - Section A'!$P$30:$Q$31,2,FALSE)),"")</f>
        <v/>
      </c>
      <c r="G40" s="499"/>
      <c r="H40" s="499"/>
      <c r="I40" s="499"/>
      <c r="J40" s="499"/>
      <c r="K40" s="499"/>
      <c r="L40" s="499"/>
      <c r="M40" s="497"/>
      <c r="N40" s="500" t="str">
        <f t="shared" si="1"/>
        <v/>
      </c>
      <c r="O40" s="501"/>
      <c r="P40" s="502"/>
      <c r="Q40" s="472"/>
      <c r="R40" s="472" t="str">
        <f>IFERROR(IF('Overview - Section A'!$AN$5="Funding Request",VLOOKUP(E40,'Overview - Section A'!$M$30:$P$31,4,FALSE),IF(Z40="","",Z40)),"")</f>
        <v/>
      </c>
      <c r="S40" s="472" t="b">
        <f t="shared" si="0"/>
        <v>0</v>
      </c>
      <c r="T40" s="472" t="s">
        <v>1014</v>
      </c>
      <c r="U40" s="472" t="str">
        <f t="array" ref="U40">IFERROR(IF(OR(INDEX('Overview - Section A'!$AB$119:$AB$173,MATCH(LEFT(C40,255),LEFT('Overview - Section A'!$W$119:$W$173,255),0))=0,INDEX('Overview - Section A'!$AB$119:$AB$173,MATCH(LEFT(C40,255),LEFT('Overview - Section A'!$W$119:$W$173,255),0))="[Record ID]"),"",INDEX('Overview - Section A'!$AB$119:$AB$173,MATCH(LEFT(C40,255),LEFT('Overview - Section A'!$W$119:$W$173,255),0))),"")</f>
        <v/>
      </c>
      <c r="V40" s="503" t="str">
        <f>IFERROR(IF('Overview - Section A'!$AN$5="Funding Request",IF('Reference Records'!$B$157&lt;&gt;"",VLOOKUP(N40,'Reference Records'!$B$157:$C$158,2,FALSE),VLOOKUP(N40,'Reference Records'!$A$170:$C$216,3,FALSE)),VLOOKUP(N40,'Reference Records'!$A$219:$C$221,3,FALSE)),"")</f>
        <v/>
      </c>
      <c r="W40" s="504"/>
      <c r="X40" s="504"/>
      <c r="Y40" s="503"/>
      <c r="Z40" s="503"/>
      <c r="AA40" s="182"/>
      <c r="AB40" s="148"/>
      <c r="AC40" s="50"/>
    </row>
    <row r="41" spans="1:29" ht="47.1" customHeight="1" x14ac:dyDescent="0.25">
      <c r="A41" s="396">
        <v>33</v>
      </c>
      <c r="B41" s="495" t="str">
        <f>IFERROR(IF(D41="","",VLOOKUP(W41,'Reference records(soft deleted)'!$B$40:$D$56,3,FALSE)),"")</f>
        <v/>
      </c>
      <c r="C41" s="495" t="str">
        <f>IFERROR(IF(D41="","",VLOOKUP(X41,'Reference records(soft deleted)'!$B$115:$D$189,3,FALSE)),"")</f>
        <v/>
      </c>
      <c r="D41" s="496"/>
      <c r="E41" s="497" t="str">
        <f>IF('Overview - Section A'!$AN$5="Funding Request",IF(F41="Funding Request Place Holder","",F41),"")</f>
        <v/>
      </c>
      <c r="F41" s="498" t="str">
        <f>IFERROR(IF(Z41="","",VLOOKUP(Z41,'Overview - Section A'!$P$30:$Q$31,2,FALSE)),"")</f>
        <v/>
      </c>
      <c r="G41" s="499"/>
      <c r="H41" s="499"/>
      <c r="I41" s="499"/>
      <c r="J41" s="499"/>
      <c r="K41" s="499"/>
      <c r="L41" s="499"/>
      <c r="M41" s="497"/>
      <c r="N41" s="500" t="str">
        <f t="shared" si="1"/>
        <v/>
      </c>
      <c r="O41" s="501"/>
      <c r="P41" s="502"/>
      <c r="Q41" s="472"/>
      <c r="R41" s="472" t="str">
        <f>IFERROR(IF('Overview - Section A'!$AN$5="Funding Request",VLOOKUP(E41,'Overview - Section A'!$M$30:$P$31,4,FALSE),IF(Z41="","",Z41)),"")</f>
        <v/>
      </c>
      <c r="S41" s="472" t="b">
        <f t="shared" si="0"/>
        <v>0</v>
      </c>
      <c r="T41" s="472" t="s">
        <v>1015</v>
      </c>
      <c r="U41" s="472" t="str">
        <f t="array" ref="U41">IFERROR(IF(OR(INDEX('Overview - Section A'!$AB$119:$AB$173,MATCH(LEFT(C41,255),LEFT('Overview - Section A'!$W$119:$W$173,255),0))=0,INDEX('Overview - Section A'!$AB$119:$AB$173,MATCH(LEFT(C41,255),LEFT('Overview - Section A'!$W$119:$W$173,255),0))="[Record ID]"),"",INDEX('Overview - Section A'!$AB$119:$AB$173,MATCH(LEFT(C41,255),LEFT('Overview - Section A'!$W$119:$W$173,255),0))),"")</f>
        <v/>
      </c>
      <c r="V41" s="503" t="str">
        <f>IFERROR(IF('Overview - Section A'!$AN$5="Funding Request",IF('Reference Records'!$B$157&lt;&gt;"",VLOOKUP(N41,'Reference Records'!$B$157:$C$158,2,FALSE),VLOOKUP(N41,'Reference Records'!$A$170:$C$216,3,FALSE)),VLOOKUP(N41,'Reference Records'!$A$219:$C$221,3,FALSE)),"")</f>
        <v/>
      </c>
      <c r="W41" s="504"/>
      <c r="X41" s="504"/>
      <c r="Y41" s="503"/>
      <c r="Z41" s="503"/>
      <c r="AA41" s="182"/>
      <c r="AB41" s="148"/>
      <c r="AC41" s="50"/>
    </row>
    <row r="42" spans="1:29" ht="47.1" customHeight="1" x14ac:dyDescent="0.25">
      <c r="A42" s="396">
        <v>34</v>
      </c>
      <c r="B42" s="495" t="str">
        <f>IFERROR(IF(D42="","",VLOOKUP(W42,'Reference records(soft deleted)'!$B$40:$D$56,3,FALSE)),"")</f>
        <v/>
      </c>
      <c r="C42" s="495" t="str">
        <f>IFERROR(IF(D42="","",VLOOKUP(X42,'Reference records(soft deleted)'!$B$115:$D$189,3,FALSE)),"")</f>
        <v/>
      </c>
      <c r="D42" s="496"/>
      <c r="E42" s="497" t="str">
        <f>IF('Overview - Section A'!$AN$5="Funding Request",IF(F42="Funding Request Place Holder","",F42),"")</f>
        <v/>
      </c>
      <c r="F42" s="498" t="str">
        <f>IFERROR(IF(Z42="","",VLOOKUP(Z42,'Overview - Section A'!$P$30:$Q$31,2,FALSE)),"")</f>
        <v/>
      </c>
      <c r="G42" s="499"/>
      <c r="H42" s="499"/>
      <c r="I42" s="499"/>
      <c r="J42" s="499"/>
      <c r="K42" s="499"/>
      <c r="L42" s="499"/>
      <c r="M42" s="497"/>
      <c r="N42" s="500" t="str">
        <f t="shared" si="1"/>
        <v/>
      </c>
      <c r="O42" s="501"/>
      <c r="P42" s="502"/>
      <c r="Q42" s="472"/>
      <c r="R42" s="472" t="str">
        <f>IFERROR(IF('Overview - Section A'!$AN$5="Funding Request",VLOOKUP(E42,'Overview - Section A'!$M$30:$P$31,4,FALSE),IF(Z42="","",Z42)),"")</f>
        <v/>
      </c>
      <c r="S42" s="472" t="b">
        <f t="shared" si="0"/>
        <v>0</v>
      </c>
      <c r="T42" s="472" t="s">
        <v>1016</v>
      </c>
      <c r="U42" s="472" t="str">
        <f t="array" ref="U42">IFERROR(IF(OR(INDEX('Overview - Section A'!$AB$119:$AB$173,MATCH(LEFT(C42,255),LEFT('Overview - Section A'!$W$119:$W$173,255),0))=0,INDEX('Overview - Section A'!$AB$119:$AB$173,MATCH(LEFT(C42,255),LEFT('Overview - Section A'!$W$119:$W$173,255),0))="[Record ID]"),"",INDEX('Overview - Section A'!$AB$119:$AB$173,MATCH(LEFT(C42,255),LEFT('Overview - Section A'!$W$119:$W$173,255),0))),"")</f>
        <v/>
      </c>
      <c r="V42" s="503" t="str">
        <f>IFERROR(IF('Overview - Section A'!$AN$5="Funding Request",IF('Reference Records'!$B$157&lt;&gt;"",VLOOKUP(N42,'Reference Records'!$B$157:$C$158,2,FALSE),VLOOKUP(N42,'Reference Records'!$A$170:$C$216,3,FALSE)),VLOOKUP(N42,'Reference Records'!$A$219:$C$221,3,FALSE)),"")</f>
        <v/>
      </c>
      <c r="W42" s="504"/>
      <c r="X42" s="504"/>
      <c r="Y42" s="503"/>
      <c r="Z42" s="503"/>
      <c r="AA42" s="182"/>
      <c r="AB42" s="148"/>
      <c r="AC42" s="50"/>
    </row>
    <row r="43" spans="1:29" ht="47.1" customHeight="1" x14ac:dyDescent="0.25">
      <c r="A43" s="396">
        <v>35</v>
      </c>
      <c r="B43" s="495" t="str">
        <f>IFERROR(IF(D43="","",VLOOKUP(W43,'Reference records(soft deleted)'!$B$40:$D$56,3,FALSE)),"")</f>
        <v/>
      </c>
      <c r="C43" s="495" t="str">
        <f>IFERROR(IF(D43="","",VLOOKUP(X43,'Reference records(soft deleted)'!$B$115:$D$189,3,FALSE)),"")</f>
        <v/>
      </c>
      <c r="D43" s="496"/>
      <c r="E43" s="497" t="str">
        <f>IF('Overview - Section A'!$AN$5="Funding Request",IF(F43="Funding Request Place Holder","",F43),"")</f>
        <v/>
      </c>
      <c r="F43" s="498" t="str">
        <f>IFERROR(IF(Z43="","",VLOOKUP(Z43,'Overview - Section A'!$P$30:$Q$31,2,FALSE)),"")</f>
        <v/>
      </c>
      <c r="G43" s="499"/>
      <c r="H43" s="499"/>
      <c r="I43" s="499"/>
      <c r="J43" s="499"/>
      <c r="K43" s="499"/>
      <c r="L43" s="499"/>
      <c r="M43" s="497"/>
      <c r="N43" s="500" t="str">
        <f t="shared" si="1"/>
        <v/>
      </c>
      <c r="O43" s="501"/>
      <c r="P43" s="502"/>
      <c r="Q43" s="472"/>
      <c r="R43" s="472" t="str">
        <f>IFERROR(IF('Overview - Section A'!$AN$5="Funding Request",VLOOKUP(E43,'Overview - Section A'!$M$30:$P$31,4,FALSE),IF(Z43="","",Z43)),"")</f>
        <v/>
      </c>
      <c r="S43" s="472" t="b">
        <f t="shared" si="0"/>
        <v>0</v>
      </c>
      <c r="T43" s="472" t="s">
        <v>1017</v>
      </c>
      <c r="U43" s="472" t="str">
        <f t="array" ref="U43">IFERROR(IF(OR(INDEX('Overview - Section A'!$AB$119:$AB$173,MATCH(LEFT(C43,255),LEFT('Overview - Section A'!$W$119:$W$173,255),0))=0,INDEX('Overview - Section A'!$AB$119:$AB$173,MATCH(LEFT(C43,255),LEFT('Overview - Section A'!$W$119:$W$173,255),0))="[Record ID]"),"",INDEX('Overview - Section A'!$AB$119:$AB$173,MATCH(LEFT(C43,255),LEFT('Overview - Section A'!$W$119:$W$173,255),0))),"")</f>
        <v/>
      </c>
      <c r="V43" s="503" t="str">
        <f>IFERROR(IF('Overview - Section A'!$AN$5="Funding Request",IF('Reference Records'!$B$157&lt;&gt;"",VLOOKUP(N43,'Reference Records'!$B$157:$C$158,2,FALSE),VLOOKUP(N43,'Reference Records'!$A$170:$C$216,3,FALSE)),VLOOKUP(N43,'Reference Records'!$A$219:$C$221,3,FALSE)),"")</f>
        <v/>
      </c>
      <c r="W43" s="504"/>
      <c r="X43" s="504"/>
      <c r="Y43" s="503"/>
      <c r="Z43" s="503"/>
      <c r="AA43" s="182"/>
      <c r="AB43" s="148"/>
      <c r="AC43" s="50"/>
    </row>
    <row r="44" spans="1:29" ht="47.1" customHeight="1" x14ac:dyDescent="0.25">
      <c r="A44" s="396">
        <v>36</v>
      </c>
      <c r="B44" s="495" t="str">
        <f>IFERROR(IF(D44="","",VLOOKUP(W44,'Reference records(soft deleted)'!$B$40:$D$56,3,FALSE)),"")</f>
        <v/>
      </c>
      <c r="C44" s="495" t="str">
        <f>IFERROR(IF(D44="","",VLOOKUP(X44,'Reference records(soft deleted)'!$B$115:$D$189,3,FALSE)),"")</f>
        <v/>
      </c>
      <c r="D44" s="496"/>
      <c r="E44" s="497" t="str">
        <f>IF('Overview - Section A'!$AN$5="Funding Request",IF(F44="Funding Request Place Holder","",F44),"")</f>
        <v/>
      </c>
      <c r="F44" s="498" t="str">
        <f>IFERROR(IF(Z44="","",VLOOKUP(Z44,'Overview - Section A'!$P$30:$Q$31,2,FALSE)),"")</f>
        <v/>
      </c>
      <c r="G44" s="499"/>
      <c r="H44" s="499"/>
      <c r="I44" s="499"/>
      <c r="J44" s="499"/>
      <c r="K44" s="499"/>
      <c r="L44" s="499"/>
      <c r="M44" s="497"/>
      <c r="N44" s="500" t="str">
        <f t="shared" si="1"/>
        <v/>
      </c>
      <c r="O44" s="501"/>
      <c r="P44" s="502"/>
      <c r="Q44" s="472"/>
      <c r="R44" s="472" t="str">
        <f>IFERROR(IF('Overview - Section A'!$AN$5="Funding Request",VLOOKUP(E44,'Overview - Section A'!$M$30:$P$31,4,FALSE),IF(Z44="","",Z44)),"")</f>
        <v/>
      </c>
      <c r="S44" s="472" t="b">
        <f t="shared" si="0"/>
        <v>0</v>
      </c>
      <c r="T44" s="472" t="s">
        <v>1018</v>
      </c>
      <c r="U44" s="472" t="str">
        <f t="array" ref="U44">IFERROR(IF(OR(INDEX('Overview - Section A'!$AB$119:$AB$173,MATCH(LEFT(C44,255),LEFT('Overview - Section A'!$W$119:$W$173,255),0))=0,INDEX('Overview - Section A'!$AB$119:$AB$173,MATCH(LEFT(C44,255),LEFT('Overview - Section A'!$W$119:$W$173,255),0))="[Record ID]"),"",INDEX('Overview - Section A'!$AB$119:$AB$173,MATCH(LEFT(C44,255),LEFT('Overview - Section A'!$W$119:$W$173,255),0))),"")</f>
        <v/>
      </c>
      <c r="V44" s="503" t="str">
        <f>IFERROR(IF('Overview - Section A'!$AN$5="Funding Request",IF('Reference Records'!$B$157&lt;&gt;"",VLOOKUP(N44,'Reference Records'!$B$157:$C$158,2,FALSE),VLOOKUP(N44,'Reference Records'!$A$170:$C$216,3,FALSE)),VLOOKUP(N44,'Reference Records'!$A$219:$C$221,3,FALSE)),"")</f>
        <v/>
      </c>
      <c r="W44" s="504"/>
      <c r="X44" s="504"/>
      <c r="Y44" s="503"/>
      <c r="Z44" s="503"/>
      <c r="AA44" s="182"/>
      <c r="AB44" s="148"/>
      <c r="AC44" s="50"/>
    </row>
    <row r="45" spans="1:29" ht="47.1" customHeight="1" x14ac:dyDescent="0.25">
      <c r="A45" s="396">
        <v>37</v>
      </c>
      <c r="B45" s="495" t="str">
        <f>IFERROR(IF(D45="","",VLOOKUP(W45,'Reference records(soft deleted)'!$B$40:$D$56,3,FALSE)),"")</f>
        <v/>
      </c>
      <c r="C45" s="495" t="str">
        <f>IFERROR(IF(D45="","",VLOOKUP(X45,'Reference records(soft deleted)'!$B$115:$D$189,3,FALSE)),"")</f>
        <v/>
      </c>
      <c r="D45" s="496"/>
      <c r="E45" s="497" t="str">
        <f>IF('Overview - Section A'!$AN$5="Funding Request",IF(F45="Funding Request Place Holder","",F45),"")</f>
        <v/>
      </c>
      <c r="F45" s="498" t="str">
        <f>IFERROR(IF(Z45="","",VLOOKUP(Z45,'Overview - Section A'!$P$30:$Q$31,2,FALSE)),"")</f>
        <v/>
      </c>
      <c r="G45" s="499"/>
      <c r="H45" s="499"/>
      <c r="I45" s="499"/>
      <c r="J45" s="499"/>
      <c r="K45" s="499"/>
      <c r="L45" s="499"/>
      <c r="M45" s="497"/>
      <c r="N45" s="500" t="str">
        <f t="shared" si="1"/>
        <v/>
      </c>
      <c r="O45" s="501"/>
      <c r="P45" s="502"/>
      <c r="Q45" s="472"/>
      <c r="R45" s="472" t="str">
        <f>IFERROR(IF('Overview - Section A'!$AN$5="Funding Request",VLOOKUP(E45,'Overview - Section A'!$M$30:$P$31,4,FALSE),IF(Z45="","",Z45)),"")</f>
        <v/>
      </c>
      <c r="S45" s="472" t="b">
        <f t="shared" si="0"/>
        <v>0</v>
      </c>
      <c r="T45" s="472" t="s">
        <v>1019</v>
      </c>
      <c r="U45" s="472" t="str">
        <f t="array" ref="U45">IFERROR(IF(OR(INDEX('Overview - Section A'!$AB$119:$AB$173,MATCH(LEFT(C45,255),LEFT('Overview - Section A'!$W$119:$W$173,255),0))=0,INDEX('Overview - Section A'!$AB$119:$AB$173,MATCH(LEFT(C45,255),LEFT('Overview - Section A'!$W$119:$W$173,255),0))="[Record ID]"),"",INDEX('Overview - Section A'!$AB$119:$AB$173,MATCH(LEFT(C45,255),LEFT('Overview - Section A'!$W$119:$W$173,255),0))),"")</f>
        <v/>
      </c>
      <c r="V45" s="503" t="str">
        <f>IFERROR(IF('Overview - Section A'!$AN$5="Funding Request",IF('Reference Records'!$B$157&lt;&gt;"",VLOOKUP(N45,'Reference Records'!$B$157:$C$158,2,FALSE),VLOOKUP(N45,'Reference Records'!$A$170:$C$216,3,FALSE)),VLOOKUP(N45,'Reference Records'!$A$219:$C$221,3,FALSE)),"")</f>
        <v/>
      </c>
      <c r="W45" s="504"/>
      <c r="X45" s="504"/>
      <c r="Y45" s="503"/>
      <c r="Z45" s="503"/>
      <c r="AA45" s="182"/>
      <c r="AB45" s="148"/>
      <c r="AC45" s="50"/>
    </row>
    <row r="46" spans="1:29" ht="47.1" customHeight="1" x14ac:dyDescent="0.25">
      <c r="A46" s="396">
        <v>38</v>
      </c>
      <c r="B46" s="495" t="str">
        <f>IFERROR(IF(D46="","",VLOOKUP(W46,'Reference records(soft deleted)'!$B$40:$D$56,3,FALSE)),"")</f>
        <v/>
      </c>
      <c r="C46" s="495" t="str">
        <f>IFERROR(IF(D46="","",VLOOKUP(X46,'Reference records(soft deleted)'!$B$115:$D$189,3,FALSE)),"")</f>
        <v/>
      </c>
      <c r="D46" s="496"/>
      <c r="E46" s="497" t="str">
        <f>IF('Overview - Section A'!$AN$5="Funding Request",IF(F46="Funding Request Place Holder","",F46),"")</f>
        <v/>
      </c>
      <c r="F46" s="498" t="str">
        <f>IFERROR(IF(Z46="","",VLOOKUP(Z46,'Overview - Section A'!$P$30:$Q$31,2,FALSE)),"")</f>
        <v/>
      </c>
      <c r="G46" s="499"/>
      <c r="H46" s="499"/>
      <c r="I46" s="499"/>
      <c r="J46" s="499"/>
      <c r="K46" s="499"/>
      <c r="L46" s="499"/>
      <c r="M46" s="497"/>
      <c r="N46" s="500" t="str">
        <f t="shared" si="1"/>
        <v/>
      </c>
      <c r="O46" s="501"/>
      <c r="P46" s="502"/>
      <c r="Q46" s="472"/>
      <c r="R46" s="472" t="str">
        <f>IFERROR(IF('Overview - Section A'!$AN$5="Funding Request",VLOOKUP(E46,'Overview - Section A'!$M$30:$P$31,4,FALSE),IF(Z46="","",Z46)),"")</f>
        <v/>
      </c>
      <c r="S46" s="472" t="b">
        <f t="shared" si="0"/>
        <v>0</v>
      </c>
      <c r="T46" s="472" t="s">
        <v>1020</v>
      </c>
      <c r="U46" s="472" t="str">
        <f t="array" ref="U46">IFERROR(IF(OR(INDEX('Overview - Section A'!$AB$119:$AB$173,MATCH(LEFT(C46,255),LEFT('Overview - Section A'!$W$119:$W$173,255),0))=0,INDEX('Overview - Section A'!$AB$119:$AB$173,MATCH(LEFT(C46,255),LEFT('Overview - Section A'!$W$119:$W$173,255),0))="[Record ID]"),"",INDEX('Overview - Section A'!$AB$119:$AB$173,MATCH(LEFT(C46,255),LEFT('Overview - Section A'!$W$119:$W$173,255),0))),"")</f>
        <v/>
      </c>
      <c r="V46" s="503" t="str">
        <f>IFERROR(IF('Overview - Section A'!$AN$5="Funding Request",IF('Reference Records'!$B$157&lt;&gt;"",VLOOKUP(N46,'Reference Records'!$B$157:$C$158,2,FALSE),VLOOKUP(N46,'Reference Records'!$A$170:$C$216,3,FALSE)),VLOOKUP(N46,'Reference Records'!$A$219:$C$221,3,FALSE)),"")</f>
        <v/>
      </c>
      <c r="W46" s="504"/>
      <c r="X46" s="504"/>
      <c r="Y46" s="503"/>
      <c r="Z46" s="503"/>
      <c r="AA46" s="182"/>
      <c r="AB46" s="148"/>
      <c r="AC46" s="50"/>
    </row>
    <row r="47" spans="1:29" ht="47.1" customHeight="1" x14ac:dyDescent="0.25">
      <c r="A47" s="396">
        <v>39</v>
      </c>
      <c r="B47" s="495" t="str">
        <f>IFERROR(IF(D47="","",VLOOKUP(W47,'Reference records(soft deleted)'!$B$40:$D$56,3,FALSE)),"")</f>
        <v/>
      </c>
      <c r="C47" s="495" t="str">
        <f>IFERROR(IF(D47="","",VLOOKUP(X47,'Reference records(soft deleted)'!$B$115:$D$189,3,FALSE)),"")</f>
        <v/>
      </c>
      <c r="D47" s="496"/>
      <c r="E47" s="497" t="str">
        <f>IF('Overview - Section A'!$AN$5="Funding Request",IF(F47="Funding Request Place Holder","",F47),"")</f>
        <v/>
      </c>
      <c r="F47" s="498" t="str">
        <f>IFERROR(IF(Z47="","",VLOOKUP(Z47,'Overview - Section A'!$P$30:$Q$31,2,FALSE)),"")</f>
        <v/>
      </c>
      <c r="G47" s="499"/>
      <c r="H47" s="499"/>
      <c r="I47" s="499"/>
      <c r="J47" s="499"/>
      <c r="K47" s="499"/>
      <c r="L47" s="499"/>
      <c r="M47" s="497"/>
      <c r="N47" s="500" t="str">
        <f t="shared" si="1"/>
        <v/>
      </c>
      <c r="O47" s="501"/>
      <c r="P47" s="502"/>
      <c r="Q47" s="472"/>
      <c r="R47" s="472" t="str">
        <f>IFERROR(IF('Overview - Section A'!$AN$5="Funding Request",VLOOKUP(E47,'Overview - Section A'!$M$30:$P$31,4,FALSE),IF(Z47="","",Z47)),"")</f>
        <v/>
      </c>
      <c r="S47" s="472" t="b">
        <f t="shared" si="0"/>
        <v>0</v>
      </c>
      <c r="T47" s="472" t="s">
        <v>1021</v>
      </c>
      <c r="U47" s="472" t="str">
        <f t="array" ref="U47">IFERROR(IF(OR(INDEX('Overview - Section A'!$AB$119:$AB$173,MATCH(LEFT(C47,255),LEFT('Overview - Section A'!$W$119:$W$173,255),0))=0,INDEX('Overview - Section A'!$AB$119:$AB$173,MATCH(LEFT(C47,255),LEFT('Overview - Section A'!$W$119:$W$173,255),0))="[Record ID]"),"",INDEX('Overview - Section A'!$AB$119:$AB$173,MATCH(LEFT(C47,255),LEFT('Overview - Section A'!$W$119:$W$173,255),0))),"")</f>
        <v/>
      </c>
      <c r="V47" s="503" t="str">
        <f>IFERROR(IF('Overview - Section A'!$AN$5="Funding Request",IF('Reference Records'!$B$157&lt;&gt;"",VLOOKUP(N47,'Reference Records'!$B$157:$C$158,2,FALSE),VLOOKUP(N47,'Reference Records'!$A$170:$C$216,3,FALSE)),VLOOKUP(N47,'Reference Records'!$A$219:$C$221,3,FALSE)),"")</f>
        <v/>
      </c>
      <c r="W47" s="504"/>
      <c r="X47" s="504"/>
      <c r="Y47" s="503"/>
      <c r="Z47" s="503"/>
      <c r="AA47" s="182"/>
      <c r="AB47" s="148"/>
      <c r="AC47" s="50"/>
    </row>
    <row r="48" spans="1:29" ht="47.1" customHeight="1" x14ac:dyDescent="0.25">
      <c r="A48" s="396">
        <v>40</v>
      </c>
      <c r="B48" s="495" t="str">
        <f>IFERROR(IF(D48="","",VLOOKUP(W48,'Reference records(soft deleted)'!$B$40:$D$56,3,FALSE)),"")</f>
        <v/>
      </c>
      <c r="C48" s="495" t="str">
        <f>IFERROR(IF(D48="","",VLOOKUP(X48,'Reference records(soft deleted)'!$B$115:$D$189,3,FALSE)),"")</f>
        <v/>
      </c>
      <c r="D48" s="496"/>
      <c r="E48" s="497" t="str">
        <f>IF('Overview - Section A'!$AN$5="Funding Request",IF(F48="Funding Request Place Holder","",F48),"")</f>
        <v/>
      </c>
      <c r="F48" s="498" t="str">
        <f>IFERROR(IF(Z48="","",VLOOKUP(Z48,'Overview - Section A'!$P$30:$Q$31,2,FALSE)),"")</f>
        <v/>
      </c>
      <c r="G48" s="499"/>
      <c r="H48" s="499"/>
      <c r="I48" s="499"/>
      <c r="J48" s="499"/>
      <c r="K48" s="499"/>
      <c r="L48" s="499"/>
      <c r="M48" s="497"/>
      <c r="N48" s="500" t="str">
        <f t="shared" si="1"/>
        <v/>
      </c>
      <c r="O48" s="501"/>
      <c r="P48" s="502"/>
      <c r="Q48" s="472"/>
      <c r="R48" s="472" t="str">
        <f>IFERROR(IF('Overview - Section A'!$AN$5="Funding Request",VLOOKUP(E48,'Overview - Section A'!$M$30:$P$31,4,FALSE),IF(Z48="","",Z48)),"")</f>
        <v/>
      </c>
      <c r="S48" s="472" t="b">
        <f t="shared" si="0"/>
        <v>0</v>
      </c>
      <c r="T48" s="472" t="s">
        <v>1022</v>
      </c>
      <c r="U48" s="472" t="str">
        <f t="array" ref="U48">IFERROR(IF(OR(INDEX('Overview - Section A'!$AB$119:$AB$173,MATCH(LEFT(C48,255),LEFT('Overview - Section A'!$W$119:$W$173,255),0))=0,INDEX('Overview - Section A'!$AB$119:$AB$173,MATCH(LEFT(C48,255),LEFT('Overview - Section A'!$W$119:$W$173,255),0))="[Record ID]"),"",INDEX('Overview - Section A'!$AB$119:$AB$173,MATCH(LEFT(C48,255),LEFT('Overview - Section A'!$W$119:$W$173,255),0))),"")</f>
        <v/>
      </c>
      <c r="V48" s="503" t="str">
        <f>IFERROR(IF('Overview - Section A'!$AN$5="Funding Request",IF('Reference Records'!$B$157&lt;&gt;"",VLOOKUP(N48,'Reference Records'!$B$157:$C$158,2,FALSE),VLOOKUP(N48,'Reference Records'!$A$170:$C$216,3,FALSE)),VLOOKUP(N48,'Reference Records'!$A$219:$C$221,3,FALSE)),"")</f>
        <v/>
      </c>
      <c r="W48" s="504"/>
      <c r="X48" s="504"/>
      <c r="Y48" s="503"/>
      <c r="Z48" s="503"/>
      <c r="AA48" s="182"/>
      <c r="AB48" s="148"/>
      <c r="AC48" s="50"/>
    </row>
    <row r="49" spans="1:29" ht="47.1" customHeight="1" x14ac:dyDescent="0.25">
      <c r="A49" s="396">
        <v>41</v>
      </c>
      <c r="B49" s="495" t="str">
        <f>IFERROR(IF(D49="","",VLOOKUP(W49,'Reference records(soft deleted)'!$B$40:$D$56,3,FALSE)),"")</f>
        <v/>
      </c>
      <c r="C49" s="495" t="str">
        <f>IFERROR(IF(D49="","",VLOOKUP(X49,'Reference records(soft deleted)'!$B$115:$D$189,3,FALSE)),"")</f>
        <v/>
      </c>
      <c r="D49" s="496"/>
      <c r="E49" s="497" t="str">
        <f>IF('Overview - Section A'!$AN$5="Funding Request",IF(F49="Funding Request Place Holder","",F49),"")</f>
        <v/>
      </c>
      <c r="F49" s="498" t="str">
        <f>IFERROR(IF(Z49="","",VLOOKUP(Z49,'Overview - Section A'!$P$30:$Q$31,2,FALSE)),"")</f>
        <v/>
      </c>
      <c r="G49" s="499"/>
      <c r="H49" s="499"/>
      <c r="I49" s="499"/>
      <c r="J49" s="499"/>
      <c r="K49" s="499"/>
      <c r="L49" s="499"/>
      <c r="M49" s="497"/>
      <c r="N49" s="500" t="str">
        <f t="shared" si="1"/>
        <v/>
      </c>
      <c r="O49" s="501"/>
      <c r="P49" s="502"/>
      <c r="Q49" s="472"/>
      <c r="R49" s="472" t="str">
        <f>IFERROR(IF('Overview - Section A'!$AN$5="Funding Request",VLOOKUP(E49,'Overview - Section A'!$M$30:$P$31,4,FALSE),IF(Z49="","",Z49)),"")</f>
        <v/>
      </c>
      <c r="S49" s="472" t="b">
        <f t="shared" si="0"/>
        <v>0</v>
      </c>
      <c r="T49" s="472" t="s">
        <v>1023</v>
      </c>
      <c r="U49" s="472" t="str">
        <f t="array" ref="U49">IFERROR(IF(OR(INDEX('Overview - Section A'!$AB$119:$AB$173,MATCH(LEFT(C49,255),LEFT('Overview - Section A'!$W$119:$W$173,255),0))=0,INDEX('Overview - Section A'!$AB$119:$AB$173,MATCH(LEFT(C49,255),LEFT('Overview - Section A'!$W$119:$W$173,255),0))="[Record ID]"),"",INDEX('Overview - Section A'!$AB$119:$AB$173,MATCH(LEFT(C49,255),LEFT('Overview - Section A'!$W$119:$W$173,255),0))),"")</f>
        <v/>
      </c>
      <c r="V49" s="503" t="str">
        <f>IFERROR(IF('Overview - Section A'!$AN$5="Funding Request",IF('Reference Records'!$B$157&lt;&gt;"",VLOOKUP(N49,'Reference Records'!$B$157:$C$158,2,FALSE),VLOOKUP(N49,'Reference Records'!$A$170:$C$216,3,FALSE)),VLOOKUP(N49,'Reference Records'!$A$219:$C$221,3,FALSE)),"")</f>
        <v/>
      </c>
      <c r="W49" s="504"/>
      <c r="X49" s="504"/>
      <c r="Y49" s="503"/>
      <c r="Z49" s="503"/>
      <c r="AA49" s="182"/>
      <c r="AB49" s="148"/>
      <c r="AC49" s="50"/>
    </row>
    <row r="50" spans="1:29" ht="47.1" customHeight="1" x14ac:dyDescent="0.25">
      <c r="A50" s="396">
        <v>42</v>
      </c>
      <c r="B50" s="495" t="str">
        <f>IFERROR(IF(D50="","",VLOOKUP(W50,'Reference records(soft deleted)'!$B$40:$D$56,3,FALSE)),"")</f>
        <v/>
      </c>
      <c r="C50" s="495" t="str">
        <f>IFERROR(IF(D50="","",VLOOKUP(X50,'Reference records(soft deleted)'!$B$115:$D$189,3,FALSE)),"")</f>
        <v/>
      </c>
      <c r="D50" s="496"/>
      <c r="E50" s="497" t="str">
        <f>IF('Overview - Section A'!$AN$5="Funding Request",IF(F50="Funding Request Place Holder","",F50),"")</f>
        <v/>
      </c>
      <c r="F50" s="498" t="str">
        <f>IFERROR(IF(Z50="","",VLOOKUP(Z50,'Overview - Section A'!$P$30:$Q$31,2,FALSE)),"")</f>
        <v/>
      </c>
      <c r="G50" s="499"/>
      <c r="H50" s="499"/>
      <c r="I50" s="499"/>
      <c r="J50" s="499"/>
      <c r="K50" s="499"/>
      <c r="L50" s="499"/>
      <c r="M50" s="497"/>
      <c r="N50" s="500" t="str">
        <f t="shared" si="1"/>
        <v/>
      </c>
      <c r="O50" s="501"/>
      <c r="P50" s="502"/>
      <c r="Q50" s="472"/>
      <c r="R50" s="472" t="str">
        <f>IFERROR(IF('Overview - Section A'!$AN$5="Funding Request",VLOOKUP(E50,'Overview - Section A'!$M$30:$P$31,4,FALSE),IF(Z50="","",Z50)),"")</f>
        <v/>
      </c>
      <c r="S50" s="472" t="b">
        <f t="shared" si="0"/>
        <v>0</v>
      </c>
      <c r="T50" s="472" t="s">
        <v>1024</v>
      </c>
      <c r="U50" s="472" t="str">
        <f t="array" ref="U50">IFERROR(IF(OR(INDEX('Overview - Section A'!$AB$119:$AB$173,MATCH(LEFT(C50,255),LEFT('Overview - Section A'!$W$119:$W$173,255),0))=0,INDEX('Overview - Section A'!$AB$119:$AB$173,MATCH(LEFT(C50,255),LEFT('Overview - Section A'!$W$119:$W$173,255),0))="[Record ID]"),"",INDEX('Overview - Section A'!$AB$119:$AB$173,MATCH(LEFT(C50,255),LEFT('Overview - Section A'!$W$119:$W$173,255),0))),"")</f>
        <v/>
      </c>
      <c r="V50" s="503" t="str">
        <f>IFERROR(IF('Overview - Section A'!$AN$5="Funding Request",IF('Reference Records'!$B$157&lt;&gt;"",VLOOKUP(N50,'Reference Records'!$B$157:$C$158,2,FALSE),VLOOKUP(N50,'Reference Records'!$A$170:$C$216,3,FALSE)),VLOOKUP(N50,'Reference Records'!$A$219:$C$221,3,FALSE)),"")</f>
        <v/>
      </c>
      <c r="W50" s="504"/>
      <c r="X50" s="504"/>
      <c r="Y50" s="503"/>
      <c r="Z50" s="503"/>
      <c r="AA50" s="182"/>
      <c r="AB50" s="148"/>
      <c r="AC50" s="50"/>
    </row>
    <row r="51" spans="1:29" ht="47.1" customHeight="1" x14ac:dyDescent="0.25">
      <c r="A51" s="396">
        <v>43</v>
      </c>
      <c r="B51" s="495" t="str">
        <f>IFERROR(IF(D51="","",VLOOKUP(W51,'Reference records(soft deleted)'!$B$40:$D$56,3,FALSE)),"")</f>
        <v/>
      </c>
      <c r="C51" s="495" t="str">
        <f>IFERROR(IF(D51="","",VLOOKUP(X51,'Reference records(soft deleted)'!$B$115:$D$189,3,FALSE)),"")</f>
        <v/>
      </c>
      <c r="D51" s="496"/>
      <c r="E51" s="497" t="str">
        <f>IF('Overview - Section A'!$AN$5="Funding Request",IF(F51="Funding Request Place Holder","",F51),"")</f>
        <v/>
      </c>
      <c r="F51" s="498" t="str">
        <f>IFERROR(IF(Z51="","",VLOOKUP(Z51,'Overview - Section A'!$P$30:$Q$31,2,FALSE)),"")</f>
        <v/>
      </c>
      <c r="G51" s="499"/>
      <c r="H51" s="499"/>
      <c r="I51" s="499"/>
      <c r="J51" s="499"/>
      <c r="K51" s="499"/>
      <c r="L51" s="499"/>
      <c r="M51" s="497"/>
      <c r="N51" s="500" t="str">
        <f t="shared" si="1"/>
        <v/>
      </c>
      <c r="O51" s="501"/>
      <c r="P51" s="502"/>
      <c r="Q51" s="472"/>
      <c r="R51" s="472" t="str">
        <f>IFERROR(IF('Overview - Section A'!$AN$5="Funding Request",VLOOKUP(E51,'Overview - Section A'!$M$30:$P$31,4,FALSE),IF(Z51="","",Z51)),"")</f>
        <v/>
      </c>
      <c r="S51" s="472" t="b">
        <f t="shared" si="0"/>
        <v>0</v>
      </c>
      <c r="T51" s="472" t="s">
        <v>1025</v>
      </c>
      <c r="U51" s="472" t="str">
        <f t="array" ref="U51">IFERROR(IF(OR(INDEX('Overview - Section A'!$AB$119:$AB$173,MATCH(LEFT(C51,255),LEFT('Overview - Section A'!$W$119:$W$173,255),0))=0,INDEX('Overview - Section A'!$AB$119:$AB$173,MATCH(LEFT(C51,255),LEFT('Overview - Section A'!$W$119:$W$173,255),0))="[Record ID]"),"",INDEX('Overview - Section A'!$AB$119:$AB$173,MATCH(LEFT(C51,255),LEFT('Overview - Section A'!$W$119:$W$173,255),0))),"")</f>
        <v/>
      </c>
      <c r="V51" s="503" t="str">
        <f>IFERROR(IF('Overview - Section A'!$AN$5="Funding Request",IF('Reference Records'!$B$157&lt;&gt;"",VLOOKUP(N51,'Reference Records'!$B$157:$C$158,2,FALSE),VLOOKUP(N51,'Reference Records'!$A$170:$C$216,3,FALSE)),VLOOKUP(N51,'Reference Records'!$A$219:$C$221,3,FALSE)),"")</f>
        <v/>
      </c>
      <c r="W51" s="504"/>
      <c r="X51" s="504"/>
      <c r="Y51" s="503"/>
      <c r="Z51" s="503"/>
      <c r="AA51" s="182"/>
      <c r="AB51" s="148"/>
      <c r="AC51" s="50"/>
    </row>
    <row r="52" spans="1:29" ht="47.1" customHeight="1" x14ac:dyDescent="0.25">
      <c r="A52" s="396">
        <v>44</v>
      </c>
      <c r="B52" s="495" t="str">
        <f>IFERROR(IF(D52="","",VLOOKUP(W52,'Reference records(soft deleted)'!$B$40:$D$56,3,FALSE)),"")</f>
        <v/>
      </c>
      <c r="C52" s="495" t="str">
        <f>IFERROR(IF(D52="","",VLOOKUP(X52,'Reference records(soft deleted)'!$B$115:$D$189,3,FALSE)),"")</f>
        <v/>
      </c>
      <c r="D52" s="496"/>
      <c r="E52" s="497" t="str">
        <f>IF('Overview - Section A'!$AN$5="Funding Request",IF(F52="Funding Request Place Holder","",F52),"")</f>
        <v/>
      </c>
      <c r="F52" s="498" t="str">
        <f>IFERROR(IF(Z52="","",VLOOKUP(Z52,'Overview - Section A'!$P$30:$Q$31,2,FALSE)),"")</f>
        <v/>
      </c>
      <c r="G52" s="499"/>
      <c r="H52" s="499"/>
      <c r="I52" s="499"/>
      <c r="J52" s="499"/>
      <c r="K52" s="499"/>
      <c r="L52" s="499"/>
      <c r="M52" s="497"/>
      <c r="N52" s="500" t="str">
        <f t="shared" si="1"/>
        <v/>
      </c>
      <c r="O52" s="501"/>
      <c r="P52" s="502"/>
      <c r="Q52" s="472"/>
      <c r="R52" s="472" t="str">
        <f>IFERROR(IF('Overview - Section A'!$AN$5="Funding Request",VLOOKUP(E52,'Overview - Section A'!$M$30:$P$31,4,FALSE),IF(Z52="","",Z52)),"")</f>
        <v/>
      </c>
      <c r="S52" s="472" t="b">
        <f t="shared" si="0"/>
        <v>0</v>
      </c>
      <c r="T52" s="472" t="s">
        <v>1026</v>
      </c>
      <c r="U52" s="472" t="str">
        <f t="array" ref="U52">IFERROR(IF(OR(INDEX('Overview - Section A'!$AB$119:$AB$173,MATCH(LEFT(C52,255),LEFT('Overview - Section A'!$W$119:$W$173,255),0))=0,INDEX('Overview - Section A'!$AB$119:$AB$173,MATCH(LEFT(C52,255),LEFT('Overview - Section A'!$W$119:$W$173,255),0))="[Record ID]"),"",INDEX('Overview - Section A'!$AB$119:$AB$173,MATCH(LEFT(C52,255),LEFT('Overview - Section A'!$W$119:$W$173,255),0))),"")</f>
        <v/>
      </c>
      <c r="V52" s="503" t="str">
        <f>IFERROR(IF('Overview - Section A'!$AN$5="Funding Request",IF('Reference Records'!$B$157&lt;&gt;"",VLOOKUP(N52,'Reference Records'!$B$157:$C$158,2,FALSE),VLOOKUP(N52,'Reference Records'!$A$170:$C$216,3,FALSE)),VLOOKUP(N52,'Reference Records'!$A$219:$C$221,3,FALSE)),"")</f>
        <v/>
      </c>
      <c r="W52" s="504"/>
      <c r="X52" s="504"/>
      <c r="Y52" s="503"/>
      <c r="Z52" s="503"/>
      <c r="AA52" s="182"/>
      <c r="AB52" s="148"/>
      <c r="AC52" s="50"/>
    </row>
    <row r="53" spans="1:29" ht="47.1" customHeight="1" x14ac:dyDescent="0.25">
      <c r="A53" s="396">
        <v>45</v>
      </c>
      <c r="B53" s="495" t="str">
        <f>IFERROR(IF(D53="","",VLOOKUP(W53,'Reference records(soft deleted)'!$B$40:$D$56,3,FALSE)),"")</f>
        <v/>
      </c>
      <c r="C53" s="495" t="str">
        <f>IFERROR(IF(D53="","",VLOOKUP(X53,'Reference records(soft deleted)'!$B$115:$D$189,3,FALSE)),"")</f>
        <v/>
      </c>
      <c r="D53" s="496"/>
      <c r="E53" s="497" t="str">
        <f>IF('Overview - Section A'!$AN$5="Funding Request",IF(F53="Funding Request Place Holder","",F53),"")</f>
        <v/>
      </c>
      <c r="F53" s="498" t="str">
        <f>IFERROR(IF(Z53="","",VLOOKUP(Z53,'Overview - Section A'!$P$30:$Q$31,2,FALSE)),"")</f>
        <v/>
      </c>
      <c r="G53" s="499"/>
      <c r="H53" s="499"/>
      <c r="I53" s="499"/>
      <c r="J53" s="499"/>
      <c r="K53" s="499"/>
      <c r="L53" s="499"/>
      <c r="M53" s="497"/>
      <c r="N53" s="500" t="str">
        <f t="shared" si="1"/>
        <v/>
      </c>
      <c r="O53" s="501"/>
      <c r="P53" s="502"/>
      <c r="Q53" s="472"/>
      <c r="R53" s="472" t="str">
        <f>IFERROR(IF('Overview - Section A'!$AN$5="Funding Request",VLOOKUP(E53,'Overview - Section A'!$M$30:$P$31,4,FALSE),IF(Z53="","",Z53)),"")</f>
        <v/>
      </c>
      <c r="S53" s="472" t="b">
        <f t="shared" si="0"/>
        <v>0</v>
      </c>
      <c r="T53" s="472" t="s">
        <v>1027</v>
      </c>
      <c r="U53" s="472" t="str">
        <f t="array" ref="U53">IFERROR(IF(OR(INDEX('Overview - Section A'!$AB$119:$AB$173,MATCH(LEFT(C53,255),LEFT('Overview - Section A'!$W$119:$W$173,255),0))=0,INDEX('Overview - Section A'!$AB$119:$AB$173,MATCH(LEFT(C53,255),LEFT('Overview - Section A'!$W$119:$W$173,255),0))="[Record ID]"),"",INDEX('Overview - Section A'!$AB$119:$AB$173,MATCH(LEFT(C53,255),LEFT('Overview - Section A'!$W$119:$W$173,255),0))),"")</f>
        <v/>
      </c>
      <c r="V53" s="503" t="str">
        <f>IFERROR(IF('Overview - Section A'!$AN$5="Funding Request",IF('Reference Records'!$B$157&lt;&gt;"",VLOOKUP(N53,'Reference Records'!$B$157:$C$158,2,FALSE),VLOOKUP(N53,'Reference Records'!$A$170:$C$216,3,FALSE)),VLOOKUP(N53,'Reference Records'!$A$219:$C$221,3,FALSE)),"")</f>
        <v/>
      </c>
      <c r="W53" s="504"/>
      <c r="X53" s="504"/>
      <c r="Y53" s="503"/>
      <c r="Z53" s="503"/>
      <c r="AA53" s="182"/>
      <c r="AB53" s="148"/>
      <c r="AC53" s="50"/>
    </row>
    <row r="54" spans="1:29" ht="47.1" customHeight="1" x14ac:dyDescent="0.25">
      <c r="A54" s="396">
        <v>46</v>
      </c>
      <c r="B54" s="495" t="str">
        <f>IFERROR(IF(D54="","",VLOOKUP(W54,'Reference records(soft deleted)'!$B$40:$D$56,3,FALSE)),"")</f>
        <v/>
      </c>
      <c r="C54" s="495" t="str">
        <f>IFERROR(IF(D54="","",VLOOKUP(X54,'Reference records(soft deleted)'!$B$115:$D$189,3,FALSE)),"")</f>
        <v/>
      </c>
      <c r="D54" s="496"/>
      <c r="E54" s="497" t="str">
        <f>IF('Overview - Section A'!$AN$5="Funding Request",IF(F54="Funding Request Place Holder","",F54),"")</f>
        <v/>
      </c>
      <c r="F54" s="498" t="str">
        <f>IFERROR(IF(Z54="","",VLOOKUP(Z54,'Overview - Section A'!$P$30:$Q$31,2,FALSE)),"")</f>
        <v/>
      </c>
      <c r="G54" s="499"/>
      <c r="H54" s="499"/>
      <c r="I54" s="499"/>
      <c r="J54" s="499"/>
      <c r="K54" s="499"/>
      <c r="L54" s="499"/>
      <c r="M54" s="497"/>
      <c r="N54" s="500" t="str">
        <f t="shared" si="1"/>
        <v/>
      </c>
      <c r="O54" s="501"/>
      <c r="P54" s="502"/>
      <c r="Q54" s="472"/>
      <c r="R54" s="472" t="str">
        <f>IFERROR(IF('Overview - Section A'!$AN$5="Funding Request",VLOOKUP(E54,'Overview - Section A'!$M$30:$P$31,4,FALSE),IF(Z54="","",Z54)),"")</f>
        <v/>
      </c>
      <c r="S54" s="472" t="b">
        <f t="shared" si="0"/>
        <v>0</v>
      </c>
      <c r="T54" s="472" t="s">
        <v>1028</v>
      </c>
      <c r="U54" s="472" t="str">
        <f t="array" ref="U54">IFERROR(IF(OR(INDEX('Overview - Section A'!$AB$119:$AB$173,MATCH(LEFT(C54,255),LEFT('Overview - Section A'!$W$119:$W$173,255),0))=0,INDEX('Overview - Section A'!$AB$119:$AB$173,MATCH(LEFT(C54,255),LEFT('Overview - Section A'!$W$119:$W$173,255),0))="[Record ID]"),"",INDEX('Overview - Section A'!$AB$119:$AB$173,MATCH(LEFT(C54,255),LEFT('Overview - Section A'!$W$119:$W$173,255),0))),"")</f>
        <v/>
      </c>
      <c r="V54" s="503" t="str">
        <f>IFERROR(IF('Overview - Section A'!$AN$5="Funding Request",IF('Reference Records'!$B$157&lt;&gt;"",VLOOKUP(N54,'Reference Records'!$B$157:$C$158,2,FALSE),VLOOKUP(N54,'Reference Records'!$A$170:$C$216,3,FALSE)),VLOOKUP(N54,'Reference Records'!$A$219:$C$221,3,FALSE)),"")</f>
        <v/>
      </c>
      <c r="W54" s="504"/>
      <c r="X54" s="504"/>
      <c r="Y54" s="503"/>
      <c r="Z54" s="503"/>
      <c r="AA54" s="182"/>
      <c r="AB54" s="148"/>
      <c r="AC54" s="50"/>
    </row>
    <row r="55" spans="1:29" ht="47.1" customHeight="1" x14ac:dyDescent="0.25">
      <c r="A55" s="396">
        <v>47</v>
      </c>
      <c r="B55" s="495" t="str">
        <f>IFERROR(IF(D55="","",VLOOKUP(W55,'Reference records(soft deleted)'!$B$40:$D$56,3,FALSE)),"")</f>
        <v/>
      </c>
      <c r="C55" s="495" t="str">
        <f>IFERROR(IF(D55="","",VLOOKUP(X55,'Reference records(soft deleted)'!$B$115:$D$189,3,FALSE)),"")</f>
        <v/>
      </c>
      <c r="D55" s="496"/>
      <c r="E55" s="497" t="str">
        <f>IF('Overview - Section A'!$AN$5="Funding Request",IF(F55="Funding Request Place Holder","",F55),"")</f>
        <v/>
      </c>
      <c r="F55" s="498" t="str">
        <f>IFERROR(IF(Z55="","",VLOOKUP(Z55,'Overview - Section A'!$P$30:$Q$31,2,FALSE)),"")</f>
        <v/>
      </c>
      <c r="G55" s="499"/>
      <c r="H55" s="499"/>
      <c r="I55" s="499"/>
      <c r="J55" s="499"/>
      <c r="K55" s="499"/>
      <c r="L55" s="499"/>
      <c r="M55" s="497"/>
      <c r="N55" s="500" t="str">
        <f t="shared" si="1"/>
        <v/>
      </c>
      <c r="O55" s="501"/>
      <c r="P55" s="502"/>
      <c r="Q55" s="472"/>
      <c r="R55" s="472" t="str">
        <f>IFERROR(IF('Overview - Section A'!$AN$5="Funding Request",VLOOKUP(E55,'Overview - Section A'!$M$30:$P$31,4,FALSE),IF(Z55="","",Z55)),"")</f>
        <v/>
      </c>
      <c r="S55" s="472" t="b">
        <f t="shared" si="0"/>
        <v>0</v>
      </c>
      <c r="T55" s="472" t="s">
        <v>1029</v>
      </c>
      <c r="U55" s="472" t="str">
        <f t="array" ref="U55">IFERROR(IF(OR(INDEX('Overview - Section A'!$AB$119:$AB$173,MATCH(LEFT(C55,255),LEFT('Overview - Section A'!$W$119:$W$173,255),0))=0,INDEX('Overview - Section A'!$AB$119:$AB$173,MATCH(LEFT(C55,255),LEFT('Overview - Section A'!$W$119:$W$173,255),0))="[Record ID]"),"",INDEX('Overview - Section A'!$AB$119:$AB$173,MATCH(LEFT(C55,255),LEFT('Overview - Section A'!$W$119:$W$173,255),0))),"")</f>
        <v/>
      </c>
      <c r="V55" s="503" t="str">
        <f>IFERROR(IF('Overview - Section A'!$AN$5="Funding Request",IF('Reference Records'!$B$157&lt;&gt;"",VLOOKUP(N55,'Reference Records'!$B$157:$C$158,2,FALSE),VLOOKUP(N55,'Reference Records'!$A$170:$C$216,3,FALSE)),VLOOKUP(N55,'Reference Records'!$A$219:$C$221,3,FALSE)),"")</f>
        <v/>
      </c>
      <c r="W55" s="504"/>
      <c r="X55" s="504"/>
      <c r="Y55" s="503"/>
      <c r="Z55" s="503"/>
      <c r="AA55" s="182"/>
      <c r="AB55" s="148"/>
      <c r="AC55" s="50"/>
    </row>
    <row r="56" spans="1:29" ht="47.1" customHeight="1" x14ac:dyDescent="0.25">
      <c r="A56" s="396">
        <v>48</v>
      </c>
      <c r="B56" s="495" t="str">
        <f>IFERROR(IF(D56="","",VLOOKUP(W56,'Reference records(soft deleted)'!$B$40:$D$56,3,FALSE)),"")</f>
        <v/>
      </c>
      <c r="C56" s="495" t="str">
        <f>IFERROR(IF(D56="","",VLOOKUP(X56,'Reference records(soft deleted)'!$B$115:$D$189,3,FALSE)),"")</f>
        <v/>
      </c>
      <c r="D56" s="496"/>
      <c r="E56" s="497" t="str">
        <f>IF('Overview - Section A'!$AN$5="Funding Request",IF(F56="Funding Request Place Holder","",F56),"")</f>
        <v/>
      </c>
      <c r="F56" s="498" t="str">
        <f>IFERROR(IF(Z56="","",VLOOKUP(Z56,'Overview - Section A'!$P$30:$Q$31,2,FALSE)),"")</f>
        <v/>
      </c>
      <c r="G56" s="499"/>
      <c r="H56" s="499"/>
      <c r="I56" s="499"/>
      <c r="J56" s="499"/>
      <c r="K56" s="499"/>
      <c r="L56" s="499"/>
      <c r="M56" s="497"/>
      <c r="N56" s="500" t="str">
        <f t="shared" si="1"/>
        <v/>
      </c>
      <c r="O56" s="501"/>
      <c r="P56" s="502"/>
      <c r="Q56" s="472"/>
      <c r="R56" s="472" t="str">
        <f>IFERROR(IF('Overview - Section A'!$AN$5="Funding Request",VLOOKUP(E56,'Overview - Section A'!$M$30:$P$31,4,FALSE),IF(Z56="","",Z56)),"")</f>
        <v/>
      </c>
      <c r="S56" s="472" t="b">
        <f t="shared" si="0"/>
        <v>0</v>
      </c>
      <c r="T56" s="472" t="s">
        <v>1030</v>
      </c>
      <c r="U56" s="472" t="str">
        <f t="array" ref="U56">IFERROR(IF(OR(INDEX('Overview - Section A'!$AB$119:$AB$173,MATCH(LEFT(C56,255),LEFT('Overview - Section A'!$W$119:$W$173,255),0))=0,INDEX('Overview - Section A'!$AB$119:$AB$173,MATCH(LEFT(C56,255),LEFT('Overview - Section A'!$W$119:$W$173,255),0))="[Record ID]"),"",INDEX('Overview - Section A'!$AB$119:$AB$173,MATCH(LEFT(C56,255),LEFT('Overview - Section A'!$W$119:$W$173,255),0))),"")</f>
        <v/>
      </c>
      <c r="V56" s="503" t="str">
        <f>IFERROR(IF('Overview - Section A'!$AN$5="Funding Request",IF('Reference Records'!$B$157&lt;&gt;"",VLOOKUP(N56,'Reference Records'!$B$157:$C$158,2,FALSE),VLOOKUP(N56,'Reference Records'!$A$170:$C$216,3,FALSE)),VLOOKUP(N56,'Reference Records'!$A$219:$C$221,3,FALSE)),"")</f>
        <v/>
      </c>
      <c r="W56" s="504"/>
      <c r="X56" s="504"/>
      <c r="Y56" s="503"/>
      <c r="Z56" s="503"/>
      <c r="AA56" s="182"/>
      <c r="AB56" s="148"/>
      <c r="AC56" s="50"/>
    </row>
    <row r="57" spans="1:29" ht="47.1" customHeight="1" x14ac:dyDescent="0.25">
      <c r="A57" s="396">
        <v>49</v>
      </c>
      <c r="B57" s="495" t="str">
        <f>IFERROR(IF(D57="","",VLOOKUP(W57,'Reference records(soft deleted)'!$B$40:$D$56,3,FALSE)),"")</f>
        <v/>
      </c>
      <c r="C57" s="495" t="str">
        <f>IFERROR(IF(D57="","",VLOOKUP(X57,'Reference records(soft deleted)'!$B$115:$D$189,3,FALSE)),"")</f>
        <v/>
      </c>
      <c r="D57" s="496"/>
      <c r="E57" s="497" t="str">
        <f>IF('Overview - Section A'!$AN$5="Funding Request",IF(F57="Funding Request Place Holder","",F57),"")</f>
        <v/>
      </c>
      <c r="F57" s="498" t="str">
        <f>IFERROR(IF(Z57="","",VLOOKUP(Z57,'Overview - Section A'!$P$30:$Q$31,2,FALSE)),"")</f>
        <v/>
      </c>
      <c r="G57" s="499"/>
      <c r="H57" s="499"/>
      <c r="I57" s="499"/>
      <c r="J57" s="499"/>
      <c r="K57" s="499"/>
      <c r="L57" s="499"/>
      <c r="M57" s="497"/>
      <c r="N57" s="500" t="str">
        <f t="shared" si="1"/>
        <v/>
      </c>
      <c r="O57" s="501"/>
      <c r="P57" s="502"/>
      <c r="Q57" s="472"/>
      <c r="R57" s="472" t="str">
        <f>IFERROR(IF('Overview - Section A'!$AN$5="Funding Request",VLOOKUP(E57,'Overview - Section A'!$M$30:$P$31,4,FALSE),IF(Z57="","",Z57)),"")</f>
        <v/>
      </c>
      <c r="S57" s="472" t="b">
        <f t="shared" si="0"/>
        <v>0</v>
      </c>
      <c r="T57" s="472" t="s">
        <v>1031</v>
      </c>
      <c r="U57" s="472" t="str">
        <f t="array" ref="U57">IFERROR(IF(OR(INDEX('Overview - Section A'!$AB$119:$AB$173,MATCH(LEFT(C57,255),LEFT('Overview - Section A'!$W$119:$W$173,255),0))=0,INDEX('Overview - Section A'!$AB$119:$AB$173,MATCH(LEFT(C57,255),LEFT('Overview - Section A'!$W$119:$W$173,255),0))="[Record ID]"),"",INDEX('Overview - Section A'!$AB$119:$AB$173,MATCH(LEFT(C57,255),LEFT('Overview - Section A'!$W$119:$W$173,255),0))),"")</f>
        <v/>
      </c>
      <c r="V57" s="503" t="str">
        <f>IFERROR(IF('Overview - Section A'!$AN$5="Funding Request",IF('Reference Records'!$B$157&lt;&gt;"",VLOOKUP(N57,'Reference Records'!$B$157:$C$158,2,FALSE),VLOOKUP(N57,'Reference Records'!$A$170:$C$216,3,FALSE)),VLOOKUP(N57,'Reference Records'!$A$219:$C$221,3,FALSE)),"")</f>
        <v/>
      </c>
      <c r="W57" s="504"/>
      <c r="X57" s="504"/>
      <c r="Y57" s="503"/>
      <c r="Z57" s="503"/>
      <c r="AA57" s="182"/>
      <c r="AB57" s="148"/>
      <c r="AC57" s="50"/>
    </row>
    <row r="58" spans="1:29" ht="47.1" customHeight="1" x14ac:dyDescent="0.25">
      <c r="A58" s="396">
        <v>50</v>
      </c>
      <c r="B58" s="495" t="str">
        <f>IFERROR(IF(D58="","",VLOOKUP(W58,'Reference records(soft deleted)'!$B$40:$D$56,3,FALSE)),"")</f>
        <v/>
      </c>
      <c r="C58" s="495" t="str">
        <f>IFERROR(IF(D58="","",VLOOKUP(X58,'Reference records(soft deleted)'!$B$115:$D$189,3,FALSE)),"")</f>
        <v/>
      </c>
      <c r="D58" s="496"/>
      <c r="E58" s="497" t="str">
        <f>IF('Overview - Section A'!$AN$5="Funding Request",IF(F58="Funding Request Place Holder","",F58),"")</f>
        <v/>
      </c>
      <c r="F58" s="498" t="str">
        <f>IFERROR(IF(Z58="","",VLOOKUP(Z58,'Overview - Section A'!$P$30:$Q$31,2,FALSE)),"")</f>
        <v/>
      </c>
      <c r="G58" s="499"/>
      <c r="H58" s="499"/>
      <c r="I58" s="499"/>
      <c r="J58" s="499"/>
      <c r="K58" s="499"/>
      <c r="L58" s="499"/>
      <c r="M58" s="497"/>
      <c r="N58" s="500" t="str">
        <f t="shared" si="1"/>
        <v/>
      </c>
      <c r="O58" s="501"/>
      <c r="P58" s="502"/>
      <c r="Q58" s="472"/>
      <c r="R58" s="472" t="str">
        <f>IFERROR(IF('Overview - Section A'!$AN$5="Funding Request",VLOOKUP(E58,'Overview - Section A'!$M$30:$P$31,4,FALSE),IF(Z58="","",Z58)),"")</f>
        <v/>
      </c>
      <c r="S58" s="472" t="b">
        <f t="shared" si="0"/>
        <v>0</v>
      </c>
      <c r="T58" s="472" t="s">
        <v>1032</v>
      </c>
      <c r="U58" s="472" t="str">
        <f t="array" ref="U58">IFERROR(IF(OR(INDEX('Overview - Section A'!$AB$119:$AB$173,MATCH(LEFT(C58,255),LEFT('Overview - Section A'!$W$119:$W$173,255),0))=0,INDEX('Overview - Section A'!$AB$119:$AB$173,MATCH(LEFT(C58,255),LEFT('Overview - Section A'!$W$119:$W$173,255),0))="[Record ID]"),"",INDEX('Overview - Section A'!$AB$119:$AB$173,MATCH(LEFT(C58,255),LEFT('Overview - Section A'!$W$119:$W$173,255),0))),"")</f>
        <v/>
      </c>
      <c r="V58" s="503" t="str">
        <f>IFERROR(IF('Overview - Section A'!$AN$5="Funding Request",IF('Reference Records'!$B$157&lt;&gt;"",VLOOKUP(N58,'Reference Records'!$B$157:$C$158,2,FALSE),VLOOKUP(N58,'Reference Records'!$A$170:$C$216,3,FALSE)),VLOOKUP(N58,'Reference Records'!$A$219:$C$221,3,FALSE)),"")</f>
        <v/>
      </c>
      <c r="W58" s="504"/>
      <c r="X58" s="504"/>
      <c r="Y58" s="503"/>
      <c r="Z58" s="503"/>
      <c r="AA58" s="182"/>
      <c r="AB58" s="148"/>
      <c r="AC58" s="50"/>
    </row>
    <row r="59" spans="1:29" ht="47.1" customHeight="1" x14ac:dyDescent="0.25">
      <c r="A59" s="396">
        <v>51</v>
      </c>
      <c r="B59" s="495" t="str">
        <f>IFERROR(IF(D59="","",VLOOKUP(W59,'Reference records(soft deleted)'!$B$40:$D$56,3,FALSE)),"")</f>
        <v/>
      </c>
      <c r="C59" s="495" t="str">
        <f>IFERROR(IF(D59="","",VLOOKUP(X59,'Reference records(soft deleted)'!$B$115:$D$189,3,FALSE)),"")</f>
        <v/>
      </c>
      <c r="D59" s="496"/>
      <c r="E59" s="497" t="str">
        <f>IF('Overview - Section A'!$AN$5="Funding Request",IF(F59="Funding Request Place Holder","",F59),"")</f>
        <v/>
      </c>
      <c r="F59" s="498" t="str">
        <f>IFERROR(IF(Z59="","",VLOOKUP(Z59,'Overview - Section A'!$P$30:$Q$31,2,FALSE)),"")</f>
        <v/>
      </c>
      <c r="G59" s="499"/>
      <c r="H59" s="499"/>
      <c r="I59" s="499"/>
      <c r="J59" s="499"/>
      <c r="K59" s="499"/>
      <c r="L59" s="499"/>
      <c r="M59" s="497"/>
      <c r="N59" s="500" t="str">
        <f t="shared" si="1"/>
        <v/>
      </c>
      <c r="O59" s="501"/>
      <c r="P59" s="502"/>
      <c r="Q59" s="472"/>
      <c r="R59" s="472" t="str">
        <f>IFERROR(IF('Overview - Section A'!$AN$5="Funding Request",VLOOKUP(E59,'Overview - Section A'!$M$30:$P$31,4,FALSE),IF(Z59="","",Z59)),"")</f>
        <v/>
      </c>
      <c r="S59" s="472" t="b">
        <f t="shared" si="0"/>
        <v>0</v>
      </c>
      <c r="T59" s="472" t="s">
        <v>1033</v>
      </c>
      <c r="U59" s="472" t="str">
        <f t="array" ref="U59">IFERROR(IF(OR(INDEX('Overview - Section A'!$AB$119:$AB$173,MATCH(LEFT(C59,255),LEFT('Overview - Section A'!$W$119:$W$173,255),0))=0,INDEX('Overview - Section A'!$AB$119:$AB$173,MATCH(LEFT(C59,255),LEFT('Overview - Section A'!$W$119:$W$173,255),0))="[Record ID]"),"",INDEX('Overview - Section A'!$AB$119:$AB$173,MATCH(LEFT(C59,255),LEFT('Overview - Section A'!$W$119:$W$173,255),0))),"")</f>
        <v/>
      </c>
      <c r="V59" s="503" t="str">
        <f>IFERROR(IF('Overview - Section A'!$AN$5="Funding Request",IF('Reference Records'!$B$157&lt;&gt;"",VLOOKUP(N59,'Reference Records'!$B$157:$C$158,2,FALSE),VLOOKUP(N59,'Reference Records'!$A$170:$C$216,3,FALSE)),VLOOKUP(N59,'Reference Records'!$A$219:$C$221,3,FALSE)),"")</f>
        <v/>
      </c>
      <c r="W59" s="504"/>
      <c r="X59" s="504"/>
      <c r="Y59" s="503"/>
      <c r="Z59" s="503"/>
      <c r="AA59" s="182"/>
      <c r="AB59" s="148"/>
      <c r="AC59" s="50"/>
    </row>
    <row r="60" spans="1:29" ht="47.1" customHeight="1" x14ac:dyDescent="0.25">
      <c r="A60" s="396">
        <v>52</v>
      </c>
      <c r="B60" s="495" t="str">
        <f>IFERROR(IF(D60="","",VLOOKUP(W60,'Reference records(soft deleted)'!$B$40:$D$56,3,FALSE)),"")</f>
        <v/>
      </c>
      <c r="C60" s="495" t="str">
        <f>IFERROR(IF(D60="","",VLOOKUP(X60,'Reference records(soft deleted)'!$B$115:$D$189,3,FALSE)),"")</f>
        <v/>
      </c>
      <c r="D60" s="496"/>
      <c r="E60" s="497" t="str">
        <f>IF('Overview - Section A'!$AN$5="Funding Request",IF(F60="Funding Request Place Holder","",F60),"")</f>
        <v/>
      </c>
      <c r="F60" s="498" t="str">
        <f>IFERROR(IF(Z60="","",VLOOKUP(Z60,'Overview - Section A'!$P$30:$Q$31,2,FALSE)),"")</f>
        <v/>
      </c>
      <c r="G60" s="499"/>
      <c r="H60" s="499"/>
      <c r="I60" s="499"/>
      <c r="J60" s="499"/>
      <c r="K60" s="499"/>
      <c r="L60" s="499"/>
      <c r="M60" s="497"/>
      <c r="N60" s="500" t="str">
        <f t="shared" si="1"/>
        <v/>
      </c>
      <c r="O60" s="501"/>
      <c r="P60" s="502"/>
      <c r="Q60" s="472"/>
      <c r="R60" s="472" t="str">
        <f>IFERROR(IF('Overview - Section A'!$AN$5="Funding Request",VLOOKUP(E60,'Overview - Section A'!$M$30:$P$31,4,FALSE),IF(Z60="","",Z60)),"")</f>
        <v/>
      </c>
      <c r="S60" s="472" t="b">
        <f t="shared" si="0"/>
        <v>0</v>
      </c>
      <c r="T60" s="472" t="s">
        <v>1034</v>
      </c>
      <c r="U60" s="472" t="str">
        <f t="array" ref="U60">IFERROR(IF(OR(INDEX('Overview - Section A'!$AB$119:$AB$173,MATCH(LEFT(C60,255),LEFT('Overview - Section A'!$W$119:$W$173,255),0))=0,INDEX('Overview - Section A'!$AB$119:$AB$173,MATCH(LEFT(C60,255),LEFT('Overview - Section A'!$W$119:$W$173,255),0))="[Record ID]"),"",INDEX('Overview - Section A'!$AB$119:$AB$173,MATCH(LEFT(C60,255),LEFT('Overview - Section A'!$W$119:$W$173,255),0))),"")</f>
        <v/>
      </c>
      <c r="V60" s="503" t="str">
        <f>IFERROR(IF('Overview - Section A'!$AN$5="Funding Request",IF('Reference Records'!$B$157&lt;&gt;"",VLOOKUP(N60,'Reference Records'!$B$157:$C$158,2,FALSE),VLOOKUP(N60,'Reference Records'!$A$170:$C$216,3,FALSE)),VLOOKUP(N60,'Reference Records'!$A$219:$C$221,3,FALSE)),"")</f>
        <v/>
      </c>
      <c r="W60" s="504"/>
      <c r="X60" s="504"/>
      <c r="Y60" s="503"/>
      <c r="Z60" s="503"/>
      <c r="AA60" s="182"/>
      <c r="AB60" s="148"/>
      <c r="AC60" s="50"/>
    </row>
    <row r="61" spans="1:29" ht="47.1" customHeight="1" x14ac:dyDescent="0.25">
      <c r="A61" s="396">
        <v>53</v>
      </c>
      <c r="B61" s="495" t="str">
        <f>IFERROR(IF(D61="","",VLOOKUP(W61,'Reference records(soft deleted)'!$B$40:$D$56,3,FALSE)),"")</f>
        <v/>
      </c>
      <c r="C61" s="495" t="str">
        <f>IFERROR(IF(D61="","",VLOOKUP(X61,'Reference records(soft deleted)'!$B$115:$D$189,3,FALSE)),"")</f>
        <v/>
      </c>
      <c r="D61" s="496"/>
      <c r="E61" s="497" t="str">
        <f>IF('Overview - Section A'!$AN$5="Funding Request",IF(F61="Funding Request Place Holder","",F61),"")</f>
        <v/>
      </c>
      <c r="F61" s="498" t="str">
        <f>IFERROR(IF(Z61="","",VLOOKUP(Z61,'Overview - Section A'!$P$30:$Q$31,2,FALSE)),"")</f>
        <v/>
      </c>
      <c r="G61" s="499"/>
      <c r="H61" s="499"/>
      <c r="I61" s="499"/>
      <c r="J61" s="499"/>
      <c r="K61" s="499"/>
      <c r="L61" s="499"/>
      <c r="M61" s="497"/>
      <c r="N61" s="500" t="str">
        <f t="shared" si="1"/>
        <v/>
      </c>
      <c r="O61" s="501"/>
      <c r="P61" s="502"/>
      <c r="Q61" s="472"/>
      <c r="R61" s="472" t="str">
        <f>IFERROR(IF('Overview - Section A'!$AN$5="Funding Request",VLOOKUP(E61,'Overview - Section A'!$M$30:$P$31,4,FALSE),IF(Z61="","",Z61)),"")</f>
        <v/>
      </c>
      <c r="S61" s="472" t="b">
        <f t="shared" si="0"/>
        <v>0</v>
      </c>
      <c r="T61" s="472" t="s">
        <v>1035</v>
      </c>
      <c r="U61" s="472" t="str">
        <f t="array" ref="U61">IFERROR(IF(OR(INDEX('Overview - Section A'!$AB$119:$AB$173,MATCH(LEFT(C61,255),LEFT('Overview - Section A'!$W$119:$W$173,255),0))=0,INDEX('Overview - Section A'!$AB$119:$AB$173,MATCH(LEFT(C61,255),LEFT('Overview - Section A'!$W$119:$W$173,255),0))="[Record ID]"),"",INDEX('Overview - Section A'!$AB$119:$AB$173,MATCH(LEFT(C61,255),LEFT('Overview - Section A'!$W$119:$W$173,255),0))),"")</f>
        <v/>
      </c>
      <c r="V61" s="503" t="str">
        <f>IFERROR(IF('Overview - Section A'!$AN$5="Funding Request",IF('Reference Records'!$B$157&lt;&gt;"",VLOOKUP(N61,'Reference Records'!$B$157:$C$158,2,FALSE),VLOOKUP(N61,'Reference Records'!$A$170:$C$216,3,FALSE)),VLOOKUP(N61,'Reference Records'!$A$219:$C$221,3,FALSE)),"")</f>
        <v/>
      </c>
      <c r="W61" s="504"/>
      <c r="X61" s="504"/>
      <c r="Y61" s="503"/>
      <c r="Z61" s="503"/>
      <c r="AA61" s="182"/>
      <c r="AB61" s="148"/>
      <c r="AC61" s="50"/>
    </row>
    <row r="62" spans="1:29" ht="47.1" customHeight="1" x14ac:dyDescent="0.25">
      <c r="A62" s="396">
        <v>54</v>
      </c>
      <c r="B62" s="495" t="str">
        <f>IFERROR(IF(D62="","",VLOOKUP(W62,'Reference records(soft deleted)'!$B$40:$D$56,3,FALSE)),"")</f>
        <v/>
      </c>
      <c r="C62" s="495" t="str">
        <f>IFERROR(IF(D62="","",VLOOKUP(X62,'Reference records(soft deleted)'!$B$115:$D$189,3,FALSE)),"")</f>
        <v/>
      </c>
      <c r="D62" s="496"/>
      <c r="E62" s="497" t="str">
        <f>IF('Overview - Section A'!$AN$5="Funding Request",IF(F62="Funding Request Place Holder","",F62),"")</f>
        <v/>
      </c>
      <c r="F62" s="498" t="str">
        <f>IFERROR(IF(Z62="","",VLOOKUP(Z62,'Overview - Section A'!$P$30:$Q$31,2,FALSE)),"")</f>
        <v/>
      </c>
      <c r="G62" s="499"/>
      <c r="H62" s="499"/>
      <c r="I62" s="499"/>
      <c r="J62" s="499"/>
      <c r="K62" s="499"/>
      <c r="L62" s="499"/>
      <c r="M62" s="497"/>
      <c r="N62" s="500" t="str">
        <f t="shared" si="1"/>
        <v/>
      </c>
      <c r="O62" s="501"/>
      <c r="P62" s="502"/>
      <c r="Q62" s="472"/>
      <c r="R62" s="472" t="str">
        <f>IFERROR(IF('Overview - Section A'!$AN$5="Funding Request",VLOOKUP(E62,'Overview - Section A'!$M$30:$P$31,4,FALSE),IF(Z62="","",Z62)),"")</f>
        <v/>
      </c>
      <c r="S62" s="472" t="b">
        <f t="shared" si="0"/>
        <v>0</v>
      </c>
      <c r="T62" s="472" t="s">
        <v>1036</v>
      </c>
      <c r="U62" s="472" t="str">
        <f t="array" ref="U62">IFERROR(IF(OR(INDEX('Overview - Section A'!$AB$119:$AB$173,MATCH(LEFT(C62,255),LEFT('Overview - Section A'!$W$119:$W$173,255),0))=0,INDEX('Overview - Section A'!$AB$119:$AB$173,MATCH(LEFT(C62,255),LEFT('Overview - Section A'!$W$119:$W$173,255),0))="[Record ID]"),"",INDEX('Overview - Section A'!$AB$119:$AB$173,MATCH(LEFT(C62,255),LEFT('Overview - Section A'!$W$119:$W$173,255),0))),"")</f>
        <v/>
      </c>
      <c r="V62" s="503" t="str">
        <f>IFERROR(IF('Overview - Section A'!$AN$5="Funding Request",IF('Reference Records'!$B$157&lt;&gt;"",VLOOKUP(N62,'Reference Records'!$B$157:$C$158,2,FALSE),VLOOKUP(N62,'Reference Records'!$A$170:$C$216,3,FALSE)),VLOOKUP(N62,'Reference Records'!$A$219:$C$221,3,FALSE)),"")</f>
        <v/>
      </c>
      <c r="W62" s="504"/>
      <c r="X62" s="504"/>
      <c r="Y62" s="503"/>
      <c r="Z62" s="503"/>
      <c r="AA62" s="182"/>
      <c r="AB62" s="148"/>
      <c r="AC62" s="50"/>
    </row>
    <row r="63" spans="1:29" ht="47.1" customHeight="1" x14ac:dyDescent="0.25">
      <c r="A63" s="396">
        <v>55</v>
      </c>
      <c r="B63" s="495" t="str">
        <f>IFERROR(IF(D63="","",VLOOKUP(W63,'Reference records(soft deleted)'!$B$40:$D$56,3,FALSE)),"")</f>
        <v/>
      </c>
      <c r="C63" s="495" t="str">
        <f>IFERROR(IF(D63="","",VLOOKUP(X63,'Reference records(soft deleted)'!$B$115:$D$189,3,FALSE)),"")</f>
        <v/>
      </c>
      <c r="D63" s="496"/>
      <c r="E63" s="497" t="str">
        <f>IF('Overview - Section A'!$AN$5="Funding Request",IF(F63="Funding Request Place Holder","",F63),"")</f>
        <v/>
      </c>
      <c r="F63" s="498" t="str">
        <f>IFERROR(IF(Z63="","",VLOOKUP(Z63,'Overview - Section A'!$P$30:$Q$31,2,FALSE)),"")</f>
        <v/>
      </c>
      <c r="G63" s="499"/>
      <c r="H63" s="499"/>
      <c r="I63" s="499"/>
      <c r="J63" s="499"/>
      <c r="K63" s="499"/>
      <c r="L63" s="499"/>
      <c r="M63" s="497"/>
      <c r="N63" s="500" t="str">
        <f t="shared" si="1"/>
        <v/>
      </c>
      <c r="O63" s="501"/>
      <c r="P63" s="502"/>
      <c r="Q63" s="472"/>
      <c r="R63" s="472" t="str">
        <f>IFERROR(IF('Overview - Section A'!$AN$5="Funding Request",VLOOKUP(E63,'Overview - Section A'!$M$30:$P$31,4,FALSE),IF(Z63="","",Z63)),"")</f>
        <v/>
      </c>
      <c r="S63" s="472" t="b">
        <f t="shared" si="0"/>
        <v>0</v>
      </c>
      <c r="T63" s="472" t="s">
        <v>1037</v>
      </c>
      <c r="U63" s="472" t="str">
        <f t="array" ref="U63">IFERROR(IF(OR(INDEX('Overview - Section A'!$AB$119:$AB$173,MATCH(LEFT(C63,255),LEFT('Overview - Section A'!$W$119:$W$173,255),0))=0,INDEX('Overview - Section A'!$AB$119:$AB$173,MATCH(LEFT(C63,255),LEFT('Overview - Section A'!$W$119:$W$173,255),0))="[Record ID]"),"",INDEX('Overview - Section A'!$AB$119:$AB$173,MATCH(LEFT(C63,255),LEFT('Overview - Section A'!$W$119:$W$173,255),0))),"")</f>
        <v/>
      </c>
      <c r="V63" s="503" t="str">
        <f>IFERROR(IF('Overview - Section A'!$AN$5="Funding Request",IF('Reference Records'!$B$157&lt;&gt;"",VLOOKUP(N63,'Reference Records'!$B$157:$C$158,2,FALSE),VLOOKUP(N63,'Reference Records'!$A$170:$C$216,3,FALSE)),VLOOKUP(N63,'Reference Records'!$A$219:$C$221,3,FALSE)),"")</f>
        <v/>
      </c>
      <c r="W63" s="504"/>
      <c r="X63" s="504"/>
      <c r="Y63" s="503"/>
      <c r="Z63" s="503"/>
      <c r="AA63" s="182"/>
      <c r="AB63" s="148"/>
      <c r="AC63" s="50"/>
    </row>
    <row r="64" spans="1:29" ht="47.1" customHeight="1" x14ac:dyDescent="0.25">
      <c r="A64" s="396">
        <v>56</v>
      </c>
      <c r="B64" s="495" t="str">
        <f>IFERROR(IF(D64="","",VLOOKUP(W64,'Reference records(soft deleted)'!$B$40:$D$56,3,FALSE)),"")</f>
        <v/>
      </c>
      <c r="C64" s="495" t="str">
        <f>IFERROR(IF(D64="","",VLOOKUP(X64,'Reference records(soft deleted)'!$B$115:$D$189,3,FALSE)),"")</f>
        <v/>
      </c>
      <c r="D64" s="496"/>
      <c r="E64" s="497" t="str">
        <f>IF('Overview - Section A'!$AN$5="Funding Request",IF(F64="Funding Request Place Holder","",F64),"")</f>
        <v/>
      </c>
      <c r="F64" s="498" t="str">
        <f>IFERROR(IF(Z64="","",VLOOKUP(Z64,'Overview - Section A'!$P$30:$Q$31,2,FALSE)),"")</f>
        <v/>
      </c>
      <c r="G64" s="499"/>
      <c r="H64" s="499"/>
      <c r="I64" s="499"/>
      <c r="J64" s="499"/>
      <c r="K64" s="499"/>
      <c r="L64" s="499"/>
      <c r="M64" s="497"/>
      <c r="N64" s="500" t="str">
        <f t="shared" si="1"/>
        <v/>
      </c>
      <c r="O64" s="501"/>
      <c r="P64" s="502"/>
      <c r="Q64" s="472"/>
      <c r="R64" s="472" t="str">
        <f>IFERROR(IF('Overview - Section A'!$AN$5="Funding Request",VLOOKUP(E64,'Overview - Section A'!$M$30:$P$31,4,FALSE),IF(Z64="","",Z64)),"")</f>
        <v/>
      </c>
      <c r="S64" s="472" t="b">
        <f t="shared" si="0"/>
        <v>0</v>
      </c>
      <c r="T64" s="472" t="s">
        <v>1038</v>
      </c>
      <c r="U64" s="472" t="str">
        <f t="array" ref="U64">IFERROR(IF(OR(INDEX('Overview - Section A'!$AB$119:$AB$173,MATCH(LEFT(C64,255),LEFT('Overview - Section A'!$W$119:$W$173,255),0))=0,INDEX('Overview - Section A'!$AB$119:$AB$173,MATCH(LEFT(C64,255),LEFT('Overview - Section A'!$W$119:$W$173,255),0))="[Record ID]"),"",INDEX('Overview - Section A'!$AB$119:$AB$173,MATCH(LEFT(C64,255),LEFT('Overview - Section A'!$W$119:$W$173,255),0))),"")</f>
        <v/>
      </c>
      <c r="V64" s="503" t="str">
        <f>IFERROR(IF('Overview - Section A'!$AN$5="Funding Request",IF('Reference Records'!$B$157&lt;&gt;"",VLOOKUP(N64,'Reference Records'!$B$157:$C$158,2,FALSE),VLOOKUP(N64,'Reference Records'!$A$170:$C$216,3,FALSE)),VLOOKUP(N64,'Reference Records'!$A$219:$C$221,3,FALSE)),"")</f>
        <v/>
      </c>
      <c r="W64" s="504"/>
      <c r="X64" s="504"/>
      <c r="Y64" s="503"/>
      <c r="Z64" s="503"/>
      <c r="AA64" s="182"/>
      <c r="AB64" s="148"/>
      <c r="AC64" s="50"/>
    </row>
    <row r="65" spans="1:29" ht="47.1" customHeight="1" x14ac:dyDescent="0.25">
      <c r="A65" s="396">
        <v>57</v>
      </c>
      <c r="B65" s="495" t="str">
        <f>IFERROR(IF(D65="","",VLOOKUP(W65,'Reference records(soft deleted)'!$B$40:$D$56,3,FALSE)),"")</f>
        <v/>
      </c>
      <c r="C65" s="495" t="str">
        <f>IFERROR(IF(D65="","",VLOOKUP(X65,'Reference records(soft deleted)'!$B$115:$D$189,3,FALSE)),"")</f>
        <v/>
      </c>
      <c r="D65" s="496"/>
      <c r="E65" s="497" t="str">
        <f>IF('Overview - Section A'!$AN$5="Funding Request",IF(F65="Funding Request Place Holder","",F65),"")</f>
        <v/>
      </c>
      <c r="F65" s="498" t="str">
        <f>IFERROR(IF(Z65="","",VLOOKUP(Z65,'Overview - Section A'!$P$30:$Q$31,2,FALSE)),"")</f>
        <v/>
      </c>
      <c r="G65" s="499"/>
      <c r="H65" s="499"/>
      <c r="I65" s="499"/>
      <c r="J65" s="499"/>
      <c r="K65" s="499"/>
      <c r="L65" s="499"/>
      <c r="M65" s="497"/>
      <c r="N65" s="500" t="str">
        <f t="shared" si="1"/>
        <v/>
      </c>
      <c r="O65" s="501"/>
      <c r="P65" s="502"/>
      <c r="Q65" s="472"/>
      <c r="R65" s="472" t="str">
        <f>IFERROR(IF('Overview - Section A'!$AN$5="Funding Request",VLOOKUP(E65,'Overview - Section A'!$M$30:$P$31,4,FALSE),IF(Z65="","",Z65)),"")</f>
        <v/>
      </c>
      <c r="S65" s="472" t="b">
        <f t="shared" si="0"/>
        <v>0</v>
      </c>
      <c r="T65" s="472" t="s">
        <v>1039</v>
      </c>
      <c r="U65" s="472" t="str">
        <f t="array" ref="U65">IFERROR(IF(OR(INDEX('Overview - Section A'!$AB$119:$AB$173,MATCH(LEFT(C65,255),LEFT('Overview - Section A'!$W$119:$W$173,255),0))=0,INDEX('Overview - Section A'!$AB$119:$AB$173,MATCH(LEFT(C65,255),LEFT('Overview - Section A'!$W$119:$W$173,255),0))="[Record ID]"),"",INDEX('Overview - Section A'!$AB$119:$AB$173,MATCH(LEFT(C65,255),LEFT('Overview - Section A'!$W$119:$W$173,255),0))),"")</f>
        <v/>
      </c>
      <c r="V65" s="503" t="str">
        <f>IFERROR(IF('Overview - Section A'!$AN$5="Funding Request",IF('Reference Records'!$B$157&lt;&gt;"",VLOOKUP(N65,'Reference Records'!$B$157:$C$158,2,FALSE),VLOOKUP(N65,'Reference Records'!$A$170:$C$216,3,FALSE)),VLOOKUP(N65,'Reference Records'!$A$219:$C$221,3,FALSE)),"")</f>
        <v/>
      </c>
      <c r="W65" s="504"/>
      <c r="X65" s="504"/>
      <c r="Y65" s="503"/>
      <c r="Z65" s="503"/>
      <c r="AA65" s="182"/>
      <c r="AB65" s="148"/>
      <c r="AC65" s="50"/>
    </row>
    <row r="66" spans="1:29" ht="47.1" customHeight="1" x14ac:dyDescent="0.25">
      <c r="A66" s="396">
        <v>58</v>
      </c>
      <c r="B66" s="495" t="str">
        <f>IFERROR(IF(D66="","",VLOOKUP(W66,'Reference records(soft deleted)'!$B$40:$D$56,3,FALSE)),"")</f>
        <v/>
      </c>
      <c r="C66" s="495" t="str">
        <f>IFERROR(IF(D66="","",VLOOKUP(X66,'Reference records(soft deleted)'!$B$115:$D$189,3,FALSE)),"")</f>
        <v/>
      </c>
      <c r="D66" s="496"/>
      <c r="E66" s="497" t="str">
        <f>IF('Overview - Section A'!$AN$5="Funding Request",IF(F66="Funding Request Place Holder","",F66),"")</f>
        <v/>
      </c>
      <c r="F66" s="498" t="str">
        <f>IFERROR(IF(Z66="","",VLOOKUP(Z66,'Overview - Section A'!$P$30:$Q$31,2,FALSE)),"")</f>
        <v/>
      </c>
      <c r="G66" s="499"/>
      <c r="H66" s="499"/>
      <c r="I66" s="499"/>
      <c r="J66" s="499"/>
      <c r="K66" s="499"/>
      <c r="L66" s="499"/>
      <c r="M66" s="497"/>
      <c r="N66" s="500" t="str">
        <f t="shared" si="1"/>
        <v/>
      </c>
      <c r="O66" s="501"/>
      <c r="P66" s="502"/>
      <c r="Q66" s="472"/>
      <c r="R66" s="472" t="str">
        <f>IFERROR(IF('Overview - Section A'!$AN$5="Funding Request",VLOOKUP(E66,'Overview - Section A'!$M$30:$P$31,4,FALSE),IF(Z66="","",Z66)),"")</f>
        <v/>
      </c>
      <c r="S66" s="472" t="b">
        <f t="shared" si="0"/>
        <v>0</v>
      </c>
      <c r="T66" s="472" t="s">
        <v>1040</v>
      </c>
      <c r="U66" s="472" t="str">
        <f t="array" ref="U66">IFERROR(IF(OR(INDEX('Overview - Section A'!$AB$119:$AB$173,MATCH(LEFT(C66,255),LEFT('Overview - Section A'!$W$119:$W$173,255),0))=0,INDEX('Overview - Section A'!$AB$119:$AB$173,MATCH(LEFT(C66,255),LEFT('Overview - Section A'!$W$119:$W$173,255),0))="[Record ID]"),"",INDEX('Overview - Section A'!$AB$119:$AB$173,MATCH(LEFT(C66,255),LEFT('Overview - Section A'!$W$119:$W$173,255),0))),"")</f>
        <v/>
      </c>
      <c r="V66" s="503" t="str">
        <f>IFERROR(IF('Overview - Section A'!$AN$5="Funding Request",IF('Reference Records'!$B$157&lt;&gt;"",VLOOKUP(N66,'Reference Records'!$B$157:$C$158,2,FALSE),VLOOKUP(N66,'Reference Records'!$A$170:$C$216,3,FALSE)),VLOOKUP(N66,'Reference Records'!$A$219:$C$221,3,FALSE)),"")</f>
        <v/>
      </c>
      <c r="W66" s="504"/>
      <c r="X66" s="504"/>
      <c r="Y66" s="503"/>
      <c r="Z66" s="503"/>
      <c r="AA66" s="182"/>
      <c r="AB66" s="148"/>
      <c r="AC66" s="50"/>
    </row>
    <row r="67" spans="1:29" ht="47.1" customHeight="1" x14ac:dyDescent="0.25">
      <c r="A67" s="396">
        <v>59</v>
      </c>
      <c r="B67" s="495" t="str">
        <f>IFERROR(IF(D67="","",VLOOKUP(W67,'Reference records(soft deleted)'!$B$40:$D$56,3,FALSE)),"")</f>
        <v/>
      </c>
      <c r="C67" s="495" t="str">
        <f>IFERROR(IF(D67="","",VLOOKUP(X67,'Reference records(soft deleted)'!$B$115:$D$189,3,FALSE)),"")</f>
        <v/>
      </c>
      <c r="D67" s="496"/>
      <c r="E67" s="497" t="str">
        <f>IF('Overview - Section A'!$AN$5="Funding Request",IF(F67="Funding Request Place Holder","",F67),"")</f>
        <v/>
      </c>
      <c r="F67" s="498" t="str">
        <f>IFERROR(IF(Z67="","",VLOOKUP(Z67,'Overview - Section A'!$P$30:$Q$31,2,FALSE)),"")</f>
        <v/>
      </c>
      <c r="G67" s="499"/>
      <c r="H67" s="499"/>
      <c r="I67" s="499"/>
      <c r="J67" s="499"/>
      <c r="K67" s="499"/>
      <c r="L67" s="499"/>
      <c r="M67" s="497"/>
      <c r="N67" s="500" t="str">
        <f t="shared" si="1"/>
        <v/>
      </c>
      <c r="O67" s="501"/>
      <c r="P67" s="502"/>
      <c r="Q67" s="472"/>
      <c r="R67" s="472" t="str">
        <f>IFERROR(IF('Overview - Section A'!$AN$5="Funding Request",VLOOKUP(E67,'Overview - Section A'!$M$30:$P$31,4,FALSE),IF(Z67="","",Z67)),"")</f>
        <v/>
      </c>
      <c r="S67" s="472" t="b">
        <f t="shared" si="0"/>
        <v>0</v>
      </c>
      <c r="T67" s="472" t="s">
        <v>1041</v>
      </c>
      <c r="U67" s="472" t="str">
        <f t="array" ref="U67">IFERROR(IF(OR(INDEX('Overview - Section A'!$AB$119:$AB$173,MATCH(LEFT(C67,255),LEFT('Overview - Section A'!$W$119:$W$173,255),0))=0,INDEX('Overview - Section A'!$AB$119:$AB$173,MATCH(LEFT(C67,255),LEFT('Overview - Section A'!$W$119:$W$173,255),0))="[Record ID]"),"",INDEX('Overview - Section A'!$AB$119:$AB$173,MATCH(LEFT(C67,255),LEFT('Overview - Section A'!$W$119:$W$173,255),0))),"")</f>
        <v/>
      </c>
      <c r="V67" s="503" t="str">
        <f>IFERROR(IF('Overview - Section A'!$AN$5="Funding Request",IF('Reference Records'!$B$157&lt;&gt;"",VLOOKUP(N67,'Reference Records'!$B$157:$C$158,2,FALSE),VLOOKUP(N67,'Reference Records'!$A$170:$C$216,3,FALSE)),VLOOKUP(N67,'Reference Records'!$A$219:$C$221,3,FALSE)),"")</f>
        <v/>
      </c>
      <c r="W67" s="504"/>
      <c r="X67" s="504"/>
      <c r="Y67" s="503"/>
      <c r="Z67" s="503"/>
      <c r="AA67" s="182"/>
      <c r="AB67" s="148"/>
      <c r="AC67" s="50"/>
    </row>
    <row r="68" spans="1:29" ht="47.1" customHeight="1" x14ac:dyDescent="0.25">
      <c r="A68" s="396">
        <v>60</v>
      </c>
      <c r="B68" s="495" t="str">
        <f>IFERROR(IF(D68="","",VLOOKUP(W68,'Reference records(soft deleted)'!$B$40:$D$56,3,FALSE)),"")</f>
        <v/>
      </c>
      <c r="C68" s="495" t="str">
        <f>IFERROR(IF(D68="","",VLOOKUP(X68,'Reference records(soft deleted)'!$B$115:$D$189,3,FALSE)),"")</f>
        <v/>
      </c>
      <c r="D68" s="496"/>
      <c r="E68" s="497" t="str">
        <f>IF('Overview - Section A'!$AN$5="Funding Request",IF(F68="Funding Request Place Holder","",F68),"")</f>
        <v/>
      </c>
      <c r="F68" s="498" t="str">
        <f>IFERROR(IF(Z68="","",VLOOKUP(Z68,'Overview - Section A'!$P$30:$Q$31,2,FALSE)),"")</f>
        <v/>
      </c>
      <c r="G68" s="499"/>
      <c r="H68" s="499"/>
      <c r="I68" s="499"/>
      <c r="J68" s="499"/>
      <c r="K68" s="499"/>
      <c r="L68" s="499"/>
      <c r="M68" s="497"/>
      <c r="N68" s="500" t="str">
        <f t="shared" si="1"/>
        <v/>
      </c>
      <c r="O68" s="501"/>
      <c r="P68" s="502"/>
      <c r="Q68" s="472"/>
      <c r="R68" s="472" t="str">
        <f>IFERROR(IF('Overview - Section A'!$AN$5="Funding Request",VLOOKUP(E68,'Overview - Section A'!$M$30:$P$31,4,FALSE),IF(Z68="","",Z68)),"")</f>
        <v/>
      </c>
      <c r="S68" s="472" t="b">
        <f t="shared" si="0"/>
        <v>0</v>
      </c>
      <c r="T68" s="472" t="s">
        <v>1042</v>
      </c>
      <c r="U68" s="472" t="str">
        <f t="array" ref="U68">IFERROR(IF(OR(INDEX('Overview - Section A'!$AB$119:$AB$173,MATCH(LEFT(C68,255),LEFT('Overview - Section A'!$W$119:$W$173,255),0))=0,INDEX('Overview - Section A'!$AB$119:$AB$173,MATCH(LEFT(C68,255),LEFT('Overview - Section A'!$W$119:$W$173,255),0))="[Record ID]"),"",INDEX('Overview - Section A'!$AB$119:$AB$173,MATCH(LEFT(C68,255),LEFT('Overview - Section A'!$W$119:$W$173,255),0))),"")</f>
        <v/>
      </c>
      <c r="V68" s="503" t="str">
        <f>IFERROR(IF('Overview - Section A'!$AN$5="Funding Request",IF('Reference Records'!$B$157&lt;&gt;"",VLOOKUP(N68,'Reference Records'!$B$157:$C$158,2,FALSE),VLOOKUP(N68,'Reference Records'!$A$170:$C$216,3,FALSE)),VLOOKUP(N68,'Reference Records'!$A$219:$C$221,3,FALSE)),"")</f>
        <v/>
      </c>
      <c r="W68" s="504"/>
      <c r="X68" s="504"/>
      <c r="Y68" s="503"/>
      <c r="Z68" s="503"/>
      <c r="AA68" s="182"/>
      <c r="AB68" s="148"/>
      <c r="AC68" s="50"/>
    </row>
    <row r="69" spans="1:29" ht="47.1" customHeight="1" x14ac:dyDescent="0.25">
      <c r="A69" s="396">
        <v>61</v>
      </c>
      <c r="B69" s="495" t="str">
        <f>IFERROR(IF(D69="","",VLOOKUP(W69,'Reference records(soft deleted)'!$B$40:$D$56,3,FALSE)),"")</f>
        <v/>
      </c>
      <c r="C69" s="495" t="str">
        <f>IFERROR(IF(D69="","",VLOOKUP(X69,'Reference records(soft deleted)'!$B$115:$D$189,3,FALSE)),"")</f>
        <v/>
      </c>
      <c r="D69" s="496"/>
      <c r="E69" s="497" t="str">
        <f>IF('Overview - Section A'!$AN$5="Funding Request",IF(F69="Funding Request Place Holder","",F69),"")</f>
        <v/>
      </c>
      <c r="F69" s="498" t="str">
        <f>IFERROR(IF(Z69="","",VLOOKUP(Z69,'Overview - Section A'!$P$30:$Q$31,2,FALSE)),"")</f>
        <v/>
      </c>
      <c r="G69" s="499"/>
      <c r="H69" s="499"/>
      <c r="I69" s="499"/>
      <c r="J69" s="499"/>
      <c r="K69" s="499"/>
      <c r="L69" s="499"/>
      <c r="M69" s="497"/>
      <c r="N69" s="500" t="str">
        <f t="shared" si="1"/>
        <v/>
      </c>
      <c r="O69" s="501"/>
      <c r="P69" s="502"/>
      <c r="Q69" s="472"/>
      <c r="R69" s="472" t="str">
        <f>IFERROR(IF('Overview - Section A'!$AN$5="Funding Request",VLOOKUP(E69,'Overview - Section A'!$M$30:$P$31,4,FALSE),IF(Z69="","",Z69)),"")</f>
        <v/>
      </c>
      <c r="S69" s="472" t="b">
        <f t="shared" si="0"/>
        <v>0</v>
      </c>
      <c r="T69" s="472" t="s">
        <v>1043</v>
      </c>
      <c r="U69" s="472" t="str">
        <f t="array" ref="U69">IFERROR(IF(OR(INDEX('Overview - Section A'!$AB$119:$AB$173,MATCH(LEFT(C69,255),LEFT('Overview - Section A'!$W$119:$W$173,255),0))=0,INDEX('Overview - Section A'!$AB$119:$AB$173,MATCH(LEFT(C69,255),LEFT('Overview - Section A'!$W$119:$W$173,255),0))="[Record ID]"),"",INDEX('Overview - Section A'!$AB$119:$AB$173,MATCH(LEFT(C69,255),LEFT('Overview - Section A'!$W$119:$W$173,255),0))),"")</f>
        <v/>
      </c>
      <c r="V69" s="503" t="str">
        <f>IFERROR(IF('Overview - Section A'!$AN$5="Funding Request",IF('Reference Records'!$B$157&lt;&gt;"",VLOOKUP(N69,'Reference Records'!$B$157:$C$158,2,FALSE),VLOOKUP(N69,'Reference Records'!$A$170:$C$216,3,FALSE)),VLOOKUP(N69,'Reference Records'!$A$219:$C$221,3,FALSE)),"")</f>
        <v/>
      </c>
      <c r="W69" s="504"/>
      <c r="X69" s="504"/>
      <c r="Y69" s="503"/>
      <c r="Z69" s="503"/>
      <c r="AA69" s="182"/>
      <c r="AB69" s="148"/>
      <c r="AC69" s="50"/>
    </row>
    <row r="70" spans="1:29" ht="47.1" customHeight="1" x14ac:dyDescent="0.25">
      <c r="A70" s="396">
        <v>62</v>
      </c>
      <c r="B70" s="495" t="str">
        <f>IFERROR(IF(D70="","",VLOOKUP(W70,'Reference records(soft deleted)'!$B$40:$D$56,3,FALSE)),"")</f>
        <v/>
      </c>
      <c r="C70" s="495" t="str">
        <f>IFERROR(IF(D70="","",VLOOKUP(X70,'Reference records(soft deleted)'!$B$115:$D$189,3,FALSE)),"")</f>
        <v/>
      </c>
      <c r="D70" s="496"/>
      <c r="E70" s="497" t="str">
        <f>IF('Overview - Section A'!$AN$5="Funding Request",IF(F70="Funding Request Place Holder","",F70),"")</f>
        <v/>
      </c>
      <c r="F70" s="498" t="str">
        <f>IFERROR(IF(Z70="","",VLOOKUP(Z70,'Overview - Section A'!$P$30:$Q$31,2,FALSE)),"")</f>
        <v/>
      </c>
      <c r="G70" s="499"/>
      <c r="H70" s="499"/>
      <c r="I70" s="499"/>
      <c r="J70" s="499"/>
      <c r="K70" s="499"/>
      <c r="L70" s="499"/>
      <c r="M70" s="497"/>
      <c r="N70" s="500" t="str">
        <f t="shared" si="1"/>
        <v/>
      </c>
      <c r="O70" s="501"/>
      <c r="P70" s="502"/>
      <c r="Q70" s="472"/>
      <c r="R70" s="472" t="str">
        <f>IFERROR(IF('Overview - Section A'!$AN$5="Funding Request",VLOOKUP(E70,'Overview - Section A'!$M$30:$P$31,4,FALSE),IF(Z70="","",Z70)),"")</f>
        <v/>
      </c>
      <c r="S70" s="472" t="b">
        <f t="shared" si="0"/>
        <v>0</v>
      </c>
      <c r="T70" s="472" t="s">
        <v>1044</v>
      </c>
      <c r="U70" s="472" t="str">
        <f t="array" ref="U70">IFERROR(IF(OR(INDEX('Overview - Section A'!$AB$119:$AB$173,MATCH(LEFT(C70,255),LEFT('Overview - Section A'!$W$119:$W$173,255),0))=0,INDEX('Overview - Section A'!$AB$119:$AB$173,MATCH(LEFT(C70,255),LEFT('Overview - Section A'!$W$119:$W$173,255),0))="[Record ID]"),"",INDEX('Overview - Section A'!$AB$119:$AB$173,MATCH(LEFT(C70,255),LEFT('Overview - Section A'!$W$119:$W$173,255),0))),"")</f>
        <v/>
      </c>
      <c r="V70" s="503" t="str">
        <f>IFERROR(IF('Overview - Section A'!$AN$5="Funding Request",IF('Reference Records'!$B$157&lt;&gt;"",VLOOKUP(N70,'Reference Records'!$B$157:$C$158,2,FALSE),VLOOKUP(N70,'Reference Records'!$A$170:$C$216,3,FALSE)),VLOOKUP(N70,'Reference Records'!$A$219:$C$221,3,FALSE)),"")</f>
        <v/>
      </c>
      <c r="W70" s="504"/>
      <c r="X70" s="504"/>
      <c r="Y70" s="503"/>
      <c r="Z70" s="503"/>
      <c r="AA70" s="182"/>
      <c r="AB70" s="148"/>
      <c r="AC70" s="50"/>
    </row>
    <row r="71" spans="1:29" ht="47.1" customHeight="1" x14ac:dyDescent="0.25">
      <c r="A71" s="396">
        <v>63</v>
      </c>
      <c r="B71" s="495" t="str">
        <f>IFERROR(IF(D71="","",VLOOKUP(W71,'Reference records(soft deleted)'!$B$40:$D$56,3,FALSE)),"")</f>
        <v/>
      </c>
      <c r="C71" s="495" t="str">
        <f>IFERROR(IF(D71="","",VLOOKUP(X71,'Reference records(soft deleted)'!$B$115:$D$189,3,FALSE)),"")</f>
        <v/>
      </c>
      <c r="D71" s="496"/>
      <c r="E71" s="497" t="str">
        <f>IF('Overview - Section A'!$AN$5="Funding Request",IF(F71="Funding Request Place Holder","",F71),"")</f>
        <v/>
      </c>
      <c r="F71" s="498" t="str">
        <f>IFERROR(IF(Z71="","",VLOOKUP(Z71,'Overview - Section A'!$P$30:$Q$31,2,FALSE)),"")</f>
        <v/>
      </c>
      <c r="G71" s="499"/>
      <c r="H71" s="499"/>
      <c r="I71" s="499"/>
      <c r="J71" s="499"/>
      <c r="K71" s="499"/>
      <c r="L71" s="499"/>
      <c r="M71" s="497"/>
      <c r="N71" s="500" t="str">
        <f t="shared" si="1"/>
        <v/>
      </c>
      <c r="O71" s="501"/>
      <c r="P71" s="502"/>
      <c r="Q71" s="472"/>
      <c r="R71" s="472" t="str">
        <f>IFERROR(IF('Overview - Section A'!$AN$5="Funding Request",VLOOKUP(E71,'Overview - Section A'!$M$30:$P$31,4,FALSE),IF(Z71="","",Z71)),"")</f>
        <v/>
      </c>
      <c r="S71" s="472" t="b">
        <f t="shared" si="0"/>
        <v>0</v>
      </c>
      <c r="T71" s="472" t="s">
        <v>1045</v>
      </c>
      <c r="U71" s="472" t="str">
        <f t="array" ref="U71">IFERROR(IF(OR(INDEX('Overview - Section A'!$AB$119:$AB$173,MATCH(LEFT(C71,255),LEFT('Overview - Section A'!$W$119:$W$173,255),0))=0,INDEX('Overview - Section A'!$AB$119:$AB$173,MATCH(LEFT(C71,255),LEFT('Overview - Section A'!$W$119:$W$173,255),0))="[Record ID]"),"",INDEX('Overview - Section A'!$AB$119:$AB$173,MATCH(LEFT(C71,255),LEFT('Overview - Section A'!$W$119:$W$173,255),0))),"")</f>
        <v/>
      </c>
      <c r="V71" s="503" t="str">
        <f>IFERROR(IF('Overview - Section A'!$AN$5="Funding Request",IF('Reference Records'!$B$157&lt;&gt;"",VLOOKUP(N71,'Reference Records'!$B$157:$C$158,2,FALSE),VLOOKUP(N71,'Reference Records'!$A$170:$C$216,3,FALSE)),VLOOKUP(N71,'Reference Records'!$A$219:$C$221,3,FALSE)),"")</f>
        <v/>
      </c>
      <c r="W71" s="504"/>
      <c r="X71" s="504"/>
      <c r="Y71" s="503"/>
      <c r="Z71" s="503"/>
      <c r="AA71" s="182"/>
      <c r="AB71" s="148"/>
      <c r="AC71" s="50"/>
    </row>
    <row r="72" spans="1:29" ht="47.1" customHeight="1" x14ac:dyDescent="0.25">
      <c r="A72" s="396">
        <v>64</v>
      </c>
      <c r="B72" s="495" t="str">
        <f>IFERROR(IF(D72="","",VLOOKUP(W72,'Reference records(soft deleted)'!$B$40:$D$56,3,FALSE)),"")</f>
        <v/>
      </c>
      <c r="C72" s="495" t="str">
        <f>IFERROR(IF(D72="","",VLOOKUP(X72,'Reference records(soft deleted)'!$B$115:$D$189,3,FALSE)),"")</f>
        <v/>
      </c>
      <c r="D72" s="496"/>
      <c r="E72" s="497" t="str">
        <f>IF('Overview - Section A'!$AN$5="Funding Request",IF(F72="Funding Request Place Holder","",F72),"")</f>
        <v/>
      </c>
      <c r="F72" s="498" t="str">
        <f>IFERROR(IF(Z72="","",VLOOKUP(Z72,'Overview - Section A'!$P$30:$Q$31,2,FALSE)),"")</f>
        <v/>
      </c>
      <c r="G72" s="499"/>
      <c r="H72" s="499"/>
      <c r="I72" s="499"/>
      <c r="J72" s="499"/>
      <c r="K72" s="499"/>
      <c r="L72" s="499"/>
      <c r="M72" s="497"/>
      <c r="N72" s="500" t="str">
        <f t="shared" si="1"/>
        <v/>
      </c>
      <c r="O72" s="501"/>
      <c r="P72" s="502"/>
      <c r="Q72" s="472"/>
      <c r="R72" s="472" t="str">
        <f>IFERROR(IF('Overview - Section A'!$AN$5="Funding Request",VLOOKUP(E72,'Overview - Section A'!$M$30:$P$31,4,FALSE),IF(Z72="","",Z72)),"")</f>
        <v/>
      </c>
      <c r="S72" s="472" t="b">
        <f t="shared" si="0"/>
        <v>0</v>
      </c>
      <c r="T72" s="472" t="s">
        <v>1046</v>
      </c>
      <c r="U72" s="472" t="str">
        <f t="array" ref="U72">IFERROR(IF(OR(INDEX('Overview - Section A'!$AB$119:$AB$173,MATCH(LEFT(C72,255),LEFT('Overview - Section A'!$W$119:$W$173,255),0))=0,INDEX('Overview - Section A'!$AB$119:$AB$173,MATCH(LEFT(C72,255),LEFT('Overview - Section A'!$W$119:$W$173,255),0))="[Record ID]"),"",INDEX('Overview - Section A'!$AB$119:$AB$173,MATCH(LEFT(C72,255),LEFT('Overview - Section A'!$W$119:$W$173,255),0))),"")</f>
        <v/>
      </c>
      <c r="V72" s="503" t="str">
        <f>IFERROR(IF('Overview - Section A'!$AN$5="Funding Request",IF('Reference Records'!$B$157&lt;&gt;"",VLOOKUP(N72,'Reference Records'!$B$157:$C$158,2,FALSE),VLOOKUP(N72,'Reference Records'!$A$170:$C$216,3,FALSE)),VLOOKUP(N72,'Reference Records'!$A$219:$C$221,3,FALSE)),"")</f>
        <v/>
      </c>
      <c r="W72" s="504"/>
      <c r="X72" s="504"/>
      <c r="Y72" s="503"/>
      <c r="Z72" s="503"/>
      <c r="AA72" s="182"/>
      <c r="AB72" s="148"/>
      <c r="AC72" s="50"/>
    </row>
    <row r="73" spans="1:29" ht="47.1" customHeight="1" x14ac:dyDescent="0.25">
      <c r="A73" s="396">
        <v>65</v>
      </c>
      <c r="B73" s="495" t="str">
        <f>IFERROR(IF(D73="","",VLOOKUP(W73,'Reference records(soft deleted)'!$B$40:$D$56,3,FALSE)),"")</f>
        <v/>
      </c>
      <c r="C73" s="495" t="str">
        <f>IFERROR(IF(D73="","",VLOOKUP(X73,'Reference records(soft deleted)'!$B$115:$D$189,3,FALSE)),"")</f>
        <v/>
      </c>
      <c r="D73" s="496"/>
      <c r="E73" s="497" t="str">
        <f>IF('Overview - Section A'!$AN$5="Funding Request",IF(F73="Funding Request Place Holder","",F73),"")</f>
        <v/>
      </c>
      <c r="F73" s="498" t="str">
        <f>IFERROR(IF(Z73="","",VLOOKUP(Z73,'Overview - Section A'!$P$30:$Q$31,2,FALSE)),"")</f>
        <v/>
      </c>
      <c r="G73" s="499"/>
      <c r="H73" s="499"/>
      <c r="I73" s="499"/>
      <c r="J73" s="499"/>
      <c r="K73" s="499"/>
      <c r="L73" s="499"/>
      <c r="M73" s="497"/>
      <c r="N73" s="500" t="str">
        <f t="shared" ref="N73:N88" si="2">IFERROR(IF(Y73="","",Y73),"")</f>
        <v/>
      </c>
      <c r="O73" s="501"/>
      <c r="P73" s="502"/>
      <c r="Q73" s="472"/>
      <c r="R73" s="472" t="str">
        <f>IFERROR(IF('Overview - Section A'!$AN$5="Funding Request",VLOOKUP(E73,'Overview - Section A'!$M$30:$P$31,4,FALSE),IF(Z73="","",Z73)),"")</f>
        <v/>
      </c>
      <c r="S73" s="472" t="b">
        <f t="shared" ref="S73:S88" si="3">IFERROR(IF(D73&lt;&gt;"",TRUE,FALSE),FALSE)</f>
        <v>0</v>
      </c>
      <c r="T73" s="472" t="s">
        <v>1047</v>
      </c>
      <c r="U73" s="472" t="str">
        <f t="array" ref="U73">IFERROR(IF(OR(INDEX('Overview - Section A'!$AB$119:$AB$173,MATCH(LEFT(C73,255),LEFT('Overview - Section A'!$W$119:$W$173,255),0))=0,INDEX('Overview - Section A'!$AB$119:$AB$173,MATCH(LEFT(C73,255),LEFT('Overview - Section A'!$W$119:$W$173,255),0))="[Record ID]"),"",INDEX('Overview - Section A'!$AB$119:$AB$173,MATCH(LEFT(C73,255),LEFT('Overview - Section A'!$W$119:$W$173,255),0))),"")</f>
        <v/>
      </c>
      <c r="V73" s="503" t="str">
        <f>IFERROR(IF('Overview - Section A'!$AN$5="Funding Request",IF('Reference Records'!$B$157&lt;&gt;"",VLOOKUP(N73,'Reference Records'!$B$157:$C$158,2,FALSE),VLOOKUP(N73,'Reference Records'!$A$170:$C$216,3,FALSE)),VLOOKUP(N73,'Reference Records'!$A$219:$C$221,3,FALSE)),"")</f>
        <v/>
      </c>
      <c r="W73" s="504"/>
      <c r="X73" s="504"/>
      <c r="Y73" s="503"/>
      <c r="Z73" s="503"/>
      <c r="AA73" s="182"/>
      <c r="AB73" s="148"/>
      <c r="AC73" s="50"/>
    </row>
    <row r="74" spans="1:29" ht="47.1" customHeight="1" x14ac:dyDescent="0.25">
      <c r="A74" s="396">
        <v>66</v>
      </c>
      <c r="B74" s="495" t="str">
        <f>IFERROR(IF(D74="","",VLOOKUP(W74,'Reference records(soft deleted)'!$B$40:$D$56,3,FALSE)),"")</f>
        <v/>
      </c>
      <c r="C74" s="495" t="str">
        <f>IFERROR(IF(D74="","",VLOOKUP(X74,'Reference records(soft deleted)'!$B$115:$D$189,3,FALSE)),"")</f>
        <v/>
      </c>
      <c r="D74" s="496"/>
      <c r="E74" s="497" t="str">
        <f>IF('Overview - Section A'!$AN$5="Funding Request",IF(F74="Funding Request Place Holder","",F74),"")</f>
        <v/>
      </c>
      <c r="F74" s="498" t="str">
        <f>IFERROR(IF(Z74="","",VLOOKUP(Z74,'Overview - Section A'!$P$30:$Q$31,2,FALSE)),"")</f>
        <v/>
      </c>
      <c r="G74" s="499"/>
      <c r="H74" s="499"/>
      <c r="I74" s="499"/>
      <c r="J74" s="499"/>
      <c r="K74" s="499"/>
      <c r="L74" s="499"/>
      <c r="M74" s="497"/>
      <c r="N74" s="500" t="str">
        <f t="shared" si="2"/>
        <v/>
      </c>
      <c r="O74" s="501"/>
      <c r="P74" s="502"/>
      <c r="Q74" s="472"/>
      <c r="R74" s="472" t="str">
        <f>IFERROR(IF('Overview - Section A'!$AN$5="Funding Request",VLOOKUP(E74,'Overview - Section A'!$M$30:$P$31,4,FALSE),IF(Z74="","",Z74)),"")</f>
        <v/>
      </c>
      <c r="S74" s="472" t="b">
        <f t="shared" si="3"/>
        <v>0</v>
      </c>
      <c r="T74" s="472" t="s">
        <v>1048</v>
      </c>
      <c r="U74" s="472" t="str">
        <f t="array" ref="U74">IFERROR(IF(OR(INDEX('Overview - Section A'!$AB$119:$AB$173,MATCH(LEFT(C74,255),LEFT('Overview - Section A'!$W$119:$W$173,255),0))=0,INDEX('Overview - Section A'!$AB$119:$AB$173,MATCH(LEFT(C74,255),LEFT('Overview - Section A'!$W$119:$W$173,255),0))="[Record ID]"),"",INDEX('Overview - Section A'!$AB$119:$AB$173,MATCH(LEFT(C74,255),LEFT('Overview - Section A'!$W$119:$W$173,255),0))),"")</f>
        <v/>
      </c>
      <c r="V74" s="503" t="str">
        <f>IFERROR(IF('Overview - Section A'!$AN$5="Funding Request",IF('Reference Records'!$B$157&lt;&gt;"",VLOOKUP(N74,'Reference Records'!$B$157:$C$158,2,FALSE),VLOOKUP(N74,'Reference Records'!$A$170:$C$216,3,FALSE)),VLOOKUP(N74,'Reference Records'!$A$219:$C$221,3,FALSE)),"")</f>
        <v/>
      </c>
      <c r="W74" s="504"/>
      <c r="X74" s="504"/>
      <c r="Y74" s="503"/>
      <c r="Z74" s="503"/>
      <c r="AA74" s="182"/>
      <c r="AB74" s="148"/>
      <c r="AC74" s="50"/>
    </row>
    <row r="75" spans="1:29" ht="47.1" customHeight="1" x14ac:dyDescent="0.25">
      <c r="A75" s="396">
        <v>67</v>
      </c>
      <c r="B75" s="495" t="str">
        <f>IFERROR(IF(D75="","",VLOOKUP(W75,'Reference records(soft deleted)'!$B$40:$D$56,3,FALSE)),"")</f>
        <v/>
      </c>
      <c r="C75" s="495" t="str">
        <f>IFERROR(IF(D75="","",VLOOKUP(X75,'Reference records(soft deleted)'!$B$115:$D$189,3,FALSE)),"")</f>
        <v/>
      </c>
      <c r="D75" s="496"/>
      <c r="E75" s="497" t="str">
        <f>IF('Overview - Section A'!$AN$5="Funding Request",IF(F75="Funding Request Place Holder","",F75),"")</f>
        <v/>
      </c>
      <c r="F75" s="498" t="str">
        <f>IFERROR(IF(Z75="","",VLOOKUP(Z75,'Overview - Section A'!$P$30:$Q$31,2,FALSE)),"")</f>
        <v/>
      </c>
      <c r="G75" s="499"/>
      <c r="H75" s="499"/>
      <c r="I75" s="499"/>
      <c r="J75" s="499"/>
      <c r="K75" s="499"/>
      <c r="L75" s="499"/>
      <c r="M75" s="497"/>
      <c r="N75" s="500" t="str">
        <f t="shared" si="2"/>
        <v/>
      </c>
      <c r="O75" s="501"/>
      <c r="P75" s="502"/>
      <c r="Q75" s="472"/>
      <c r="R75" s="472" t="str">
        <f>IFERROR(IF('Overview - Section A'!$AN$5="Funding Request",VLOOKUP(E75,'Overview - Section A'!$M$30:$P$31,4,FALSE),IF(Z75="","",Z75)),"")</f>
        <v/>
      </c>
      <c r="S75" s="472" t="b">
        <f t="shared" si="3"/>
        <v>0</v>
      </c>
      <c r="T75" s="472" t="s">
        <v>1049</v>
      </c>
      <c r="U75" s="472" t="str">
        <f t="array" ref="U75">IFERROR(IF(OR(INDEX('Overview - Section A'!$AB$119:$AB$173,MATCH(LEFT(C75,255),LEFT('Overview - Section A'!$W$119:$W$173,255),0))=0,INDEX('Overview - Section A'!$AB$119:$AB$173,MATCH(LEFT(C75,255),LEFT('Overview - Section A'!$W$119:$W$173,255),0))="[Record ID]"),"",INDEX('Overview - Section A'!$AB$119:$AB$173,MATCH(LEFT(C75,255),LEFT('Overview - Section A'!$W$119:$W$173,255),0))),"")</f>
        <v/>
      </c>
      <c r="V75" s="503" t="str">
        <f>IFERROR(IF('Overview - Section A'!$AN$5="Funding Request",IF('Reference Records'!$B$157&lt;&gt;"",VLOOKUP(N75,'Reference Records'!$B$157:$C$158,2,FALSE),VLOOKUP(N75,'Reference Records'!$A$170:$C$216,3,FALSE)),VLOOKUP(N75,'Reference Records'!$A$219:$C$221,3,FALSE)),"")</f>
        <v/>
      </c>
      <c r="W75" s="504"/>
      <c r="X75" s="504"/>
      <c r="Y75" s="503"/>
      <c r="Z75" s="503"/>
      <c r="AA75" s="182"/>
      <c r="AB75" s="148"/>
      <c r="AC75" s="50"/>
    </row>
    <row r="76" spans="1:29" ht="47.1" customHeight="1" x14ac:dyDescent="0.25">
      <c r="A76" s="396">
        <v>68</v>
      </c>
      <c r="B76" s="495" t="str">
        <f>IFERROR(IF(D76="","",VLOOKUP(W76,'Reference records(soft deleted)'!$B$40:$D$56,3,FALSE)),"")</f>
        <v/>
      </c>
      <c r="C76" s="495" t="str">
        <f>IFERROR(IF(D76="","",VLOOKUP(X76,'Reference records(soft deleted)'!$B$115:$D$189,3,FALSE)),"")</f>
        <v/>
      </c>
      <c r="D76" s="496"/>
      <c r="E76" s="497" t="str">
        <f>IF('Overview - Section A'!$AN$5="Funding Request",IF(F76="Funding Request Place Holder","",F76),"")</f>
        <v/>
      </c>
      <c r="F76" s="498" t="str">
        <f>IFERROR(IF(Z76="","",VLOOKUP(Z76,'Overview - Section A'!$P$30:$Q$31,2,FALSE)),"")</f>
        <v/>
      </c>
      <c r="G76" s="499"/>
      <c r="H76" s="499"/>
      <c r="I76" s="499"/>
      <c r="J76" s="499"/>
      <c r="K76" s="499"/>
      <c r="L76" s="499"/>
      <c r="M76" s="497"/>
      <c r="N76" s="500" t="str">
        <f t="shared" si="2"/>
        <v/>
      </c>
      <c r="O76" s="501"/>
      <c r="P76" s="502"/>
      <c r="Q76" s="472"/>
      <c r="R76" s="472" t="str">
        <f>IFERROR(IF('Overview - Section A'!$AN$5="Funding Request",VLOOKUP(E76,'Overview - Section A'!$M$30:$P$31,4,FALSE),IF(Z76="","",Z76)),"")</f>
        <v/>
      </c>
      <c r="S76" s="472" t="b">
        <f t="shared" si="3"/>
        <v>0</v>
      </c>
      <c r="T76" s="472" t="s">
        <v>1050</v>
      </c>
      <c r="U76" s="472" t="str">
        <f t="array" ref="U76">IFERROR(IF(OR(INDEX('Overview - Section A'!$AB$119:$AB$173,MATCH(LEFT(C76,255),LEFT('Overview - Section A'!$W$119:$W$173,255),0))=0,INDEX('Overview - Section A'!$AB$119:$AB$173,MATCH(LEFT(C76,255),LEFT('Overview - Section A'!$W$119:$W$173,255),0))="[Record ID]"),"",INDEX('Overview - Section A'!$AB$119:$AB$173,MATCH(LEFT(C76,255),LEFT('Overview - Section A'!$W$119:$W$173,255),0))),"")</f>
        <v/>
      </c>
      <c r="V76" s="503" t="str">
        <f>IFERROR(IF('Overview - Section A'!$AN$5="Funding Request",IF('Reference Records'!$B$157&lt;&gt;"",VLOOKUP(N76,'Reference Records'!$B$157:$C$158,2,FALSE),VLOOKUP(N76,'Reference Records'!$A$170:$C$216,3,FALSE)),VLOOKUP(N76,'Reference Records'!$A$219:$C$221,3,FALSE)),"")</f>
        <v/>
      </c>
      <c r="W76" s="504"/>
      <c r="X76" s="504"/>
      <c r="Y76" s="503"/>
      <c r="Z76" s="503"/>
      <c r="AA76" s="182"/>
      <c r="AB76" s="148"/>
      <c r="AC76" s="50"/>
    </row>
    <row r="77" spans="1:29" ht="47.1" customHeight="1" x14ac:dyDescent="0.25">
      <c r="A77" s="396">
        <v>69</v>
      </c>
      <c r="B77" s="495" t="str">
        <f>IFERROR(IF(D77="","",VLOOKUP(W77,'Reference records(soft deleted)'!$B$40:$D$56,3,FALSE)),"")</f>
        <v/>
      </c>
      <c r="C77" s="495" t="str">
        <f>IFERROR(IF(D77="","",VLOOKUP(X77,'Reference records(soft deleted)'!$B$115:$D$189,3,FALSE)),"")</f>
        <v/>
      </c>
      <c r="D77" s="496"/>
      <c r="E77" s="497" t="str">
        <f>IF('Overview - Section A'!$AN$5="Funding Request",IF(F77="Funding Request Place Holder","",F77),"")</f>
        <v/>
      </c>
      <c r="F77" s="498" t="str">
        <f>IFERROR(IF(Z77="","",VLOOKUP(Z77,'Overview - Section A'!$P$30:$Q$31,2,FALSE)),"")</f>
        <v/>
      </c>
      <c r="G77" s="499"/>
      <c r="H77" s="499"/>
      <c r="I77" s="499"/>
      <c r="J77" s="499"/>
      <c r="K77" s="499"/>
      <c r="L77" s="499"/>
      <c r="M77" s="497"/>
      <c r="N77" s="500" t="str">
        <f t="shared" si="2"/>
        <v/>
      </c>
      <c r="O77" s="501"/>
      <c r="P77" s="502"/>
      <c r="Q77" s="472"/>
      <c r="R77" s="472" t="str">
        <f>IFERROR(IF('Overview - Section A'!$AN$5="Funding Request",VLOOKUP(E77,'Overview - Section A'!$M$30:$P$31,4,FALSE),IF(Z77="","",Z77)),"")</f>
        <v/>
      </c>
      <c r="S77" s="472" t="b">
        <f t="shared" si="3"/>
        <v>0</v>
      </c>
      <c r="T77" s="472" t="s">
        <v>1051</v>
      </c>
      <c r="U77" s="472" t="str">
        <f t="array" ref="U77">IFERROR(IF(OR(INDEX('Overview - Section A'!$AB$119:$AB$173,MATCH(LEFT(C77,255),LEFT('Overview - Section A'!$W$119:$W$173,255),0))=0,INDEX('Overview - Section A'!$AB$119:$AB$173,MATCH(LEFT(C77,255),LEFT('Overview - Section A'!$W$119:$W$173,255),0))="[Record ID]"),"",INDEX('Overview - Section A'!$AB$119:$AB$173,MATCH(LEFT(C77,255),LEFT('Overview - Section A'!$W$119:$W$173,255),0))),"")</f>
        <v/>
      </c>
      <c r="V77" s="503" t="str">
        <f>IFERROR(IF('Overview - Section A'!$AN$5="Funding Request",IF('Reference Records'!$B$157&lt;&gt;"",VLOOKUP(N77,'Reference Records'!$B$157:$C$158,2,FALSE),VLOOKUP(N77,'Reference Records'!$A$170:$C$216,3,FALSE)),VLOOKUP(N77,'Reference Records'!$A$219:$C$221,3,FALSE)),"")</f>
        <v/>
      </c>
      <c r="W77" s="504"/>
      <c r="X77" s="504"/>
      <c r="Y77" s="503"/>
      <c r="Z77" s="503"/>
      <c r="AA77" s="182"/>
      <c r="AB77" s="148"/>
      <c r="AC77" s="50"/>
    </row>
    <row r="78" spans="1:29" ht="47.1" customHeight="1" x14ac:dyDescent="0.25">
      <c r="A78" s="396">
        <v>70</v>
      </c>
      <c r="B78" s="495" t="str">
        <f>IFERROR(IF(D78="","",VLOOKUP(W78,'Reference records(soft deleted)'!$B$40:$D$56,3,FALSE)),"")</f>
        <v/>
      </c>
      <c r="C78" s="495" t="str">
        <f>IFERROR(IF(D78="","",VLOOKUP(X78,'Reference records(soft deleted)'!$B$115:$D$189,3,FALSE)),"")</f>
        <v/>
      </c>
      <c r="D78" s="496"/>
      <c r="E78" s="497" t="str">
        <f>IF('Overview - Section A'!$AN$5="Funding Request",IF(F78="Funding Request Place Holder","",F78),"")</f>
        <v/>
      </c>
      <c r="F78" s="498" t="str">
        <f>IFERROR(IF(Z78="","",VLOOKUP(Z78,'Overview - Section A'!$P$30:$Q$31,2,FALSE)),"")</f>
        <v/>
      </c>
      <c r="G78" s="499"/>
      <c r="H78" s="499"/>
      <c r="I78" s="499"/>
      <c r="J78" s="499"/>
      <c r="K78" s="499"/>
      <c r="L78" s="499"/>
      <c r="M78" s="497"/>
      <c r="N78" s="500" t="str">
        <f t="shared" si="2"/>
        <v/>
      </c>
      <c r="O78" s="501"/>
      <c r="P78" s="502"/>
      <c r="Q78" s="472"/>
      <c r="R78" s="472" t="str">
        <f>IFERROR(IF('Overview - Section A'!$AN$5="Funding Request",VLOOKUP(E78,'Overview - Section A'!$M$30:$P$31,4,FALSE),IF(Z78="","",Z78)),"")</f>
        <v/>
      </c>
      <c r="S78" s="472" t="b">
        <f t="shared" si="3"/>
        <v>0</v>
      </c>
      <c r="T78" s="472" t="s">
        <v>1052</v>
      </c>
      <c r="U78" s="472" t="str">
        <f t="array" ref="U78">IFERROR(IF(OR(INDEX('Overview - Section A'!$AB$119:$AB$173,MATCH(LEFT(C78,255),LEFT('Overview - Section A'!$W$119:$W$173,255),0))=0,INDEX('Overview - Section A'!$AB$119:$AB$173,MATCH(LEFT(C78,255),LEFT('Overview - Section A'!$W$119:$W$173,255),0))="[Record ID]"),"",INDEX('Overview - Section A'!$AB$119:$AB$173,MATCH(LEFT(C78,255),LEFT('Overview - Section A'!$W$119:$W$173,255),0))),"")</f>
        <v/>
      </c>
      <c r="V78" s="503" t="str">
        <f>IFERROR(IF('Overview - Section A'!$AN$5="Funding Request",IF('Reference Records'!$B$157&lt;&gt;"",VLOOKUP(N78,'Reference Records'!$B$157:$C$158,2,FALSE),VLOOKUP(N78,'Reference Records'!$A$170:$C$216,3,FALSE)),VLOOKUP(N78,'Reference Records'!$A$219:$C$221,3,FALSE)),"")</f>
        <v/>
      </c>
      <c r="W78" s="504"/>
      <c r="X78" s="504"/>
      <c r="Y78" s="503"/>
      <c r="Z78" s="503"/>
      <c r="AA78" s="182"/>
      <c r="AB78" s="148"/>
      <c r="AC78" s="50"/>
    </row>
    <row r="79" spans="1:29" ht="47.1" customHeight="1" x14ac:dyDescent="0.25">
      <c r="A79" s="396">
        <v>71</v>
      </c>
      <c r="B79" s="495" t="str">
        <f>IFERROR(IF(D79="","",VLOOKUP(W79,'Reference records(soft deleted)'!$B$40:$D$56,3,FALSE)),"")</f>
        <v/>
      </c>
      <c r="C79" s="495" t="str">
        <f>IFERROR(IF(D79="","",VLOOKUP(X79,'Reference records(soft deleted)'!$B$115:$D$189,3,FALSE)),"")</f>
        <v/>
      </c>
      <c r="D79" s="496"/>
      <c r="E79" s="497" t="str">
        <f>IF('Overview - Section A'!$AN$5="Funding Request",IF(F79="Funding Request Place Holder","",F79),"")</f>
        <v/>
      </c>
      <c r="F79" s="498" t="str">
        <f>IFERROR(IF(Z79="","",VLOOKUP(Z79,'Overview - Section A'!$P$30:$Q$31,2,FALSE)),"")</f>
        <v/>
      </c>
      <c r="G79" s="499"/>
      <c r="H79" s="499"/>
      <c r="I79" s="499"/>
      <c r="J79" s="499"/>
      <c r="K79" s="499"/>
      <c r="L79" s="499"/>
      <c r="M79" s="497"/>
      <c r="N79" s="500" t="str">
        <f t="shared" si="2"/>
        <v/>
      </c>
      <c r="O79" s="501"/>
      <c r="P79" s="502"/>
      <c r="Q79" s="472"/>
      <c r="R79" s="472" t="str">
        <f>IFERROR(IF('Overview - Section A'!$AN$5="Funding Request",VLOOKUP(E79,'Overview - Section A'!$M$30:$P$31,4,FALSE),IF(Z79="","",Z79)),"")</f>
        <v/>
      </c>
      <c r="S79" s="472" t="b">
        <f t="shared" si="3"/>
        <v>0</v>
      </c>
      <c r="T79" s="472" t="s">
        <v>1053</v>
      </c>
      <c r="U79" s="472" t="str">
        <f t="array" ref="U79">IFERROR(IF(OR(INDEX('Overview - Section A'!$AB$119:$AB$173,MATCH(LEFT(C79,255),LEFT('Overview - Section A'!$W$119:$W$173,255),0))=0,INDEX('Overview - Section A'!$AB$119:$AB$173,MATCH(LEFT(C79,255),LEFT('Overview - Section A'!$W$119:$W$173,255),0))="[Record ID]"),"",INDEX('Overview - Section A'!$AB$119:$AB$173,MATCH(LEFT(C79,255),LEFT('Overview - Section A'!$W$119:$W$173,255),0))),"")</f>
        <v/>
      </c>
      <c r="V79" s="503" t="str">
        <f>IFERROR(IF('Overview - Section A'!$AN$5="Funding Request",IF('Reference Records'!$B$157&lt;&gt;"",VLOOKUP(N79,'Reference Records'!$B$157:$C$158,2,FALSE),VLOOKUP(N79,'Reference Records'!$A$170:$C$216,3,FALSE)),VLOOKUP(N79,'Reference Records'!$A$219:$C$221,3,FALSE)),"")</f>
        <v/>
      </c>
      <c r="W79" s="504"/>
      <c r="X79" s="504"/>
      <c r="Y79" s="503"/>
      <c r="Z79" s="503"/>
      <c r="AA79" s="182"/>
      <c r="AB79" s="148"/>
      <c r="AC79" s="50"/>
    </row>
    <row r="80" spans="1:29" ht="47.1" customHeight="1" x14ac:dyDescent="0.25">
      <c r="A80" s="396">
        <v>72</v>
      </c>
      <c r="B80" s="495" t="str">
        <f>IFERROR(IF(D80="","",VLOOKUP(W80,'Reference records(soft deleted)'!$B$40:$D$56,3,FALSE)),"")</f>
        <v/>
      </c>
      <c r="C80" s="495" t="str">
        <f>IFERROR(IF(D80="","",VLOOKUP(X80,'Reference records(soft deleted)'!$B$115:$D$189,3,FALSE)),"")</f>
        <v/>
      </c>
      <c r="D80" s="496"/>
      <c r="E80" s="497" t="str">
        <f>IF('Overview - Section A'!$AN$5="Funding Request",IF(F80="Funding Request Place Holder","",F80),"")</f>
        <v/>
      </c>
      <c r="F80" s="498" t="str">
        <f>IFERROR(IF(Z80="","",VLOOKUP(Z80,'Overview - Section A'!$P$30:$Q$31,2,FALSE)),"")</f>
        <v/>
      </c>
      <c r="G80" s="499"/>
      <c r="H80" s="499"/>
      <c r="I80" s="499"/>
      <c r="J80" s="499"/>
      <c r="K80" s="499"/>
      <c r="L80" s="499"/>
      <c r="M80" s="497"/>
      <c r="N80" s="500" t="str">
        <f t="shared" si="2"/>
        <v/>
      </c>
      <c r="O80" s="501"/>
      <c r="P80" s="502"/>
      <c r="Q80" s="472"/>
      <c r="R80" s="472" t="str">
        <f>IFERROR(IF('Overview - Section A'!$AN$5="Funding Request",VLOOKUP(E80,'Overview - Section A'!$M$30:$P$31,4,FALSE),IF(Z80="","",Z80)),"")</f>
        <v/>
      </c>
      <c r="S80" s="472" t="b">
        <f t="shared" si="3"/>
        <v>0</v>
      </c>
      <c r="T80" s="472" t="s">
        <v>1054</v>
      </c>
      <c r="U80" s="472" t="str">
        <f t="array" ref="U80">IFERROR(IF(OR(INDEX('Overview - Section A'!$AB$119:$AB$173,MATCH(LEFT(C80,255),LEFT('Overview - Section A'!$W$119:$W$173,255),0))=0,INDEX('Overview - Section A'!$AB$119:$AB$173,MATCH(LEFT(C80,255),LEFT('Overview - Section A'!$W$119:$W$173,255),0))="[Record ID]"),"",INDEX('Overview - Section A'!$AB$119:$AB$173,MATCH(LEFT(C80,255),LEFT('Overview - Section A'!$W$119:$W$173,255),0))),"")</f>
        <v/>
      </c>
      <c r="V80" s="503" t="str">
        <f>IFERROR(IF('Overview - Section A'!$AN$5="Funding Request",IF('Reference Records'!$B$157&lt;&gt;"",VLOOKUP(N80,'Reference Records'!$B$157:$C$158,2,FALSE),VLOOKUP(N80,'Reference Records'!$A$170:$C$216,3,FALSE)),VLOOKUP(N80,'Reference Records'!$A$219:$C$221,3,FALSE)),"")</f>
        <v/>
      </c>
      <c r="W80" s="504"/>
      <c r="X80" s="504"/>
      <c r="Y80" s="503"/>
      <c r="Z80" s="503"/>
      <c r="AA80" s="182"/>
      <c r="AB80" s="148"/>
      <c r="AC80" s="50"/>
    </row>
    <row r="81" spans="1:40" ht="47.1" customHeight="1" x14ac:dyDescent="0.25">
      <c r="A81" s="396">
        <v>73</v>
      </c>
      <c r="B81" s="495" t="str">
        <f>IFERROR(IF(D81="","",VLOOKUP(W81,'Reference records(soft deleted)'!$B$40:$D$56,3,FALSE)),"")</f>
        <v/>
      </c>
      <c r="C81" s="495" t="str">
        <f>IFERROR(IF(D81="","",VLOOKUP(X81,'Reference records(soft deleted)'!$B$115:$D$189,3,FALSE)),"")</f>
        <v/>
      </c>
      <c r="D81" s="496"/>
      <c r="E81" s="497" t="str">
        <f>IF('Overview - Section A'!$AN$5="Funding Request",IF(F81="Funding Request Place Holder","",F81),"")</f>
        <v/>
      </c>
      <c r="F81" s="498" t="str">
        <f>IFERROR(IF(Z81="","",VLOOKUP(Z81,'Overview - Section A'!$P$30:$Q$31,2,FALSE)),"")</f>
        <v/>
      </c>
      <c r="G81" s="499"/>
      <c r="H81" s="499"/>
      <c r="I81" s="499"/>
      <c r="J81" s="499"/>
      <c r="K81" s="499"/>
      <c r="L81" s="499"/>
      <c r="M81" s="497"/>
      <c r="N81" s="500" t="str">
        <f t="shared" si="2"/>
        <v/>
      </c>
      <c r="O81" s="501"/>
      <c r="P81" s="502"/>
      <c r="Q81" s="472"/>
      <c r="R81" s="472" t="str">
        <f>IFERROR(IF('Overview - Section A'!$AN$5="Funding Request",VLOOKUP(E81,'Overview - Section A'!$M$30:$P$31,4,FALSE),IF(Z81="","",Z81)),"")</f>
        <v/>
      </c>
      <c r="S81" s="472" t="b">
        <f t="shared" si="3"/>
        <v>0</v>
      </c>
      <c r="T81" s="472" t="s">
        <v>1055</v>
      </c>
      <c r="U81" s="472" t="str">
        <f t="array" ref="U81">IFERROR(IF(OR(INDEX('Overview - Section A'!$AB$119:$AB$173,MATCH(LEFT(C81,255),LEFT('Overview - Section A'!$W$119:$W$173,255),0))=0,INDEX('Overview - Section A'!$AB$119:$AB$173,MATCH(LEFT(C81,255),LEFT('Overview - Section A'!$W$119:$W$173,255),0))="[Record ID]"),"",INDEX('Overview - Section A'!$AB$119:$AB$173,MATCH(LEFT(C81,255),LEFT('Overview - Section A'!$W$119:$W$173,255),0))),"")</f>
        <v/>
      </c>
      <c r="V81" s="503" t="str">
        <f>IFERROR(IF('Overview - Section A'!$AN$5="Funding Request",IF('Reference Records'!$B$157&lt;&gt;"",VLOOKUP(N81,'Reference Records'!$B$157:$C$158,2,FALSE),VLOOKUP(N81,'Reference Records'!$A$170:$C$216,3,FALSE)),VLOOKUP(N81,'Reference Records'!$A$219:$C$221,3,FALSE)),"")</f>
        <v/>
      </c>
      <c r="W81" s="504"/>
      <c r="X81" s="504"/>
      <c r="Y81" s="503"/>
      <c r="Z81" s="503"/>
      <c r="AA81" s="182"/>
      <c r="AB81" s="148"/>
      <c r="AC81" s="50"/>
    </row>
    <row r="82" spans="1:40" ht="47.1" customHeight="1" x14ac:dyDescent="0.25">
      <c r="A82" s="396">
        <v>74</v>
      </c>
      <c r="B82" s="495" t="str">
        <f>IFERROR(IF(D82="","",VLOOKUP(W82,'Reference records(soft deleted)'!$B$40:$D$56,3,FALSE)),"")</f>
        <v/>
      </c>
      <c r="C82" s="495" t="str">
        <f>IFERROR(IF(D82="","",VLOOKUP(X82,'Reference records(soft deleted)'!$B$115:$D$189,3,FALSE)),"")</f>
        <v/>
      </c>
      <c r="D82" s="496"/>
      <c r="E82" s="497" t="str">
        <f>IF('Overview - Section A'!$AN$5="Funding Request",IF(F82="Funding Request Place Holder","",F82),"")</f>
        <v/>
      </c>
      <c r="F82" s="498" t="str">
        <f>IFERROR(IF(Z82="","",VLOOKUP(Z82,'Overview - Section A'!$P$30:$Q$31,2,FALSE)),"")</f>
        <v/>
      </c>
      <c r="G82" s="499"/>
      <c r="H82" s="499"/>
      <c r="I82" s="499"/>
      <c r="J82" s="499"/>
      <c r="K82" s="499"/>
      <c r="L82" s="499"/>
      <c r="M82" s="497"/>
      <c r="N82" s="500" t="str">
        <f t="shared" si="2"/>
        <v/>
      </c>
      <c r="O82" s="501"/>
      <c r="P82" s="502"/>
      <c r="Q82" s="472"/>
      <c r="R82" s="472" t="str">
        <f>IFERROR(IF('Overview - Section A'!$AN$5="Funding Request",VLOOKUP(E82,'Overview - Section A'!$M$30:$P$31,4,FALSE),IF(Z82="","",Z82)),"")</f>
        <v/>
      </c>
      <c r="S82" s="472" t="b">
        <f t="shared" si="3"/>
        <v>0</v>
      </c>
      <c r="T82" s="472" t="s">
        <v>1056</v>
      </c>
      <c r="U82" s="472" t="str">
        <f t="array" ref="U82">IFERROR(IF(OR(INDEX('Overview - Section A'!$AB$119:$AB$173,MATCH(LEFT(C82,255),LEFT('Overview - Section A'!$W$119:$W$173,255),0))=0,INDEX('Overview - Section A'!$AB$119:$AB$173,MATCH(LEFT(C82,255),LEFT('Overview - Section A'!$W$119:$W$173,255),0))="[Record ID]"),"",INDEX('Overview - Section A'!$AB$119:$AB$173,MATCH(LEFT(C82,255),LEFT('Overview - Section A'!$W$119:$W$173,255),0))),"")</f>
        <v/>
      </c>
      <c r="V82" s="503" t="str">
        <f>IFERROR(IF('Overview - Section A'!$AN$5="Funding Request",IF('Reference Records'!$B$157&lt;&gt;"",VLOOKUP(N82,'Reference Records'!$B$157:$C$158,2,FALSE),VLOOKUP(N82,'Reference Records'!$A$170:$C$216,3,FALSE)),VLOOKUP(N82,'Reference Records'!$A$219:$C$221,3,FALSE)),"")</f>
        <v/>
      </c>
      <c r="W82" s="504"/>
      <c r="X82" s="504"/>
      <c r="Y82" s="503"/>
      <c r="Z82" s="503"/>
      <c r="AA82" s="182"/>
      <c r="AB82" s="148"/>
      <c r="AC82" s="50"/>
    </row>
    <row r="83" spans="1:40" ht="47.1" customHeight="1" x14ac:dyDescent="0.25">
      <c r="A83" s="396">
        <v>75</v>
      </c>
      <c r="B83" s="495" t="str">
        <f>IFERROR(IF(D83="","",VLOOKUP(W83,'Reference records(soft deleted)'!$B$40:$D$56,3,FALSE)),"")</f>
        <v/>
      </c>
      <c r="C83" s="495" t="str">
        <f>IFERROR(IF(D83="","",VLOOKUP(X83,'Reference records(soft deleted)'!$B$115:$D$189,3,FALSE)),"")</f>
        <v/>
      </c>
      <c r="D83" s="496"/>
      <c r="E83" s="497" t="str">
        <f>IF('Overview - Section A'!$AN$5="Funding Request",IF(F83="Funding Request Place Holder","",F83),"")</f>
        <v/>
      </c>
      <c r="F83" s="498" t="str">
        <f>IFERROR(IF(Z83="","",VLOOKUP(Z83,'Overview - Section A'!$P$30:$Q$31,2,FALSE)),"")</f>
        <v/>
      </c>
      <c r="G83" s="499"/>
      <c r="H83" s="499"/>
      <c r="I83" s="499"/>
      <c r="J83" s="499"/>
      <c r="K83" s="499"/>
      <c r="L83" s="499"/>
      <c r="M83" s="497"/>
      <c r="N83" s="500" t="str">
        <f t="shared" si="2"/>
        <v/>
      </c>
      <c r="O83" s="501"/>
      <c r="P83" s="502"/>
      <c r="Q83" s="472"/>
      <c r="R83" s="472" t="str">
        <f>IFERROR(IF('Overview - Section A'!$AN$5="Funding Request",VLOOKUP(E83,'Overview - Section A'!$M$30:$P$31,4,FALSE),IF(Z83="","",Z83)),"")</f>
        <v/>
      </c>
      <c r="S83" s="472" t="b">
        <f t="shared" si="3"/>
        <v>0</v>
      </c>
      <c r="T83" s="472" t="s">
        <v>1057</v>
      </c>
      <c r="U83" s="472" t="str">
        <f t="array" ref="U83">IFERROR(IF(OR(INDEX('Overview - Section A'!$AB$119:$AB$173,MATCH(LEFT(C83,255),LEFT('Overview - Section A'!$W$119:$W$173,255),0))=0,INDEX('Overview - Section A'!$AB$119:$AB$173,MATCH(LEFT(C83,255),LEFT('Overview - Section A'!$W$119:$W$173,255),0))="[Record ID]"),"",INDEX('Overview - Section A'!$AB$119:$AB$173,MATCH(LEFT(C83,255),LEFT('Overview - Section A'!$W$119:$W$173,255),0))),"")</f>
        <v/>
      </c>
      <c r="V83" s="503" t="str">
        <f>IFERROR(IF('Overview - Section A'!$AN$5="Funding Request",IF('Reference Records'!$B$157&lt;&gt;"",VLOOKUP(N83,'Reference Records'!$B$157:$C$158,2,FALSE),VLOOKUP(N83,'Reference Records'!$A$170:$C$216,3,FALSE)),VLOOKUP(N83,'Reference Records'!$A$219:$C$221,3,FALSE)),"")</f>
        <v/>
      </c>
      <c r="W83" s="504"/>
      <c r="X83" s="504"/>
      <c r="Y83" s="503"/>
      <c r="Z83" s="503"/>
      <c r="AA83" s="182"/>
      <c r="AB83" s="148"/>
      <c r="AC83" s="50"/>
    </row>
    <row r="84" spans="1:40" ht="47.1" customHeight="1" x14ac:dyDescent="0.25">
      <c r="A84" s="396">
        <v>76</v>
      </c>
      <c r="B84" s="495" t="str">
        <f>IFERROR(IF(D84="","",VLOOKUP(W84,'Reference records(soft deleted)'!$B$40:$D$56,3,FALSE)),"")</f>
        <v/>
      </c>
      <c r="C84" s="495" t="str">
        <f>IFERROR(IF(D84="","",VLOOKUP(X84,'Reference records(soft deleted)'!$B$115:$D$189,3,FALSE)),"")</f>
        <v/>
      </c>
      <c r="D84" s="496"/>
      <c r="E84" s="497" t="str">
        <f>IF('Overview - Section A'!$AN$5="Funding Request",IF(F84="Funding Request Place Holder","",F84),"")</f>
        <v/>
      </c>
      <c r="F84" s="498" t="str">
        <f>IFERROR(IF(Z84="","",VLOOKUP(Z84,'Overview - Section A'!$P$30:$Q$31,2,FALSE)),"")</f>
        <v/>
      </c>
      <c r="G84" s="499"/>
      <c r="H84" s="499"/>
      <c r="I84" s="499"/>
      <c r="J84" s="499"/>
      <c r="K84" s="499"/>
      <c r="L84" s="499"/>
      <c r="M84" s="497"/>
      <c r="N84" s="500" t="str">
        <f t="shared" si="2"/>
        <v/>
      </c>
      <c r="O84" s="501"/>
      <c r="P84" s="502"/>
      <c r="Q84" s="472"/>
      <c r="R84" s="472" t="str">
        <f>IFERROR(IF('Overview - Section A'!$AN$5="Funding Request",VLOOKUP(E84,'Overview - Section A'!$M$30:$P$31,4,FALSE),IF(Z84="","",Z84)),"")</f>
        <v/>
      </c>
      <c r="S84" s="472" t="b">
        <f t="shared" si="3"/>
        <v>0</v>
      </c>
      <c r="T84" s="472" t="s">
        <v>1058</v>
      </c>
      <c r="U84" s="472" t="str">
        <f t="array" ref="U84">IFERROR(IF(OR(INDEX('Overview - Section A'!$AB$119:$AB$173,MATCH(LEFT(C84,255),LEFT('Overview - Section A'!$W$119:$W$173,255),0))=0,INDEX('Overview - Section A'!$AB$119:$AB$173,MATCH(LEFT(C84,255),LEFT('Overview - Section A'!$W$119:$W$173,255),0))="[Record ID]"),"",INDEX('Overview - Section A'!$AB$119:$AB$173,MATCH(LEFT(C84,255),LEFT('Overview - Section A'!$W$119:$W$173,255),0))),"")</f>
        <v/>
      </c>
      <c r="V84" s="503" t="str">
        <f>IFERROR(IF('Overview - Section A'!$AN$5="Funding Request",IF('Reference Records'!$B$157&lt;&gt;"",VLOOKUP(N84,'Reference Records'!$B$157:$C$158,2,FALSE),VLOOKUP(N84,'Reference Records'!$A$170:$C$216,3,FALSE)),VLOOKUP(N84,'Reference Records'!$A$219:$C$221,3,FALSE)),"")</f>
        <v/>
      </c>
      <c r="W84" s="504"/>
      <c r="X84" s="504"/>
      <c r="Y84" s="503"/>
      <c r="Z84" s="503"/>
      <c r="AA84" s="182"/>
      <c r="AB84" s="148"/>
      <c r="AC84" s="50"/>
    </row>
    <row r="85" spans="1:40" ht="47.1" customHeight="1" x14ac:dyDescent="0.25">
      <c r="A85" s="396">
        <v>77</v>
      </c>
      <c r="B85" s="495" t="str">
        <f>IFERROR(IF(D85="","",VLOOKUP(W85,'Reference records(soft deleted)'!$B$40:$D$56,3,FALSE)),"")</f>
        <v/>
      </c>
      <c r="C85" s="495" t="str">
        <f>IFERROR(IF(D85="","",VLOOKUP(X85,'Reference records(soft deleted)'!$B$115:$D$189,3,FALSE)),"")</f>
        <v/>
      </c>
      <c r="D85" s="496"/>
      <c r="E85" s="497" t="str">
        <f>IF('Overview - Section A'!$AN$5="Funding Request",IF(F85="Funding Request Place Holder","",F85),"")</f>
        <v/>
      </c>
      <c r="F85" s="498" t="str">
        <f>IFERROR(IF(Z85="","",VLOOKUP(Z85,'Overview - Section A'!$P$30:$Q$31,2,FALSE)),"")</f>
        <v/>
      </c>
      <c r="G85" s="499"/>
      <c r="H85" s="499"/>
      <c r="I85" s="499"/>
      <c r="J85" s="499"/>
      <c r="K85" s="499"/>
      <c r="L85" s="499"/>
      <c r="M85" s="497"/>
      <c r="N85" s="500" t="str">
        <f t="shared" si="2"/>
        <v/>
      </c>
      <c r="O85" s="501"/>
      <c r="P85" s="502"/>
      <c r="Q85" s="472"/>
      <c r="R85" s="472" t="str">
        <f>IFERROR(IF('Overview - Section A'!$AN$5="Funding Request",VLOOKUP(E85,'Overview - Section A'!$M$30:$P$31,4,FALSE),IF(Z85="","",Z85)),"")</f>
        <v/>
      </c>
      <c r="S85" s="472" t="b">
        <f t="shared" si="3"/>
        <v>0</v>
      </c>
      <c r="T85" s="472" t="s">
        <v>1059</v>
      </c>
      <c r="U85" s="472" t="str">
        <f t="array" ref="U85">IFERROR(IF(OR(INDEX('Overview - Section A'!$AB$119:$AB$173,MATCH(LEFT(C85,255),LEFT('Overview - Section A'!$W$119:$W$173,255),0))=0,INDEX('Overview - Section A'!$AB$119:$AB$173,MATCH(LEFT(C85,255),LEFT('Overview - Section A'!$W$119:$W$173,255),0))="[Record ID]"),"",INDEX('Overview - Section A'!$AB$119:$AB$173,MATCH(LEFT(C85,255),LEFT('Overview - Section A'!$W$119:$W$173,255),0))),"")</f>
        <v/>
      </c>
      <c r="V85" s="503" t="str">
        <f>IFERROR(IF('Overview - Section A'!$AN$5="Funding Request",IF('Reference Records'!$B$157&lt;&gt;"",VLOOKUP(N85,'Reference Records'!$B$157:$C$158,2,FALSE),VLOOKUP(N85,'Reference Records'!$A$170:$C$216,3,FALSE)),VLOOKUP(N85,'Reference Records'!$A$219:$C$221,3,FALSE)),"")</f>
        <v/>
      </c>
      <c r="W85" s="504"/>
      <c r="X85" s="504"/>
      <c r="Y85" s="503"/>
      <c r="Z85" s="503"/>
      <c r="AA85" s="182"/>
      <c r="AB85" s="148"/>
      <c r="AC85" s="50"/>
    </row>
    <row r="86" spans="1:40" ht="47.1" customHeight="1" x14ac:dyDescent="0.25">
      <c r="A86" s="396">
        <v>78</v>
      </c>
      <c r="B86" s="495" t="str">
        <f>IFERROR(IF(D86="","",VLOOKUP(W86,'Reference records(soft deleted)'!$B$40:$D$56,3,FALSE)),"")</f>
        <v/>
      </c>
      <c r="C86" s="495" t="str">
        <f>IFERROR(IF(D86="","",VLOOKUP(X86,'Reference records(soft deleted)'!$B$115:$D$189,3,FALSE)),"")</f>
        <v/>
      </c>
      <c r="D86" s="496"/>
      <c r="E86" s="497" t="str">
        <f>IF('Overview - Section A'!$AN$5="Funding Request",IF(F86="Funding Request Place Holder","",F86),"")</f>
        <v/>
      </c>
      <c r="F86" s="498" t="str">
        <f>IFERROR(IF(Z86="","",VLOOKUP(Z86,'Overview - Section A'!$P$30:$Q$31,2,FALSE)),"")</f>
        <v/>
      </c>
      <c r="G86" s="499"/>
      <c r="H86" s="499"/>
      <c r="I86" s="499"/>
      <c r="J86" s="499"/>
      <c r="K86" s="499"/>
      <c r="L86" s="499"/>
      <c r="M86" s="497"/>
      <c r="N86" s="500" t="str">
        <f t="shared" si="2"/>
        <v/>
      </c>
      <c r="O86" s="501"/>
      <c r="P86" s="502"/>
      <c r="Q86" s="472"/>
      <c r="R86" s="472" t="str">
        <f>IFERROR(IF('Overview - Section A'!$AN$5="Funding Request",VLOOKUP(E86,'Overview - Section A'!$M$30:$P$31,4,FALSE),IF(Z86="","",Z86)),"")</f>
        <v/>
      </c>
      <c r="S86" s="472" t="b">
        <f t="shared" si="3"/>
        <v>0</v>
      </c>
      <c r="T86" s="472" t="s">
        <v>1060</v>
      </c>
      <c r="U86" s="472" t="str">
        <f t="array" ref="U86">IFERROR(IF(OR(INDEX('Overview - Section A'!$AB$119:$AB$173,MATCH(LEFT(C86,255),LEFT('Overview - Section A'!$W$119:$W$173,255),0))=0,INDEX('Overview - Section A'!$AB$119:$AB$173,MATCH(LEFT(C86,255),LEFT('Overview - Section A'!$W$119:$W$173,255),0))="[Record ID]"),"",INDEX('Overview - Section A'!$AB$119:$AB$173,MATCH(LEFT(C86,255),LEFT('Overview - Section A'!$W$119:$W$173,255),0))),"")</f>
        <v/>
      </c>
      <c r="V86" s="503" t="str">
        <f>IFERROR(IF('Overview - Section A'!$AN$5="Funding Request",IF('Reference Records'!$B$157&lt;&gt;"",VLOOKUP(N86,'Reference Records'!$B$157:$C$158,2,FALSE),VLOOKUP(N86,'Reference Records'!$A$170:$C$216,3,FALSE)),VLOOKUP(N86,'Reference Records'!$A$219:$C$221,3,FALSE)),"")</f>
        <v/>
      </c>
      <c r="W86" s="504"/>
      <c r="X86" s="504"/>
      <c r="Y86" s="503"/>
      <c r="Z86" s="503"/>
      <c r="AA86" s="182"/>
      <c r="AB86" s="148"/>
      <c r="AC86" s="50"/>
    </row>
    <row r="87" spans="1:40" ht="47.1" customHeight="1" x14ac:dyDescent="0.25">
      <c r="A87" s="396">
        <v>79</v>
      </c>
      <c r="B87" s="495" t="str">
        <f>IFERROR(IF(D87="","",VLOOKUP(W87,'Reference records(soft deleted)'!$B$40:$D$56,3,FALSE)),"")</f>
        <v/>
      </c>
      <c r="C87" s="495" t="str">
        <f>IFERROR(IF(D87="","",VLOOKUP(X87,'Reference records(soft deleted)'!$B$115:$D$189,3,FALSE)),"")</f>
        <v/>
      </c>
      <c r="D87" s="496"/>
      <c r="E87" s="497" t="str">
        <f>IF('Overview - Section A'!$AN$5="Funding Request",IF(F87="Funding Request Place Holder","",F87),"")</f>
        <v/>
      </c>
      <c r="F87" s="498" t="str">
        <f>IFERROR(IF(Z87="","",VLOOKUP(Z87,'Overview - Section A'!$P$30:$Q$31,2,FALSE)),"")</f>
        <v/>
      </c>
      <c r="G87" s="499"/>
      <c r="H87" s="499"/>
      <c r="I87" s="499"/>
      <c r="J87" s="499"/>
      <c r="K87" s="499"/>
      <c r="L87" s="499"/>
      <c r="M87" s="497"/>
      <c r="N87" s="500" t="str">
        <f t="shared" si="2"/>
        <v/>
      </c>
      <c r="O87" s="501"/>
      <c r="P87" s="502"/>
      <c r="Q87" s="472"/>
      <c r="R87" s="472" t="str">
        <f>IFERROR(IF('Overview - Section A'!$AN$5="Funding Request",VLOOKUP(E87,'Overview - Section A'!$M$30:$P$31,4,FALSE),IF(Z87="","",Z87)),"")</f>
        <v/>
      </c>
      <c r="S87" s="472" t="b">
        <f t="shared" si="3"/>
        <v>0</v>
      </c>
      <c r="T87" s="472" t="s">
        <v>1061</v>
      </c>
      <c r="U87" s="472" t="str">
        <f t="array" ref="U87">IFERROR(IF(OR(INDEX('Overview - Section A'!$AB$119:$AB$173,MATCH(LEFT(C87,255),LEFT('Overview - Section A'!$W$119:$W$173,255),0))=0,INDEX('Overview - Section A'!$AB$119:$AB$173,MATCH(LEFT(C87,255),LEFT('Overview - Section A'!$W$119:$W$173,255),0))="[Record ID]"),"",INDEX('Overview - Section A'!$AB$119:$AB$173,MATCH(LEFT(C87,255),LEFT('Overview - Section A'!$W$119:$W$173,255),0))),"")</f>
        <v/>
      </c>
      <c r="V87" s="503" t="str">
        <f>IFERROR(IF('Overview - Section A'!$AN$5="Funding Request",IF('Reference Records'!$B$157&lt;&gt;"",VLOOKUP(N87,'Reference Records'!$B$157:$C$158,2,FALSE),VLOOKUP(N87,'Reference Records'!$A$170:$C$216,3,FALSE)),VLOOKUP(N87,'Reference Records'!$A$219:$C$221,3,FALSE)),"")</f>
        <v/>
      </c>
      <c r="W87" s="504"/>
      <c r="X87" s="504"/>
      <c r="Y87" s="503"/>
      <c r="Z87" s="503"/>
      <c r="AA87" s="182"/>
      <c r="AB87" s="148"/>
      <c r="AC87" s="50"/>
    </row>
    <row r="88" spans="1:40" ht="47.1" customHeight="1" x14ac:dyDescent="0.25">
      <c r="A88" s="396">
        <v>80</v>
      </c>
      <c r="B88" s="495" t="str">
        <f>IFERROR(IF(D88="","",VLOOKUP(W88,'Reference records(soft deleted)'!$B$40:$D$56,3,FALSE)),"")</f>
        <v/>
      </c>
      <c r="C88" s="495" t="str">
        <f>IFERROR(IF(D88="","",VLOOKUP(X88,'Reference records(soft deleted)'!$B$115:$D$189,3,FALSE)),"")</f>
        <v/>
      </c>
      <c r="D88" s="496"/>
      <c r="E88" s="497" t="str">
        <f>IF('Overview - Section A'!$AN$5="Funding Request",IF(F88="Funding Request Place Holder","",F88),"")</f>
        <v/>
      </c>
      <c r="F88" s="498" t="str">
        <f>IFERROR(IF(Z88="","",VLOOKUP(Z88,'Overview - Section A'!$P$30:$Q$31,2,FALSE)),"")</f>
        <v/>
      </c>
      <c r="G88" s="499"/>
      <c r="H88" s="499"/>
      <c r="I88" s="499"/>
      <c r="J88" s="499"/>
      <c r="K88" s="499"/>
      <c r="L88" s="499"/>
      <c r="M88" s="497"/>
      <c r="N88" s="500" t="str">
        <f t="shared" si="2"/>
        <v/>
      </c>
      <c r="O88" s="501"/>
      <c r="P88" s="502"/>
      <c r="Q88" s="472"/>
      <c r="R88" s="472" t="str">
        <f>IFERROR(IF('Overview - Section A'!$AN$5="Funding Request",VLOOKUP(E88,'Overview - Section A'!$M$30:$P$31,4,FALSE),IF(Z88="","",Z88)),"")</f>
        <v/>
      </c>
      <c r="S88" s="472" t="b">
        <f t="shared" si="3"/>
        <v>0</v>
      </c>
      <c r="T88" s="472" t="s">
        <v>1062</v>
      </c>
      <c r="U88" s="472" t="str">
        <f t="array" ref="U88">IFERROR(IF(OR(INDEX('Overview - Section A'!$AB$119:$AB$173,MATCH(LEFT(C88,255),LEFT('Overview - Section A'!$W$119:$W$173,255),0))=0,INDEX('Overview - Section A'!$AB$119:$AB$173,MATCH(LEFT(C88,255),LEFT('Overview - Section A'!$W$119:$W$173,255),0))="[Record ID]"),"",INDEX('Overview - Section A'!$AB$119:$AB$173,MATCH(LEFT(C88,255),LEFT('Overview - Section A'!$W$119:$W$173,255),0))),"")</f>
        <v/>
      </c>
      <c r="V88" s="503" t="str">
        <f>IFERROR(IF('Overview - Section A'!$AN$5="Funding Request",IF('Reference Records'!$B$157&lt;&gt;"",VLOOKUP(N88,'Reference Records'!$B$157:$C$158,2,FALSE),VLOOKUP(N88,'Reference Records'!$A$170:$C$216,3,FALSE)),VLOOKUP(N88,'Reference Records'!$A$219:$C$221,3,FALSE)),"")</f>
        <v/>
      </c>
      <c r="W88" s="504"/>
      <c r="X88" s="504"/>
      <c r="Y88" s="503"/>
      <c r="Z88" s="503"/>
      <c r="AA88" s="182"/>
      <c r="AB88" s="148"/>
      <c r="AC88" s="50"/>
    </row>
    <row r="89" spans="1:40" ht="1.5" customHeight="1" thickBot="1" x14ac:dyDescent="0.3">
      <c r="A89" s="61"/>
      <c r="B89" s="62"/>
      <c r="C89" s="62"/>
      <c r="D89" s="62"/>
      <c r="E89" s="62"/>
      <c r="F89" s="62"/>
      <c r="G89" s="62"/>
      <c r="H89" s="62"/>
      <c r="I89" s="62"/>
      <c r="J89" s="62"/>
      <c r="K89" s="62"/>
      <c r="L89" s="62"/>
      <c r="M89" s="62"/>
      <c r="N89" s="62"/>
      <c r="O89" s="62"/>
      <c r="P89" s="62"/>
      <c r="Q89" s="62"/>
      <c r="R89" s="62"/>
      <c r="S89" s="62"/>
      <c r="T89" s="62"/>
      <c r="U89" s="62"/>
      <c r="V89" s="56"/>
      <c r="AC89" s="56"/>
    </row>
    <row r="90" spans="1:40" ht="35.85" customHeight="1" thickBot="1" x14ac:dyDescent="0.3">
      <c r="E90" s="64"/>
      <c r="F90" s="64"/>
      <c r="G90" s="64"/>
      <c r="H90" s="64"/>
      <c r="I90" s="64"/>
      <c r="J90" s="64"/>
      <c r="K90" s="64"/>
      <c r="L90" s="64"/>
      <c r="M90" s="64"/>
      <c r="N90" s="64"/>
      <c r="W90" s="48"/>
      <c r="X90" s="48"/>
      <c r="Y90" s="48"/>
      <c r="Z90" s="48"/>
      <c r="AA90" s="48"/>
      <c r="AB90" s="48"/>
      <c r="AC90" s="48"/>
    </row>
    <row r="91" spans="1:40" ht="45.75" customHeight="1" thickBot="1" x14ac:dyDescent="0.3">
      <c r="A91" s="561" t="s">
        <v>171</v>
      </c>
      <c r="B91" s="562"/>
      <c r="C91" s="562"/>
      <c r="D91" s="562"/>
      <c r="E91" s="562"/>
      <c r="F91" s="247"/>
      <c r="G91" s="247"/>
      <c r="H91" s="247"/>
      <c r="I91" s="247"/>
      <c r="J91" s="247"/>
      <c r="K91" s="247"/>
      <c r="L91" s="117"/>
      <c r="M91" s="118"/>
      <c r="N91" s="64"/>
    </row>
    <row r="92" spans="1:40" ht="45.75" customHeight="1" x14ac:dyDescent="0.25">
      <c r="A92" s="412" t="s">
        <v>128</v>
      </c>
      <c r="B92" s="412" t="s">
        <v>89</v>
      </c>
      <c r="C92" s="412" t="s">
        <v>182</v>
      </c>
      <c r="D92" s="412" t="s">
        <v>142</v>
      </c>
      <c r="E92" s="412" t="s">
        <v>133</v>
      </c>
      <c r="F92" s="507" t="s">
        <v>162</v>
      </c>
      <c r="G92" s="507" t="s">
        <v>209</v>
      </c>
      <c r="H92" s="507" t="s">
        <v>0</v>
      </c>
      <c r="I92" s="507" t="s">
        <v>96</v>
      </c>
      <c r="J92" s="507" t="s">
        <v>60</v>
      </c>
      <c r="K92" s="507" t="s">
        <v>97</v>
      </c>
      <c r="L92" s="508"/>
      <c r="M92" s="508" t="s">
        <v>62</v>
      </c>
      <c r="N92" s="310"/>
      <c r="O92" s="304" t="s">
        <v>301</v>
      </c>
      <c r="P92" s="248" t="s">
        <v>302</v>
      </c>
      <c r="Q92" s="248"/>
      <c r="AD92" s="591" t="s">
        <v>303</v>
      </c>
      <c r="AE92" s="604"/>
      <c r="AF92" s="604"/>
      <c r="AG92" s="604"/>
    </row>
    <row r="93" spans="1:40" ht="47.25" hidden="1" x14ac:dyDescent="0.25">
      <c r="A93" s="396" t="s">
        <v>93</v>
      </c>
      <c r="B93" s="419" t="str">
        <f>IF(A93=A92,"",IF(VLOOKUP(A93,$A$8:$D$90,4,FALSE)=0,"",VLOOKUP(A93,$A$8:$D$90,4,FALSE)))</f>
        <v>[Key Activity]</v>
      </c>
      <c r="C93" s="420" t="str">
        <f ca="1">TEXT(IFERROR(INDEX('Overview - Section A'!$A$37:$A$44,MATCH(G93,'Overview - Section A'!$U$37:$U$44,0)),""),"d-mmm-yy") &amp;" to " &amp; TEXT(IFERROR(INDEX('Overview - Section A'!$E$37:$E$44,MATCH(G93,'Overview - Section A'!$U$37:$U$44,0)),""),"d-mmm-yy")</f>
        <v xml:space="preserve"> to </v>
      </c>
      <c r="D93" s="509" t="s">
        <v>94</v>
      </c>
      <c r="E93" s="509" t="s">
        <v>95</v>
      </c>
      <c r="F93" s="510" t="str">
        <f>IF(VLOOKUP(A93,$A$8:$D$90,4,FALSE)=0,"",VLOOKUP(A93,$A$8:$D$90,4,FALSE))</f>
        <v>[Key Activity]</v>
      </c>
      <c r="G93" s="511" t="s">
        <v>61</v>
      </c>
      <c r="H93" s="511" t="s">
        <v>47</v>
      </c>
      <c r="I93" s="512" t="b">
        <f>IFERROR(TRUE,FALSE)</f>
        <v>1</v>
      </c>
      <c r="J93" s="512" t="b">
        <f>IFERROR(IF(OR(D93&lt;&gt;"",E93&lt;&gt;""),TRUE,FALSE),FALSE)</f>
        <v>1</v>
      </c>
      <c r="K93" s="512" t="str">
        <f>IFERROR(VLOOKUP(A93,$A$8:$T$90,20,FALSE),"")</f>
        <v>[Record ID]</v>
      </c>
      <c r="L93" s="513" t="str">
        <f ca="1">CONCATENATE(A93,C93)</f>
        <v xml:space="preserve">[Key Activity Milestone Number] to </v>
      </c>
      <c r="M93" s="514" t="s">
        <v>61</v>
      </c>
      <c r="N93" s="311"/>
      <c r="O93" s="116"/>
      <c r="P93" s="116"/>
      <c r="Q93" s="116"/>
      <c r="AD93" s="605"/>
      <c r="AE93" s="605"/>
      <c r="AF93" s="605"/>
      <c r="AG93" s="605"/>
      <c r="AM93" s="5"/>
      <c r="AN93" s="5"/>
    </row>
    <row r="94" spans="1:40" ht="409.5" x14ac:dyDescent="0.25">
      <c r="A94" s="396">
        <v>1</v>
      </c>
      <c r="B94" s="419" t="str">
        <f t="shared" ref="B94:B157" si="4">IF(A94=A93,"",IF(VLOOKUP(A94,$A$8:$D$90,4,FALSE)=0,"",VLOOKUP(A94,$A$8:$D$90,4,FALSE)))</f>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C94" s="420" t="str">
        <f ca="1">TEXT(IFERROR(INDEX('Overview - Section A'!$A$37:$A$44,MATCH(G94,'Overview - Section A'!$U$37:$U$44,0)),""),"d-mmm-yy") &amp;" to " &amp; TEXT(IFERROR(INDEX('Overview - Section A'!$E$37:$E$44,MATCH(G94,'Overview - Section A'!$U$37:$U$44,0)),""),"d-mmm-yy")</f>
        <v>1-ene-20 to 31-dic-20</v>
      </c>
      <c r="D94" s="509" t="s">
        <v>4059</v>
      </c>
      <c r="E94" s="551" t="s">
        <v>4066</v>
      </c>
      <c r="F94" s="510" t="str">
        <f t="shared" ref="F94:F157" si="5">IF(VLOOKUP(A94,$A$8:$D$90,4,FALSE)=0,"",VLOOKUP(A94,$A$8:$D$90,4,FALSE))</f>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G94" s="511" t="s">
        <v>431</v>
      </c>
      <c r="H94" s="511"/>
      <c r="I94" s="512" t="b">
        <f t="shared" ref="I94:I157" si="6">IFERROR(TRUE,FALSE)</f>
        <v>1</v>
      </c>
      <c r="J94" s="512" t="b">
        <f t="shared" ref="J94:J157" si="7">IFERROR(IF(OR(D94&lt;&gt;"",E94&lt;&gt;""),TRUE,FALSE),FALSE)</f>
        <v>1</v>
      </c>
      <c r="K94" s="512" t="str">
        <f t="shared" ref="K94:K157" si="8">IFERROR(VLOOKUP(A94,$A$8:$T$90,20,FALSE),"")</f>
        <v>a1N1R000008aBNcUAM</v>
      </c>
      <c r="L94" s="513" t="str">
        <f t="shared" ref="L94:L157" ca="1" si="9">CONCATENATE(A94,C94)</f>
        <v>11-ene-20 to 31-dic-20</v>
      </c>
      <c r="M94" s="514" t="s">
        <v>1063</v>
      </c>
      <c r="N94" s="505"/>
      <c r="O94" s="116"/>
      <c r="P94" s="116"/>
      <c r="Q94" s="116"/>
      <c r="AD94" s="506"/>
      <c r="AE94" s="506"/>
      <c r="AF94" s="506"/>
      <c r="AG94" s="506"/>
      <c r="AM94" s="5"/>
      <c r="AN94" s="5"/>
    </row>
    <row r="95" spans="1:40" ht="409.5" x14ac:dyDescent="0.25">
      <c r="A95" s="396">
        <v>1</v>
      </c>
      <c r="B95" s="419" t="str">
        <f t="shared" si="4"/>
        <v/>
      </c>
      <c r="C95" s="420" t="str">
        <f ca="1">TEXT(IFERROR(INDEX('Overview - Section A'!$A$37:$A$44,MATCH(G95,'Overview - Section A'!$U$37:$U$44,0)),""),"d-mmm-yy") &amp;" to " &amp; TEXT(IFERROR(INDEX('Overview - Section A'!$E$37:$E$44,MATCH(G95,'Overview - Section A'!$U$37:$U$44,0)),""),"d-mmm-yy")</f>
        <v>1-ene-21 to 31-dic-21</v>
      </c>
      <c r="D95" s="509" t="s">
        <v>4064</v>
      </c>
      <c r="E95" s="551" t="s">
        <v>4067</v>
      </c>
      <c r="F95" s="510" t="str">
        <f t="shared" si="5"/>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G95" s="511" t="s">
        <v>433</v>
      </c>
      <c r="H95" s="511"/>
      <c r="I95" s="512" t="b">
        <f t="shared" si="6"/>
        <v>1</v>
      </c>
      <c r="J95" s="512" t="b">
        <f t="shared" si="7"/>
        <v>1</v>
      </c>
      <c r="K95" s="512" t="str">
        <f t="shared" si="8"/>
        <v>a1N1R000008aBNcUAM</v>
      </c>
      <c r="L95" s="513" t="str">
        <f t="shared" ca="1" si="9"/>
        <v>11-ene-21 to 31-dic-21</v>
      </c>
      <c r="M95" s="514" t="s">
        <v>1064</v>
      </c>
      <c r="N95" s="505"/>
      <c r="O95" s="116"/>
      <c r="P95" s="116"/>
      <c r="Q95" s="116"/>
      <c r="AD95" s="506"/>
      <c r="AE95" s="506"/>
      <c r="AF95" s="506"/>
      <c r="AG95" s="506"/>
      <c r="AM95" s="5"/>
      <c r="AN95" s="5"/>
    </row>
    <row r="96" spans="1:40" ht="409.5" x14ac:dyDescent="0.25">
      <c r="A96" s="396">
        <v>1</v>
      </c>
      <c r="B96" s="419" t="str">
        <f t="shared" si="4"/>
        <v/>
      </c>
      <c r="C96" s="420" t="str">
        <f ca="1">TEXT(IFERROR(INDEX('Overview - Section A'!$A$37:$A$44,MATCH(G96,'Overview - Section A'!$U$37:$U$44,0)),""),"d-mmm-yy") &amp;" to " &amp; TEXT(IFERROR(INDEX('Overview - Section A'!$E$37:$E$44,MATCH(G96,'Overview - Section A'!$U$37:$U$44,0)),""),"d-mmm-yy")</f>
        <v>1-ene-22 to 31-dic-22</v>
      </c>
      <c r="D96" s="509" t="s">
        <v>4060</v>
      </c>
      <c r="E96" s="551" t="s">
        <v>4066</v>
      </c>
      <c r="F96" s="510" t="str">
        <f t="shared" si="5"/>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G96" s="511" t="s">
        <v>435</v>
      </c>
      <c r="H96" s="511"/>
      <c r="I96" s="512" t="b">
        <f t="shared" si="6"/>
        <v>1</v>
      </c>
      <c r="J96" s="512" t="b">
        <f t="shared" si="7"/>
        <v>1</v>
      </c>
      <c r="K96" s="512" t="str">
        <f t="shared" si="8"/>
        <v>a1N1R000008aBNcUAM</v>
      </c>
      <c r="L96" s="513" t="str">
        <f t="shared" ca="1" si="9"/>
        <v>11-ene-22 to 31-dic-22</v>
      </c>
      <c r="M96" s="514" t="s">
        <v>1065</v>
      </c>
      <c r="N96" s="505"/>
      <c r="O96" s="116"/>
      <c r="P96" s="116"/>
      <c r="Q96" s="116"/>
      <c r="AD96" s="506"/>
      <c r="AE96" s="506"/>
      <c r="AF96" s="506"/>
      <c r="AG96" s="506"/>
      <c r="AM96" s="5"/>
      <c r="AN96" s="5"/>
    </row>
    <row r="97" spans="1:40" ht="409.5" x14ac:dyDescent="0.25">
      <c r="A97" s="396">
        <v>1</v>
      </c>
      <c r="B97" s="419" t="str">
        <f t="shared" si="4"/>
        <v/>
      </c>
      <c r="C97" s="420" t="str">
        <f ca="1">TEXT(IFERROR(INDEX('Overview - Section A'!$A$37:$A$44,MATCH(G97,'Overview - Section A'!$U$37:$U$44,0)),""),"d-mmm-yy") &amp;" to " &amp; TEXT(IFERROR(INDEX('Overview - Section A'!$E$37:$E$44,MATCH(G97,'Overview - Section A'!$U$37:$U$44,0)),""),"d-mmm-yy")</f>
        <v>1-ene-23 to 31-dic-23</v>
      </c>
      <c r="D97" s="509"/>
      <c r="E97" s="509"/>
      <c r="F97" s="510" t="str">
        <f t="shared" si="5"/>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G97" s="511" t="s">
        <v>437</v>
      </c>
      <c r="H97" s="511"/>
      <c r="I97" s="512" t="b">
        <f t="shared" si="6"/>
        <v>1</v>
      </c>
      <c r="J97" s="512" t="b">
        <f t="shared" si="7"/>
        <v>0</v>
      </c>
      <c r="K97" s="512" t="str">
        <f t="shared" si="8"/>
        <v>a1N1R000008aBNcUAM</v>
      </c>
      <c r="L97" s="513" t="str">
        <f t="shared" ca="1" si="9"/>
        <v>11-ene-23 to 31-dic-23</v>
      </c>
      <c r="M97" s="514" t="s">
        <v>1066</v>
      </c>
      <c r="N97" s="505"/>
      <c r="O97" s="116"/>
      <c r="P97" s="116"/>
      <c r="Q97" s="116"/>
      <c r="AD97" s="506"/>
      <c r="AE97" s="506"/>
      <c r="AF97" s="506"/>
      <c r="AG97" s="506"/>
      <c r="AM97" s="5"/>
      <c r="AN97" s="5"/>
    </row>
    <row r="98" spans="1:40" ht="409.5" x14ac:dyDescent="0.25">
      <c r="A98" s="396">
        <v>1</v>
      </c>
      <c r="B98" s="419" t="str">
        <f t="shared" si="4"/>
        <v/>
      </c>
      <c r="C98" s="420" t="str">
        <f ca="1">TEXT(IFERROR(INDEX('Overview - Section A'!$A$37:$A$44,MATCH(G98,'Overview - Section A'!$U$37:$U$44,0)),""),"d-mmm-yy") &amp;" to " &amp; TEXT(IFERROR(INDEX('Overview - Section A'!$E$37:$E$44,MATCH(G98,'Overview - Section A'!$U$37:$U$44,0)),""),"d-mmm-yy")</f>
        <v>1-ene-24 to 31-dic-24</v>
      </c>
      <c r="D98" s="509"/>
      <c r="E98" s="509"/>
      <c r="F98" s="510" t="str">
        <f t="shared" si="5"/>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G98" s="511" t="s">
        <v>439</v>
      </c>
      <c r="H98" s="511"/>
      <c r="I98" s="512" t="b">
        <f t="shared" si="6"/>
        <v>1</v>
      </c>
      <c r="J98" s="512" t="b">
        <f t="shared" si="7"/>
        <v>0</v>
      </c>
      <c r="K98" s="512" t="str">
        <f t="shared" si="8"/>
        <v>a1N1R000008aBNcUAM</v>
      </c>
      <c r="L98" s="513" t="str">
        <f t="shared" ca="1" si="9"/>
        <v>11-ene-24 to 31-dic-24</v>
      </c>
      <c r="M98" s="514" t="s">
        <v>1067</v>
      </c>
      <c r="N98" s="505"/>
      <c r="O98" s="116"/>
      <c r="P98" s="116"/>
      <c r="Q98" s="116"/>
      <c r="AD98" s="506"/>
      <c r="AE98" s="506"/>
      <c r="AF98" s="506"/>
      <c r="AG98" s="506"/>
      <c r="AM98" s="5"/>
      <c r="AN98" s="5"/>
    </row>
    <row r="99" spans="1:40" ht="409.5" x14ac:dyDescent="0.25">
      <c r="A99" s="396">
        <v>1</v>
      </c>
      <c r="B99" s="419" t="str">
        <f t="shared" si="4"/>
        <v/>
      </c>
      <c r="C99" s="420" t="str">
        <f ca="1">TEXT(IFERROR(INDEX('Overview - Section A'!$A$37:$A$44,MATCH(G99,'Overview - Section A'!$U$37:$U$44,0)),""),"d-mmm-yy") &amp;" to " &amp; TEXT(IFERROR(INDEX('Overview - Section A'!$E$37:$E$44,MATCH(G99,'Overview - Section A'!$U$37:$U$44,0)),""),"d-mmm-yy")</f>
        <v>1-ene-25 to 31-dic-25</v>
      </c>
      <c r="D99" s="509"/>
      <c r="E99" s="509"/>
      <c r="F99" s="510" t="str">
        <f t="shared" si="5"/>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G99" s="511" t="s">
        <v>441</v>
      </c>
      <c r="H99" s="511"/>
      <c r="I99" s="512" t="b">
        <f t="shared" si="6"/>
        <v>1</v>
      </c>
      <c r="J99" s="512" t="b">
        <f t="shared" si="7"/>
        <v>0</v>
      </c>
      <c r="K99" s="512" t="str">
        <f t="shared" si="8"/>
        <v>a1N1R000008aBNcUAM</v>
      </c>
      <c r="L99" s="513" t="str">
        <f t="shared" ca="1" si="9"/>
        <v>11-ene-25 to 31-dic-25</v>
      </c>
      <c r="M99" s="514" t="s">
        <v>1068</v>
      </c>
      <c r="N99" s="505"/>
      <c r="O99" s="116"/>
      <c r="P99" s="116"/>
      <c r="Q99" s="116"/>
      <c r="AD99" s="506"/>
      <c r="AE99" s="506"/>
      <c r="AF99" s="506"/>
      <c r="AG99" s="506"/>
      <c r="AM99" s="5"/>
      <c r="AN99" s="5"/>
    </row>
    <row r="100" spans="1:40" ht="47.25" x14ac:dyDescent="0.25">
      <c r="A100" s="396">
        <v>2</v>
      </c>
      <c r="B100" s="419" t="str">
        <f t="shared" si="4"/>
        <v/>
      </c>
      <c r="C100" s="420" t="str">
        <f ca="1">TEXT(IFERROR(INDEX('Overview - Section A'!$A$37:$A$44,MATCH(G100,'Overview - Section A'!$U$37:$U$44,0)),""),"d-mmm-yy") &amp;" to " &amp; TEXT(IFERROR(INDEX('Overview - Section A'!$E$37:$E$44,MATCH(G100,'Overview - Section A'!$U$37:$U$44,0)),""),"d-mmm-yy")</f>
        <v>1-ene-20 to 31-dic-20</v>
      </c>
      <c r="D100" s="509"/>
      <c r="E100" s="509"/>
      <c r="F100" s="510" t="str">
        <f t="shared" si="5"/>
        <v/>
      </c>
      <c r="G100" s="511" t="s">
        <v>431</v>
      </c>
      <c r="H100" s="511"/>
      <c r="I100" s="512" t="b">
        <f t="shared" si="6"/>
        <v>1</v>
      </c>
      <c r="J100" s="512" t="b">
        <f t="shared" si="7"/>
        <v>0</v>
      </c>
      <c r="K100" s="512" t="str">
        <f t="shared" si="8"/>
        <v>a1N1R000008aBNdUAM</v>
      </c>
      <c r="L100" s="513" t="str">
        <f t="shared" ca="1" si="9"/>
        <v>21-ene-20 to 31-dic-20</v>
      </c>
      <c r="M100" s="514" t="s">
        <v>1069</v>
      </c>
      <c r="N100" s="505"/>
      <c r="O100" s="116"/>
      <c r="P100" s="116"/>
      <c r="Q100" s="116"/>
      <c r="AD100" s="506"/>
      <c r="AE100" s="506"/>
      <c r="AF100" s="506"/>
      <c r="AG100" s="506"/>
      <c r="AM100" s="5"/>
      <c r="AN100" s="5"/>
    </row>
    <row r="101" spans="1:40" ht="47.25" x14ac:dyDescent="0.25">
      <c r="A101" s="396">
        <v>2</v>
      </c>
      <c r="B101" s="419" t="str">
        <f t="shared" si="4"/>
        <v/>
      </c>
      <c r="C101" s="420" t="str">
        <f ca="1">TEXT(IFERROR(INDEX('Overview - Section A'!$A$37:$A$44,MATCH(G101,'Overview - Section A'!$U$37:$U$44,0)),""),"d-mmm-yy") &amp;" to " &amp; TEXT(IFERROR(INDEX('Overview - Section A'!$E$37:$E$44,MATCH(G101,'Overview - Section A'!$U$37:$U$44,0)),""),"d-mmm-yy")</f>
        <v>1-ene-21 to 31-dic-21</v>
      </c>
      <c r="D101" s="509"/>
      <c r="E101" s="509"/>
      <c r="F101" s="510" t="str">
        <f t="shared" si="5"/>
        <v/>
      </c>
      <c r="G101" s="511" t="s">
        <v>433</v>
      </c>
      <c r="H101" s="511"/>
      <c r="I101" s="512" t="b">
        <f t="shared" si="6"/>
        <v>1</v>
      </c>
      <c r="J101" s="512" t="b">
        <f t="shared" si="7"/>
        <v>0</v>
      </c>
      <c r="K101" s="512" t="str">
        <f t="shared" si="8"/>
        <v>a1N1R000008aBNdUAM</v>
      </c>
      <c r="L101" s="513" t="str">
        <f t="shared" ca="1" si="9"/>
        <v>21-ene-21 to 31-dic-21</v>
      </c>
      <c r="M101" s="514" t="s">
        <v>1070</v>
      </c>
      <c r="N101" s="505"/>
      <c r="O101" s="116"/>
      <c r="P101" s="116"/>
      <c r="Q101" s="116"/>
      <c r="AD101" s="506"/>
      <c r="AE101" s="506"/>
      <c r="AF101" s="506"/>
      <c r="AG101" s="506"/>
      <c r="AM101" s="5"/>
      <c r="AN101" s="5"/>
    </row>
    <row r="102" spans="1:40" ht="47.25" x14ac:dyDescent="0.25">
      <c r="A102" s="396">
        <v>2</v>
      </c>
      <c r="B102" s="419" t="str">
        <f t="shared" si="4"/>
        <v/>
      </c>
      <c r="C102" s="420" t="str">
        <f ca="1">TEXT(IFERROR(INDEX('Overview - Section A'!$A$37:$A$44,MATCH(G102,'Overview - Section A'!$U$37:$U$44,0)),""),"d-mmm-yy") &amp;" to " &amp; TEXT(IFERROR(INDEX('Overview - Section A'!$E$37:$E$44,MATCH(G102,'Overview - Section A'!$U$37:$U$44,0)),""),"d-mmm-yy")</f>
        <v>1-ene-22 to 31-dic-22</v>
      </c>
      <c r="D102" s="509"/>
      <c r="E102" s="509"/>
      <c r="F102" s="510" t="str">
        <f t="shared" si="5"/>
        <v/>
      </c>
      <c r="G102" s="511" t="s">
        <v>435</v>
      </c>
      <c r="H102" s="511"/>
      <c r="I102" s="512" t="b">
        <f t="shared" si="6"/>
        <v>1</v>
      </c>
      <c r="J102" s="512" t="b">
        <f t="shared" si="7"/>
        <v>0</v>
      </c>
      <c r="K102" s="512" t="str">
        <f t="shared" si="8"/>
        <v>a1N1R000008aBNdUAM</v>
      </c>
      <c r="L102" s="513" t="str">
        <f t="shared" ca="1" si="9"/>
        <v>21-ene-22 to 31-dic-22</v>
      </c>
      <c r="M102" s="514" t="s">
        <v>1071</v>
      </c>
      <c r="N102" s="505"/>
      <c r="O102" s="116"/>
      <c r="P102" s="116"/>
      <c r="Q102" s="116"/>
      <c r="AD102" s="506"/>
      <c r="AE102" s="506"/>
      <c r="AF102" s="506"/>
      <c r="AG102" s="506"/>
      <c r="AM102" s="5"/>
      <c r="AN102" s="5"/>
    </row>
    <row r="103" spans="1:40" ht="47.25" x14ac:dyDescent="0.25">
      <c r="A103" s="396">
        <v>2</v>
      </c>
      <c r="B103" s="419" t="str">
        <f t="shared" si="4"/>
        <v/>
      </c>
      <c r="C103" s="420" t="str">
        <f ca="1">TEXT(IFERROR(INDEX('Overview - Section A'!$A$37:$A$44,MATCH(G103,'Overview - Section A'!$U$37:$U$44,0)),""),"d-mmm-yy") &amp;" to " &amp; TEXT(IFERROR(INDEX('Overview - Section A'!$E$37:$E$44,MATCH(G103,'Overview - Section A'!$U$37:$U$44,0)),""),"d-mmm-yy")</f>
        <v>1-ene-23 to 31-dic-23</v>
      </c>
      <c r="D103" s="509"/>
      <c r="E103" s="509"/>
      <c r="F103" s="510" t="str">
        <f t="shared" si="5"/>
        <v/>
      </c>
      <c r="G103" s="511" t="s">
        <v>437</v>
      </c>
      <c r="H103" s="511"/>
      <c r="I103" s="512" t="b">
        <f t="shared" si="6"/>
        <v>1</v>
      </c>
      <c r="J103" s="512" t="b">
        <f t="shared" si="7"/>
        <v>0</v>
      </c>
      <c r="K103" s="512" t="str">
        <f t="shared" si="8"/>
        <v>a1N1R000008aBNdUAM</v>
      </c>
      <c r="L103" s="513" t="str">
        <f t="shared" ca="1" si="9"/>
        <v>21-ene-23 to 31-dic-23</v>
      </c>
      <c r="M103" s="514" t="s">
        <v>1072</v>
      </c>
      <c r="N103" s="505"/>
      <c r="O103" s="116"/>
      <c r="P103" s="116"/>
      <c r="Q103" s="116"/>
      <c r="AD103" s="506"/>
      <c r="AE103" s="506"/>
      <c r="AF103" s="506"/>
      <c r="AG103" s="506"/>
      <c r="AM103" s="5"/>
      <c r="AN103" s="5"/>
    </row>
    <row r="104" spans="1:40" ht="47.25" x14ac:dyDescent="0.25">
      <c r="A104" s="396">
        <v>2</v>
      </c>
      <c r="B104" s="419" t="str">
        <f t="shared" si="4"/>
        <v/>
      </c>
      <c r="C104" s="420" t="str">
        <f ca="1">TEXT(IFERROR(INDEX('Overview - Section A'!$A$37:$A$44,MATCH(G104,'Overview - Section A'!$U$37:$U$44,0)),""),"d-mmm-yy") &amp;" to " &amp; TEXT(IFERROR(INDEX('Overview - Section A'!$E$37:$E$44,MATCH(G104,'Overview - Section A'!$U$37:$U$44,0)),""),"d-mmm-yy")</f>
        <v>1-ene-24 to 31-dic-24</v>
      </c>
      <c r="D104" s="509"/>
      <c r="E104" s="509"/>
      <c r="F104" s="510" t="str">
        <f t="shared" si="5"/>
        <v/>
      </c>
      <c r="G104" s="511" t="s">
        <v>439</v>
      </c>
      <c r="H104" s="511"/>
      <c r="I104" s="512" t="b">
        <f t="shared" si="6"/>
        <v>1</v>
      </c>
      <c r="J104" s="512" t="b">
        <f t="shared" si="7"/>
        <v>0</v>
      </c>
      <c r="K104" s="512" t="str">
        <f t="shared" si="8"/>
        <v>a1N1R000008aBNdUAM</v>
      </c>
      <c r="L104" s="513" t="str">
        <f t="shared" ca="1" si="9"/>
        <v>21-ene-24 to 31-dic-24</v>
      </c>
      <c r="M104" s="514" t="s">
        <v>1073</v>
      </c>
      <c r="N104" s="505"/>
      <c r="O104" s="116"/>
      <c r="P104" s="116"/>
      <c r="Q104" s="116"/>
      <c r="AD104" s="506"/>
      <c r="AE104" s="506"/>
      <c r="AF104" s="506"/>
      <c r="AG104" s="506"/>
      <c r="AM104" s="5"/>
      <c r="AN104" s="5"/>
    </row>
    <row r="105" spans="1:40" ht="47.25" x14ac:dyDescent="0.25">
      <c r="A105" s="396">
        <v>2</v>
      </c>
      <c r="B105" s="419" t="str">
        <f t="shared" si="4"/>
        <v/>
      </c>
      <c r="C105" s="420" t="str">
        <f ca="1">TEXT(IFERROR(INDEX('Overview - Section A'!$A$37:$A$44,MATCH(G105,'Overview - Section A'!$U$37:$U$44,0)),""),"d-mmm-yy") &amp;" to " &amp; TEXT(IFERROR(INDEX('Overview - Section A'!$E$37:$E$44,MATCH(G105,'Overview - Section A'!$U$37:$U$44,0)),""),"d-mmm-yy")</f>
        <v>1-ene-25 to 31-dic-25</v>
      </c>
      <c r="D105" s="509"/>
      <c r="E105" s="509"/>
      <c r="F105" s="510" t="str">
        <f t="shared" si="5"/>
        <v/>
      </c>
      <c r="G105" s="511" t="s">
        <v>441</v>
      </c>
      <c r="H105" s="511"/>
      <c r="I105" s="512" t="b">
        <f t="shared" si="6"/>
        <v>1</v>
      </c>
      <c r="J105" s="512" t="b">
        <f t="shared" si="7"/>
        <v>0</v>
      </c>
      <c r="K105" s="512" t="str">
        <f t="shared" si="8"/>
        <v>a1N1R000008aBNdUAM</v>
      </c>
      <c r="L105" s="513" t="str">
        <f t="shared" ca="1" si="9"/>
        <v>21-ene-25 to 31-dic-25</v>
      </c>
      <c r="M105" s="514" t="s">
        <v>1074</v>
      </c>
      <c r="N105" s="505"/>
      <c r="O105" s="116"/>
      <c r="P105" s="116"/>
      <c r="Q105" s="116"/>
      <c r="AD105" s="506"/>
      <c r="AE105" s="506"/>
      <c r="AF105" s="506"/>
      <c r="AG105" s="506"/>
      <c r="AM105" s="5"/>
      <c r="AN105" s="5"/>
    </row>
    <row r="106" spans="1:40" ht="47.25" x14ac:dyDescent="0.25">
      <c r="A106" s="396">
        <v>3</v>
      </c>
      <c r="B106" s="419" t="str">
        <f t="shared" si="4"/>
        <v/>
      </c>
      <c r="C106" s="420" t="str">
        <f ca="1">TEXT(IFERROR(INDEX('Overview - Section A'!$A$37:$A$44,MATCH(G106,'Overview - Section A'!$U$37:$U$44,0)),""),"d-mmm-yy") &amp;" to " &amp; TEXT(IFERROR(INDEX('Overview - Section A'!$E$37:$E$44,MATCH(G106,'Overview - Section A'!$U$37:$U$44,0)),""),"d-mmm-yy")</f>
        <v>1-ene-20 to 31-dic-20</v>
      </c>
      <c r="D106" s="509"/>
      <c r="E106" s="509"/>
      <c r="F106" s="510" t="str">
        <f t="shared" si="5"/>
        <v/>
      </c>
      <c r="G106" s="511" t="s">
        <v>431</v>
      </c>
      <c r="H106" s="511"/>
      <c r="I106" s="512" t="b">
        <f t="shared" si="6"/>
        <v>1</v>
      </c>
      <c r="J106" s="512" t="b">
        <f t="shared" si="7"/>
        <v>0</v>
      </c>
      <c r="K106" s="512" t="str">
        <f t="shared" si="8"/>
        <v>a1N1R000008aBNeUAM</v>
      </c>
      <c r="L106" s="513" t="str">
        <f t="shared" ca="1" si="9"/>
        <v>31-ene-20 to 31-dic-20</v>
      </c>
      <c r="M106" s="514" t="s">
        <v>1075</v>
      </c>
      <c r="N106" s="505"/>
      <c r="O106" s="116"/>
      <c r="P106" s="116"/>
      <c r="Q106" s="116"/>
      <c r="AD106" s="506"/>
      <c r="AE106" s="506"/>
      <c r="AF106" s="506"/>
      <c r="AG106" s="506"/>
      <c r="AM106" s="5"/>
      <c r="AN106" s="5"/>
    </row>
    <row r="107" spans="1:40" ht="47.25" x14ac:dyDescent="0.25">
      <c r="A107" s="396">
        <v>3</v>
      </c>
      <c r="B107" s="419" t="str">
        <f t="shared" si="4"/>
        <v/>
      </c>
      <c r="C107" s="420" t="str">
        <f ca="1">TEXT(IFERROR(INDEX('Overview - Section A'!$A$37:$A$44,MATCH(G107,'Overview - Section A'!$U$37:$U$44,0)),""),"d-mmm-yy") &amp;" to " &amp; TEXT(IFERROR(INDEX('Overview - Section A'!$E$37:$E$44,MATCH(G107,'Overview - Section A'!$U$37:$U$44,0)),""),"d-mmm-yy")</f>
        <v>1-ene-21 to 31-dic-21</v>
      </c>
      <c r="D107" s="509"/>
      <c r="E107" s="509"/>
      <c r="F107" s="510" t="str">
        <f t="shared" si="5"/>
        <v/>
      </c>
      <c r="G107" s="511" t="s">
        <v>433</v>
      </c>
      <c r="H107" s="511"/>
      <c r="I107" s="512" t="b">
        <f t="shared" si="6"/>
        <v>1</v>
      </c>
      <c r="J107" s="512" t="b">
        <f t="shared" si="7"/>
        <v>0</v>
      </c>
      <c r="K107" s="512" t="str">
        <f t="shared" si="8"/>
        <v>a1N1R000008aBNeUAM</v>
      </c>
      <c r="L107" s="513" t="str">
        <f t="shared" ca="1" si="9"/>
        <v>31-ene-21 to 31-dic-21</v>
      </c>
      <c r="M107" s="514" t="s">
        <v>1076</v>
      </c>
      <c r="N107" s="505"/>
      <c r="O107" s="116"/>
      <c r="P107" s="116"/>
      <c r="Q107" s="116"/>
      <c r="AD107" s="506"/>
      <c r="AE107" s="506"/>
      <c r="AF107" s="506"/>
      <c r="AG107" s="506"/>
      <c r="AM107" s="5"/>
      <c r="AN107" s="5"/>
    </row>
    <row r="108" spans="1:40" ht="47.25" x14ac:dyDescent="0.25">
      <c r="A108" s="396">
        <v>3</v>
      </c>
      <c r="B108" s="419" t="str">
        <f t="shared" si="4"/>
        <v/>
      </c>
      <c r="C108" s="420" t="str">
        <f ca="1">TEXT(IFERROR(INDEX('Overview - Section A'!$A$37:$A$44,MATCH(G108,'Overview - Section A'!$U$37:$U$44,0)),""),"d-mmm-yy") &amp;" to " &amp; TEXT(IFERROR(INDEX('Overview - Section A'!$E$37:$E$44,MATCH(G108,'Overview - Section A'!$U$37:$U$44,0)),""),"d-mmm-yy")</f>
        <v>1-ene-22 to 31-dic-22</v>
      </c>
      <c r="D108" s="509"/>
      <c r="E108" s="509"/>
      <c r="F108" s="510" t="str">
        <f t="shared" si="5"/>
        <v/>
      </c>
      <c r="G108" s="511" t="s">
        <v>435</v>
      </c>
      <c r="H108" s="511"/>
      <c r="I108" s="512" t="b">
        <f t="shared" si="6"/>
        <v>1</v>
      </c>
      <c r="J108" s="512" t="b">
        <f t="shared" si="7"/>
        <v>0</v>
      </c>
      <c r="K108" s="512" t="str">
        <f t="shared" si="8"/>
        <v>a1N1R000008aBNeUAM</v>
      </c>
      <c r="L108" s="513" t="str">
        <f t="shared" ca="1" si="9"/>
        <v>31-ene-22 to 31-dic-22</v>
      </c>
      <c r="M108" s="514" t="s">
        <v>1077</v>
      </c>
      <c r="N108" s="505"/>
      <c r="O108" s="116"/>
      <c r="P108" s="116"/>
      <c r="Q108" s="116"/>
      <c r="AD108" s="506"/>
      <c r="AE108" s="506"/>
      <c r="AF108" s="506"/>
      <c r="AG108" s="506"/>
      <c r="AM108" s="5"/>
      <c r="AN108" s="5"/>
    </row>
    <row r="109" spans="1:40" ht="47.25" x14ac:dyDescent="0.25">
      <c r="A109" s="396">
        <v>3</v>
      </c>
      <c r="B109" s="419" t="str">
        <f t="shared" si="4"/>
        <v/>
      </c>
      <c r="C109" s="420" t="str">
        <f ca="1">TEXT(IFERROR(INDEX('Overview - Section A'!$A$37:$A$44,MATCH(G109,'Overview - Section A'!$U$37:$U$44,0)),""),"d-mmm-yy") &amp;" to " &amp; TEXT(IFERROR(INDEX('Overview - Section A'!$E$37:$E$44,MATCH(G109,'Overview - Section A'!$U$37:$U$44,0)),""),"d-mmm-yy")</f>
        <v>1-ene-23 to 31-dic-23</v>
      </c>
      <c r="D109" s="509"/>
      <c r="E109" s="509"/>
      <c r="F109" s="510" t="str">
        <f t="shared" si="5"/>
        <v/>
      </c>
      <c r="G109" s="511" t="s">
        <v>437</v>
      </c>
      <c r="H109" s="511"/>
      <c r="I109" s="512" t="b">
        <f t="shared" si="6"/>
        <v>1</v>
      </c>
      <c r="J109" s="512" t="b">
        <f t="shared" si="7"/>
        <v>0</v>
      </c>
      <c r="K109" s="512" t="str">
        <f t="shared" si="8"/>
        <v>a1N1R000008aBNeUAM</v>
      </c>
      <c r="L109" s="513" t="str">
        <f t="shared" ca="1" si="9"/>
        <v>31-ene-23 to 31-dic-23</v>
      </c>
      <c r="M109" s="514" t="s">
        <v>1078</v>
      </c>
      <c r="N109" s="505"/>
      <c r="O109" s="116"/>
      <c r="P109" s="116"/>
      <c r="Q109" s="116"/>
      <c r="AD109" s="506"/>
      <c r="AE109" s="506"/>
      <c r="AF109" s="506"/>
      <c r="AG109" s="506"/>
      <c r="AM109" s="5"/>
      <c r="AN109" s="5"/>
    </row>
    <row r="110" spans="1:40" ht="47.25" x14ac:dyDescent="0.25">
      <c r="A110" s="396">
        <v>3</v>
      </c>
      <c r="B110" s="419" t="str">
        <f t="shared" si="4"/>
        <v/>
      </c>
      <c r="C110" s="420" t="str">
        <f ca="1">TEXT(IFERROR(INDEX('Overview - Section A'!$A$37:$A$44,MATCH(G110,'Overview - Section A'!$U$37:$U$44,0)),""),"d-mmm-yy") &amp;" to " &amp; TEXT(IFERROR(INDEX('Overview - Section A'!$E$37:$E$44,MATCH(G110,'Overview - Section A'!$U$37:$U$44,0)),""),"d-mmm-yy")</f>
        <v>1-ene-24 to 31-dic-24</v>
      </c>
      <c r="D110" s="509"/>
      <c r="E110" s="509"/>
      <c r="F110" s="510" t="str">
        <f t="shared" si="5"/>
        <v/>
      </c>
      <c r="G110" s="511" t="s">
        <v>439</v>
      </c>
      <c r="H110" s="511"/>
      <c r="I110" s="512" t="b">
        <f t="shared" si="6"/>
        <v>1</v>
      </c>
      <c r="J110" s="512" t="b">
        <f t="shared" si="7"/>
        <v>0</v>
      </c>
      <c r="K110" s="512" t="str">
        <f t="shared" si="8"/>
        <v>a1N1R000008aBNeUAM</v>
      </c>
      <c r="L110" s="513" t="str">
        <f t="shared" ca="1" si="9"/>
        <v>31-ene-24 to 31-dic-24</v>
      </c>
      <c r="M110" s="514" t="s">
        <v>1079</v>
      </c>
      <c r="N110" s="505"/>
      <c r="O110" s="116"/>
      <c r="P110" s="116"/>
      <c r="Q110" s="116"/>
      <c r="AD110" s="506"/>
      <c r="AE110" s="506"/>
      <c r="AF110" s="506"/>
      <c r="AG110" s="506"/>
      <c r="AM110" s="5"/>
      <c r="AN110" s="5"/>
    </row>
    <row r="111" spans="1:40" ht="47.25" x14ac:dyDescent="0.25">
      <c r="A111" s="396">
        <v>3</v>
      </c>
      <c r="B111" s="419" t="str">
        <f t="shared" si="4"/>
        <v/>
      </c>
      <c r="C111" s="420" t="str">
        <f ca="1">TEXT(IFERROR(INDEX('Overview - Section A'!$A$37:$A$44,MATCH(G111,'Overview - Section A'!$U$37:$U$44,0)),""),"d-mmm-yy") &amp;" to " &amp; TEXT(IFERROR(INDEX('Overview - Section A'!$E$37:$E$44,MATCH(G111,'Overview - Section A'!$U$37:$U$44,0)),""),"d-mmm-yy")</f>
        <v>1-ene-25 to 31-dic-25</v>
      </c>
      <c r="D111" s="509"/>
      <c r="E111" s="509"/>
      <c r="F111" s="510" t="str">
        <f t="shared" si="5"/>
        <v/>
      </c>
      <c r="G111" s="511" t="s">
        <v>441</v>
      </c>
      <c r="H111" s="511"/>
      <c r="I111" s="512" t="b">
        <f t="shared" si="6"/>
        <v>1</v>
      </c>
      <c r="J111" s="512" t="b">
        <f t="shared" si="7"/>
        <v>0</v>
      </c>
      <c r="K111" s="512" t="str">
        <f t="shared" si="8"/>
        <v>a1N1R000008aBNeUAM</v>
      </c>
      <c r="L111" s="513" t="str">
        <f t="shared" ca="1" si="9"/>
        <v>31-ene-25 to 31-dic-25</v>
      </c>
      <c r="M111" s="514" t="s">
        <v>1080</v>
      </c>
      <c r="N111" s="505"/>
      <c r="O111" s="116"/>
      <c r="P111" s="116"/>
      <c r="Q111" s="116"/>
      <c r="AD111" s="506"/>
      <c r="AE111" s="506"/>
      <c r="AF111" s="506"/>
      <c r="AG111" s="506"/>
      <c r="AM111" s="5"/>
      <c r="AN111" s="5"/>
    </row>
    <row r="112" spans="1:40" ht="31.5" x14ac:dyDescent="0.25">
      <c r="A112" s="396">
        <v>4</v>
      </c>
      <c r="B112" s="419" t="str">
        <f t="shared" si="4"/>
        <v/>
      </c>
      <c r="C112" s="420" t="str">
        <f ca="1">TEXT(IFERROR(INDEX('Overview - Section A'!$A$37:$A$44,MATCH(G112,'Overview - Section A'!$U$37:$U$44,0)),""),"d-mmm-yy") &amp;" to " &amp; TEXT(IFERROR(INDEX('Overview - Section A'!$E$37:$E$44,MATCH(G112,'Overview - Section A'!$U$37:$U$44,0)),""),"d-mmm-yy")</f>
        <v>1-ene-20 to 31-dic-20</v>
      </c>
      <c r="D112" s="509"/>
      <c r="E112" s="509"/>
      <c r="F112" s="510" t="str">
        <f t="shared" si="5"/>
        <v/>
      </c>
      <c r="G112" s="511" t="s">
        <v>431</v>
      </c>
      <c r="H112" s="511"/>
      <c r="I112" s="512" t="b">
        <f t="shared" si="6"/>
        <v>1</v>
      </c>
      <c r="J112" s="512" t="b">
        <f t="shared" si="7"/>
        <v>0</v>
      </c>
      <c r="K112" s="512" t="str">
        <f t="shared" si="8"/>
        <v>a1N1R000008aBNfUAM</v>
      </c>
      <c r="L112" s="513" t="str">
        <f t="shared" ca="1" si="9"/>
        <v>41-ene-20 to 31-dic-20</v>
      </c>
      <c r="M112" s="514" t="s">
        <v>1081</v>
      </c>
      <c r="N112" s="505"/>
      <c r="O112" s="116"/>
      <c r="P112" s="116"/>
      <c r="Q112" s="116"/>
      <c r="AD112" s="506"/>
      <c r="AE112" s="506"/>
      <c r="AF112" s="506"/>
      <c r="AG112" s="506"/>
      <c r="AM112" s="5"/>
      <c r="AN112" s="5"/>
    </row>
    <row r="113" spans="1:40" ht="31.5" x14ac:dyDescent="0.25">
      <c r="A113" s="396">
        <v>4</v>
      </c>
      <c r="B113" s="419" t="str">
        <f t="shared" si="4"/>
        <v/>
      </c>
      <c r="C113" s="420" t="str">
        <f ca="1">TEXT(IFERROR(INDEX('Overview - Section A'!$A$37:$A$44,MATCH(G113,'Overview - Section A'!$U$37:$U$44,0)),""),"d-mmm-yy") &amp;" to " &amp; TEXT(IFERROR(INDEX('Overview - Section A'!$E$37:$E$44,MATCH(G113,'Overview - Section A'!$U$37:$U$44,0)),""),"d-mmm-yy")</f>
        <v>1-ene-21 to 31-dic-21</v>
      </c>
      <c r="D113" s="509"/>
      <c r="E113" s="509"/>
      <c r="F113" s="510" t="str">
        <f t="shared" si="5"/>
        <v/>
      </c>
      <c r="G113" s="511" t="s">
        <v>433</v>
      </c>
      <c r="H113" s="511"/>
      <c r="I113" s="512" t="b">
        <f t="shared" si="6"/>
        <v>1</v>
      </c>
      <c r="J113" s="512" t="b">
        <f t="shared" si="7"/>
        <v>0</v>
      </c>
      <c r="K113" s="512" t="str">
        <f t="shared" si="8"/>
        <v>a1N1R000008aBNfUAM</v>
      </c>
      <c r="L113" s="513" t="str">
        <f t="shared" ca="1" si="9"/>
        <v>41-ene-21 to 31-dic-21</v>
      </c>
      <c r="M113" s="514" t="s">
        <v>1082</v>
      </c>
      <c r="N113" s="505"/>
      <c r="O113" s="116"/>
      <c r="P113" s="116"/>
      <c r="Q113" s="116"/>
      <c r="AD113" s="506"/>
      <c r="AE113" s="506"/>
      <c r="AF113" s="506"/>
      <c r="AG113" s="506"/>
      <c r="AM113" s="5"/>
      <c r="AN113" s="5"/>
    </row>
    <row r="114" spans="1:40" ht="31.5" x14ac:dyDescent="0.25">
      <c r="A114" s="396">
        <v>4</v>
      </c>
      <c r="B114" s="419" t="str">
        <f t="shared" si="4"/>
        <v/>
      </c>
      <c r="C114" s="420" t="str">
        <f ca="1">TEXT(IFERROR(INDEX('Overview - Section A'!$A$37:$A$44,MATCH(G114,'Overview - Section A'!$U$37:$U$44,0)),""),"d-mmm-yy") &amp;" to " &amp; TEXT(IFERROR(INDEX('Overview - Section A'!$E$37:$E$44,MATCH(G114,'Overview - Section A'!$U$37:$U$44,0)),""),"d-mmm-yy")</f>
        <v>1-ene-22 to 31-dic-22</v>
      </c>
      <c r="D114" s="509"/>
      <c r="E114" s="509"/>
      <c r="F114" s="510" t="str">
        <f t="shared" si="5"/>
        <v/>
      </c>
      <c r="G114" s="511" t="s">
        <v>435</v>
      </c>
      <c r="H114" s="511"/>
      <c r="I114" s="512" t="b">
        <f t="shared" si="6"/>
        <v>1</v>
      </c>
      <c r="J114" s="512" t="b">
        <f t="shared" si="7"/>
        <v>0</v>
      </c>
      <c r="K114" s="512" t="str">
        <f t="shared" si="8"/>
        <v>a1N1R000008aBNfUAM</v>
      </c>
      <c r="L114" s="513" t="str">
        <f t="shared" ca="1" si="9"/>
        <v>41-ene-22 to 31-dic-22</v>
      </c>
      <c r="M114" s="514" t="s">
        <v>1083</v>
      </c>
      <c r="N114" s="505"/>
      <c r="O114" s="116"/>
      <c r="P114" s="116"/>
      <c r="Q114" s="116"/>
      <c r="AD114" s="506"/>
      <c r="AE114" s="506"/>
      <c r="AF114" s="506"/>
      <c r="AG114" s="506"/>
      <c r="AM114" s="5"/>
      <c r="AN114" s="5"/>
    </row>
    <row r="115" spans="1:40" ht="31.5" x14ac:dyDescent="0.25">
      <c r="A115" s="396">
        <v>4</v>
      </c>
      <c r="B115" s="419" t="str">
        <f t="shared" si="4"/>
        <v/>
      </c>
      <c r="C115" s="420" t="str">
        <f ca="1">TEXT(IFERROR(INDEX('Overview - Section A'!$A$37:$A$44,MATCH(G115,'Overview - Section A'!$U$37:$U$44,0)),""),"d-mmm-yy") &amp;" to " &amp; TEXT(IFERROR(INDEX('Overview - Section A'!$E$37:$E$44,MATCH(G115,'Overview - Section A'!$U$37:$U$44,0)),""),"d-mmm-yy")</f>
        <v>1-ene-23 to 31-dic-23</v>
      </c>
      <c r="D115" s="509"/>
      <c r="E115" s="509"/>
      <c r="F115" s="510" t="str">
        <f t="shared" si="5"/>
        <v/>
      </c>
      <c r="G115" s="511" t="s">
        <v>437</v>
      </c>
      <c r="H115" s="511"/>
      <c r="I115" s="512" t="b">
        <f t="shared" si="6"/>
        <v>1</v>
      </c>
      <c r="J115" s="512" t="b">
        <f t="shared" si="7"/>
        <v>0</v>
      </c>
      <c r="K115" s="512" t="str">
        <f t="shared" si="8"/>
        <v>a1N1R000008aBNfUAM</v>
      </c>
      <c r="L115" s="513" t="str">
        <f t="shared" ca="1" si="9"/>
        <v>41-ene-23 to 31-dic-23</v>
      </c>
      <c r="M115" s="514" t="s">
        <v>1084</v>
      </c>
      <c r="N115" s="505"/>
      <c r="O115" s="116"/>
      <c r="P115" s="116"/>
      <c r="Q115" s="116"/>
      <c r="AD115" s="506"/>
      <c r="AE115" s="506"/>
      <c r="AF115" s="506"/>
      <c r="AG115" s="506"/>
      <c r="AM115" s="5"/>
      <c r="AN115" s="5"/>
    </row>
    <row r="116" spans="1:40" ht="31.5" x14ac:dyDescent="0.25">
      <c r="A116" s="396">
        <v>4</v>
      </c>
      <c r="B116" s="419" t="str">
        <f t="shared" si="4"/>
        <v/>
      </c>
      <c r="C116" s="420" t="str">
        <f ca="1">TEXT(IFERROR(INDEX('Overview - Section A'!$A$37:$A$44,MATCH(G116,'Overview - Section A'!$U$37:$U$44,0)),""),"d-mmm-yy") &amp;" to " &amp; TEXT(IFERROR(INDEX('Overview - Section A'!$E$37:$E$44,MATCH(G116,'Overview - Section A'!$U$37:$U$44,0)),""),"d-mmm-yy")</f>
        <v>1-ene-24 to 31-dic-24</v>
      </c>
      <c r="D116" s="509"/>
      <c r="E116" s="509"/>
      <c r="F116" s="510" t="str">
        <f t="shared" si="5"/>
        <v/>
      </c>
      <c r="G116" s="511" t="s">
        <v>439</v>
      </c>
      <c r="H116" s="511"/>
      <c r="I116" s="512" t="b">
        <f t="shared" si="6"/>
        <v>1</v>
      </c>
      <c r="J116" s="512" t="b">
        <f t="shared" si="7"/>
        <v>0</v>
      </c>
      <c r="K116" s="512" t="str">
        <f t="shared" si="8"/>
        <v>a1N1R000008aBNfUAM</v>
      </c>
      <c r="L116" s="513" t="str">
        <f t="shared" ca="1" si="9"/>
        <v>41-ene-24 to 31-dic-24</v>
      </c>
      <c r="M116" s="514" t="s">
        <v>1085</v>
      </c>
      <c r="N116" s="505"/>
      <c r="O116" s="116"/>
      <c r="P116" s="116"/>
      <c r="Q116" s="116"/>
      <c r="AD116" s="506"/>
      <c r="AE116" s="506"/>
      <c r="AF116" s="506"/>
      <c r="AG116" s="506"/>
      <c r="AM116" s="5"/>
      <c r="AN116" s="5"/>
    </row>
    <row r="117" spans="1:40" ht="31.5" x14ac:dyDescent="0.25">
      <c r="A117" s="396">
        <v>4</v>
      </c>
      <c r="B117" s="419" t="str">
        <f t="shared" si="4"/>
        <v/>
      </c>
      <c r="C117" s="420" t="str">
        <f ca="1">TEXT(IFERROR(INDEX('Overview - Section A'!$A$37:$A$44,MATCH(G117,'Overview - Section A'!$U$37:$U$44,0)),""),"d-mmm-yy") &amp;" to " &amp; TEXT(IFERROR(INDEX('Overview - Section A'!$E$37:$E$44,MATCH(G117,'Overview - Section A'!$U$37:$U$44,0)),""),"d-mmm-yy")</f>
        <v>1-ene-25 to 31-dic-25</v>
      </c>
      <c r="D117" s="509"/>
      <c r="E117" s="509"/>
      <c r="F117" s="510" t="str">
        <f t="shared" si="5"/>
        <v/>
      </c>
      <c r="G117" s="511" t="s">
        <v>441</v>
      </c>
      <c r="H117" s="511"/>
      <c r="I117" s="512" t="b">
        <f t="shared" si="6"/>
        <v>1</v>
      </c>
      <c r="J117" s="512" t="b">
        <f t="shared" si="7"/>
        <v>0</v>
      </c>
      <c r="K117" s="512" t="str">
        <f t="shared" si="8"/>
        <v>a1N1R000008aBNfUAM</v>
      </c>
      <c r="L117" s="513" t="str">
        <f t="shared" ca="1" si="9"/>
        <v>41-ene-25 to 31-dic-25</v>
      </c>
      <c r="M117" s="514" t="s">
        <v>1086</v>
      </c>
      <c r="N117" s="505"/>
      <c r="O117" s="116"/>
      <c r="P117" s="116"/>
      <c r="Q117" s="116"/>
      <c r="AD117" s="506"/>
      <c r="AE117" s="506"/>
      <c r="AF117" s="506"/>
      <c r="AG117" s="506"/>
      <c r="AM117" s="5"/>
      <c r="AN117" s="5"/>
    </row>
    <row r="118" spans="1:40" ht="47.25" x14ac:dyDescent="0.25">
      <c r="A118" s="396">
        <v>5</v>
      </c>
      <c r="B118" s="419" t="str">
        <f t="shared" si="4"/>
        <v/>
      </c>
      <c r="C118" s="420" t="str">
        <f ca="1">TEXT(IFERROR(INDEX('Overview - Section A'!$A$37:$A$44,MATCH(G118,'Overview - Section A'!$U$37:$U$44,0)),""),"d-mmm-yy") &amp;" to " &amp; TEXT(IFERROR(INDEX('Overview - Section A'!$E$37:$E$44,MATCH(G118,'Overview - Section A'!$U$37:$U$44,0)),""),"d-mmm-yy")</f>
        <v>1-ene-20 to 31-dic-20</v>
      </c>
      <c r="D118" s="509"/>
      <c r="E118" s="509"/>
      <c r="F118" s="510" t="str">
        <f t="shared" si="5"/>
        <v/>
      </c>
      <c r="G118" s="511" t="s">
        <v>431</v>
      </c>
      <c r="H118" s="511"/>
      <c r="I118" s="512" t="b">
        <f t="shared" si="6"/>
        <v>1</v>
      </c>
      <c r="J118" s="512" t="b">
        <f t="shared" si="7"/>
        <v>0</v>
      </c>
      <c r="K118" s="512" t="str">
        <f t="shared" si="8"/>
        <v>a1N1R000008aBNgUAM</v>
      </c>
      <c r="L118" s="513" t="str">
        <f t="shared" ca="1" si="9"/>
        <v>51-ene-20 to 31-dic-20</v>
      </c>
      <c r="M118" s="514" t="s">
        <v>1087</v>
      </c>
      <c r="N118" s="505"/>
      <c r="O118" s="116"/>
      <c r="P118" s="116"/>
      <c r="Q118" s="116"/>
      <c r="AD118" s="506"/>
      <c r="AE118" s="506"/>
      <c r="AF118" s="506"/>
      <c r="AG118" s="506"/>
      <c r="AM118" s="5"/>
      <c r="AN118" s="5"/>
    </row>
    <row r="119" spans="1:40" ht="47.25" x14ac:dyDescent="0.25">
      <c r="A119" s="396">
        <v>5</v>
      </c>
      <c r="B119" s="419" t="str">
        <f t="shared" si="4"/>
        <v/>
      </c>
      <c r="C119" s="420" t="str">
        <f ca="1">TEXT(IFERROR(INDEX('Overview - Section A'!$A$37:$A$44,MATCH(G119,'Overview - Section A'!$U$37:$U$44,0)),""),"d-mmm-yy") &amp;" to " &amp; TEXT(IFERROR(INDEX('Overview - Section A'!$E$37:$E$44,MATCH(G119,'Overview - Section A'!$U$37:$U$44,0)),""),"d-mmm-yy")</f>
        <v>1-ene-21 to 31-dic-21</v>
      </c>
      <c r="D119" s="509"/>
      <c r="E119" s="509"/>
      <c r="F119" s="510" t="str">
        <f t="shared" si="5"/>
        <v/>
      </c>
      <c r="G119" s="511" t="s">
        <v>433</v>
      </c>
      <c r="H119" s="511"/>
      <c r="I119" s="512" t="b">
        <f t="shared" si="6"/>
        <v>1</v>
      </c>
      <c r="J119" s="512" t="b">
        <f t="shared" si="7"/>
        <v>0</v>
      </c>
      <c r="K119" s="512" t="str">
        <f t="shared" si="8"/>
        <v>a1N1R000008aBNgUAM</v>
      </c>
      <c r="L119" s="513" t="str">
        <f t="shared" ca="1" si="9"/>
        <v>51-ene-21 to 31-dic-21</v>
      </c>
      <c r="M119" s="514" t="s">
        <v>1088</v>
      </c>
      <c r="N119" s="505"/>
      <c r="O119" s="116"/>
      <c r="P119" s="116"/>
      <c r="Q119" s="116"/>
      <c r="AD119" s="506"/>
      <c r="AE119" s="506"/>
      <c r="AF119" s="506"/>
      <c r="AG119" s="506"/>
      <c r="AM119" s="5"/>
      <c r="AN119" s="5"/>
    </row>
    <row r="120" spans="1:40" ht="47.25" x14ac:dyDescent="0.25">
      <c r="A120" s="396">
        <v>5</v>
      </c>
      <c r="B120" s="419" t="str">
        <f t="shared" si="4"/>
        <v/>
      </c>
      <c r="C120" s="420" t="str">
        <f ca="1">TEXT(IFERROR(INDEX('Overview - Section A'!$A$37:$A$44,MATCH(G120,'Overview - Section A'!$U$37:$U$44,0)),""),"d-mmm-yy") &amp;" to " &amp; TEXT(IFERROR(INDEX('Overview - Section A'!$E$37:$E$44,MATCH(G120,'Overview - Section A'!$U$37:$U$44,0)),""),"d-mmm-yy")</f>
        <v>1-ene-22 to 31-dic-22</v>
      </c>
      <c r="D120" s="509"/>
      <c r="E120" s="509"/>
      <c r="F120" s="510" t="str">
        <f t="shared" si="5"/>
        <v/>
      </c>
      <c r="G120" s="511" t="s">
        <v>435</v>
      </c>
      <c r="H120" s="511"/>
      <c r="I120" s="512" t="b">
        <f t="shared" si="6"/>
        <v>1</v>
      </c>
      <c r="J120" s="512" t="b">
        <f t="shared" si="7"/>
        <v>0</v>
      </c>
      <c r="K120" s="512" t="str">
        <f t="shared" si="8"/>
        <v>a1N1R000008aBNgUAM</v>
      </c>
      <c r="L120" s="513" t="str">
        <f t="shared" ca="1" si="9"/>
        <v>51-ene-22 to 31-dic-22</v>
      </c>
      <c r="M120" s="514" t="s">
        <v>1089</v>
      </c>
      <c r="N120" s="505"/>
      <c r="O120" s="116"/>
      <c r="P120" s="116"/>
      <c r="Q120" s="116"/>
      <c r="AD120" s="506"/>
      <c r="AE120" s="506"/>
      <c r="AF120" s="506"/>
      <c r="AG120" s="506"/>
      <c r="AM120" s="5"/>
      <c r="AN120" s="5"/>
    </row>
    <row r="121" spans="1:40" ht="47.25" x14ac:dyDescent="0.25">
      <c r="A121" s="396">
        <v>5</v>
      </c>
      <c r="B121" s="419" t="str">
        <f t="shared" si="4"/>
        <v/>
      </c>
      <c r="C121" s="420" t="str">
        <f ca="1">TEXT(IFERROR(INDEX('Overview - Section A'!$A$37:$A$44,MATCH(G121,'Overview - Section A'!$U$37:$U$44,0)),""),"d-mmm-yy") &amp;" to " &amp; TEXT(IFERROR(INDEX('Overview - Section A'!$E$37:$E$44,MATCH(G121,'Overview - Section A'!$U$37:$U$44,0)),""),"d-mmm-yy")</f>
        <v>1-ene-23 to 31-dic-23</v>
      </c>
      <c r="D121" s="509"/>
      <c r="E121" s="509"/>
      <c r="F121" s="510" t="str">
        <f t="shared" si="5"/>
        <v/>
      </c>
      <c r="G121" s="511" t="s">
        <v>437</v>
      </c>
      <c r="H121" s="511"/>
      <c r="I121" s="512" t="b">
        <f t="shared" si="6"/>
        <v>1</v>
      </c>
      <c r="J121" s="512" t="b">
        <f t="shared" si="7"/>
        <v>0</v>
      </c>
      <c r="K121" s="512" t="str">
        <f t="shared" si="8"/>
        <v>a1N1R000008aBNgUAM</v>
      </c>
      <c r="L121" s="513" t="str">
        <f t="shared" ca="1" si="9"/>
        <v>51-ene-23 to 31-dic-23</v>
      </c>
      <c r="M121" s="514" t="s">
        <v>1090</v>
      </c>
      <c r="N121" s="505"/>
      <c r="O121" s="116"/>
      <c r="P121" s="116"/>
      <c r="Q121" s="116"/>
      <c r="AD121" s="506"/>
      <c r="AE121" s="506"/>
      <c r="AF121" s="506"/>
      <c r="AG121" s="506"/>
      <c r="AM121" s="5"/>
      <c r="AN121" s="5"/>
    </row>
    <row r="122" spans="1:40" ht="47.25" x14ac:dyDescent="0.25">
      <c r="A122" s="396">
        <v>5</v>
      </c>
      <c r="B122" s="419" t="str">
        <f t="shared" si="4"/>
        <v/>
      </c>
      <c r="C122" s="420" t="str">
        <f ca="1">TEXT(IFERROR(INDEX('Overview - Section A'!$A$37:$A$44,MATCH(G122,'Overview - Section A'!$U$37:$U$44,0)),""),"d-mmm-yy") &amp;" to " &amp; TEXT(IFERROR(INDEX('Overview - Section A'!$E$37:$E$44,MATCH(G122,'Overview - Section A'!$U$37:$U$44,0)),""),"d-mmm-yy")</f>
        <v>1-ene-24 to 31-dic-24</v>
      </c>
      <c r="D122" s="509"/>
      <c r="E122" s="509"/>
      <c r="F122" s="510" t="str">
        <f t="shared" si="5"/>
        <v/>
      </c>
      <c r="G122" s="511" t="s">
        <v>439</v>
      </c>
      <c r="H122" s="511"/>
      <c r="I122" s="512" t="b">
        <f t="shared" si="6"/>
        <v>1</v>
      </c>
      <c r="J122" s="512" t="b">
        <f t="shared" si="7"/>
        <v>0</v>
      </c>
      <c r="K122" s="512" t="str">
        <f t="shared" si="8"/>
        <v>a1N1R000008aBNgUAM</v>
      </c>
      <c r="L122" s="513" t="str">
        <f t="shared" ca="1" si="9"/>
        <v>51-ene-24 to 31-dic-24</v>
      </c>
      <c r="M122" s="514" t="s">
        <v>1091</v>
      </c>
      <c r="N122" s="505"/>
      <c r="O122" s="116"/>
      <c r="P122" s="116"/>
      <c r="Q122" s="116"/>
      <c r="AD122" s="506"/>
      <c r="AE122" s="506"/>
      <c r="AF122" s="506"/>
      <c r="AG122" s="506"/>
      <c r="AM122" s="5"/>
      <c r="AN122" s="5"/>
    </row>
    <row r="123" spans="1:40" ht="47.25" x14ac:dyDescent="0.25">
      <c r="A123" s="396">
        <v>5</v>
      </c>
      <c r="B123" s="419" t="str">
        <f t="shared" si="4"/>
        <v/>
      </c>
      <c r="C123" s="420" t="str">
        <f ca="1">TEXT(IFERROR(INDEX('Overview - Section A'!$A$37:$A$44,MATCH(G123,'Overview - Section A'!$U$37:$U$44,0)),""),"d-mmm-yy") &amp;" to " &amp; TEXT(IFERROR(INDEX('Overview - Section A'!$E$37:$E$44,MATCH(G123,'Overview - Section A'!$U$37:$U$44,0)),""),"d-mmm-yy")</f>
        <v>1-ene-25 to 31-dic-25</v>
      </c>
      <c r="D123" s="509"/>
      <c r="E123" s="509"/>
      <c r="F123" s="510" t="str">
        <f t="shared" si="5"/>
        <v/>
      </c>
      <c r="G123" s="511" t="s">
        <v>441</v>
      </c>
      <c r="H123" s="511"/>
      <c r="I123" s="512" t="b">
        <f t="shared" si="6"/>
        <v>1</v>
      </c>
      <c r="J123" s="512" t="b">
        <f t="shared" si="7"/>
        <v>0</v>
      </c>
      <c r="K123" s="512" t="str">
        <f t="shared" si="8"/>
        <v>a1N1R000008aBNgUAM</v>
      </c>
      <c r="L123" s="513" t="str">
        <f t="shared" ca="1" si="9"/>
        <v>51-ene-25 to 31-dic-25</v>
      </c>
      <c r="M123" s="514" t="s">
        <v>1092</v>
      </c>
      <c r="N123" s="505"/>
      <c r="O123" s="116"/>
      <c r="P123" s="116"/>
      <c r="Q123" s="116"/>
      <c r="AD123" s="506"/>
      <c r="AE123" s="506"/>
      <c r="AF123" s="506"/>
      <c r="AG123" s="506"/>
      <c r="AM123" s="5"/>
      <c r="AN123" s="5"/>
    </row>
    <row r="124" spans="1:40" ht="47.25" x14ac:dyDescent="0.25">
      <c r="A124" s="396">
        <v>6</v>
      </c>
      <c r="B124" s="419" t="str">
        <f t="shared" si="4"/>
        <v/>
      </c>
      <c r="C124" s="420" t="str">
        <f ca="1">TEXT(IFERROR(INDEX('Overview - Section A'!$A$37:$A$44,MATCH(G124,'Overview - Section A'!$U$37:$U$44,0)),""),"d-mmm-yy") &amp;" to " &amp; TEXT(IFERROR(INDEX('Overview - Section A'!$E$37:$E$44,MATCH(G124,'Overview - Section A'!$U$37:$U$44,0)),""),"d-mmm-yy")</f>
        <v>1-ene-20 to 31-dic-20</v>
      </c>
      <c r="D124" s="509"/>
      <c r="E124" s="509"/>
      <c r="F124" s="510" t="str">
        <f t="shared" si="5"/>
        <v/>
      </c>
      <c r="G124" s="511" t="s">
        <v>431</v>
      </c>
      <c r="H124" s="511"/>
      <c r="I124" s="512" t="b">
        <f t="shared" si="6"/>
        <v>1</v>
      </c>
      <c r="J124" s="512" t="b">
        <f t="shared" si="7"/>
        <v>0</v>
      </c>
      <c r="K124" s="512" t="str">
        <f t="shared" si="8"/>
        <v>a1N1R000008aBNhUAM</v>
      </c>
      <c r="L124" s="513" t="str">
        <f t="shared" ca="1" si="9"/>
        <v>61-ene-20 to 31-dic-20</v>
      </c>
      <c r="M124" s="514" t="s">
        <v>1093</v>
      </c>
      <c r="N124" s="505"/>
      <c r="O124" s="116"/>
      <c r="P124" s="116"/>
      <c r="Q124" s="116"/>
      <c r="AD124" s="506"/>
      <c r="AE124" s="506"/>
      <c r="AF124" s="506"/>
      <c r="AG124" s="506"/>
      <c r="AM124" s="5"/>
      <c r="AN124" s="5"/>
    </row>
    <row r="125" spans="1:40" ht="47.25" x14ac:dyDescent="0.25">
      <c r="A125" s="396">
        <v>6</v>
      </c>
      <c r="B125" s="419" t="str">
        <f t="shared" si="4"/>
        <v/>
      </c>
      <c r="C125" s="420" t="str">
        <f ca="1">TEXT(IFERROR(INDEX('Overview - Section A'!$A$37:$A$44,MATCH(G125,'Overview - Section A'!$U$37:$U$44,0)),""),"d-mmm-yy") &amp;" to " &amp; TEXT(IFERROR(INDEX('Overview - Section A'!$E$37:$E$44,MATCH(G125,'Overview - Section A'!$U$37:$U$44,0)),""),"d-mmm-yy")</f>
        <v>1-ene-21 to 31-dic-21</v>
      </c>
      <c r="D125" s="509"/>
      <c r="E125" s="509"/>
      <c r="F125" s="510" t="str">
        <f t="shared" si="5"/>
        <v/>
      </c>
      <c r="G125" s="511" t="s">
        <v>433</v>
      </c>
      <c r="H125" s="511"/>
      <c r="I125" s="512" t="b">
        <f t="shared" si="6"/>
        <v>1</v>
      </c>
      <c r="J125" s="512" t="b">
        <f t="shared" si="7"/>
        <v>0</v>
      </c>
      <c r="K125" s="512" t="str">
        <f t="shared" si="8"/>
        <v>a1N1R000008aBNhUAM</v>
      </c>
      <c r="L125" s="513" t="str">
        <f t="shared" ca="1" si="9"/>
        <v>61-ene-21 to 31-dic-21</v>
      </c>
      <c r="M125" s="514" t="s">
        <v>1094</v>
      </c>
      <c r="N125" s="505"/>
      <c r="O125" s="116"/>
      <c r="P125" s="116"/>
      <c r="Q125" s="116"/>
      <c r="AD125" s="506"/>
      <c r="AE125" s="506"/>
      <c r="AF125" s="506"/>
      <c r="AG125" s="506"/>
      <c r="AM125" s="5"/>
      <c r="AN125" s="5"/>
    </row>
    <row r="126" spans="1:40" ht="47.25" x14ac:dyDescent="0.25">
      <c r="A126" s="396">
        <v>6</v>
      </c>
      <c r="B126" s="419" t="str">
        <f t="shared" si="4"/>
        <v/>
      </c>
      <c r="C126" s="420" t="str">
        <f ca="1">TEXT(IFERROR(INDEX('Overview - Section A'!$A$37:$A$44,MATCH(G126,'Overview - Section A'!$U$37:$U$44,0)),""),"d-mmm-yy") &amp;" to " &amp; TEXT(IFERROR(INDEX('Overview - Section A'!$E$37:$E$44,MATCH(G126,'Overview - Section A'!$U$37:$U$44,0)),""),"d-mmm-yy")</f>
        <v>1-ene-22 to 31-dic-22</v>
      </c>
      <c r="D126" s="509"/>
      <c r="E126" s="509"/>
      <c r="F126" s="510" t="str">
        <f t="shared" si="5"/>
        <v/>
      </c>
      <c r="G126" s="511" t="s">
        <v>435</v>
      </c>
      <c r="H126" s="511"/>
      <c r="I126" s="512" t="b">
        <f t="shared" si="6"/>
        <v>1</v>
      </c>
      <c r="J126" s="512" t="b">
        <f t="shared" si="7"/>
        <v>0</v>
      </c>
      <c r="K126" s="512" t="str">
        <f t="shared" si="8"/>
        <v>a1N1R000008aBNhUAM</v>
      </c>
      <c r="L126" s="513" t="str">
        <f t="shared" ca="1" si="9"/>
        <v>61-ene-22 to 31-dic-22</v>
      </c>
      <c r="M126" s="514" t="s">
        <v>1095</v>
      </c>
      <c r="N126" s="505"/>
      <c r="O126" s="116"/>
      <c r="P126" s="116"/>
      <c r="Q126" s="116"/>
      <c r="AD126" s="506"/>
      <c r="AE126" s="506"/>
      <c r="AF126" s="506"/>
      <c r="AG126" s="506"/>
      <c r="AM126" s="5"/>
      <c r="AN126" s="5"/>
    </row>
    <row r="127" spans="1:40" ht="47.25" x14ac:dyDescent="0.25">
      <c r="A127" s="396">
        <v>6</v>
      </c>
      <c r="B127" s="419" t="str">
        <f t="shared" si="4"/>
        <v/>
      </c>
      <c r="C127" s="420" t="str">
        <f ca="1">TEXT(IFERROR(INDEX('Overview - Section A'!$A$37:$A$44,MATCH(G127,'Overview - Section A'!$U$37:$U$44,0)),""),"d-mmm-yy") &amp;" to " &amp; TEXT(IFERROR(INDEX('Overview - Section A'!$E$37:$E$44,MATCH(G127,'Overview - Section A'!$U$37:$U$44,0)),""),"d-mmm-yy")</f>
        <v>1-ene-23 to 31-dic-23</v>
      </c>
      <c r="D127" s="509"/>
      <c r="E127" s="509"/>
      <c r="F127" s="510" t="str">
        <f t="shared" si="5"/>
        <v/>
      </c>
      <c r="G127" s="511" t="s">
        <v>437</v>
      </c>
      <c r="H127" s="511"/>
      <c r="I127" s="512" t="b">
        <f t="shared" si="6"/>
        <v>1</v>
      </c>
      <c r="J127" s="512" t="b">
        <f t="shared" si="7"/>
        <v>0</v>
      </c>
      <c r="K127" s="512" t="str">
        <f t="shared" si="8"/>
        <v>a1N1R000008aBNhUAM</v>
      </c>
      <c r="L127" s="513" t="str">
        <f t="shared" ca="1" si="9"/>
        <v>61-ene-23 to 31-dic-23</v>
      </c>
      <c r="M127" s="514" t="s">
        <v>1096</v>
      </c>
      <c r="N127" s="505"/>
      <c r="O127" s="116"/>
      <c r="P127" s="116"/>
      <c r="Q127" s="116"/>
      <c r="AD127" s="506"/>
      <c r="AE127" s="506"/>
      <c r="AF127" s="506"/>
      <c r="AG127" s="506"/>
      <c r="AM127" s="5"/>
      <c r="AN127" s="5"/>
    </row>
    <row r="128" spans="1:40" ht="47.25" x14ac:dyDescent="0.25">
      <c r="A128" s="396">
        <v>6</v>
      </c>
      <c r="B128" s="419" t="str">
        <f t="shared" si="4"/>
        <v/>
      </c>
      <c r="C128" s="420" t="str">
        <f ca="1">TEXT(IFERROR(INDEX('Overview - Section A'!$A$37:$A$44,MATCH(G128,'Overview - Section A'!$U$37:$U$44,0)),""),"d-mmm-yy") &amp;" to " &amp; TEXT(IFERROR(INDEX('Overview - Section A'!$E$37:$E$44,MATCH(G128,'Overview - Section A'!$U$37:$U$44,0)),""),"d-mmm-yy")</f>
        <v>1-ene-24 to 31-dic-24</v>
      </c>
      <c r="D128" s="509"/>
      <c r="E128" s="509"/>
      <c r="F128" s="510" t="str">
        <f t="shared" si="5"/>
        <v/>
      </c>
      <c r="G128" s="511" t="s">
        <v>439</v>
      </c>
      <c r="H128" s="511"/>
      <c r="I128" s="512" t="b">
        <f t="shared" si="6"/>
        <v>1</v>
      </c>
      <c r="J128" s="512" t="b">
        <f t="shared" si="7"/>
        <v>0</v>
      </c>
      <c r="K128" s="512" t="str">
        <f t="shared" si="8"/>
        <v>a1N1R000008aBNhUAM</v>
      </c>
      <c r="L128" s="513" t="str">
        <f t="shared" ca="1" si="9"/>
        <v>61-ene-24 to 31-dic-24</v>
      </c>
      <c r="M128" s="514" t="s">
        <v>1097</v>
      </c>
      <c r="N128" s="505"/>
      <c r="O128" s="116"/>
      <c r="P128" s="116"/>
      <c r="Q128" s="116"/>
      <c r="AD128" s="506"/>
      <c r="AE128" s="506"/>
      <c r="AF128" s="506"/>
      <c r="AG128" s="506"/>
      <c r="AM128" s="5"/>
      <c r="AN128" s="5"/>
    </row>
    <row r="129" spans="1:40" ht="47.25" x14ac:dyDescent="0.25">
      <c r="A129" s="396">
        <v>6</v>
      </c>
      <c r="B129" s="419" t="str">
        <f t="shared" si="4"/>
        <v/>
      </c>
      <c r="C129" s="420" t="str">
        <f ca="1">TEXT(IFERROR(INDEX('Overview - Section A'!$A$37:$A$44,MATCH(G129,'Overview - Section A'!$U$37:$U$44,0)),""),"d-mmm-yy") &amp;" to " &amp; TEXT(IFERROR(INDEX('Overview - Section A'!$E$37:$E$44,MATCH(G129,'Overview - Section A'!$U$37:$U$44,0)),""),"d-mmm-yy")</f>
        <v>1-ene-25 to 31-dic-25</v>
      </c>
      <c r="D129" s="509"/>
      <c r="E129" s="509"/>
      <c r="F129" s="510" t="str">
        <f t="shared" si="5"/>
        <v/>
      </c>
      <c r="G129" s="511" t="s">
        <v>441</v>
      </c>
      <c r="H129" s="511"/>
      <c r="I129" s="512" t="b">
        <f t="shared" si="6"/>
        <v>1</v>
      </c>
      <c r="J129" s="512" t="b">
        <f t="shared" si="7"/>
        <v>0</v>
      </c>
      <c r="K129" s="512" t="str">
        <f t="shared" si="8"/>
        <v>a1N1R000008aBNhUAM</v>
      </c>
      <c r="L129" s="513" t="str">
        <f t="shared" ca="1" si="9"/>
        <v>61-ene-25 to 31-dic-25</v>
      </c>
      <c r="M129" s="514" t="s">
        <v>1098</v>
      </c>
      <c r="N129" s="505"/>
      <c r="O129" s="116"/>
      <c r="P129" s="116"/>
      <c r="Q129" s="116"/>
      <c r="AD129" s="506"/>
      <c r="AE129" s="506"/>
      <c r="AF129" s="506"/>
      <c r="AG129" s="506"/>
      <c r="AM129" s="5"/>
      <c r="AN129" s="5"/>
    </row>
    <row r="130" spans="1:40" ht="31.5" x14ac:dyDescent="0.25">
      <c r="A130" s="396">
        <v>7</v>
      </c>
      <c r="B130" s="419" t="str">
        <f t="shared" si="4"/>
        <v/>
      </c>
      <c r="C130" s="420" t="str">
        <f ca="1">TEXT(IFERROR(INDEX('Overview - Section A'!$A$37:$A$44,MATCH(G130,'Overview - Section A'!$U$37:$U$44,0)),""),"d-mmm-yy") &amp;" to " &amp; TEXT(IFERROR(INDEX('Overview - Section A'!$E$37:$E$44,MATCH(G130,'Overview - Section A'!$U$37:$U$44,0)),""),"d-mmm-yy")</f>
        <v>1-ene-20 to 31-dic-20</v>
      </c>
      <c r="D130" s="509"/>
      <c r="E130" s="509"/>
      <c r="F130" s="510" t="str">
        <f t="shared" si="5"/>
        <v/>
      </c>
      <c r="G130" s="511" t="s">
        <v>431</v>
      </c>
      <c r="H130" s="511"/>
      <c r="I130" s="512" t="b">
        <f t="shared" si="6"/>
        <v>1</v>
      </c>
      <c r="J130" s="512" t="b">
        <f t="shared" si="7"/>
        <v>0</v>
      </c>
      <c r="K130" s="512" t="str">
        <f t="shared" si="8"/>
        <v>a1N1R000008aBNiUAM</v>
      </c>
      <c r="L130" s="513" t="str">
        <f t="shared" ca="1" si="9"/>
        <v>71-ene-20 to 31-dic-20</v>
      </c>
      <c r="M130" s="514" t="s">
        <v>1099</v>
      </c>
      <c r="N130" s="505"/>
      <c r="O130" s="116"/>
      <c r="P130" s="116"/>
      <c r="Q130" s="116"/>
      <c r="AD130" s="506"/>
      <c r="AE130" s="506"/>
      <c r="AF130" s="506"/>
      <c r="AG130" s="506"/>
      <c r="AM130" s="5"/>
      <c r="AN130" s="5"/>
    </row>
    <row r="131" spans="1:40" ht="31.5" x14ac:dyDescent="0.25">
      <c r="A131" s="396">
        <v>7</v>
      </c>
      <c r="B131" s="419" t="str">
        <f t="shared" si="4"/>
        <v/>
      </c>
      <c r="C131" s="420" t="str">
        <f ca="1">TEXT(IFERROR(INDEX('Overview - Section A'!$A$37:$A$44,MATCH(G131,'Overview - Section A'!$U$37:$U$44,0)),""),"d-mmm-yy") &amp;" to " &amp; TEXT(IFERROR(INDEX('Overview - Section A'!$E$37:$E$44,MATCH(G131,'Overview - Section A'!$U$37:$U$44,0)),""),"d-mmm-yy")</f>
        <v>1-ene-21 to 31-dic-21</v>
      </c>
      <c r="D131" s="509"/>
      <c r="E131" s="509"/>
      <c r="F131" s="510" t="str">
        <f t="shared" si="5"/>
        <v/>
      </c>
      <c r="G131" s="511" t="s">
        <v>433</v>
      </c>
      <c r="H131" s="511"/>
      <c r="I131" s="512" t="b">
        <f t="shared" si="6"/>
        <v>1</v>
      </c>
      <c r="J131" s="512" t="b">
        <f t="shared" si="7"/>
        <v>0</v>
      </c>
      <c r="K131" s="512" t="str">
        <f t="shared" si="8"/>
        <v>a1N1R000008aBNiUAM</v>
      </c>
      <c r="L131" s="513" t="str">
        <f t="shared" ca="1" si="9"/>
        <v>71-ene-21 to 31-dic-21</v>
      </c>
      <c r="M131" s="514" t="s">
        <v>1100</v>
      </c>
      <c r="N131" s="505"/>
      <c r="O131" s="116"/>
      <c r="P131" s="116"/>
      <c r="Q131" s="116"/>
      <c r="AD131" s="506"/>
      <c r="AE131" s="506"/>
      <c r="AF131" s="506"/>
      <c r="AG131" s="506"/>
      <c r="AM131" s="5"/>
      <c r="AN131" s="5"/>
    </row>
    <row r="132" spans="1:40" ht="31.5" x14ac:dyDescent="0.25">
      <c r="A132" s="396">
        <v>7</v>
      </c>
      <c r="B132" s="419" t="str">
        <f t="shared" si="4"/>
        <v/>
      </c>
      <c r="C132" s="420" t="str">
        <f ca="1">TEXT(IFERROR(INDEX('Overview - Section A'!$A$37:$A$44,MATCH(G132,'Overview - Section A'!$U$37:$U$44,0)),""),"d-mmm-yy") &amp;" to " &amp; TEXT(IFERROR(INDEX('Overview - Section A'!$E$37:$E$44,MATCH(G132,'Overview - Section A'!$U$37:$U$44,0)),""),"d-mmm-yy")</f>
        <v>1-ene-22 to 31-dic-22</v>
      </c>
      <c r="D132" s="509"/>
      <c r="E132" s="509"/>
      <c r="F132" s="510" t="str">
        <f t="shared" si="5"/>
        <v/>
      </c>
      <c r="G132" s="511" t="s">
        <v>435</v>
      </c>
      <c r="H132" s="511"/>
      <c r="I132" s="512" t="b">
        <f t="shared" si="6"/>
        <v>1</v>
      </c>
      <c r="J132" s="512" t="b">
        <f t="shared" si="7"/>
        <v>0</v>
      </c>
      <c r="K132" s="512" t="str">
        <f t="shared" si="8"/>
        <v>a1N1R000008aBNiUAM</v>
      </c>
      <c r="L132" s="513" t="str">
        <f t="shared" ca="1" si="9"/>
        <v>71-ene-22 to 31-dic-22</v>
      </c>
      <c r="M132" s="514" t="s">
        <v>1101</v>
      </c>
      <c r="N132" s="505"/>
      <c r="O132" s="116"/>
      <c r="P132" s="116"/>
      <c r="Q132" s="116"/>
      <c r="AD132" s="506"/>
      <c r="AE132" s="506"/>
      <c r="AF132" s="506"/>
      <c r="AG132" s="506"/>
      <c r="AM132" s="5"/>
      <c r="AN132" s="5"/>
    </row>
    <row r="133" spans="1:40" ht="31.5" x14ac:dyDescent="0.25">
      <c r="A133" s="396">
        <v>7</v>
      </c>
      <c r="B133" s="419" t="str">
        <f t="shared" si="4"/>
        <v/>
      </c>
      <c r="C133" s="420" t="str">
        <f ca="1">TEXT(IFERROR(INDEX('Overview - Section A'!$A$37:$A$44,MATCH(G133,'Overview - Section A'!$U$37:$U$44,0)),""),"d-mmm-yy") &amp;" to " &amp; TEXT(IFERROR(INDEX('Overview - Section A'!$E$37:$E$44,MATCH(G133,'Overview - Section A'!$U$37:$U$44,0)),""),"d-mmm-yy")</f>
        <v>1-ene-23 to 31-dic-23</v>
      </c>
      <c r="D133" s="509"/>
      <c r="E133" s="509"/>
      <c r="F133" s="510" t="str">
        <f t="shared" si="5"/>
        <v/>
      </c>
      <c r="G133" s="511" t="s">
        <v>437</v>
      </c>
      <c r="H133" s="511"/>
      <c r="I133" s="512" t="b">
        <f t="shared" si="6"/>
        <v>1</v>
      </c>
      <c r="J133" s="512" t="b">
        <f t="shared" si="7"/>
        <v>0</v>
      </c>
      <c r="K133" s="512" t="str">
        <f t="shared" si="8"/>
        <v>a1N1R000008aBNiUAM</v>
      </c>
      <c r="L133" s="513" t="str">
        <f t="shared" ca="1" si="9"/>
        <v>71-ene-23 to 31-dic-23</v>
      </c>
      <c r="M133" s="514" t="s">
        <v>1102</v>
      </c>
      <c r="N133" s="505"/>
      <c r="O133" s="116"/>
      <c r="P133" s="116"/>
      <c r="Q133" s="116"/>
      <c r="AD133" s="506"/>
      <c r="AE133" s="506"/>
      <c r="AF133" s="506"/>
      <c r="AG133" s="506"/>
      <c r="AM133" s="5"/>
      <c r="AN133" s="5"/>
    </row>
    <row r="134" spans="1:40" ht="31.5" x14ac:dyDescent="0.25">
      <c r="A134" s="396">
        <v>7</v>
      </c>
      <c r="B134" s="419" t="str">
        <f t="shared" si="4"/>
        <v/>
      </c>
      <c r="C134" s="420" t="str">
        <f ca="1">TEXT(IFERROR(INDEX('Overview - Section A'!$A$37:$A$44,MATCH(G134,'Overview - Section A'!$U$37:$U$44,0)),""),"d-mmm-yy") &amp;" to " &amp; TEXT(IFERROR(INDEX('Overview - Section A'!$E$37:$E$44,MATCH(G134,'Overview - Section A'!$U$37:$U$44,0)),""),"d-mmm-yy")</f>
        <v>1-ene-24 to 31-dic-24</v>
      </c>
      <c r="D134" s="509"/>
      <c r="E134" s="509"/>
      <c r="F134" s="510" t="str">
        <f t="shared" si="5"/>
        <v/>
      </c>
      <c r="G134" s="511" t="s">
        <v>439</v>
      </c>
      <c r="H134" s="511"/>
      <c r="I134" s="512" t="b">
        <f t="shared" si="6"/>
        <v>1</v>
      </c>
      <c r="J134" s="512" t="b">
        <f t="shared" si="7"/>
        <v>0</v>
      </c>
      <c r="K134" s="512" t="str">
        <f t="shared" si="8"/>
        <v>a1N1R000008aBNiUAM</v>
      </c>
      <c r="L134" s="513" t="str">
        <f t="shared" ca="1" si="9"/>
        <v>71-ene-24 to 31-dic-24</v>
      </c>
      <c r="M134" s="514" t="s">
        <v>1103</v>
      </c>
      <c r="N134" s="505"/>
      <c r="O134" s="116"/>
      <c r="P134" s="116"/>
      <c r="Q134" s="116"/>
      <c r="AD134" s="506"/>
      <c r="AE134" s="506"/>
      <c r="AF134" s="506"/>
      <c r="AG134" s="506"/>
      <c r="AM134" s="5"/>
      <c r="AN134" s="5"/>
    </row>
    <row r="135" spans="1:40" ht="31.5" x14ac:dyDescent="0.25">
      <c r="A135" s="396">
        <v>7</v>
      </c>
      <c r="B135" s="419" t="str">
        <f t="shared" si="4"/>
        <v/>
      </c>
      <c r="C135" s="420" t="str">
        <f ca="1">TEXT(IFERROR(INDEX('Overview - Section A'!$A$37:$A$44,MATCH(G135,'Overview - Section A'!$U$37:$U$44,0)),""),"d-mmm-yy") &amp;" to " &amp; TEXT(IFERROR(INDEX('Overview - Section A'!$E$37:$E$44,MATCH(G135,'Overview - Section A'!$U$37:$U$44,0)),""),"d-mmm-yy")</f>
        <v>1-ene-25 to 31-dic-25</v>
      </c>
      <c r="D135" s="509"/>
      <c r="E135" s="509"/>
      <c r="F135" s="510" t="str">
        <f t="shared" si="5"/>
        <v/>
      </c>
      <c r="G135" s="511" t="s">
        <v>441</v>
      </c>
      <c r="H135" s="511"/>
      <c r="I135" s="512" t="b">
        <f t="shared" si="6"/>
        <v>1</v>
      </c>
      <c r="J135" s="512" t="b">
        <f t="shared" si="7"/>
        <v>0</v>
      </c>
      <c r="K135" s="512" t="str">
        <f t="shared" si="8"/>
        <v>a1N1R000008aBNiUAM</v>
      </c>
      <c r="L135" s="513" t="str">
        <f t="shared" ca="1" si="9"/>
        <v>71-ene-25 to 31-dic-25</v>
      </c>
      <c r="M135" s="514" t="s">
        <v>1104</v>
      </c>
      <c r="N135" s="505"/>
      <c r="O135" s="116"/>
      <c r="P135" s="116"/>
      <c r="Q135" s="116"/>
      <c r="AD135" s="506"/>
      <c r="AE135" s="506"/>
      <c r="AF135" s="506"/>
      <c r="AG135" s="506"/>
      <c r="AM135" s="5"/>
      <c r="AN135" s="5"/>
    </row>
    <row r="136" spans="1:40" ht="31.5" x14ac:dyDescent="0.25">
      <c r="A136" s="396">
        <v>8</v>
      </c>
      <c r="B136" s="419" t="str">
        <f t="shared" si="4"/>
        <v/>
      </c>
      <c r="C136" s="420" t="str">
        <f ca="1">TEXT(IFERROR(INDEX('Overview - Section A'!$A$37:$A$44,MATCH(G136,'Overview - Section A'!$U$37:$U$44,0)),""),"d-mmm-yy") &amp;" to " &amp; TEXT(IFERROR(INDEX('Overview - Section A'!$E$37:$E$44,MATCH(G136,'Overview - Section A'!$U$37:$U$44,0)),""),"d-mmm-yy")</f>
        <v>1-ene-20 to 31-dic-20</v>
      </c>
      <c r="D136" s="509"/>
      <c r="E136" s="509"/>
      <c r="F136" s="510" t="str">
        <f t="shared" si="5"/>
        <v/>
      </c>
      <c r="G136" s="511" t="s">
        <v>431</v>
      </c>
      <c r="H136" s="511"/>
      <c r="I136" s="512" t="b">
        <f t="shared" si="6"/>
        <v>1</v>
      </c>
      <c r="J136" s="512" t="b">
        <f t="shared" si="7"/>
        <v>0</v>
      </c>
      <c r="K136" s="512" t="str">
        <f t="shared" si="8"/>
        <v>a1N1R000008aBNjUAM</v>
      </c>
      <c r="L136" s="513" t="str">
        <f t="shared" ca="1" si="9"/>
        <v>81-ene-20 to 31-dic-20</v>
      </c>
      <c r="M136" s="514" t="s">
        <v>1105</v>
      </c>
      <c r="N136" s="505"/>
      <c r="O136" s="116"/>
      <c r="P136" s="116"/>
      <c r="Q136" s="116"/>
      <c r="AD136" s="506"/>
      <c r="AE136" s="506"/>
      <c r="AF136" s="506"/>
      <c r="AG136" s="506"/>
      <c r="AM136" s="5"/>
      <c r="AN136" s="5"/>
    </row>
    <row r="137" spans="1:40" ht="31.5" x14ac:dyDescent="0.25">
      <c r="A137" s="396">
        <v>8</v>
      </c>
      <c r="B137" s="419" t="str">
        <f t="shared" si="4"/>
        <v/>
      </c>
      <c r="C137" s="420" t="str">
        <f ca="1">TEXT(IFERROR(INDEX('Overview - Section A'!$A$37:$A$44,MATCH(G137,'Overview - Section A'!$U$37:$U$44,0)),""),"d-mmm-yy") &amp;" to " &amp; TEXT(IFERROR(INDEX('Overview - Section A'!$E$37:$E$44,MATCH(G137,'Overview - Section A'!$U$37:$U$44,0)),""),"d-mmm-yy")</f>
        <v>1-ene-21 to 31-dic-21</v>
      </c>
      <c r="D137" s="509"/>
      <c r="E137" s="509"/>
      <c r="F137" s="510" t="str">
        <f t="shared" si="5"/>
        <v/>
      </c>
      <c r="G137" s="511" t="s">
        <v>433</v>
      </c>
      <c r="H137" s="511"/>
      <c r="I137" s="512" t="b">
        <f t="shared" si="6"/>
        <v>1</v>
      </c>
      <c r="J137" s="512" t="b">
        <f t="shared" si="7"/>
        <v>0</v>
      </c>
      <c r="K137" s="512" t="str">
        <f t="shared" si="8"/>
        <v>a1N1R000008aBNjUAM</v>
      </c>
      <c r="L137" s="513" t="str">
        <f t="shared" ca="1" si="9"/>
        <v>81-ene-21 to 31-dic-21</v>
      </c>
      <c r="M137" s="514" t="s">
        <v>1106</v>
      </c>
      <c r="N137" s="505"/>
      <c r="O137" s="116"/>
      <c r="P137" s="116"/>
      <c r="Q137" s="116"/>
      <c r="AD137" s="506"/>
      <c r="AE137" s="506"/>
      <c r="AF137" s="506"/>
      <c r="AG137" s="506"/>
      <c r="AM137" s="5"/>
      <c r="AN137" s="5"/>
    </row>
    <row r="138" spans="1:40" ht="31.5" x14ac:dyDescent="0.25">
      <c r="A138" s="396">
        <v>8</v>
      </c>
      <c r="B138" s="419" t="str">
        <f t="shared" si="4"/>
        <v/>
      </c>
      <c r="C138" s="420" t="str">
        <f ca="1">TEXT(IFERROR(INDEX('Overview - Section A'!$A$37:$A$44,MATCH(G138,'Overview - Section A'!$U$37:$U$44,0)),""),"d-mmm-yy") &amp;" to " &amp; TEXT(IFERROR(INDEX('Overview - Section A'!$E$37:$E$44,MATCH(G138,'Overview - Section A'!$U$37:$U$44,0)),""),"d-mmm-yy")</f>
        <v>1-ene-22 to 31-dic-22</v>
      </c>
      <c r="D138" s="509"/>
      <c r="E138" s="509"/>
      <c r="F138" s="510" t="str">
        <f t="shared" si="5"/>
        <v/>
      </c>
      <c r="G138" s="511" t="s">
        <v>435</v>
      </c>
      <c r="H138" s="511"/>
      <c r="I138" s="512" t="b">
        <f t="shared" si="6"/>
        <v>1</v>
      </c>
      <c r="J138" s="512" t="b">
        <f t="shared" si="7"/>
        <v>0</v>
      </c>
      <c r="K138" s="512" t="str">
        <f t="shared" si="8"/>
        <v>a1N1R000008aBNjUAM</v>
      </c>
      <c r="L138" s="513" t="str">
        <f t="shared" ca="1" si="9"/>
        <v>81-ene-22 to 31-dic-22</v>
      </c>
      <c r="M138" s="514" t="s">
        <v>1107</v>
      </c>
      <c r="N138" s="505"/>
      <c r="O138" s="116"/>
      <c r="P138" s="116"/>
      <c r="Q138" s="116"/>
      <c r="AD138" s="506"/>
      <c r="AE138" s="506"/>
      <c r="AF138" s="506"/>
      <c r="AG138" s="506"/>
      <c r="AM138" s="5"/>
      <c r="AN138" s="5"/>
    </row>
    <row r="139" spans="1:40" ht="31.5" x14ac:dyDescent="0.25">
      <c r="A139" s="396">
        <v>8</v>
      </c>
      <c r="B139" s="419" t="str">
        <f t="shared" si="4"/>
        <v/>
      </c>
      <c r="C139" s="420" t="str">
        <f ca="1">TEXT(IFERROR(INDEX('Overview - Section A'!$A$37:$A$44,MATCH(G139,'Overview - Section A'!$U$37:$U$44,0)),""),"d-mmm-yy") &amp;" to " &amp; TEXT(IFERROR(INDEX('Overview - Section A'!$E$37:$E$44,MATCH(G139,'Overview - Section A'!$U$37:$U$44,0)),""),"d-mmm-yy")</f>
        <v>1-ene-23 to 31-dic-23</v>
      </c>
      <c r="D139" s="509"/>
      <c r="E139" s="509"/>
      <c r="F139" s="510" t="str">
        <f t="shared" si="5"/>
        <v/>
      </c>
      <c r="G139" s="511" t="s">
        <v>437</v>
      </c>
      <c r="H139" s="511"/>
      <c r="I139" s="512" t="b">
        <f t="shared" si="6"/>
        <v>1</v>
      </c>
      <c r="J139" s="512" t="b">
        <f t="shared" si="7"/>
        <v>0</v>
      </c>
      <c r="K139" s="512" t="str">
        <f t="shared" si="8"/>
        <v>a1N1R000008aBNjUAM</v>
      </c>
      <c r="L139" s="513" t="str">
        <f t="shared" ca="1" si="9"/>
        <v>81-ene-23 to 31-dic-23</v>
      </c>
      <c r="M139" s="514" t="s">
        <v>1108</v>
      </c>
      <c r="N139" s="505"/>
      <c r="O139" s="116"/>
      <c r="P139" s="116"/>
      <c r="Q139" s="116"/>
      <c r="AD139" s="506"/>
      <c r="AE139" s="506"/>
      <c r="AF139" s="506"/>
      <c r="AG139" s="506"/>
      <c r="AM139" s="5"/>
      <c r="AN139" s="5"/>
    </row>
    <row r="140" spans="1:40" ht="31.5" x14ac:dyDescent="0.25">
      <c r="A140" s="396">
        <v>8</v>
      </c>
      <c r="B140" s="419" t="str">
        <f t="shared" si="4"/>
        <v/>
      </c>
      <c r="C140" s="420" t="str">
        <f ca="1">TEXT(IFERROR(INDEX('Overview - Section A'!$A$37:$A$44,MATCH(G140,'Overview - Section A'!$U$37:$U$44,0)),""),"d-mmm-yy") &amp;" to " &amp; TEXT(IFERROR(INDEX('Overview - Section A'!$E$37:$E$44,MATCH(G140,'Overview - Section A'!$U$37:$U$44,0)),""),"d-mmm-yy")</f>
        <v>1-ene-24 to 31-dic-24</v>
      </c>
      <c r="D140" s="509"/>
      <c r="E140" s="509"/>
      <c r="F140" s="510" t="str">
        <f t="shared" si="5"/>
        <v/>
      </c>
      <c r="G140" s="511" t="s">
        <v>439</v>
      </c>
      <c r="H140" s="511"/>
      <c r="I140" s="512" t="b">
        <f t="shared" si="6"/>
        <v>1</v>
      </c>
      <c r="J140" s="512" t="b">
        <f t="shared" si="7"/>
        <v>0</v>
      </c>
      <c r="K140" s="512" t="str">
        <f t="shared" si="8"/>
        <v>a1N1R000008aBNjUAM</v>
      </c>
      <c r="L140" s="513" t="str">
        <f t="shared" ca="1" si="9"/>
        <v>81-ene-24 to 31-dic-24</v>
      </c>
      <c r="M140" s="514" t="s">
        <v>1109</v>
      </c>
      <c r="N140" s="505"/>
      <c r="O140" s="116"/>
      <c r="P140" s="116"/>
      <c r="Q140" s="116"/>
      <c r="AD140" s="506"/>
      <c r="AE140" s="506"/>
      <c r="AF140" s="506"/>
      <c r="AG140" s="506"/>
      <c r="AM140" s="5"/>
      <c r="AN140" s="5"/>
    </row>
    <row r="141" spans="1:40" ht="31.5" x14ac:dyDescent="0.25">
      <c r="A141" s="396">
        <v>8</v>
      </c>
      <c r="B141" s="419" t="str">
        <f t="shared" si="4"/>
        <v/>
      </c>
      <c r="C141" s="420" t="str">
        <f ca="1">TEXT(IFERROR(INDEX('Overview - Section A'!$A$37:$A$44,MATCH(G141,'Overview - Section A'!$U$37:$U$44,0)),""),"d-mmm-yy") &amp;" to " &amp; TEXT(IFERROR(INDEX('Overview - Section A'!$E$37:$E$44,MATCH(G141,'Overview - Section A'!$U$37:$U$44,0)),""),"d-mmm-yy")</f>
        <v>1-ene-25 to 31-dic-25</v>
      </c>
      <c r="D141" s="509"/>
      <c r="E141" s="509"/>
      <c r="F141" s="510" t="str">
        <f t="shared" si="5"/>
        <v/>
      </c>
      <c r="G141" s="511" t="s">
        <v>441</v>
      </c>
      <c r="H141" s="511"/>
      <c r="I141" s="512" t="b">
        <f t="shared" si="6"/>
        <v>1</v>
      </c>
      <c r="J141" s="512" t="b">
        <f t="shared" si="7"/>
        <v>0</v>
      </c>
      <c r="K141" s="512" t="str">
        <f t="shared" si="8"/>
        <v>a1N1R000008aBNjUAM</v>
      </c>
      <c r="L141" s="513" t="str">
        <f t="shared" ca="1" si="9"/>
        <v>81-ene-25 to 31-dic-25</v>
      </c>
      <c r="M141" s="514" t="s">
        <v>1110</v>
      </c>
      <c r="N141" s="505"/>
      <c r="O141" s="116"/>
      <c r="P141" s="116"/>
      <c r="Q141" s="116"/>
      <c r="AD141" s="506"/>
      <c r="AE141" s="506"/>
      <c r="AF141" s="506"/>
      <c r="AG141" s="506"/>
      <c r="AM141" s="5"/>
      <c r="AN141" s="5"/>
    </row>
    <row r="142" spans="1:40" ht="31.5" x14ac:dyDescent="0.25">
      <c r="A142" s="396">
        <v>9</v>
      </c>
      <c r="B142" s="419" t="str">
        <f t="shared" si="4"/>
        <v/>
      </c>
      <c r="C142" s="420" t="str">
        <f ca="1">TEXT(IFERROR(INDEX('Overview - Section A'!$A$37:$A$44,MATCH(G142,'Overview - Section A'!$U$37:$U$44,0)),""),"d-mmm-yy") &amp;" to " &amp; TEXT(IFERROR(INDEX('Overview - Section A'!$E$37:$E$44,MATCH(G142,'Overview - Section A'!$U$37:$U$44,0)),""),"d-mmm-yy")</f>
        <v>1-ene-20 to 31-dic-20</v>
      </c>
      <c r="D142" s="509"/>
      <c r="E142" s="509"/>
      <c r="F142" s="510" t="str">
        <f t="shared" si="5"/>
        <v/>
      </c>
      <c r="G142" s="511" t="s">
        <v>431</v>
      </c>
      <c r="H142" s="511"/>
      <c r="I142" s="512" t="b">
        <f t="shared" si="6"/>
        <v>1</v>
      </c>
      <c r="J142" s="512" t="b">
        <f t="shared" si="7"/>
        <v>0</v>
      </c>
      <c r="K142" s="512" t="str">
        <f t="shared" si="8"/>
        <v>a1N1R000008aBNkUAM</v>
      </c>
      <c r="L142" s="513" t="str">
        <f t="shared" ca="1" si="9"/>
        <v>91-ene-20 to 31-dic-20</v>
      </c>
      <c r="M142" s="514" t="s">
        <v>1111</v>
      </c>
      <c r="N142" s="505"/>
      <c r="O142" s="116"/>
      <c r="P142" s="116"/>
      <c r="Q142" s="116"/>
      <c r="AD142" s="506"/>
      <c r="AE142" s="506"/>
      <c r="AF142" s="506"/>
      <c r="AG142" s="506"/>
      <c r="AM142" s="5"/>
      <c r="AN142" s="5"/>
    </row>
    <row r="143" spans="1:40" ht="31.5" x14ac:dyDescent="0.25">
      <c r="A143" s="396">
        <v>9</v>
      </c>
      <c r="B143" s="419" t="str">
        <f t="shared" si="4"/>
        <v/>
      </c>
      <c r="C143" s="420" t="str">
        <f ca="1">TEXT(IFERROR(INDEX('Overview - Section A'!$A$37:$A$44,MATCH(G143,'Overview - Section A'!$U$37:$U$44,0)),""),"d-mmm-yy") &amp;" to " &amp; TEXT(IFERROR(INDEX('Overview - Section A'!$E$37:$E$44,MATCH(G143,'Overview - Section A'!$U$37:$U$44,0)),""),"d-mmm-yy")</f>
        <v>1-ene-21 to 31-dic-21</v>
      </c>
      <c r="D143" s="509"/>
      <c r="E143" s="509"/>
      <c r="F143" s="510" t="str">
        <f t="shared" si="5"/>
        <v/>
      </c>
      <c r="G143" s="511" t="s">
        <v>433</v>
      </c>
      <c r="H143" s="511"/>
      <c r="I143" s="512" t="b">
        <f t="shared" si="6"/>
        <v>1</v>
      </c>
      <c r="J143" s="512" t="b">
        <f t="shared" si="7"/>
        <v>0</v>
      </c>
      <c r="K143" s="512" t="str">
        <f t="shared" si="8"/>
        <v>a1N1R000008aBNkUAM</v>
      </c>
      <c r="L143" s="513" t="str">
        <f t="shared" ca="1" si="9"/>
        <v>91-ene-21 to 31-dic-21</v>
      </c>
      <c r="M143" s="514" t="s">
        <v>1112</v>
      </c>
      <c r="N143" s="505"/>
      <c r="O143" s="116"/>
      <c r="P143" s="116"/>
      <c r="Q143" s="116"/>
      <c r="AD143" s="506"/>
      <c r="AE143" s="506"/>
      <c r="AF143" s="506"/>
      <c r="AG143" s="506"/>
      <c r="AM143" s="5"/>
      <c r="AN143" s="5"/>
    </row>
    <row r="144" spans="1:40" ht="31.5" x14ac:dyDescent="0.25">
      <c r="A144" s="396">
        <v>9</v>
      </c>
      <c r="B144" s="419" t="str">
        <f t="shared" si="4"/>
        <v/>
      </c>
      <c r="C144" s="420" t="str">
        <f ca="1">TEXT(IFERROR(INDEX('Overview - Section A'!$A$37:$A$44,MATCH(G144,'Overview - Section A'!$U$37:$U$44,0)),""),"d-mmm-yy") &amp;" to " &amp; TEXT(IFERROR(INDEX('Overview - Section A'!$E$37:$E$44,MATCH(G144,'Overview - Section A'!$U$37:$U$44,0)),""),"d-mmm-yy")</f>
        <v>1-ene-22 to 31-dic-22</v>
      </c>
      <c r="D144" s="509"/>
      <c r="E144" s="509"/>
      <c r="F144" s="510" t="str">
        <f t="shared" si="5"/>
        <v/>
      </c>
      <c r="G144" s="511" t="s">
        <v>435</v>
      </c>
      <c r="H144" s="511"/>
      <c r="I144" s="512" t="b">
        <f t="shared" si="6"/>
        <v>1</v>
      </c>
      <c r="J144" s="512" t="b">
        <f t="shared" si="7"/>
        <v>0</v>
      </c>
      <c r="K144" s="512" t="str">
        <f t="shared" si="8"/>
        <v>a1N1R000008aBNkUAM</v>
      </c>
      <c r="L144" s="513" t="str">
        <f t="shared" ca="1" si="9"/>
        <v>91-ene-22 to 31-dic-22</v>
      </c>
      <c r="M144" s="514" t="s">
        <v>1113</v>
      </c>
      <c r="N144" s="505"/>
      <c r="O144" s="116"/>
      <c r="P144" s="116"/>
      <c r="Q144" s="116"/>
      <c r="AD144" s="506"/>
      <c r="AE144" s="506"/>
      <c r="AF144" s="506"/>
      <c r="AG144" s="506"/>
      <c r="AM144" s="5"/>
      <c r="AN144" s="5"/>
    </row>
    <row r="145" spans="1:40" ht="31.5" x14ac:dyDescent="0.25">
      <c r="A145" s="396">
        <v>9</v>
      </c>
      <c r="B145" s="419" t="str">
        <f t="shared" si="4"/>
        <v/>
      </c>
      <c r="C145" s="420" t="str">
        <f ca="1">TEXT(IFERROR(INDEX('Overview - Section A'!$A$37:$A$44,MATCH(G145,'Overview - Section A'!$U$37:$U$44,0)),""),"d-mmm-yy") &amp;" to " &amp; TEXT(IFERROR(INDEX('Overview - Section A'!$E$37:$E$44,MATCH(G145,'Overview - Section A'!$U$37:$U$44,0)),""),"d-mmm-yy")</f>
        <v>1-ene-23 to 31-dic-23</v>
      </c>
      <c r="D145" s="509"/>
      <c r="E145" s="509"/>
      <c r="F145" s="510" t="str">
        <f t="shared" si="5"/>
        <v/>
      </c>
      <c r="G145" s="511" t="s">
        <v>437</v>
      </c>
      <c r="H145" s="511"/>
      <c r="I145" s="512" t="b">
        <f t="shared" si="6"/>
        <v>1</v>
      </c>
      <c r="J145" s="512" t="b">
        <f t="shared" si="7"/>
        <v>0</v>
      </c>
      <c r="K145" s="512" t="str">
        <f t="shared" si="8"/>
        <v>a1N1R000008aBNkUAM</v>
      </c>
      <c r="L145" s="513" t="str">
        <f t="shared" ca="1" si="9"/>
        <v>91-ene-23 to 31-dic-23</v>
      </c>
      <c r="M145" s="514" t="s">
        <v>1114</v>
      </c>
      <c r="N145" s="505"/>
      <c r="O145" s="116"/>
      <c r="P145" s="116"/>
      <c r="Q145" s="116"/>
      <c r="AD145" s="506"/>
      <c r="AE145" s="506"/>
      <c r="AF145" s="506"/>
      <c r="AG145" s="506"/>
      <c r="AM145" s="5"/>
      <c r="AN145" s="5"/>
    </row>
    <row r="146" spans="1:40" ht="31.5" x14ac:dyDescent="0.25">
      <c r="A146" s="396">
        <v>9</v>
      </c>
      <c r="B146" s="419" t="str">
        <f t="shared" si="4"/>
        <v/>
      </c>
      <c r="C146" s="420" t="str">
        <f ca="1">TEXT(IFERROR(INDEX('Overview - Section A'!$A$37:$A$44,MATCH(G146,'Overview - Section A'!$U$37:$U$44,0)),""),"d-mmm-yy") &amp;" to " &amp; TEXT(IFERROR(INDEX('Overview - Section A'!$E$37:$E$44,MATCH(G146,'Overview - Section A'!$U$37:$U$44,0)),""),"d-mmm-yy")</f>
        <v>1-ene-24 to 31-dic-24</v>
      </c>
      <c r="D146" s="509"/>
      <c r="E146" s="509"/>
      <c r="F146" s="510" t="str">
        <f t="shared" si="5"/>
        <v/>
      </c>
      <c r="G146" s="511" t="s">
        <v>439</v>
      </c>
      <c r="H146" s="511"/>
      <c r="I146" s="512" t="b">
        <f t="shared" si="6"/>
        <v>1</v>
      </c>
      <c r="J146" s="512" t="b">
        <f t="shared" si="7"/>
        <v>0</v>
      </c>
      <c r="K146" s="512" t="str">
        <f t="shared" si="8"/>
        <v>a1N1R000008aBNkUAM</v>
      </c>
      <c r="L146" s="513" t="str">
        <f t="shared" ca="1" si="9"/>
        <v>91-ene-24 to 31-dic-24</v>
      </c>
      <c r="M146" s="514" t="s">
        <v>1115</v>
      </c>
      <c r="N146" s="505"/>
      <c r="O146" s="116"/>
      <c r="P146" s="116"/>
      <c r="Q146" s="116"/>
      <c r="AD146" s="506"/>
      <c r="AE146" s="506"/>
      <c r="AF146" s="506"/>
      <c r="AG146" s="506"/>
      <c r="AM146" s="5"/>
      <c r="AN146" s="5"/>
    </row>
    <row r="147" spans="1:40" ht="31.5" x14ac:dyDescent="0.25">
      <c r="A147" s="396">
        <v>9</v>
      </c>
      <c r="B147" s="419" t="str">
        <f t="shared" si="4"/>
        <v/>
      </c>
      <c r="C147" s="420" t="str">
        <f ca="1">TEXT(IFERROR(INDEX('Overview - Section A'!$A$37:$A$44,MATCH(G147,'Overview - Section A'!$U$37:$U$44,0)),""),"d-mmm-yy") &amp;" to " &amp; TEXT(IFERROR(INDEX('Overview - Section A'!$E$37:$E$44,MATCH(G147,'Overview - Section A'!$U$37:$U$44,0)),""),"d-mmm-yy")</f>
        <v>1-ene-25 to 31-dic-25</v>
      </c>
      <c r="D147" s="509"/>
      <c r="E147" s="509"/>
      <c r="F147" s="510" t="str">
        <f t="shared" si="5"/>
        <v/>
      </c>
      <c r="G147" s="511" t="s">
        <v>441</v>
      </c>
      <c r="H147" s="511"/>
      <c r="I147" s="512" t="b">
        <f t="shared" si="6"/>
        <v>1</v>
      </c>
      <c r="J147" s="512" t="b">
        <f t="shared" si="7"/>
        <v>0</v>
      </c>
      <c r="K147" s="512" t="str">
        <f t="shared" si="8"/>
        <v>a1N1R000008aBNkUAM</v>
      </c>
      <c r="L147" s="513" t="str">
        <f t="shared" ca="1" si="9"/>
        <v>91-ene-25 to 31-dic-25</v>
      </c>
      <c r="M147" s="514" t="s">
        <v>1116</v>
      </c>
      <c r="N147" s="505"/>
      <c r="O147" s="116"/>
      <c r="P147" s="116"/>
      <c r="Q147" s="116"/>
      <c r="AD147" s="506"/>
      <c r="AE147" s="506"/>
      <c r="AF147" s="506"/>
      <c r="AG147" s="506"/>
      <c r="AM147" s="5"/>
      <c r="AN147" s="5"/>
    </row>
    <row r="148" spans="1:40" ht="31.5" x14ac:dyDescent="0.25">
      <c r="A148" s="396">
        <v>10</v>
      </c>
      <c r="B148" s="419" t="str">
        <f t="shared" si="4"/>
        <v/>
      </c>
      <c r="C148" s="420" t="str">
        <f ca="1">TEXT(IFERROR(INDEX('Overview - Section A'!$A$37:$A$44,MATCH(G148,'Overview - Section A'!$U$37:$U$44,0)),""),"d-mmm-yy") &amp;" to " &amp; TEXT(IFERROR(INDEX('Overview - Section A'!$E$37:$E$44,MATCH(G148,'Overview - Section A'!$U$37:$U$44,0)),""),"d-mmm-yy")</f>
        <v>1-ene-20 to 31-dic-20</v>
      </c>
      <c r="D148" s="509"/>
      <c r="E148" s="509"/>
      <c r="F148" s="510" t="str">
        <f t="shared" si="5"/>
        <v/>
      </c>
      <c r="G148" s="511" t="s">
        <v>431</v>
      </c>
      <c r="H148" s="511"/>
      <c r="I148" s="512" t="b">
        <f t="shared" si="6"/>
        <v>1</v>
      </c>
      <c r="J148" s="512" t="b">
        <f t="shared" si="7"/>
        <v>0</v>
      </c>
      <c r="K148" s="512" t="str">
        <f t="shared" si="8"/>
        <v>a1N1R000008aBNlUAM</v>
      </c>
      <c r="L148" s="513" t="str">
        <f t="shared" ca="1" si="9"/>
        <v>101-ene-20 to 31-dic-20</v>
      </c>
      <c r="M148" s="514" t="s">
        <v>1117</v>
      </c>
      <c r="N148" s="505"/>
      <c r="O148" s="116"/>
      <c r="P148" s="116"/>
      <c r="Q148" s="116"/>
      <c r="AD148" s="506"/>
      <c r="AE148" s="506"/>
      <c r="AF148" s="506"/>
      <c r="AG148" s="506"/>
      <c r="AM148" s="5"/>
      <c r="AN148" s="5"/>
    </row>
    <row r="149" spans="1:40" ht="31.5" x14ac:dyDescent="0.25">
      <c r="A149" s="396">
        <v>10</v>
      </c>
      <c r="B149" s="419" t="str">
        <f t="shared" si="4"/>
        <v/>
      </c>
      <c r="C149" s="420" t="str">
        <f ca="1">TEXT(IFERROR(INDEX('Overview - Section A'!$A$37:$A$44,MATCH(G149,'Overview - Section A'!$U$37:$U$44,0)),""),"d-mmm-yy") &amp;" to " &amp; TEXT(IFERROR(INDEX('Overview - Section A'!$E$37:$E$44,MATCH(G149,'Overview - Section A'!$U$37:$U$44,0)),""),"d-mmm-yy")</f>
        <v>1-ene-21 to 31-dic-21</v>
      </c>
      <c r="D149" s="509"/>
      <c r="E149" s="509"/>
      <c r="F149" s="510" t="str">
        <f t="shared" si="5"/>
        <v/>
      </c>
      <c r="G149" s="511" t="s">
        <v>433</v>
      </c>
      <c r="H149" s="511"/>
      <c r="I149" s="512" t="b">
        <f t="shared" si="6"/>
        <v>1</v>
      </c>
      <c r="J149" s="512" t="b">
        <f t="shared" si="7"/>
        <v>0</v>
      </c>
      <c r="K149" s="512" t="str">
        <f t="shared" si="8"/>
        <v>a1N1R000008aBNlUAM</v>
      </c>
      <c r="L149" s="513" t="str">
        <f t="shared" ca="1" si="9"/>
        <v>101-ene-21 to 31-dic-21</v>
      </c>
      <c r="M149" s="514" t="s">
        <v>1118</v>
      </c>
      <c r="N149" s="505"/>
      <c r="O149" s="116"/>
      <c r="P149" s="116"/>
      <c r="Q149" s="116"/>
      <c r="AD149" s="506"/>
      <c r="AE149" s="506"/>
      <c r="AF149" s="506"/>
      <c r="AG149" s="506"/>
      <c r="AM149" s="5"/>
      <c r="AN149" s="5"/>
    </row>
    <row r="150" spans="1:40" ht="31.5" x14ac:dyDescent="0.25">
      <c r="A150" s="396">
        <v>10</v>
      </c>
      <c r="B150" s="419" t="str">
        <f t="shared" si="4"/>
        <v/>
      </c>
      <c r="C150" s="420" t="str">
        <f ca="1">TEXT(IFERROR(INDEX('Overview - Section A'!$A$37:$A$44,MATCH(G150,'Overview - Section A'!$U$37:$U$44,0)),""),"d-mmm-yy") &amp;" to " &amp; TEXT(IFERROR(INDEX('Overview - Section A'!$E$37:$E$44,MATCH(G150,'Overview - Section A'!$U$37:$U$44,0)),""),"d-mmm-yy")</f>
        <v>1-ene-22 to 31-dic-22</v>
      </c>
      <c r="D150" s="509"/>
      <c r="E150" s="509"/>
      <c r="F150" s="510" t="str">
        <f t="shared" si="5"/>
        <v/>
      </c>
      <c r="G150" s="511" t="s">
        <v>435</v>
      </c>
      <c r="H150" s="511"/>
      <c r="I150" s="512" t="b">
        <f t="shared" si="6"/>
        <v>1</v>
      </c>
      <c r="J150" s="512" t="b">
        <f t="shared" si="7"/>
        <v>0</v>
      </c>
      <c r="K150" s="512" t="str">
        <f t="shared" si="8"/>
        <v>a1N1R000008aBNlUAM</v>
      </c>
      <c r="L150" s="513" t="str">
        <f t="shared" ca="1" si="9"/>
        <v>101-ene-22 to 31-dic-22</v>
      </c>
      <c r="M150" s="514" t="s">
        <v>1119</v>
      </c>
      <c r="N150" s="505"/>
      <c r="O150" s="116"/>
      <c r="P150" s="116"/>
      <c r="Q150" s="116"/>
      <c r="AD150" s="506"/>
      <c r="AE150" s="506"/>
      <c r="AF150" s="506"/>
      <c r="AG150" s="506"/>
      <c r="AM150" s="5"/>
      <c r="AN150" s="5"/>
    </row>
    <row r="151" spans="1:40" ht="31.5" x14ac:dyDescent="0.25">
      <c r="A151" s="396">
        <v>10</v>
      </c>
      <c r="B151" s="419" t="str">
        <f t="shared" si="4"/>
        <v/>
      </c>
      <c r="C151" s="420" t="str">
        <f ca="1">TEXT(IFERROR(INDEX('Overview - Section A'!$A$37:$A$44,MATCH(G151,'Overview - Section A'!$U$37:$U$44,0)),""),"d-mmm-yy") &amp;" to " &amp; TEXT(IFERROR(INDEX('Overview - Section A'!$E$37:$E$44,MATCH(G151,'Overview - Section A'!$U$37:$U$44,0)),""),"d-mmm-yy")</f>
        <v>1-ene-23 to 31-dic-23</v>
      </c>
      <c r="D151" s="509"/>
      <c r="E151" s="509"/>
      <c r="F151" s="510" t="str">
        <f t="shared" si="5"/>
        <v/>
      </c>
      <c r="G151" s="511" t="s">
        <v>437</v>
      </c>
      <c r="H151" s="511"/>
      <c r="I151" s="512" t="b">
        <f t="shared" si="6"/>
        <v>1</v>
      </c>
      <c r="J151" s="512" t="b">
        <f t="shared" si="7"/>
        <v>0</v>
      </c>
      <c r="K151" s="512" t="str">
        <f t="shared" si="8"/>
        <v>a1N1R000008aBNlUAM</v>
      </c>
      <c r="L151" s="513" t="str">
        <f t="shared" ca="1" si="9"/>
        <v>101-ene-23 to 31-dic-23</v>
      </c>
      <c r="M151" s="514" t="s">
        <v>1120</v>
      </c>
      <c r="N151" s="505"/>
      <c r="O151" s="116"/>
      <c r="P151" s="116"/>
      <c r="Q151" s="116"/>
      <c r="AD151" s="506"/>
      <c r="AE151" s="506"/>
      <c r="AF151" s="506"/>
      <c r="AG151" s="506"/>
      <c r="AM151" s="5"/>
      <c r="AN151" s="5"/>
    </row>
    <row r="152" spans="1:40" ht="31.5" x14ac:dyDescent="0.25">
      <c r="A152" s="396">
        <v>10</v>
      </c>
      <c r="B152" s="419" t="str">
        <f t="shared" si="4"/>
        <v/>
      </c>
      <c r="C152" s="420" t="str">
        <f ca="1">TEXT(IFERROR(INDEX('Overview - Section A'!$A$37:$A$44,MATCH(G152,'Overview - Section A'!$U$37:$U$44,0)),""),"d-mmm-yy") &amp;" to " &amp; TEXT(IFERROR(INDEX('Overview - Section A'!$E$37:$E$44,MATCH(G152,'Overview - Section A'!$U$37:$U$44,0)),""),"d-mmm-yy")</f>
        <v>1-ene-24 to 31-dic-24</v>
      </c>
      <c r="D152" s="509"/>
      <c r="E152" s="509"/>
      <c r="F152" s="510" t="str">
        <f t="shared" si="5"/>
        <v/>
      </c>
      <c r="G152" s="511" t="s">
        <v>439</v>
      </c>
      <c r="H152" s="511"/>
      <c r="I152" s="512" t="b">
        <f t="shared" si="6"/>
        <v>1</v>
      </c>
      <c r="J152" s="512" t="b">
        <f t="shared" si="7"/>
        <v>0</v>
      </c>
      <c r="K152" s="512" t="str">
        <f t="shared" si="8"/>
        <v>a1N1R000008aBNlUAM</v>
      </c>
      <c r="L152" s="513" t="str">
        <f t="shared" ca="1" si="9"/>
        <v>101-ene-24 to 31-dic-24</v>
      </c>
      <c r="M152" s="514" t="s">
        <v>1121</v>
      </c>
      <c r="N152" s="505"/>
      <c r="O152" s="116"/>
      <c r="P152" s="116"/>
      <c r="Q152" s="116"/>
      <c r="AD152" s="506"/>
      <c r="AE152" s="506"/>
      <c r="AF152" s="506"/>
      <c r="AG152" s="506"/>
      <c r="AM152" s="5"/>
      <c r="AN152" s="5"/>
    </row>
    <row r="153" spans="1:40" ht="31.5" x14ac:dyDescent="0.25">
      <c r="A153" s="396">
        <v>10</v>
      </c>
      <c r="B153" s="419" t="str">
        <f t="shared" si="4"/>
        <v/>
      </c>
      <c r="C153" s="420" t="str">
        <f ca="1">TEXT(IFERROR(INDEX('Overview - Section A'!$A$37:$A$44,MATCH(G153,'Overview - Section A'!$U$37:$U$44,0)),""),"d-mmm-yy") &amp;" to " &amp; TEXT(IFERROR(INDEX('Overview - Section A'!$E$37:$E$44,MATCH(G153,'Overview - Section A'!$U$37:$U$44,0)),""),"d-mmm-yy")</f>
        <v>1-ene-25 to 31-dic-25</v>
      </c>
      <c r="D153" s="509"/>
      <c r="E153" s="509"/>
      <c r="F153" s="510" t="str">
        <f t="shared" si="5"/>
        <v/>
      </c>
      <c r="G153" s="511" t="s">
        <v>441</v>
      </c>
      <c r="H153" s="511"/>
      <c r="I153" s="512" t="b">
        <f t="shared" si="6"/>
        <v>1</v>
      </c>
      <c r="J153" s="512" t="b">
        <f t="shared" si="7"/>
        <v>0</v>
      </c>
      <c r="K153" s="512" t="str">
        <f t="shared" si="8"/>
        <v>a1N1R000008aBNlUAM</v>
      </c>
      <c r="L153" s="513" t="str">
        <f t="shared" ca="1" si="9"/>
        <v>101-ene-25 to 31-dic-25</v>
      </c>
      <c r="M153" s="514" t="s">
        <v>1122</v>
      </c>
      <c r="N153" s="505"/>
      <c r="O153" s="116"/>
      <c r="P153" s="116"/>
      <c r="Q153" s="116"/>
      <c r="AD153" s="506"/>
      <c r="AE153" s="506"/>
      <c r="AF153" s="506"/>
      <c r="AG153" s="506"/>
      <c r="AM153" s="5"/>
      <c r="AN153" s="5"/>
    </row>
    <row r="154" spans="1:40" ht="47.25" x14ac:dyDescent="0.25">
      <c r="A154" s="396">
        <v>11</v>
      </c>
      <c r="B154" s="419" t="str">
        <f t="shared" si="4"/>
        <v/>
      </c>
      <c r="C154" s="420" t="str">
        <f ca="1">TEXT(IFERROR(INDEX('Overview - Section A'!$A$37:$A$44,MATCH(G154,'Overview - Section A'!$U$37:$U$44,0)),""),"d-mmm-yy") &amp;" to " &amp; TEXT(IFERROR(INDEX('Overview - Section A'!$E$37:$E$44,MATCH(G154,'Overview - Section A'!$U$37:$U$44,0)),""),"d-mmm-yy")</f>
        <v>1-ene-20 to 31-dic-20</v>
      </c>
      <c r="D154" s="509"/>
      <c r="E154" s="509"/>
      <c r="F154" s="510" t="str">
        <f t="shared" si="5"/>
        <v/>
      </c>
      <c r="G154" s="511" t="s">
        <v>431</v>
      </c>
      <c r="H154" s="511"/>
      <c r="I154" s="512" t="b">
        <f t="shared" si="6"/>
        <v>1</v>
      </c>
      <c r="J154" s="512" t="b">
        <f t="shared" si="7"/>
        <v>0</v>
      </c>
      <c r="K154" s="512" t="str">
        <f t="shared" si="8"/>
        <v>a1N1R000008aBNmUAM</v>
      </c>
      <c r="L154" s="513" t="str">
        <f t="shared" ca="1" si="9"/>
        <v>111-ene-20 to 31-dic-20</v>
      </c>
      <c r="M154" s="514" t="s">
        <v>1123</v>
      </c>
      <c r="N154" s="505"/>
      <c r="O154" s="116"/>
      <c r="P154" s="116"/>
      <c r="Q154" s="116"/>
      <c r="AD154" s="506"/>
      <c r="AE154" s="506"/>
      <c r="AF154" s="506"/>
      <c r="AG154" s="506"/>
      <c r="AM154" s="5"/>
      <c r="AN154" s="5"/>
    </row>
    <row r="155" spans="1:40" ht="47.25" x14ac:dyDescent="0.25">
      <c r="A155" s="396">
        <v>11</v>
      </c>
      <c r="B155" s="419" t="str">
        <f t="shared" si="4"/>
        <v/>
      </c>
      <c r="C155" s="420" t="str">
        <f ca="1">TEXT(IFERROR(INDEX('Overview - Section A'!$A$37:$A$44,MATCH(G155,'Overview - Section A'!$U$37:$U$44,0)),""),"d-mmm-yy") &amp;" to " &amp; TEXT(IFERROR(INDEX('Overview - Section A'!$E$37:$E$44,MATCH(G155,'Overview - Section A'!$U$37:$U$44,0)),""),"d-mmm-yy")</f>
        <v>1-ene-21 to 31-dic-21</v>
      </c>
      <c r="D155" s="509"/>
      <c r="E155" s="509"/>
      <c r="F155" s="510" t="str">
        <f t="shared" si="5"/>
        <v/>
      </c>
      <c r="G155" s="511" t="s">
        <v>433</v>
      </c>
      <c r="H155" s="511"/>
      <c r="I155" s="512" t="b">
        <f t="shared" si="6"/>
        <v>1</v>
      </c>
      <c r="J155" s="512" t="b">
        <f t="shared" si="7"/>
        <v>0</v>
      </c>
      <c r="K155" s="512" t="str">
        <f t="shared" si="8"/>
        <v>a1N1R000008aBNmUAM</v>
      </c>
      <c r="L155" s="513" t="str">
        <f t="shared" ca="1" si="9"/>
        <v>111-ene-21 to 31-dic-21</v>
      </c>
      <c r="M155" s="514" t="s">
        <v>1124</v>
      </c>
      <c r="N155" s="505"/>
      <c r="O155" s="116"/>
      <c r="P155" s="116"/>
      <c r="Q155" s="116"/>
      <c r="AD155" s="506"/>
      <c r="AE155" s="506"/>
      <c r="AF155" s="506"/>
      <c r="AG155" s="506"/>
      <c r="AM155" s="5"/>
      <c r="AN155" s="5"/>
    </row>
    <row r="156" spans="1:40" ht="47.25" x14ac:dyDescent="0.25">
      <c r="A156" s="396">
        <v>11</v>
      </c>
      <c r="B156" s="419" t="str">
        <f t="shared" si="4"/>
        <v/>
      </c>
      <c r="C156" s="420" t="str">
        <f ca="1">TEXT(IFERROR(INDEX('Overview - Section A'!$A$37:$A$44,MATCH(G156,'Overview - Section A'!$U$37:$U$44,0)),""),"d-mmm-yy") &amp;" to " &amp; TEXT(IFERROR(INDEX('Overview - Section A'!$E$37:$E$44,MATCH(G156,'Overview - Section A'!$U$37:$U$44,0)),""),"d-mmm-yy")</f>
        <v>1-ene-22 to 31-dic-22</v>
      </c>
      <c r="D156" s="509"/>
      <c r="E156" s="509"/>
      <c r="F156" s="510" t="str">
        <f t="shared" si="5"/>
        <v/>
      </c>
      <c r="G156" s="511" t="s">
        <v>435</v>
      </c>
      <c r="H156" s="511"/>
      <c r="I156" s="512" t="b">
        <f t="shared" si="6"/>
        <v>1</v>
      </c>
      <c r="J156" s="512" t="b">
        <f t="shared" si="7"/>
        <v>0</v>
      </c>
      <c r="K156" s="512" t="str">
        <f t="shared" si="8"/>
        <v>a1N1R000008aBNmUAM</v>
      </c>
      <c r="L156" s="513" t="str">
        <f t="shared" ca="1" si="9"/>
        <v>111-ene-22 to 31-dic-22</v>
      </c>
      <c r="M156" s="514" t="s">
        <v>1125</v>
      </c>
      <c r="N156" s="505"/>
      <c r="O156" s="116"/>
      <c r="P156" s="116"/>
      <c r="Q156" s="116"/>
      <c r="AD156" s="506"/>
      <c r="AE156" s="506"/>
      <c r="AF156" s="506"/>
      <c r="AG156" s="506"/>
      <c r="AM156" s="5"/>
      <c r="AN156" s="5"/>
    </row>
    <row r="157" spans="1:40" ht="47.25" x14ac:dyDescent="0.25">
      <c r="A157" s="396">
        <v>11</v>
      </c>
      <c r="B157" s="419" t="str">
        <f t="shared" si="4"/>
        <v/>
      </c>
      <c r="C157" s="420" t="str">
        <f ca="1">TEXT(IFERROR(INDEX('Overview - Section A'!$A$37:$A$44,MATCH(G157,'Overview - Section A'!$U$37:$U$44,0)),""),"d-mmm-yy") &amp;" to " &amp; TEXT(IFERROR(INDEX('Overview - Section A'!$E$37:$E$44,MATCH(G157,'Overview - Section A'!$U$37:$U$44,0)),""),"d-mmm-yy")</f>
        <v>1-ene-23 to 31-dic-23</v>
      </c>
      <c r="D157" s="509"/>
      <c r="E157" s="509"/>
      <c r="F157" s="510" t="str">
        <f t="shared" si="5"/>
        <v/>
      </c>
      <c r="G157" s="511" t="s">
        <v>437</v>
      </c>
      <c r="H157" s="511"/>
      <c r="I157" s="512" t="b">
        <f t="shared" si="6"/>
        <v>1</v>
      </c>
      <c r="J157" s="512" t="b">
        <f t="shared" si="7"/>
        <v>0</v>
      </c>
      <c r="K157" s="512" t="str">
        <f t="shared" si="8"/>
        <v>a1N1R000008aBNmUAM</v>
      </c>
      <c r="L157" s="513" t="str">
        <f t="shared" ca="1" si="9"/>
        <v>111-ene-23 to 31-dic-23</v>
      </c>
      <c r="M157" s="514" t="s">
        <v>1126</v>
      </c>
      <c r="N157" s="505"/>
      <c r="O157" s="116"/>
      <c r="P157" s="116"/>
      <c r="Q157" s="116"/>
      <c r="AD157" s="506"/>
      <c r="AE157" s="506"/>
      <c r="AF157" s="506"/>
      <c r="AG157" s="506"/>
      <c r="AM157" s="5"/>
      <c r="AN157" s="5"/>
    </row>
    <row r="158" spans="1:40" ht="47.25" x14ac:dyDescent="0.25">
      <c r="A158" s="396">
        <v>11</v>
      </c>
      <c r="B158" s="419" t="str">
        <f t="shared" ref="B158:B221" si="10">IF(A158=A157,"",IF(VLOOKUP(A158,$A$8:$D$90,4,FALSE)=0,"",VLOOKUP(A158,$A$8:$D$90,4,FALSE)))</f>
        <v/>
      </c>
      <c r="C158" s="420" t="str">
        <f ca="1">TEXT(IFERROR(INDEX('Overview - Section A'!$A$37:$A$44,MATCH(G158,'Overview - Section A'!$U$37:$U$44,0)),""),"d-mmm-yy") &amp;" to " &amp; TEXT(IFERROR(INDEX('Overview - Section A'!$E$37:$E$44,MATCH(G158,'Overview - Section A'!$U$37:$U$44,0)),""),"d-mmm-yy")</f>
        <v>1-ene-24 to 31-dic-24</v>
      </c>
      <c r="D158" s="509"/>
      <c r="E158" s="509"/>
      <c r="F158" s="510" t="str">
        <f t="shared" ref="F158:F221" si="11">IF(VLOOKUP(A158,$A$8:$D$90,4,FALSE)=0,"",VLOOKUP(A158,$A$8:$D$90,4,FALSE))</f>
        <v/>
      </c>
      <c r="G158" s="511" t="s">
        <v>439</v>
      </c>
      <c r="H158" s="511"/>
      <c r="I158" s="512" t="b">
        <f t="shared" ref="I158:I221" si="12">IFERROR(TRUE,FALSE)</f>
        <v>1</v>
      </c>
      <c r="J158" s="512" t="b">
        <f t="shared" ref="J158:J221" si="13">IFERROR(IF(OR(D158&lt;&gt;"",E158&lt;&gt;""),TRUE,FALSE),FALSE)</f>
        <v>0</v>
      </c>
      <c r="K158" s="512" t="str">
        <f t="shared" ref="K158:K221" si="14">IFERROR(VLOOKUP(A158,$A$8:$T$90,20,FALSE),"")</f>
        <v>a1N1R000008aBNmUAM</v>
      </c>
      <c r="L158" s="513" t="str">
        <f t="shared" ref="L158:L221" ca="1" si="15">CONCATENATE(A158,C158)</f>
        <v>111-ene-24 to 31-dic-24</v>
      </c>
      <c r="M158" s="514" t="s">
        <v>1127</v>
      </c>
      <c r="N158" s="505"/>
      <c r="O158" s="116"/>
      <c r="P158" s="116"/>
      <c r="Q158" s="116"/>
      <c r="AD158" s="506"/>
      <c r="AE158" s="506"/>
      <c r="AF158" s="506"/>
      <c r="AG158" s="506"/>
      <c r="AM158" s="5"/>
      <c r="AN158" s="5"/>
    </row>
    <row r="159" spans="1:40" ht="47.25" x14ac:dyDescent="0.25">
      <c r="A159" s="396">
        <v>11</v>
      </c>
      <c r="B159" s="419" t="str">
        <f t="shared" si="10"/>
        <v/>
      </c>
      <c r="C159" s="420" t="str">
        <f ca="1">TEXT(IFERROR(INDEX('Overview - Section A'!$A$37:$A$44,MATCH(G159,'Overview - Section A'!$U$37:$U$44,0)),""),"d-mmm-yy") &amp;" to " &amp; TEXT(IFERROR(INDEX('Overview - Section A'!$E$37:$E$44,MATCH(G159,'Overview - Section A'!$U$37:$U$44,0)),""),"d-mmm-yy")</f>
        <v>1-ene-25 to 31-dic-25</v>
      </c>
      <c r="D159" s="509"/>
      <c r="E159" s="509"/>
      <c r="F159" s="510" t="str">
        <f t="shared" si="11"/>
        <v/>
      </c>
      <c r="G159" s="511" t="s">
        <v>441</v>
      </c>
      <c r="H159" s="511"/>
      <c r="I159" s="512" t="b">
        <f t="shared" si="12"/>
        <v>1</v>
      </c>
      <c r="J159" s="512" t="b">
        <f t="shared" si="13"/>
        <v>0</v>
      </c>
      <c r="K159" s="512" t="str">
        <f t="shared" si="14"/>
        <v>a1N1R000008aBNmUAM</v>
      </c>
      <c r="L159" s="513" t="str">
        <f t="shared" ca="1" si="15"/>
        <v>111-ene-25 to 31-dic-25</v>
      </c>
      <c r="M159" s="514" t="s">
        <v>1128</v>
      </c>
      <c r="N159" s="505"/>
      <c r="O159" s="116"/>
      <c r="P159" s="116"/>
      <c r="Q159" s="116"/>
      <c r="AD159" s="506"/>
      <c r="AE159" s="506"/>
      <c r="AF159" s="506"/>
      <c r="AG159" s="506"/>
      <c r="AM159" s="5"/>
      <c r="AN159" s="5"/>
    </row>
    <row r="160" spans="1:40" ht="47.25" x14ac:dyDescent="0.25">
      <c r="A160" s="396">
        <v>12</v>
      </c>
      <c r="B160" s="419" t="str">
        <f t="shared" si="10"/>
        <v/>
      </c>
      <c r="C160" s="420" t="str">
        <f ca="1">TEXT(IFERROR(INDEX('Overview - Section A'!$A$37:$A$44,MATCH(G160,'Overview - Section A'!$U$37:$U$44,0)),""),"d-mmm-yy") &amp;" to " &amp; TEXT(IFERROR(INDEX('Overview - Section A'!$E$37:$E$44,MATCH(G160,'Overview - Section A'!$U$37:$U$44,0)),""),"d-mmm-yy")</f>
        <v>1-ene-20 to 31-dic-20</v>
      </c>
      <c r="D160" s="509"/>
      <c r="E160" s="509"/>
      <c r="F160" s="510" t="str">
        <f t="shared" si="11"/>
        <v/>
      </c>
      <c r="G160" s="511" t="s">
        <v>431</v>
      </c>
      <c r="H160" s="511"/>
      <c r="I160" s="512" t="b">
        <f t="shared" si="12"/>
        <v>1</v>
      </c>
      <c r="J160" s="512" t="b">
        <f t="shared" si="13"/>
        <v>0</v>
      </c>
      <c r="K160" s="512" t="str">
        <f t="shared" si="14"/>
        <v>a1N1R000008aBNnUAM</v>
      </c>
      <c r="L160" s="513" t="str">
        <f t="shared" ca="1" si="15"/>
        <v>121-ene-20 to 31-dic-20</v>
      </c>
      <c r="M160" s="514" t="s">
        <v>1129</v>
      </c>
      <c r="N160" s="505"/>
      <c r="O160" s="116"/>
      <c r="P160" s="116"/>
      <c r="Q160" s="116"/>
      <c r="AD160" s="506"/>
      <c r="AE160" s="506"/>
      <c r="AF160" s="506"/>
      <c r="AG160" s="506"/>
      <c r="AM160" s="5"/>
      <c r="AN160" s="5"/>
    </row>
    <row r="161" spans="1:40" ht="47.25" x14ac:dyDescent="0.25">
      <c r="A161" s="396">
        <v>12</v>
      </c>
      <c r="B161" s="419" t="str">
        <f t="shared" si="10"/>
        <v/>
      </c>
      <c r="C161" s="420" t="str">
        <f ca="1">TEXT(IFERROR(INDEX('Overview - Section A'!$A$37:$A$44,MATCH(G161,'Overview - Section A'!$U$37:$U$44,0)),""),"d-mmm-yy") &amp;" to " &amp; TEXT(IFERROR(INDEX('Overview - Section A'!$E$37:$E$44,MATCH(G161,'Overview - Section A'!$U$37:$U$44,0)),""),"d-mmm-yy")</f>
        <v>1-ene-21 to 31-dic-21</v>
      </c>
      <c r="D161" s="509"/>
      <c r="E161" s="509"/>
      <c r="F161" s="510" t="str">
        <f t="shared" si="11"/>
        <v/>
      </c>
      <c r="G161" s="511" t="s">
        <v>433</v>
      </c>
      <c r="H161" s="511"/>
      <c r="I161" s="512" t="b">
        <f t="shared" si="12"/>
        <v>1</v>
      </c>
      <c r="J161" s="512" t="b">
        <f t="shared" si="13"/>
        <v>0</v>
      </c>
      <c r="K161" s="512" t="str">
        <f t="shared" si="14"/>
        <v>a1N1R000008aBNnUAM</v>
      </c>
      <c r="L161" s="513" t="str">
        <f t="shared" ca="1" si="15"/>
        <v>121-ene-21 to 31-dic-21</v>
      </c>
      <c r="M161" s="514" t="s">
        <v>1130</v>
      </c>
      <c r="N161" s="505"/>
      <c r="O161" s="116"/>
      <c r="P161" s="116"/>
      <c r="Q161" s="116"/>
      <c r="AD161" s="506"/>
      <c r="AE161" s="506"/>
      <c r="AF161" s="506"/>
      <c r="AG161" s="506"/>
      <c r="AM161" s="5"/>
      <c r="AN161" s="5"/>
    </row>
    <row r="162" spans="1:40" ht="47.25" x14ac:dyDescent="0.25">
      <c r="A162" s="396">
        <v>12</v>
      </c>
      <c r="B162" s="419" t="str">
        <f t="shared" si="10"/>
        <v/>
      </c>
      <c r="C162" s="420" t="str">
        <f ca="1">TEXT(IFERROR(INDEX('Overview - Section A'!$A$37:$A$44,MATCH(G162,'Overview - Section A'!$U$37:$U$44,0)),""),"d-mmm-yy") &amp;" to " &amp; TEXT(IFERROR(INDEX('Overview - Section A'!$E$37:$E$44,MATCH(G162,'Overview - Section A'!$U$37:$U$44,0)),""),"d-mmm-yy")</f>
        <v>1-ene-22 to 31-dic-22</v>
      </c>
      <c r="D162" s="509"/>
      <c r="E162" s="509"/>
      <c r="F162" s="510" t="str">
        <f t="shared" si="11"/>
        <v/>
      </c>
      <c r="G162" s="511" t="s">
        <v>435</v>
      </c>
      <c r="H162" s="511"/>
      <c r="I162" s="512" t="b">
        <f t="shared" si="12"/>
        <v>1</v>
      </c>
      <c r="J162" s="512" t="b">
        <f t="shared" si="13"/>
        <v>0</v>
      </c>
      <c r="K162" s="512" t="str">
        <f t="shared" si="14"/>
        <v>a1N1R000008aBNnUAM</v>
      </c>
      <c r="L162" s="513" t="str">
        <f t="shared" ca="1" si="15"/>
        <v>121-ene-22 to 31-dic-22</v>
      </c>
      <c r="M162" s="514" t="s">
        <v>1131</v>
      </c>
      <c r="N162" s="505"/>
      <c r="O162" s="116"/>
      <c r="P162" s="116"/>
      <c r="Q162" s="116"/>
      <c r="AD162" s="506"/>
      <c r="AE162" s="506"/>
      <c r="AF162" s="506"/>
      <c r="AG162" s="506"/>
      <c r="AM162" s="5"/>
      <c r="AN162" s="5"/>
    </row>
    <row r="163" spans="1:40" ht="47.25" x14ac:dyDescent="0.25">
      <c r="A163" s="396">
        <v>12</v>
      </c>
      <c r="B163" s="419" t="str">
        <f t="shared" si="10"/>
        <v/>
      </c>
      <c r="C163" s="420" t="str">
        <f ca="1">TEXT(IFERROR(INDEX('Overview - Section A'!$A$37:$A$44,MATCH(G163,'Overview - Section A'!$U$37:$U$44,0)),""),"d-mmm-yy") &amp;" to " &amp; TEXT(IFERROR(INDEX('Overview - Section A'!$E$37:$E$44,MATCH(G163,'Overview - Section A'!$U$37:$U$44,0)),""),"d-mmm-yy")</f>
        <v>1-ene-23 to 31-dic-23</v>
      </c>
      <c r="D163" s="509"/>
      <c r="E163" s="509"/>
      <c r="F163" s="510" t="str">
        <f t="shared" si="11"/>
        <v/>
      </c>
      <c r="G163" s="511" t="s">
        <v>437</v>
      </c>
      <c r="H163" s="511"/>
      <c r="I163" s="512" t="b">
        <f t="shared" si="12"/>
        <v>1</v>
      </c>
      <c r="J163" s="512" t="b">
        <f t="shared" si="13"/>
        <v>0</v>
      </c>
      <c r="K163" s="512" t="str">
        <f t="shared" si="14"/>
        <v>a1N1R000008aBNnUAM</v>
      </c>
      <c r="L163" s="513" t="str">
        <f t="shared" ca="1" si="15"/>
        <v>121-ene-23 to 31-dic-23</v>
      </c>
      <c r="M163" s="514" t="s">
        <v>1132</v>
      </c>
      <c r="N163" s="505"/>
      <c r="O163" s="116"/>
      <c r="P163" s="116"/>
      <c r="Q163" s="116"/>
      <c r="AD163" s="506"/>
      <c r="AE163" s="506"/>
      <c r="AF163" s="506"/>
      <c r="AG163" s="506"/>
      <c r="AM163" s="5"/>
      <c r="AN163" s="5"/>
    </row>
    <row r="164" spans="1:40" ht="47.25" x14ac:dyDescent="0.25">
      <c r="A164" s="396">
        <v>12</v>
      </c>
      <c r="B164" s="419" t="str">
        <f t="shared" si="10"/>
        <v/>
      </c>
      <c r="C164" s="420" t="str">
        <f ca="1">TEXT(IFERROR(INDEX('Overview - Section A'!$A$37:$A$44,MATCH(G164,'Overview - Section A'!$U$37:$U$44,0)),""),"d-mmm-yy") &amp;" to " &amp; TEXT(IFERROR(INDEX('Overview - Section A'!$E$37:$E$44,MATCH(G164,'Overview - Section A'!$U$37:$U$44,0)),""),"d-mmm-yy")</f>
        <v>1-ene-24 to 31-dic-24</v>
      </c>
      <c r="D164" s="509"/>
      <c r="E164" s="509"/>
      <c r="F164" s="510" t="str">
        <f t="shared" si="11"/>
        <v/>
      </c>
      <c r="G164" s="511" t="s">
        <v>439</v>
      </c>
      <c r="H164" s="511"/>
      <c r="I164" s="512" t="b">
        <f t="shared" si="12"/>
        <v>1</v>
      </c>
      <c r="J164" s="512" t="b">
        <f t="shared" si="13"/>
        <v>0</v>
      </c>
      <c r="K164" s="512" t="str">
        <f t="shared" si="14"/>
        <v>a1N1R000008aBNnUAM</v>
      </c>
      <c r="L164" s="513" t="str">
        <f t="shared" ca="1" si="15"/>
        <v>121-ene-24 to 31-dic-24</v>
      </c>
      <c r="M164" s="514" t="s">
        <v>1133</v>
      </c>
      <c r="N164" s="505"/>
      <c r="O164" s="116"/>
      <c r="P164" s="116"/>
      <c r="Q164" s="116"/>
      <c r="AD164" s="506"/>
      <c r="AE164" s="506"/>
      <c r="AF164" s="506"/>
      <c r="AG164" s="506"/>
      <c r="AM164" s="5"/>
      <c r="AN164" s="5"/>
    </row>
    <row r="165" spans="1:40" ht="47.25" x14ac:dyDescent="0.25">
      <c r="A165" s="396">
        <v>12</v>
      </c>
      <c r="B165" s="419" t="str">
        <f t="shared" si="10"/>
        <v/>
      </c>
      <c r="C165" s="420" t="str">
        <f ca="1">TEXT(IFERROR(INDEX('Overview - Section A'!$A$37:$A$44,MATCH(G165,'Overview - Section A'!$U$37:$U$44,0)),""),"d-mmm-yy") &amp;" to " &amp; TEXT(IFERROR(INDEX('Overview - Section A'!$E$37:$E$44,MATCH(G165,'Overview - Section A'!$U$37:$U$44,0)),""),"d-mmm-yy")</f>
        <v>1-ene-25 to 31-dic-25</v>
      </c>
      <c r="D165" s="509"/>
      <c r="E165" s="509"/>
      <c r="F165" s="510" t="str">
        <f t="shared" si="11"/>
        <v/>
      </c>
      <c r="G165" s="511" t="s">
        <v>441</v>
      </c>
      <c r="H165" s="511"/>
      <c r="I165" s="512" t="b">
        <f t="shared" si="12"/>
        <v>1</v>
      </c>
      <c r="J165" s="512" t="b">
        <f t="shared" si="13"/>
        <v>0</v>
      </c>
      <c r="K165" s="512" t="str">
        <f t="shared" si="14"/>
        <v>a1N1R000008aBNnUAM</v>
      </c>
      <c r="L165" s="513" t="str">
        <f t="shared" ca="1" si="15"/>
        <v>121-ene-25 to 31-dic-25</v>
      </c>
      <c r="M165" s="514" t="s">
        <v>1134</v>
      </c>
      <c r="N165" s="505"/>
      <c r="O165" s="116"/>
      <c r="P165" s="116"/>
      <c r="Q165" s="116"/>
      <c r="AD165" s="506"/>
      <c r="AE165" s="506"/>
      <c r="AF165" s="506"/>
      <c r="AG165" s="506"/>
      <c r="AM165" s="5"/>
      <c r="AN165" s="5"/>
    </row>
    <row r="166" spans="1:40" ht="47.25" x14ac:dyDescent="0.25">
      <c r="A166" s="396">
        <v>13</v>
      </c>
      <c r="B166" s="419" t="str">
        <f t="shared" si="10"/>
        <v/>
      </c>
      <c r="C166" s="420" t="str">
        <f ca="1">TEXT(IFERROR(INDEX('Overview - Section A'!$A$37:$A$44,MATCH(G166,'Overview - Section A'!$U$37:$U$44,0)),""),"d-mmm-yy") &amp;" to " &amp; TEXT(IFERROR(INDEX('Overview - Section A'!$E$37:$E$44,MATCH(G166,'Overview - Section A'!$U$37:$U$44,0)),""),"d-mmm-yy")</f>
        <v>1-ene-20 to 31-dic-20</v>
      </c>
      <c r="D166" s="509"/>
      <c r="E166" s="509"/>
      <c r="F166" s="510" t="str">
        <f t="shared" si="11"/>
        <v/>
      </c>
      <c r="G166" s="511" t="s">
        <v>431</v>
      </c>
      <c r="H166" s="511"/>
      <c r="I166" s="512" t="b">
        <f t="shared" si="12"/>
        <v>1</v>
      </c>
      <c r="J166" s="512" t="b">
        <f t="shared" si="13"/>
        <v>0</v>
      </c>
      <c r="K166" s="512" t="str">
        <f t="shared" si="14"/>
        <v>a1N1R000008aBNoUAM</v>
      </c>
      <c r="L166" s="513" t="str">
        <f t="shared" ca="1" si="15"/>
        <v>131-ene-20 to 31-dic-20</v>
      </c>
      <c r="M166" s="514" t="s">
        <v>1135</v>
      </c>
      <c r="N166" s="505"/>
      <c r="O166" s="116"/>
      <c r="P166" s="116"/>
      <c r="Q166" s="116"/>
      <c r="AD166" s="506"/>
      <c r="AE166" s="506"/>
      <c r="AF166" s="506"/>
      <c r="AG166" s="506"/>
      <c r="AM166" s="5"/>
      <c r="AN166" s="5"/>
    </row>
    <row r="167" spans="1:40" ht="47.25" x14ac:dyDescent="0.25">
      <c r="A167" s="396">
        <v>13</v>
      </c>
      <c r="B167" s="419" t="str">
        <f t="shared" si="10"/>
        <v/>
      </c>
      <c r="C167" s="420" t="str">
        <f ca="1">TEXT(IFERROR(INDEX('Overview - Section A'!$A$37:$A$44,MATCH(G167,'Overview - Section A'!$U$37:$U$44,0)),""),"d-mmm-yy") &amp;" to " &amp; TEXT(IFERROR(INDEX('Overview - Section A'!$E$37:$E$44,MATCH(G167,'Overview - Section A'!$U$37:$U$44,0)),""),"d-mmm-yy")</f>
        <v>1-ene-21 to 31-dic-21</v>
      </c>
      <c r="D167" s="509"/>
      <c r="E167" s="509"/>
      <c r="F167" s="510" t="str">
        <f t="shared" si="11"/>
        <v/>
      </c>
      <c r="G167" s="511" t="s">
        <v>433</v>
      </c>
      <c r="H167" s="511"/>
      <c r="I167" s="512" t="b">
        <f t="shared" si="12"/>
        <v>1</v>
      </c>
      <c r="J167" s="512" t="b">
        <f t="shared" si="13"/>
        <v>0</v>
      </c>
      <c r="K167" s="512" t="str">
        <f t="shared" si="14"/>
        <v>a1N1R000008aBNoUAM</v>
      </c>
      <c r="L167" s="513" t="str">
        <f t="shared" ca="1" si="15"/>
        <v>131-ene-21 to 31-dic-21</v>
      </c>
      <c r="M167" s="514" t="s">
        <v>1136</v>
      </c>
      <c r="N167" s="505"/>
      <c r="O167" s="116"/>
      <c r="P167" s="116"/>
      <c r="Q167" s="116"/>
      <c r="AD167" s="506"/>
      <c r="AE167" s="506"/>
      <c r="AF167" s="506"/>
      <c r="AG167" s="506"/>
      <c r="AM167" s="5"/>
      <c r="AN167" s="5"/>
    </row>
    <row r="168" spans="1:40" ht="47.25" x14ac:dyDescent="0.25">
      <c r="A168" s="396">
        <v>13</v>
      </c>
      <c r="B168" s="419" t="str">
        <f t="shared" si="10"/>
        <v/>
      </c>
      <c r="C168" s="420" t="str">
        <f ca="1">TEXT(IFERROR(INDEX('Overview - Section A'!$A$37:$A$44,MATCH(G168,'Overview - Section A'!$U$37:$U$44,0)),""),"d-mmm-yy") &amp;" to " &amp; TEXT(IFERROR(INDEX('Overview - Section A'!$E$37:$E$44,MATCH(G168,'Overview - Section A'!$U$37:$U$44,0)),""),"d-mmm-yy")</f>
        <v>1-ene-22 to 31-dic-22</v>
      </c>
      <c r="D168" s="509"/>
      <c r="E168" s="509"/>
      <c r="F168" s="510" t="str">
        <f t="shared" si="11"/>
        <v/>
      </c>
      <c r="G168" s="511" t="s">
        <v>435</v>
      </c>
      <c r="H168" s="511"/>
      <c r="I168" s="512" t="b">
        <f t="shared" si="12"/>
        <v>1</v>
      </c>
      <c r="J168" s="512" t="b">
        <f t="shared" si="13"/>
        <v>0</v>
      </c>
      <c r="K168" s="512" t="str">
        <f t="shared" si="14"/>
        <v>a1N1R000008aBNoUAM</v>
      </c>
      <c r="L168" s="513" t="str">
        <f t="shared" ca="1" si="15"/>
        <v>131-ene-22 to 31-dic-22</v>
      </c>
      <c r="M168" s="514" t="s">
        <v>1137</v>
      </c>
      <c r="N168" s="505"/>
      <c r="O168" s="116"/>
      <c r="P168" s="116"/>
      <c r="Q168" s="116"/>
      <c r="AD168" s="506"/>
      <c r="AE168" s="506"/>
      <c r="AF168" s="506"/>
      <c r="AG168" s="506"/>
      <c r="AM168" s="5"/>
      <c r="AN168" s="5"/>
    </row>
    <row r="169" spans="1:40" ht="47.25" x14ac:dyDescent="0.25">
      <c r="A169" s="396">
        <v>13</v>
      </c>
      <c r="B169" s="419" t="str">
        <f t="shared" si="10"/>
        <v/>
      </c>
      <c r="C169" s="420" t="str">
        <f ca="1">TEXT(IFERROR(INDEX('Overview - Section A'!$A$37:$A$44,MATCH(G169,'Overview - Section A'!$U$37:$U$44,0)),""),"d-mmm-yy") &amp;" to " &amp; TEXT(IFERROR(INDEX('Overview - Section A'!$E$37:$E$44,MATCH(G169,'Overview - Section A'!$U$37:$U$44,0)),""),"d-mmm-yy")</f>
        <v>1-ene-23 to 31-dic-23</v>
      </c>
      <c r="D169" s="509"/>
      <c r="E169" s="509"/>
      <c r="F169" s="510" t="str">
        <f t="shared" si="11"/>
        <v/>
      </c>
      <c r="G169" s="511" t="s">
        <v>437</v>
      </c>
      <c r="H169" s="511"/>
      <c r="I169" s="512" t="b">
        <f t="shared" si="12"/>
        <v>1</v>
      </c>
      <c r="J169" s="512" t="b">
        <f t="shared" si="13"/>
        <v>0</v>
      </c>
      <c r="K169" s="512" t="str">
        <f t="shared" si="14"/>
        <v>a1N1R000008aBNoUAM</v>
      </c>
      <c r="L169" s="513" t="str">
        <f t="shared" ca="1" si="15"/>
        <v>131-ene-23 to 31-dic-23</v>
      </c>
      <c r="M169" s="514" t="s">
        <v>1138</v>
      </c>
      <c r="N169" s="505"/>
      <c r="O169" s="116"/>
      <c r="P169" s="116"/>
      <c r="Q169" s="116"/>
      <c r="AD169" s="506"/>
      <c r="AE169" s="506"/>
      <c r="AF169" s="506"/>
      <c r="AG169" s="506"/>
      <c r="AM169" s="5"/>
      <c r="AN169" s="5"/>
    </row>
    <row r="170" spans="1:40" ht="47.25" x14ac:dyDescent="0.25">
      <c r="A170" s="396">
        <v>13</v>
      </c>
      <c r="B170" s="419" t="str">
        <f t="shared" si="10"/>
        <v/>
      </c>
      <c r="C170" s="420" t="str">
        <f ca="1">TEXT(IFERROR(INDEX('Overview - Section A'!$A$37:$A$44,MATCH(G170,'Overview - Section A'!$U$37:$U$44,0)),""),"d-mmm-yy") &amp;" to " &amp; TEXT(IFERROR(INDEX('Overview - Section A'!$E$37:$E$44,MATCH(G170,'Overview - Section A'!$U$37:$U$44,0)),""),"d-mmm-yy")</f>
        <v>1-ene-24 to 31-dic-24</v>
      </c>
      <c r="D170" s="509"/>
      <c r="E170" s="509"/>
      <c r="F170" s="510" t="str">
        <f t="shared" si="11"/>
        <v/>
      </c>
      <c r="G170" s="511" t="s">
        <v>439</v>
      </c>
      <c r="H170" s="511"/>
      <c r="I170" s="512" t="b">
        <f t="shared" si="12"/>
        <v>1</v>
      </c>
      <c r="J170" s="512" t="b">
        <f t="shared" si="13"/>
        <v>0</v>
      </c>
      <c r="K170" s="512" t="str">
        <f t="shared" si="14"/>
        <v>a1N1R000008aBNoUAM</v>
      </c>
      <c r="L170" s="513" t="str">
        <f t="shared" ca="1" si="15"/>
        <v>131-ene-24 to 31-dic-24</v>
      </c>
      <c r="M170" s="514" t="s">
        <v>1139</v>
      </c>
      <c r="N170" s="505"/>
      <c r="O170" s="116"/>
      <c r="P170" s="116"/>
      <c r="Q170" s="116"/>
      <c r="AD170" s="506"/>
      <c r="AE170" s="506"/>
      <c r="AF170" s="506"/>
      <c r="AG170" s="506"/>
      <c r="AM170" s="5"/>
      <c r="AN170" s="5"/>
    </row>
    <row r="171" spans="1:40" ht="47.25" x14ac:dyDescent="0.25">
      <c r="A171" s="396">
        <v>13</v>
      </c>
      <c r="B171" s="419" t="str">
        <f t="shared" si="10"/>
        <v/>
      </c>
      <c r="C171" s="420" t="str">
        <f ca="1">TEXT(IFERROR(INDEX('Overview - Section A'!$A$37:$A$44,MATCH(G171,'Overview - Section A'!$U$37:$U$44,0)),""),"d-mmm-yy") &amp;" to " &amp; TEXT(IFERROR(INDEX('Overview - Section A'!$E$37:$E$44,MATCH(G171,'Overview - Section A'!$U$37:$U$44,0)),""),"d-mmm-yy")</f>
        <v>1-ene-25 to 31-dic-25</v>
      </c>
      <c r="D171" s="509"/>
      <c r="E171" s="509"/>
      <c r="F171" s="510" t="str">
        <f t="shared" si="11"/>
        <v/>
      </c>
      <c r="G171" s="511" t="s">
        <v>441</v>
      </c>
      <c r="H171" s="511"/>
      <c r="I171" s="512" t="b">
        <f t="shared" si="12"/>
        <v>1</v>
      </c>
      <c r="J171" s="512" t="b">
        <f t="shared" si="13"/>
        <v>0</v>
      </c>
      <c r="K171" s="512" t="str">
        <f t="shared" si="14"/>
        <v>a1N1R000008aBNoUAM</v>
      </c>
      <c r="L171" s="513" t="str">
        <f t="shared" ca="1" si="15"/>
        <v>131-ene-25 to 31-dic-25</v>
      </c>
      <c r="M171" s="514" t="s">
        <v>1140</v>
      </c>
      <c r="N171" s="505"/>
      <c r="O171" s="116"/>
      <c r="P171" s="116"/>
      <c r="Q171" s="116"/>
      <c r="AD171" s="506"/>
      <c r="AE171" s="506"/>
      <c r="AF171" s="506"/>
      <c r="AG171" s="506"/>
      <c r="AM171" s="5"/>
      <c r="AN171" s="5"/>
    </row>
    <row r="172" spans="1:40" ht="47.25" x14ac:dyDescent="0.25">
      <c r="A172" s="396">
        <v>14</v>
      </c>
      <c r="B172" s="419" t="str">
        <f t="shared" si="10"/>
        <v/>
      </c>
      <c r="C172" s="420" t="str">
        <f ca="1">TEXT(IFERROR(INDEX('Overview - Section A'!$A$37:$A$44,MATCH(G172,'Overview - Section A'!$U$37:$U$44,0)),""),"d-mmm-yy") &amp;" to " &amp; TEXT(IFERROR(INDEX('Overview - Section A'!$E$37:$E$44,MATCH(G172,'Overview - Section A'!$U$37:$U$44,0)),""),"d-mmm-yy")</f>
        <v>1-ene-20 to 31-dic-20</v>
      </c>
      <c r="D172" s="509"/>
      <c r="E172" s="509"/>
      <c r="F172" s="510" t="str">
        <f t="shared" si="11"/>
        <v/>
      </c>
      <c r="G172" s="511" t="s">
        <v>431</v>
      </c>
      <c r="H172" s="511"/>
      <c r="I172" s="512" t="b">
        <f t="shared" si="12"/>
        <v>1</v>
      </c>
      <c r="J172" s="512" t="b">
        <f t="shared" si="13"/>
        <v>0</v>
      </c>
      <c r="K172" s="512" t="str">
        <f t="shared" si="14"/>
        <v>a1N1R000008aBNpUAM</v>
      </c>
      <c r="L172" s="513" t="str">
        <f t="shared" ca="1" si="15"/>
        <v>141-ene-20 to 31-dic-20</v>
      </c>
      <c r="M172" s="514" t="s">
        <v>1141</v>
      </c>
      <c r="N172" s="505"/>
      <c r="O172" s="116"/>
      <c r="P172" s="116"/>
      <c r="Q172" s="116"/>
      <c r="AD172" s="506"/>
      <c r="AE172" s="506"/>
      <c r="AF172" s="506"/>
      <c r="AG172" s="506"/>
      <c r="AM172" s="5"/>
      <c r="AN172" s="5"/>
    </row>
    <row r="173" spans="1:40" ht="47.25" x14ac:dyDescent="0.25">
      <c r="A173" s="396">
        <v>14</v>
      </c>
      <c r="B173" s="419" t="str">
        <f t="shared" si="10"/>
        <v/>
      </c>
      <c r="C173" s="420" t="str">
        <f ca="1">TEXT(IFERROR(INDEX('Overview - Section A'!$A$37:$A$44,MATCH(G173,'Overview - Section A'!$U$37:$U$44,0)),""),"d-mmm-yy") &amp;" to " &amp; TEXT(IFERROR(INDEX('Overview - Section A'!$E$37:$E$44,MATCH(G173,'Overview - Section A'!$U$37:$U$44,0)),""),"d-mmm-yy")</f>
        <v>1-ene-21 to 31-dic-21</v>
      </c>
      <c r="D173" s="509"/>
      <c r="E173" s="509"/>
      <c r="F173" s="510" t="str">
        <f t="shared" si="11"/>
        <v/>
      </c>
      <c r="G173" s="511" t="s">
        <v>433</v>
      </c>
      <c r="H173" s="511"/>
      <c r="I173" s="512" t="b">
        <f t="shared" si="12"/>
        <v>1</v>
      </c>
      <c r="J173" s="512" t="b">
        <f t="shared" si="13"/>
        <v>0</v>
      </c>
      <c r="K173" s="512" t="str">
        <f t="shared" si="14"/>
        <v>a1N1R000008aBNpUAM</v>
      </c>
      <c r="L173" s="513" t="str">
        <f t="shared" ca="1" si="15"/>
        <v>141-ene-21 to 31-dic-21</v>
      </c>
      <c r="M173" s="514" t="s">
        <v>1142</v>
      </c>
      <c r="N173" s="505"/>
      <c r="O173" s="116"/>
      <c r="P173" s="116"/>
      <c r="Q173" s="116"/>
      <c r="AD173" s="506"/>
      <c r="AE173" s="506"/>
      <c r="AF173" s="506"/>
      <c r="AG173" s="506"/>
      <c r="AM173" s="5"/>
      <c r="AN173" s="5"/>
    </row>
    <row r="174" spans="1:40" ht="47.25" x14ac:dyDescent="0.25">
      <c r="A174" s="396">
        <v>14</v>
      </c>
      <c r="B174" s="419" t="str">
        <f t="shared" si="10"/>
        <v/>
      </c>
      <c r="C174" s="420" t="str">
        <f ca="1">TEXT(IFERROR(INDEX('Overview - Section A'!$A$37:$A$44,MATCH(G174,'Overview - Section A'!$U$37:$U$44,0)),""),"d-mmm-yy") &amp;" to " &amp; TEXT(IFERROR(INDEX('Overview - Section A'!$E$37:$E$44,MATCH(G174,'Overview - Section A'!$U$37:$U$44,0)),""),"d-mmm-yy")</f>
        <v>1-ene-22 to 31-dic-22</v>
      </c>
      <c r="D174" s="509"/>
      <c r="E174" s="509"/>
      <c r="F174" s="510" t="str">
        <f t="shared" si="11"/>
        <v/>
      </c>
      <c r="G174" s="511" t="s">
        <v>435</v>
      </c>
      <c r="H174" s="511"/>
      <c r="I174" s="512" t="b">
        <f t="shared" si="12"/>
        <v>1</v>
      </c>
      <c r="J174" s="512" t="b">
        <f t="shared" si="13"/>
        <v>0</v>
      </c>
      <c r="K174" s="512" t="str">
        <f t="shared" si="14"/>
        <v>a1N1R000008aBNpUAM</v>
      </c>
      <c r="L174" s="513" t="str">
        <f t="shared" ca="1" si="15"/>
        <v>141-ene-22 to 31-dic-22</v>
      </c>
      <c r="M174" s="514" t="s">
        <v>1143</v>
      </c>
      <c r="N174" s="505"/>
      <c r="O174" s="116"/>
      <c r="P174" s="116"/>
      <c r="Q174" s="116"/>
      <c r="AD174" s="506"/>
      <c r="AE174" s="506"/>
      <c r="AF174" s="506"/>
      <c r="AG174" s="506"/>
      <c r="AM174" s="5"/>
      <c r="AN174" s="5"/>
    </row>
    <row r="175" spans="1:40" ht="47.25" x14ac:dyDescent="0.25">
      <c r="A175" s="396">
        <v>14</v>
      </c>
      <c r="B175" s="419" t="str">
        <f t="shared" si="10"/>
        <v/>
      </c>
      <c r="C175" s="420" t="str">
        <f ca="1">TEXT(IFERROR(INDEX('Overview - Section A'!$A$37:$A$44,MATCH(G175,'Overview - Section A'!$U$37:$U$44,0)),""),"d-mmm-yy") &amp;" to " &amp; TEXT(IFERROR(INDEX('Overview - Section A'!$E$37:$E$44,MATCH(G175,'Overview - Section A'!$U$37:$U$44,0)),""),"d-mmm-yy")</f>
        <v>1-ene-23 to 31-dic-23</v>
      </c>
      <c r="D175" s="509"/>
      <c r="E175" s="509"/>
      <c r="F175" s="510" t="str">
        <f t="shared" si="11"/>
        <v/>
      </c>
      <c r="G175" s="511" t="s">
        <v>437</v>
      </c>
      <c r="H175" s="511"/>
      <c r="I175" s="512" t="b">
        <f t="shared" si="12"/>
        <v>1</v>
      </c>
      <c r="J175" s="512" t="b">
        <f t="shared" si="13"/>
        <v>0</v>
      </c>
      <c r="K175" s="512" t="str">
        <f t="shared" si="14"/>
        <v>a1N1R000008aBNpUAM</v>
      </c>
      <c r="L175" s="513" t="str">
        <f t="shared" ca="1" si="15"/>
        <v>141-ene-23 to 31-dic-23</v>
      </c>
      <c r="M175" s="514" t="s">
        <v>1144</v>
      </c>
      <c r="N175" s="505"/>
      <c r="O175" s="116"/>
      <c r="P175" s="116"/>
      <c r="Q175" s="116"/>
      <c r="AD175" s="506"/>
      <c r="AE175" s="506"/>
      <c r="AF175" s="506"/>
      <c r="AG175" s="506"/>
      <c r="AM175" s="5"/>
      <c r="AN175" s="5"/>
    </row>
    <row r="176" spans="1:40" ht="47.25" x14ac:dyDescent="0.25">
      <c r="A176" s="396">
        <v>14</v>
      </c>
      <c r="B176" s="419" t="str">
        <f t="shared" si="10"/>
        <v/>
      </c>
      <c r="C176" s="420" t="str">
        <f ca="1">TEXT(IFERROR(INDEX('Overview - Section A'!$A$37:$A$44,MATCH(G176,'Overview - Section A'!$U$37:$U$44,0)),""),"d-mmm-yy") &amp;" to " &amp; TEXT(IFERROR(INDEX('Overview - Section A'!$E$37:$E$44,MATCH(G176,'Overview - Section A'!$U$37:$U$44,0)),""),"d-mmm-yy")</f>
        <v>1-ene-24 to 31-dic-24</v>
      </c>
      <c r="D176" s="509"/>
      <c r="E176" s="509"/>
      <c r="F176" s="510" t="str">
        <f t="shared" si="11"/>
        <v/>
      </c>
      <c r="G176" s="511" t="s">
        <v>439</v>
      </c>
      <c r="H176" s="511"/>
      <c r="I176" s="512" t="b">
        <f t="shared" si="12"/>
        <v>1</v>
      </c>
      <c r="J176" s="512" t="b">
        <f t="shared" si="13"/>
        <v>0</v>
      </c>
      <c r="K176" s="512" t="str">
        <f t="shared" si="14"/>
        <v>a1N1R000008aBNpUAM</v>
      </c>
      <c r="L176" s="513" t="str">
        <f t="shared" ca="1" si="15"/>
        <v>141-ene-24 to 31-dic-24</v>
      </c>
      <c r="M176" s="514" t="s">
        <v>1145</v>
      </c>
      <c r="N176" s="505"/>
      <c r="O176" s="116"/>
      <c r="P176" s="116"/>
      <c r="Q176" s="116"/>
      <c r="AD176" s="506"/>
      <c r="AE176" s="506"/>
      <c r="AF176" s="506"/>
      <c r="AG176" s="506"/>
      <c r="AM176" s="5"/>
      <c r="AN176" s="5"/>
    </row>
    <row r="177" spans="1:40" ht="47.25" x14ac:dyDescent="0.25">
      <c r="A177" s="396">
        <v>14</v>
      </c>
      <c r="B177" s="419" t="str">
        <f t="shared" si="10"/>
        <v/>
      </c>
      <c r="C177" s="420" t="str">
        <f ca="1">TEXT(IFERROR(INDEX('Overview - Section A'!$A$37:$A$44,MATCH(G177,'Overview - Section A'!$U$37:$U$44,0)),""),"d-mmm-yy") &amp;" to " &amp; TEXT(IFERROR(INDEX('Overview - Section A'!$E$37:$E$44,MATCH(G177,'Overview - Section A'!$U$37:$U$44,0)),""),"d-mmm-yy")</f>
        <v>1-ene-25 to 31-dic-25</v>
      </c>
      <c r="D177" s="509"/>
      <c r="E177" s="509"/>
      <c r="F177" s="510" t="str">
        <f t="shared" si="11"/>
        <v/>
      </c>
      <c r="G177" s="511" t="s">
        <v>441</v>
      </c>
      <c r="H177" s="511"/>
      <c r="I177" s="512" t="b">
        <f t="shared" si="12"/>
        <v>1</v>
      </c>
      <c r="J177" s="512" t="b">
        <f t="shared" si="13"/>
        <v>0</v>
      </c>
      <c r="K177" s="512" t="str">
        <f t="shared" si="14"/>
        <v>a1N1R000008aBNpUAM</v>
      </c>
      <c r="L177" s="513" t="str">
        <f t="shared" ca="1" si="15"/>
        <v>141-ene-25 to 31-dic-25</v>
      </c>
      <c r="M177" s="514" t="s">
        <v>1146</v>
      </c>
      <c r="N177" s="505"/>
      <c r="O177" s="116"/>
      <c r="P177" s="116"/>
      <c r="Q177" s="116"/>
      <c r="AD177" s="506"/>
      <c r="AE177" s="506"/>
      <c r="AF177" s="506"/>
      <c r="AG177" s="506"/>
      <c r="AM177" s="5"/>
      <c r="AN177" s="5"/>
    </row>
    <row r="178" spans="1:40" ht="47.25" x14ac:dyDescent="0.25">
      <c r="A178" s="396">
        <v>15</v>
      </c>
      <c r="B178" s="419" t="str">
        <f t="shared" si="10"/>
        <v/>
      </c>
      <c r="C178" s="420" t="str">
        <f ca="1">TEXT(IFERROR(INDEX('Overview - Section A'!$A$37:$A$44,MATCH(G178,'Overview - Section A'!$U$37:$U$44,0)),""),"d-mmm-yy") &amp;" to " &amp; TEXT(IFERROR(INDEX('Overview - Section A'!$E$37:$E$44,MATCH(G178,'Overview - Section A'!$U$37:$U$44,0)),""),"d-mmm-yy")</f>
        <v>1-ene-20 to 31-dic-20</v>
      </c>
      <c r="D178" s="509"/>
      <c r="E178" s="509"/>
      <c r="F178" s="510" t="str">
        <f t="shared" si="11"/>
        <v/>
      </c>
      <c r="G178" s="511" t="s">
        <v>431</v>
      </c>
      <c r="H178" s="511"/>
      <c r="I178" s="512" t="b">
        <f t="shared" si="12"/>
        <v>1</v>
      </c>
      <c r="J178" s="512" t="b">
        <f t="shared" si="13"/>
        <v>0</v>
      </c>
      <c r="K178" s="512" t="str">
        <f t="shared" si="14"/>
        <v>a1N1R000008aBNqUAM</v>
      </c>
      <c r="L178" s="513" t="str">
        <f t="shared" ca="1" si="15"/>
        <v>151-ene-20 to 31-dic-20</v>
      </c>
      <c r="M178" s="514" t="s">
        <v>1147</v>
      </c>
      <c r="N178" s="505"/>
      <c r="O178" s="116"/>
      <c r="P178" s="116"/>
      <c r="Q178" s="116"/>
      <c r="AD178" s="506"/>
      <c r="AE178" s="506"/>
      <c r="AF178" s="506"/>
      <c r="AG178" s="506"/>
      <c r="AM178" s="5"/>
      <c r="AN178" s="5"/>
    </row>
    <row r="179" spans="1:40" ht="47.25" x14ac:dyDescent="0.25">
      <c r="A179" s="396">
        <v>15</v>
      </c>
      <c r="B179" s="419" t="str">
        <f t="shared" si="10"/>
        <v/>
      </c>
      <c r="C179" s="420" t="str">
        <f ca="1">TEXT(IFERROR(INDEX('Overview - Section A'!$A$37:$A$44,MATCH(G179,'Overview - Section A'!$U$37:$U$44,0)),""),"d-mmm-yy") &amp;" to " &amp; TEXT(IFERROR(INDEX('Overview - Section A'!$E$37:$E$44,MATCH(G179,'Overview - Section A'!$U$37:$U$44,0)),""),"d-mmm-yy")</f>
        <v>1-ene-21 to 31-dic-21</v>
      </c>
      <c r="D179" s="509"/>
      <c r="E179" s="509"/>
      <c r="F179" s="510" t="str">
        <f t="shared" si="11"/>
        <v/>
      </c>
      <c r="G179" s="511" t="s">
        <v>433</v>
      </c>
      <c r="H179" s="511"/>
      <c r="I179" s="512" t="b">
        <f t="shared" si="12"/>
        <v>1</v>
      </c>
      <c r="J179" s="512" t="b">
        <f t="shared" si="13"/>
        <v>0</v>
      </c>
      <c r="K179" s="512" t="str">
        <f t="shared" si="14"/>
        <v>a1N1R000008aBNqUAM</v>
      </c>
      <c r="L179" s="513" t="str">
        <f t="shared" ca="1" si="15"/>
        <v>151-ene-21 to 31-dic-21</v>
      </c>
      <c r="M179" s="514" t="s">
        <v>1148</v>
      </c>
      <c r="N179" s="505"/>
      <c r="O179" s="116"/>
      <c r="P179" s="116"/>
      <c r="Q179" s="116"/>
      <c r="AD179" s="506"/>
      <c r="AE179" s="506"/>
      <c r="AF179" s="506"/>
      <c r="AG179" s="506"/>
      <c r="AM179" s="5"/>
      <c r="AN179" s="5"/>
    </row>
    <row r="180" spans="1:40" ht="47.25" x14ac:dyDescent="0.25">
      <c r="A180" s="396">
        <v>15</v>
      </c>
      <c r="B180" s="419" t="str">
        <f t="shared" si="10"/>
        <v/>
      </c>
      <c r="C180" s="420" t="str">
        <f ca="1">TEXT(IFERROR(INDEX('Overview - Section A'!$A$37:$A$44,MATCH(G180,'Overview - Section A'!$U$37:$U$44,0)),""),"d-mmm-yy") &amp;" to " &amp; TEXT(IFERROR(INDEX('Overview - Section A'!$E$37:$E$44,MATCH(G180,'Overview - Section A'!$U$37:$U$44,0)),""),"d-mmm-yy")</f>
        <v>1-ene-22 to 31-dic-22</v>
      </c>
      <c r="D180" s="509"/>
      <c r="E180" s="509"/>
      <c r="F180" s="510" t="str">
        <f t="shared" si="11"/>
        <v/>
      </c>
      <c r="G180" s="511" t="s">
        <v>435</v>
      </c>
      <c r="H180" s="511"/>
      <c r="I180" s="512" t="b">
        <f t="shared" si="12"/>
        <v>1</v>
      </c>
      <c r="J180" s="512" t="b">
        <f t="shared" si="13"/>
        <v>0</v>
      </c>
      <c r="K180" s="512" t="str">
        <f t="shared" si="14"/>
        <v>a1N1R000008aBNqUAM</v>
      </c>
      <c r="L180" s="513" t="str">
        <f t="shared" ca="1" si="15"/>
        <v>151-ene-22 to 31-dic-22</v>
      </c>
      <c r="M180" s="514" t="s">
        <v>1149</v>
      </c>
      <c r="N180" s="505"/>
      <c r="O180" s="116"/>
      <c r="P180" s="116"/>
      <c r="Q180" s="116"/>
      <c r="AD180" s="506"/>
      <c r="AE180" s="506"/>
      <c r="AF180" s="506"/>
      <c r="AG180" s="506"/>
      <c r="AM180" s="5"/>
      <c r="AN180" s="5"/>
    </row>
    <row r="181" spans="1:40" ht="47.25" x14ac:dyDescent="0.25">
      <c r="A181" s="396">
        <v>15</v>
      </c>
      <c r="B181" s="419" t="str">
        <f t="shared" si="10"/>
        <v/>
      </c>
      <c r="C181" s="420" t="str">
        <f ca="1">TEXT(IFERROR(INDEX('Overview - Section A'!$A$37:$A$44,MATCH(G181,'Overview - Section A'!$U$37:$U$44,0)),""),"d-mmm-yy") &amp;" to " &amp; TEXT(IFERROR(INDEX('Overview - Section A'!$E$37:$E$44,MATCH(G181,'Overview - Section A'!$U$37:$U$44,0)),""),"d-mmm-yy")</f>
        <v>1-ene-23 to 31-dic-23</v>
      </c>
      <c r="D181" s="509"/>
      <c r="E181" s="509"/>
      <c r="F181" s="510" t="str">
        <f t="shared" si="11"/>
        <v/>
      </c>
      <c r="G181" s="511" t="s">
        <v>437</v>
      </c>
      <c r="H181" s="511"/>
      <c r="I181" s="512" t="b">
        <f t="shared" si="12"/>
        <v>1</v>
      </c>
      <c r="J181" s="512" t="b">
        <f t="shared" si="13"/>
        <v>0</v>
      </c>
      <c r="K181" s="512" t="str">
        <f t="shared" si="14"/>
        <v>a1N1R000008aBNqUAM</v>
      </c>
      <c r="L181" s="513" t="str">
        <f t="shared" ca="1" si="15"/>
        <v>151-ene-23 to 31-dic-23</v>
      </c>
      <c r="M181" s="514" t="s">
        <v>1150</v>
      </c>
      <c r="N181" s="505"/>
      <c r="O181" s="116"/>
      <c r="P181" s="116"/>
      <c r="Q181" s="116"/>
      <c r="AD181" s="506"/>
      <c r="AE181" s="506"/>
      <c r="AF181" s="506"/>
      <c r="AG181" s="506"/>
      <c r="AM181" s="5"/>
      <c r="AN181" s="5"/>
    </row>
    <row r="182" spans="1:40" ht="47.25" x14ac:dyDescent="0.25">
      <c r="A182" s="396">
        <v>15</v>
      </c>
      <c r="B182" s="419" t="str">
        <f t="shared" si="10"/>
        <v/>
      </c>
      <c r="C182" s="420" t="str">
        <f ca="1">TEXT(IFERROR(INDEX('Overview - Section A'!$A$37:$A$44,MATCH(G182,'Overview - Section A'!$U$37:$U$44,0)),""),"d-mmm-yy") &amp;" to " &amp; TEXT(IFERROR(INDEX('Overview - Section A'!$E$37:$E$44,MATCH(G182,'Overview - Section A'!$U$37:$U$44,0)),""),"d-mmm-yy")</f>
        <v>1-ene-24 to 31-dic-24</v>
      </c>
      <c r="D182" s="509"/>
      <c r="E182" s="509"/>
      <c r="F182" s="510" t="str">
        <f t="shared" si="11"/>
        <v/>
      </c>
      <c r="G182" s="511" t="s">
        <v>439</v>
      </c>
      <c r="H182" s="511"/>
      <c r="I182" s="512" t="b">
        <f t="shared" si="12"/>
        <v>1</v>
      </c>
      <c r="J182" s="512" t="b">
        <f t="shared" si="13"/>
        <v>0</v>
      </c>
      <c r="K182" s="512" t="str">
        <f t="shared" si="14"/>
        <v>a1N1R000008aBNqUAM</v>
      </c>
      <c r="L182" s="513" t="str">
        <f t="shared" ca="1" si="15"/>
        <v>151-ene-24 to 31-dic-24</v>
      </c>
      <c r="M182" s="514" t="s">
        <v>1151</v>
      </c>
      <c r="N182" s="505"/>
      <c r="O182" s="116"/>
      <c r="P182" s="116"/>
      <c r="Q182" s="116"/>
      <c r="AD182" s="506"/>
      <c r="AE182" s="506"/>
      <c r="AF182" s="506"/>
      <c r="AG182" s="506"/>
      <c r="AM182" s="5"/>
      <c r="AN182" s="5"/>
    </row>
    <row r="183" spans="1:40" ht="47.25" x14ac:dyDescent="0.25">
      <c r="A183" s="396">
        <v>15</v>
      </c>
      <c r="B183" s="419" t="str">
        <f t="shared" si="10"/>
        <v/>
      </c>
      <c r="C183" s="420" t="str">
        <f ca="1">TEXT(IFERROR(INDEX('Overview - Section A'!$A$37:$A$44,MATCH(G183,'Overview - Section A'!$U$37:$U$44,0)),""),"d-mmm-yy") &amp;" to " &amp; TEXT(IFERROR(INDEX('Overview - Section A'!$E$37:$E$44,MATCH(G183,'Overview - Section A'!$U$37:$U$44,0)),""),"d-mmm-yy")</f>
        <v>1-ene-25 to 31-dic-25</v>
      </c>
      <c r="D183" s="509"/>
      <c r="E183" s="509"/>
      <c r="F183" s="510" t="str">
        <f t="shared" si="11"/>
        <v/>
      </c>
      <c r="G183" s="511" t="s">
        <v>441</v>
      </c>
      <c r="H183" s="511"/>
      <c r="I183" s="512" t="b">
        <f t="shared" si="12"/>
        <v>1</v>
      </c>
      <c r="J183" s="512" t="b">
        <f t="shared" si="13"/>
        <v>0</v>
      </c>
      <c r="K183" s="512" t="str">
        <f t="shared" si="14"/>
        <v>a1N1R000008aBNqUAM</v>
      </c>
      <c r="L183" s="513" t="str">
        <f t="shared" ca="1" si="15"/>
        <v>151-ene-25 to 31-dic-25</v>
      </c>
      <c r="M183" s="514" t="s">
        <v>1152</v>
      </c>
      <c r="N183" s="505"/>
      <c r="O183" s="116"/>
      <c r="P183" s="116"/>
      <c r="Q183" s="116"/>
      <c r="AD183" s="506"/>
      <c r="AE183" s="506"/>
      <c r="AF183" s="506"/>
      <c r="AG183" s="506"/>
      <c r="AM183" s="5"/>
      <c r="AN183" s="5"/>
    </row>
    <row r="184" spans="1:40" ht="31.5" x14ac:dyDescent="0.25">
      <c r="A184" s="396">
        <v>16</v>
      </c>
      <c r="B184" s="419" t="str">
        <f t="shared" si="10"/>
        <v/>
      </c>
      <c r="C184" s="420" t="str">
        <f ca="1">TEXT(IFERROR(INDEX('Overview - Section A'!$A$37:$A$44,MATCH(G184,'Overview - Section A'!$U$37:$U$44,0)),""),"d-mmm-yy") &amp;" to " &amp; TEXT(IFERROR(INDEX('Overview - Section A'!$E$37:$E$44,MATCH(G184,'Overview - Section A'!$U$37:$U$44,0)),""),"d-mmm-yy")</f>
        <v>1-ene-20 to 31-dic-20</v>
      </c>
      <c r="D184" s="509"/>
      <c r="E184" s="509"/>
      <c r="F184" s="510" t="str">
        <f t="shared" si="11"/>
        <v/>
      </c>
      <c r="G184" s="511" t="s">
        <v>431</v>
      </c>
      <c r="H184" s="511"/>
      <c r="I184" s="512" t="b">
        <f t="shared" si="12"/>
        <v>1</v>
      </c>
      <c r="J184" s="512" t="b">
        <f t="shared" si="13"/>
        <v>0</v>
      </c>
      <c r="K184" s="512" t="str">
        <f t="shared" si="14"/>
        <v>a1N1R000008aBNrUAM</v>
      </c>
      <c r="L184" s="513" t="str">
        <f t="shared" ca="1" si="15"/>
        <v>161-ene-20 to 31-dic-20</v>
      </c>
      <c r="M184" s="514" t="s">
        <v>1153</v>
      </c>
      <c r="N184" s="505"/>
      <c r="O184" s="116"/>
      <c r="P184" s="116"/>
      <c r="Q184" s="116"/>
      <c r="AD184" s="506"/>
      <c r="AE184" s="506"/>
      <c r="AF184" s="506"/>
      <c r="AG184" s="506"/>
      <c r="AM184" s="5"/>
      <c r="AN184" s="5"/>
    </row>
    <row r="185" spans="1:40" ht="31.5" x14ac:dyDescent="0.25">
      <c r="A185" s="396">
        <v>16</v>
      </c>
      <c r="B185" s="419" t="str">
        <f t="shared" si="10"/>
        <v/>
      </c>
      <c r="C185" s="420" t="str">
        <f ca="1">TEXT(IFERROR(INDEX('Overview - Section A'!$A$37:$A$44,MATCH(G185,'Overview - Section A'!$U$37:$U$44,0)),""),"d-mmm-yy") &amp;" to " &amp; TEXT(IFERROR(INDEX('Overview - Section A'!$E$37:$E$44,MATCH(G185,'Overview - Section A'!$U$37:$U$44,0)),""),"d-mmm-yy")</f>
        <v>1-ene-21 to 31-dic-21</v>
      </c>
      <c r="D185" s="509"/>
      <c r="E185" s="509"/>
      <c r="F185" s="510" t="str">
        <f t="shared" si="11"/>
        <v/>
      </c>
      <c r="G185" s="511" t="s">
        <v>433</v>
      </c>
      <c r="H185" s="511"/>
      <c r="I185" s="512" t="b">
        <f t="shared" si="12"/>
        <v>1</v>
      </c>
      <c r="J185" s="512" t="b">
        <f t="shared" si="13"/>
        <v>0</v>
      </c>
      <c r="K185" s="512" t="str">
        <f t="shared" si="14"/>
        <v>a1N1R000008aBNrUAM</v>
      </c>
      <c r="L185" s="513" t="str">
        <f t="shared" ca="1" si="15"/>
        <v>161-ene-21 to 31-dic-21</v>
      </c>
      <c r="M185" s="514" t="s">
        <v>1154</v>
      </c>
      <c r="N185" s="505"/>
      <c r="O185" s="116"/>
      <c r="P185" s="116"/>
      <c r="Q185" s="116"/>
      <c r="AD185" s="506"/>
      <c r="AE185" s="506"/>
      <c r="AF185" s="506"/>
      <c r="AG185" s="506"/>
      <c r="AM185" s="5"/>
      <c r="AN185" s="5"/>
    </row>
    <row r="186" spans="1:40" ht="31.5" x14ac:dyDescent="0.25">
      <c r="A186" s="396">
        <v>16</v>
      </c>
      <c r="B186" s="419" t="str">
        <f t="shared" si="10"/>
        <v/>
      </c>
      <c r="C186" s="420" t="str">
        <f ca="1">TEXT(IFERROR(INDEX('Overview - Section A'!$A$37:$A$44,MATCH(G186,'Overview - Section A'!$U$37:$U$44,0)),""),"d-mmm-yy") &amp;" to " &amp; TEXT(IFERROR(INDEX('Overview - Section A'!$E$37:$E$44,MATCH(G186,'Overview - Section A'!$U$37:$U$44,0)),""),"d-mmm-yy")</f>
        <v>1-ene-22 to 31-dic-22</v>
      </c>
      <c r="D186" s="509"/>
      <c r="E186" s="509"/>
      <c r="F186" s="510" t="str">
        <f t="shared" si="11"/>
        <v/>
      </c>
      <c r="G186" s="511" t="s">
        <v>435</v>
      </c>
      <c r="H186" s="511"/>
      <c r="I186" s="512" t="b">
        <f t="shared" si="12"/>
        <v>1</v>
      </c>
      <c r="J186" s="512" t="b">
        <f t="shared" si="13"/>
        <v>0</v>
      </c>
      <c r="K186" s="512" t="str">
        <f t="shared" si="14"/>
        <v>a1N1R000008aBNrUAM</v>
      </c>
      <c r="L186" s="513" t="str">
        <f t="shared" ca="1" si="15"/>
        <v>161-ene-22 to 31-dic-22</v>
      </c>
      <c r="M186" s="514" t="s">
        <v>1155</v>
      </c>
      <c r="N186" s="505"/>
      <c r="O186" s="116"/>
      <c r="P186" s="116"/>
      <c r="Q186" s="116"/>
      <c r="AD186" s="506"/>
      <c r="AE186" s="506"/>
      <c r="AF186" s="506"/>
      <c r="AG186" s="506"/>
      <c r="AM186" s="5"/>
      <c r="AN186" s="5"/>
    </row>
    <row r="187" spans="1:40" ht="31.5" x14ac:dyDescent="0.25">
      <c r="A187" s="396">
        <v>16</v>
      </c>
      <c r="B187" s="419" t="str">
        <f t="shared" si="10"/>
        <v/>
      </c>
      <c r="C187" s="420" t="str">
        <f ca="1">TEXT(IFERROR(INDEX('Overview - Section A'!$A$37:$A$44,MATCH(G187,'Overview - Section A'!$U$37:$U$44,0)),""),"d-mmm-yy") &amp;" to " &amp; TEXT(IFERROR(INDEX('Overview - Section A'!$E$37:$E$44,MATCH(G187,'Overview - Section A'!$U$37:$U$44,0)),""),"d-mmm-yy")</f>
        <v>1-ene-23 to 31-dic-23</v>
      </c>
      <c r="D187" s="509"/>
      <c r="E187" s="509"/>
      <c r="F187" s="510" t="str">
        <f t="shared" si="11"/>
        <v/>
      </c>
      <c r="G187" s="511" t="s">
        <v>437</v>
      </c>
      <c r="H187" s="511"/>
      <c r="I187" s="512" t="b">
        <f t="shared" si="12"/>
        <v>1</v>
      </c>
      <c r="J187" s="512" t="b">
        <f t="shared" si="13"/>
        <v>0</v>
      </c>
      <c r="K187" s="512" t="str">
        <f t="shared" si="14"/>
        <v>a1N1R000008aBNrUAM</v>
      </c>
      <c r="L187" s="513" t="str">
        <f t="shared" ca="1" si="15"/>
        <v>161-ene-23 to 31-dic-23</v>
      </c>
      <c r="M187" s="514" t="s">
        <v>1156</v>
      </c>
      <c r="N187" s="505"/>
      <c r="O187" s="116"/>
      <c r="P187" s="116"/>
      <c r="Q187" s="116"/>
      <c r="AD187" s="506"/>
      <c r="AE187" s="506"/>
      <c r="AF187" s="506"/>
      <c r="AG187" s="506"/>
      <c r="AM187" s="5"/>
      <c r="AN187" s="5"/>
    </row>
    <row r="188" spans="1:40" ht="31.5" x14ac:dyDescent="0.25">
      <c r="A188" s="396">
        <v>16</v>
      </c>
      <c r="B188" s="419" t="str">
        <f t="shared" si="10"/>
        <v/>
      </c>
      <c r="C188" s="420" t="str">
        <f ca="1">TEXT(IFERROR(INDEX('Overview - Section A'!$A$37:$A$44,MATCH(G188,'Overview - Section A'!$U$37:$U$44,0)),""),"d-mmm-yy") &amp;" to " &amp; TEXT(IFERROR(INDEX('Overview - Section A'!$E$37:$E$44,MATCH(G188,'Overview - Section A'!$U$37:$U$44,0)),""),"d-mmm-yy")</f>
        <v>1-ene-24 to 31-dic-24</v>
      </c>
      <c r="D188" s="509"/>
      <c r="E188" s="509"/>
      <c r="F188" s="510" t="str">
        <f t="shared" si="11"/>
        <v/>
      </c>
      <c r="G188" s="511" t="s">
        <v>439</v>
      </c>
      <c r="H188" s="511"/>
      <c r="I188" s="512" t="b">
        <f t="shared" si="12"/>
        <v>1</v>
      </c>
      <c r="J188" s="512" t="b">
        <f t="shared" si="13"/>
        <v>0</v>
      </c>
      <c r="K188" s="512" t="str">
        <f t="shared" si="14"/>
        <v>a1N1R000008aBNrUAM</v>
      </c>
      <c r="L188" s="513" t="str">
        <f t="shared" ca="1" si="15"/>
        <v>161-ene-24 to 31-dic-24</v>
      </c>
      <c r="M188" s="514" t="s">
        <v>1157</v>
      </c>
      <c r="N188" s="505"/>
      <c r="O188" s="116"/>
      <c r="P188" s="116"/>
      <c r="Q188" s="116"/>
      <c r="AD188" s="506"/>
      <c r="AE188" s="506"/>
      <c r="AF188" s="506"/>
      <c r="AG188" s="506"/>
      <c r="AM188" s="5"/>
      <c r="AN188" s="5"/>
    </row>
    <row r="189" spans="1:40" ht="31.5" x14ac:dyDescent="0.25">
      <c r="A189" s="396">
        <v>16</v>
      </c>
      <c r="B189" s="419" t="str">
        <f t="shared" si="10"/>
        <v/>
      </c>
      <c r="C189" s="420" t="str">
        <f ca="1">TEXT(IFERROR(INDEX('Overview - Section A'!$A$37:$A$44,MATCH(G189,'Overview - Section A'!$U$37:$U$44,0)),""),"d-mmm-yy") &amp;" to " &amp; TEXT(IFERROR(INDEX('Overview - Section A'!$E$37:$E$44,MATCH(G189,'Overview - Section A'!$U$37:$U$44,0)),""),"d-mmm-yy")</f>
        <v>1-ene-25 to 31-dic-25</v>
      </c>
      <c r="D189" s="509"/>
      <c r="E189" s="509"/>
      <c r="F189" s="510" t="str">
        <f t="shared" si="11"/>
        <v/>
      </c>
      <c r="G189" s="511" t="s">
        <v>441</v>
      </c>
      <c r="H189" s="511"/>
      <c r="I189" s="512" t="b">
        <f t="shared" si="12"/>
        <v>1</v>
      </c>
      <c r="J189" s="512" t="b">
        <f t="shared" si="13"/>
        <v>0</v>
      </c>
      <c r="K189" s="512" t="str">
        <f t="shared" si="14"/>
        <v>a1N1R000008aBNrUAM</v>
      </c>
      <c r="L189" s="513" t="str">
        <f t="shared" ca="1" si="15"/>
        <v>161-ene-25 to 31-dic-25</v>
      </c>
      <c r="M189" s="514" t="s">
        <v>1158</v>
      </c>
      <c r="N189" s="505"/>
      <c r="O189" s="116"/>
      <c r="P189" s="116"/>
      <c r="Q189" s="116"/>
      <c r="AD189" s="506"/>
      <c r="AE189" s="506"/>
      <c r="AF189" s="506"/>
      <c r="AG189" s="506"/>
      <c r="AM189" s="5"/>
      <c r="AN189" s="5"/>
    </row>
    <row r="190" spans="1:40" ht="31.5" x14ac:dyDescent="0.25">
      <c r="A190" s="396">
        <v>17</v>
      </c>
      <c r="B190" s="419" t="str">
        <f t="shared" si="10"/>
        <v/>
      </c>
      <c r="C190" s="420" t="str">
        <f ca="1">TEXT(IFERROR(INDEX('Overview - Section A'!$A$37:$A$44,MATCH(G190,'Overview - Section A'!$U$37:$U$44,0)),""),"d-mmm-yy") &amp;" to " &amp; TEXT(IFERROR(INDEX('Overview - Section A'!$E$37:$E$44,MATCH(G190,'Overview - Section A'!$U$37:$U$44,0)),""),"d-mmm-yy")</f>
        <v>1-ene-20 to 31-dic-20</v>
      </c>
      <c r="D190" s="509"/>
      <c r="E190" s="509"/>
      <c r="F190" s="510" t="str">
        <f t="shared" si="11"/>
        <v/>
      </c>
      <c r="G190" s="511" t="s">
        <v>431</v>
      </c>
      <c r="H190" s="511"/>
      <c r="I190" s="512" t="b">
        <f t="shared" si="12"/>
        <v>1</v>
      </c>
      <c r="J190" s="512" t="b">
        <f t="shared" si="13"/>
        <v>0</v>
      </c>
      <c r="K190" s="512" t="str">
        <f t="shared" si="14"/>
        <v>a1N1R000008aBNsUAM</v>
      </c>
      <c r="L190" s="513" t="str">
        <f t="shared" ca="1" si="15"/>
        <v>171-ene-20 to 31-dic-20</v>
      </c>
      <c r="M190" s="514" t="s">
        <v>1159</v>
      </c>
      <c r="N190" s="505"/>
      <c r="O190" s="116"/>
      <c r="P190" s="116"/>
      <c r="Q190" s="116"/>
      <c r="AD190" s="506"/>
      <c r="AE190" s="506"/>
      <c r="AF190" s="506"/>
      <c r="AG190" s="506"/>
      <c r="AM190" s="5"/>
      <c r="AN190" s="5"/>
    </row>
    <row r="191" spans="1:40" ht="31.5" x14ac:dyDescent="0.25">
      <c r="A191" s="396">
        <v>17</v>
      </c>
      <c r="B191" s="419" t="str">
        <f t="shared" si="10"/>
        <v/>
      </c>
      <c r="C191" s="420" t="str">
        <f ca="1">TEXT(IFERROR(INDEX('Overview - Section A'!$A$37:$A$44,MATCH(G191,'Overview - Section A'!$U$37:$U$44,0)),""),"d-mmm-yy") &amp;" to " &amp; TEXT(IFERROR(INDEX('Overview - Section A'!$E$37:$E$44,MATCH(G191,'Overview - Section A'!$U$37:$U$44,0)),""),"d-mmm-yy")</f>
        <v>1-ene-21 to 31-dic-21</v>
      </c>
      <c r="D191" s="509"/>
      <c r="E191" s="509"/>
      <c r="F191" s="510" t="str">
        <f t="shared" si="11"/>
        <v/>
      </c>
      <c r="G191" s="511" t="s">
        <v>433</v>
      </c>
      <c r="H191" s="511"/>
      <c r="I191" s="512" t="b">
        <f t="shared" si="12"/>
        <v>1</v>
      </c>
      <c r="J191" s="512" t="b">
        <f t="shared" si="13"/>
        <v>0</v>
      </c>
      <c r="K191" s="512" t="str">
        <f t="shared" si="14"/>
        <v>a1N1R000008aBNsUAM</v>
      </c>
      <c r="L191" s="513" t="str">
        <f t="shared" ca="1" si="15"/>
        <v>171-ene-21 to 31-dic-21</v>
      </c>
      <c r="M191" s="514" t="s">
        <v>1160</v>
      </c>
      <c r="N191" s="505"/>
      <c r="O191" s="116"/>
      <c r="P191" s="116"/>
      <c r="Q191" s="116"/>
      <c r="AD191" s="506"/>
      <c r="AE191" s="506"/>
      <c r="AF191" s="506"/>
      <c r="AG191" s="506"/>
      <c r="AM191" s="5"/>
      <c r="AN191" s="5"/>
    </row>
    <row r="192" spans="1:40" ht="31.5" x14ac:dyDescent="0.25">
      <c r="A192" s="396">
        <v>17</v>
      </c>
      <c r="B192" s="419" t="str">
        <f t="shared" si="10"/>
        <v/>
      </c>
      <c r="C192" s="420" t="str">
        <f ca="1">TEXT(IFERROR(INDEX('Overview - Section A'!$A$37:$A$44,MATCH(G192,'Overview - Section A'!$U$37:$U$44,0)),""),"d-mmm-yy") &amp;" to " &amp; TEXT(IFERROR(INDEX('Overview - Section A'!$E$37:$E$44,MATCH(G192,'Overview - Section A'!$U$37:$U$44,0)),""),"d-mmm-yy")</f>
        <v>1-ene-22 to 31-dic-22</v>
      </c>
      <c r="D192" s="509"/>
      <c r="E192" s="509"/>
      <c r="F192" s="510" t="str">
        <f t="shared" si="11"/>
        <v/>
      </c>
      <c r="G192" s="511" t="s">
        <v>435</v>
      </c>
      <c r="H192" s="511"/>
      <c r="I192" s="512" t="b">
        <f t="shared" si="12"/>
        <v>1</v>
      </c>
      <c r="J192" s="512" t="b">
        <f t="shared" si="13"/>
        <v>0</v>
      </c>
      <c r="K192" s="512" t="str">
        <f t="shared" si="14"/>
        <v>a1N1R000008aBNsUAM</v>
      </c>
      <c r="L192" s="513" t="str">
        <f t="shared" ca="1" si="15"/>
        <v>171-ene-22 to 31-dic-22</v>
      </c>
      <c r="M192" s="514" t="s">
        <v>1161</v>
      </c>
      <c r="N192" s="505"/>
      <c r="O192" s="116"/>
      <c r="P192" s="116"/>
      <c r="Q192" s="116"/>
      <c r="AD192" s="506"/>
      <c r="AE192" s="506"/>
      <c r="AF192" s="506"/>
      <c r="AG192" s="506"/>
      <c r="AM192" s="5"/>
      <c r="AN192" s="5"/>
    </row>
    <row r="193" spans="1:40" ht="31.5" x14ac:dyDescent="0.25">
      <c r="A193" s="396">
        <v>17</v>
      </c>
      <c r="B193" s="419" t="str">
        <f t="shared" si="10"/>
        <v/>
      </c>
      <c r="C193" s="420" t="str">
        <f ca="1">TEXT(IFERROR(INDEX('Overview - Section A'!$A$37:$A$44,MATCH(G193,'Overview - Section A'!$U$37:$U$44,0)),""),"d-mmm-yy") &amp;" to " &amp; TEXT(IFERROR(INDEX('Overview - Section A'!$E$37:$E$44,MATCH(G193,'Overview - Section A'!$U$37:$U$44,0)),""),"d-mmm-yy")</f>
        <v>1-ene-23 to 31-dic-23</v>
      </c>
      <c r="D193" s="509"/>
      <c r="E193" s="509"/>
      <c r="F193" s="510" t="str">
        <f t="shared" si="11"/>
        <v/>
      </c>
      <c r="G193" s="511" t="s">
        <v>437</v>
      </c>
      <c r="H193" s="511"/>
      <c r="I193" s="512" t="b">
        <f t="shared" si="12"/>
        <v>1</v>
      </c>
      <c r="J193" s="512" t="b">
        <f t="shared" si="13"/>
        <v>0</v>
      </c>
      <c r="K193" s="512" t="str">
        <f t="shared" si="14"/>
        <v>a1N1R000008aBNsUAM</v>
      </c>
      <c r="L193" s="513" t="str">
        <f t="shared" ca="1" si="15"/>
        <v>171-ene-23 to 31-dic-23</v>
      </c>
      <c r="M193" s="514" t="s">
        <v>1162</v>
      </c>
      <c r="N193" s="505"/>
      <c r="O193" s="116"/>
      <c r="P193" s="116"/>
      <c r="Q193" s="116"/>
      <c r="AD193" s="506"/>
      <c r="AE193" s="506"/>
      <c r="AF193" s="506"/>
      <c r="AG193" s="506"/>
      <c r="AM193" s="5"/>
      <c r="AN193" s="5"/>
    </row>
    <row r="194" spans="1:40" ht="31.5" x14ac:dyDescent="0.25">
      <c r="A194" s="396">
        <v>17</v>
      </c>
      <c r="B194" s="419" t="str">
        <f t="shared" si="10"/>
        <v/>
      </c>
      <c r="C194" s="420" t="str">
        <f ca="1">TEXT(IFERROR(INDEX('Overview - Section A'!$A$37:$A$44,MATCH(G194,'Overview - Section A'!$U$37:$U$44,0)),""),"d-mmm-yy") &amp;" to " &amp; TEXT(IFERROR(INDEX('Overview - Section A'!$E$37:$E$44,MATCH(G194,'Overview - Section A'!$U$37:$U$44,0)),""),"d-mmm-yy")</f>
        <v>1-ene-24 to 31-dic-24</v>
      </c>
      <c r="D194" s="509"/>
      <c r="E194" s="509"/>
      <c r="F194" s="510" t="str">
        <f t="shared" si="11"/>
        <v/>
      </c>
      <c r="G194" s="511" t="s">
        <v>439</v>
      </c>
      <c r="H194" s="511"/>
      <c r="I194" s="512" t="b">
        <f t="shared" si="12"/>
        <v>1</v>
      </c>
      <c r="J194" s="512" t="b">
        <f t="shared" si="13"/>
        <v>0</v>
      </c>
      <c r="K194" s="512" t="str">
        <f t="shared" si="14"/>
        <v>a1N1R000008aBNsUAM</v>
      </c>
      <c r="L194" s="513" t="str">
        <f t="shared" ca="1" si="15"/>
        <v>171-ene-24 to 31-dic-24</v>
      </c>
      <c r="M194" s="514" t="s">
        <v>1163</v>
      </c>
      <c r="N194" s="505"/>
      <c r="O194" s="116"/>
      <c r="P194" s="116"/>
      <c r="Q194" s="116"/>
      <c r="AD194" s="506"/>
      <c r="AE194" s="506"/>
      <c r="AF194" s="506"/>
      <c r="AG194" s="506"/>
      <c r="AM194" s="5"/>
      <c r="AN194" s="5"/>
    </row>
    <row r="195" spans="1:40" ht="31.5" x14ac:dyDescent="0.25">
      <c r="A195" s="396">
        <v>17</v>
      </c>
      <c r="B195" s="419" t="str">
        <f t="shared" si="10"/>
        <v/>
      </c>
      <c r="C195" s="420" t="str">
        <f ca="1">TEXT(IFERROR(INDEX('Overview - Section A'!$A$37:$A$44,MATCH(G195,'Overview - Section A'!$U$37:$U$44,0)),""),"d-mmm-yy") &amp;" to " &amp; TEXT(IFERROR(INDEX('Overview - Section A'!$E$37:$E$44,MATCH(G195,'Overview - Section A'!$U$37:$U$44,0)),""),"d-mmm-yy")</f>
        <v>1-ene-25 to 31-dic-25</v>
      </c>
      <c r="D195" s="509"/>
      <c r="E195" s="509"/>
      <c r="F195" s="510" t="str">
        <f t="shared" si="11"/>
        <v/>
      </c>
      <c r="G195" s="511" t="s">
        <v>441</v>
      </c>
      <c r="H195" s="511"/>
      <c r="I195" s="512" t="b">
        <f t="shared" si="12"/>
        <v>1</v>
      </c>
      <c r="J195" s="512" t="b">
        <f t="shared" si="13"/>
        <v>0</v>
      </c>
      <c r="K195" s="512" t="str">
        <f t="shared" si="14"/>
        <v>a1N1R000008aBNsUAM</v>
      </c>
      <c r="L195" s="513" t="str">
        <f t="shared" ca="1" si="15"/>
        <v>171-ene-25 to 31-dic-25</v>
      </c>
      <c r="M195" s="514" t="s">
        <v>1164</v>
      </c>
      <c r="N195" s="505"/>
      <c r="O195" s="116"/>
      <c r="P195" s="116"/>
      <c r="Q195" s="116"/>
      <c r="AD195" s="506"/>
      <c r="AE195" s="506"/>
      <c r="AF195" s="506"/>
      <c r="AG195" s="506"/>
      <c r="AM195" s="5"/>
      <c r="AN195" s="5"/>
    </row>
    <row r="196" spans="1:40" ht="31.5" x14ac:dyDescent="0.25">
      <c r="A196" s="396">
        <v>18</v>
      </c>
      <c r="B196" s="419" t="str">
        <f t="shared" si="10"/>
        <v/>
      </c>
      <c r="C196" s="420" t="str">
        <f ca="1">TEXT(IFERROR(INDEX('Overview - Section A'!$A$37:$A$44,MATCH(G196,'Overview - Section A'!$U$37:$U$44,0)),""),"d-mmm-yy") &amp;" to " &amp; TEXT(IFERROR(INDEX('Overview - Section A'!$E$37:$E$44,MATCH(G196,'Overview - Section A'!$U$37:$U$44,0)),""),"d-mmm-yy")</f>
        <v>1-ene-20 to 31-dic-20</v>
      </c>
      <c r="D196" s="509"/>
      <c r="E196" s="509"/>
      <c r="F196" s="510" t="str">
        <f t="shared" si="11"/>
        <v/>
      </c>
      <c r="G196" s="511" t="s">
        <v>431</v>
      </c>
      <c r="H196" s="511"/>
      <c r="I196" s="512" t="b">
        <f t="shared" si="12"/>
        <v>1</v>
      </c>
      <c r="J196" s="512" t="b">
        <f t="shared" si="13"/>
        <v>0</v>
      </c>
      <c r="K196" s="512" t="str">
        <f t="shared" si="14"/>
        <v>a1N1R000008aBNtUAM</v>
      </c>
      <c r="L196" s="513" t="str">
        <f t="shared" ca="1" si="15"/>
        <v>181-ene-20 to 31-dic-20</v>
      </c>
      <c r="M196" s="514" t="s">
        <v>1165</v>
      </c>
      <c r="N196" s="505"/>
      <c r="O196" s="116"/>
      <c r="P196" s="116"/>
      <c r="Q196" s="116"/>
      <c r="AD196" s="506"/>
      <c r="AE196" s="506"/>
      <c r="AF196" s="506"/>
      <c r="AG196" s="506"/>
      <c r="AM196" s="5"/>
      <c r="AN196" s="5"/>
    </row>
    <row r="197" spans="1:40" ht="31.5" x14ac:dyDescent="0.25">
      <c r="A197" s="396">
        <v>18</v>
      </c>
      <c r="B197" s="419" t="str">
        <f t="shared" si="10"/>
        <v/>
      </c>
      <c r="C197" s="420" t="str">
        <f ca="1">TEXT(IFERROR(INDEX('Overview - Section A'!$A$37:$A$44,MATCH(G197,'Overview - Section A'!$U$37:$U$44,0)),""),"d-mmm-yy") &amp;" to " &amp; TEXT(IFERROR(INDEX('Overview - Section A'!$E$37:$E$44,MATCH(G197,'Overview - Section A'!$U$37:$U$44,0)),""),"d-mmm-yy")</f>
        <v>1-ene-21 to 31-dic-21</v>
      </c>
      <c r="D197" s="509"/>
      <c r="E197" s="509"/>
      <c r="F197" s="510" t="str">
        <f t="shared" si="11"/>
        <v/>
      </c>
      <c r="G197" s="511" t="s">
        <v>433</v>
      </c>
      <c r="H197" s="511"/>
      <c r="I197" s="512" t="b">
        <f t="shared" si="12"/>
        <v>1</v>
      </c>
      <c r="J197" s="512" t="b">
        <f t="shared" si="13"/>
        <v>0</v>
      </c>
      <c r="K197" s="512" t="str">
        <f t="shared" si="14"/>
        <v>a1N1R000008aBNtUAM</v>
      </c>
      <c r="L197" s="513" t="str">
        <f t="shared" ca="1" si="15"/>
        <v>181-ene-21 to 31-dic-21</v>
      </c>
      <c r="M197" s="514" t="s">
        <v>1166</v>
      </c>
      <c r="N197" s="505"/>
      <c r="O197" s="116"/>
      <c r="P197" s="116"/>
      <c r="Q197" s="116"/>
      <c r="AD197" s="506"/>
      <c r="AE197" s="506"/>
      <c r="AF197" s="506"/>
      <c r="AG197" s="506"/>
      <c r="AM197" s="5"/>
      <c r="AN197" s="5"/>
    </row>
    <row r="198" spans="1:40" ht="31.5" x14ac:dyDescent="0.25">
      <c r="A198" s="396">
        <v>18</v>
      </c>
      <c r="B198" s="419" t="str">
        <f t="shared" si="10"/>
        <v/>
      </c>
      <c r="C198" s="420" t="str">
        <f ca="1">TEXT(IFERROR(INDEX('Overview - Section A'!$A$37:$A$44,MATCH(G198,'Overview - Section A'!$U$37:$U$44,0)),""),"d-mmm-yy") &amp;" to " &amp; TEXT(IFERROR(INDEX('Overview - Section A'!$E$37:$E$44,MATCH(G198,'Overview - Section A'!$U$37:$U$44,0)),""),"d-mmm-yy")</f>
        <v>1-ene-22 to 31-dic-22</v>
      </c>
      <c r="D198" s="509"/>
      <c r="E198" s="509"/>
      <c r="F198" s="510" t="str">
        <f t="shared" si="11"/>
        <v/>
      </c>
      <c r="G198" s="511" t="s">
        <v>435</v>
      </c>
      <c r="H198" s="511"/>
      <c r="I198" s="512" t="b">
        <f t="shared" si="12"/>
        <v>1</v>
      </c>
      <c r="J198" s="512" t="b">
        <f t="shared" si="13"/>
        <v>0</v>
      </c>
      <c r="K198" s="512" t="str">
        <f t="shared" si="14"/>
        <v>a1N1R000008aBNtUAM</v>
      </c>
      <c r="L198" s="513" t="str">
        <f t="shared" ca="1" si="15"/>
        <v>181-ene-22 to 31-dic-22</v>
      </c>
      <c r="M198" s="514" t="s">
        <v>1167</v>
      </c>
      <c r="N198" s="505"/>
      <c r="O198" s="116"/>
      <c r="P198" s="116"/>
      <c r="Q198" s="116"/>
      <c r="AD198" s="506"/>
      <c r="AE198" s="506"/>
      <c r="AF198" s="506"/>
      <c r="AG198" s="506"/>
      <c r="AM198" s="5"/>
      <c r="AN198" s="5"/>
    </row>
    <row r="199" spans="1:40" ht="31.5" x14ac:dyDescent="0.25">
      <c r="A199" s="396">
        <v>18</v>
      </c>
      <c r="B199" s="419" t="str">
        <f t="shared" si="10"/>
        <v/>
      </c>
      <c r="C199" s="420" t="str">
        <f ca="1">TEXT(IFERROR(INDEX('Overview - Section A'!$A$37:$A$44,MATCH(G199,'Overview - Section A'!$U$37:$U$44,0)),""),"d-mmm-yy") &amp;" to " &amp; TEXT(IFERROR(INDEX('Overview - Section A'!$E$37:$E$44,MATCH(G199,'Overview - Section A'!$U$37:$U$44,0)),""),"d-mmm-yy")</f>
        <v>1-ene-23 to 31-dic-23</v>
      </c>
      <c r="D199" s="509"/>
      <c r="E199" s="509"/>
      <c r="F199" s="510" t="str">
        <f t="shared" si="11"/>
        <v/>
      </c>
      <c r="G199" s="511" t="s">
        <v>437</v>
      </c>
      <c r="H199" s="511"/>
      <c r="I199" s="512" t="b">
        <f t="shared" si="12"/>
        <v>1</v>
      </c>
      <c r="J199" s="512" t="b">
        <f t="shared" si="13"/>
        <v>0</v>
      </c>
      <c r="K199" s="512" t="str">
        <f t="shared" si="14"/>
        <v>a1N1R000008aBNtUAM</v>
      </c>
      <c r="L199" s="513" t="str">
        <f t="shared" ca="1" si="15"/>
        <v>181-ene-23 to 31-dic-23</v>
      </c>
      <c r="M199" s="514" t="s">
        <v>1168</v>
      </c>
      <c r="N199" s="505"/>
      <c r="O199" s="116"/>
      <c r="P199" s="116"/>
      <c r="Q199" s="116"/>
      <c r="AD199" s="506"/>
      <c r="AE199" s="506"/>
      <c r="AF199" s="506"/>
      <c r="AG199" s="506"/>
      <c r="AM199" s="5"/>
      <c r="AN199" s="5"/>
    </row>
    <row r="200" spans="1:40" ht="31.5" x14ac:dyDescent="0.25">
      <c r="A200" s="396">
        <v>18</v>
      </c>
      <c r="B200" s="419" t="str">
        <f t="shared" si="10"/>
        <v/>
      </c>
      <c r="C200" s="420" t="str">
        <f ca="1">TEXT(IFERROR(INDEX('Overview - Section A'!$A$37:$A$44,MATCH(G200,'Overview - Section A'!$U$37:$U$44,0)),""),"d-mmm-yy") &amp;" to " &amp; TEXT(IFERROR(INDEX('Overview - Section A'!$E$37:$E$44,MATCH(G200,'Overview - Section A'!$U$37:$U$44,0)),""),"d-mmm-yy")</f>
        <v>1-ene-24 to 31-dic-24</v>
      </c>
      <c r="D200" s="509"/>
      <c r="E200" s="509"/>
      <c r="F200" s="510" t="str">
        <f t="shared" si="11"/>
        <v/>
      </c>
      <c r="G200" s="511" t="s">
        <v>439</v>
      </c>
      <c r="H200" s="511"/>
      <c r="I200" s="512" t="b">
        <f t="shared" si="12"/>
        <v>1</v>
      </c>
      <c r="J200" s="512" t="b">
        <f t="shared" si="13"/>
        <v>0</v>
      </c>
      <c r="K200" s="512" t="str">
        <f t="shared" si="14"/>
        <v>a1N1R000008aBNtUAM</v>
      </c>
      <c r="L200" s="513" t="str">
        <f t="shared" ca="1" si="15"/>
        <v>181-ene-24 to 31-dic-24</v>
      </c>
      <c r="M200" s="514" t="s">
        <v>1169</v>
      </c>
      <c r="N200" s="505"/>
      <c r="O200" s="116"/>
      <c r="P200" s="116"/>
      <c r="Q200" s="116"/>
      <c r="AD200" s="506"/>
      <c r="AE200" s="506"/>
      <c r="AF200" s="506"/>
      <c r="AG200" s="506"/>
      <c r="AM200" s="5"/>
      <c r="AN200" s="5"/>
    </row>
    <row r="201" spans="1:40" ht="31.5" x14ac:dyDescent="0.25">
      <c r="A201" s="396">
        <v>18</v>
      </c>
      <c r="B201" s="419" t="str">
        <f t="shared" si="10"/>
        <v/>
      </c>
      <c r="C201" s="420" t="str">
        <f ca="1">TEXT(IFERROR(INDEX('Overview - Section A'!$A$37:$A$44,MATCH(G201,'Overview - Section A'!$U$37:$U$44,0)),""),"d-mmm-yy") &amp;" to " &amp; TEXT(IFERROR(INDEX('Overview - Section A'!$E$37:$E$44,MATCH(G201,'Overview - Section A'!$U$37:$U$44,0)),""),"d-mmm-yy")</f>
        <v>1-ene-25 to 31-dic-25</v>
      </c>
      <c r="D201" s="509"/>
      <c r="E201" s="509"/>
      <c r="F201" s="510" t="str">
        <f t="shared" si="11"/>
        <v/>
      </c>
      <c r="G201" s="511" t="s">
        <v>441</v>
      </c>
      <c r="H201" s="511"/>
      <c r="I201" s="512" t="b">
        <f t="shared" si="12"/>
        <v>1</v>
      </c>
      <c r="J201" s="512" t="b">
        <f t="shared" si="13"/>
        <v>0</v>
      </c>
      <c r="K201" s="512" t="str">
        <f t="shared" si="14"/>
        <v>a1N1R000008aBNtUAM</v>
      </c>
      <c r="L201" s="513" t="str">
        <f t="shared" ca="1" si="15"/>
        <v>181-ene-25 to 31-dic-25</v>
      </c>
      <c r="M201" s="514" t="s">
        <v>1170</v>
      </c>
      <c r="N201" s="505"/>
      <c r="O201" s="116"/>
      <c r="P201" s="116"/>
      <c r="Q201" s="116"/>
      <c r="AD201" s="506"/>
      <c r="AE201" s="506"/>
      <c r="AF201" s="506"/>
      <c r="AG201" s="506"/>
      <c r="AM201" s="5"/>
      <c r="AN201" s="5"/>
    </row>
    <row r="202" spans="1:40" ht="47.25" x14ac:dyDescent="0.25">
      <c r="A202" s="396">
        <v>19</v>
      </c>
      <c r="B202" s="419" t="str">
        <f t="shared" si="10"/>
        <v/>
      </c>
      <c r="C202" s="420" t="str">
        <f ca="1">TEXT(IFERROR(INDEX('Overview - Section A'!$A$37:$A$44,MATCH(G202,'Overview - Section A'!$U$37:$U$44,0)),""),"d-mmm-yy") &amp;" to " &amp; TEXT(IFERROR(INDEX('Overview - Section A'!$E$37:$E$44,MATCH(G202,'Overview - Section A'!$U$37:$U$44,0)),""),"d-mmm-yy")</f>
        <v>1-ene-20 to 31-dic-20</v>
      </c>
      <c r="D202" s="509"/>
      <c r="E202" s="509"/>
      <c r="F202" s="510" t="str">
        <f t="shared" si="11"/>
        <v/>
      </c>
      <c r="G202" s="511" t="s">
        <v>431</v>
      </c>
      <c r="H202" s="511"/>
      <c r="I202" s="512" t="b">
        <f t="shared" si="12"/>
        <v>1</v>
      </c>
      <c r="J202" s="512" t="b">
        <f t="shared" si="13"/>
        <v>0</v>
      </c>
      <c r="K202" s="512" t="str">
        <f t="shared" si="14"/>
        <v>a1N1R000008aBNuUAM</v>
      </c>
      <c r="L202" s="513" t="str">
        <f t="shared" ca="1" si="15"/>
        <v>191-ene-20 to 31-dic-20</v>
      </c>
      <c r="M202" s="514" t="s">
        <v>1171</v>
      </c>
      <c r="N202" s="505"/>
      <c r="O202" s="116"/>
      <c r="P202" s="116"/>
      <c r="Q202" s="116"/>
      <c r="AD202" s="506"/>
      <c r="AE202" s="506"/>
      <c r="AF202" s="506"/>
      <c r="AG202" s="506"/>
      <c r="AM202" s="5"/>
      <c r="AN202" s="5"/>
    </row>
    <row r="203" spans="1:40" ht="47.25" x14ac:dyDescent="0.25">
      <c r="A203" s="396">
        <v>19</v>
      </c>
      <c r="B203" s="419" t="str">
        <f t="shared" si="10"/>
        <v/>
      </c>
      <c r="C203" s="420" t="str">
        <f ca="1">TEXT(IFERROR(INDEX('Overview - Section A'!$A$37:$A$44,MATCH(G203,'Overview - Section A'!$U$37:$U$44,0)),""),"d-mmm-yy") &amp;" to " &amp; TEXT(IFERROR(INDEX('Overview - Section A'!$E$37:$E$44,MATCH(G203,'Overview - Section A'!$U$37:$U$44,0)),""),"d-mmm-yy")</f>
        <v>1-ene-21 to 31-dic-21</v>
      </c>
      <c r="D203" s="509"/>
      <c r="E203" s="509"/>
      <c r="F203" s="510" t="str">
        <f t="shared" si="11"/>
        <v/>
      </c>
      <c r="G203" s="511" t="s">
        <v>433</v>
      </c>
      <c r="H203" s="511"/>
      <c r="I203" s="512" t="b">
        <f t="shared" si="12"/>
        <v>1</v>
      </c>
      <c r="J203" s="512" t="b">
        <f t="shared" si="13"/>
        <v>0</v>
      </c>
      <c r="K203" s="512" t="str">
        <f t="shared" si="14"/>
        <v>a1N1R000008aBNuUAM</v>
      </c>
      <c r="L203" s="513" t="str">
        <f t="shared" ca="1" si="15"/>
        <v>191-ene-21 to 31-dic-21</v>
      </c>
      <c r="M203" s="514" t="s">
        <v>1172</v>
      </c>
      <c r="N203" s="505"/>
      <c r="O203" s="116"/>
      <c r="P203" s="116"/>
      <c r="Q203" s="116"/>
      <c r="AD203" s="506"/>
      <c r="AE203" s="506"/>
      <c r="AF203" s="506"/>
      <c r="AG203" s="506"/>
      <c r="AM203" s="5"/>
      <c r="AN203" s="5"/>
    </row>
    <row r="204" spans="1:40" ht="47.25" x14ac:dyDescent="0.25">
      <c r="A204" s="396">
        <v>19</v>
      </c>
      <c r="B204" s="419" t="str">
        <f t="shared" si="10"/>
        <v/>
      </c>
      <c r="C204" s="420" t="str">
        <f ca="1">TEXT(IFERROR(INDEX('Overview - Section A'!$A$37:$A$44,MATCH(G204,'Overview - Section A'!$U$37:$U$44,0)),""),"d-mmm-yy") &amp;" to " &amp; TEXT(IFERROR(INDEX('Overview - Section A'!$E$37:$E$44,MATCH(G204,'Overview - Section A'!$U$37:$U$44,0)),""),"d-mmm-yy")</f>
        <v>1-ene-22 to 31-dic-22</v>
      </c>
      <c r="D204" s="509"/>
      <c r="E204" s="509"/>
      <c r="F204" s="510" t="str">
        <f t="shared" si="11"/>
        <v/>
      </c>
      <c r="G204" s="511" t="s">
        <v>435</v>
      </c>
      <c r="H204" s="511"/>
      <c r="I204" s="512" t="b">
        <f t="shared" si="12"/>
        <v>1</v>
      </c>
      <c r="J204" s="512" t="b">
        <f t="shared" si="13"/>
        <v>0</v>
      </c>
      <c r="K204" s="512" t="str">
        <f t="shared" si="14"/>
        <v>a1N1R000008aBNuUAM</v>
      </c>
      <c r="L204" s="513" t="str">
        <f t="shared" ca="1" si="15"/>
        <v>191-ene-22 to 31-dic-22</v>
      </c>
      <c r="M204" s="514" t="s">
        <v>1173</v>
      </c>
      <c r="N204" s="505"/>
      <c r="O204" s="116"/>
      <c r="P204" s="116"/>
      <c r="Q204" s="116"/>
      <c r="AD204" s="506"/>
      <c r="AE204" s="506"/>
      <c r="AF204" s="506"/>
      <c r="AG204" s="506"/>
      <c r="AM204" s="5"/>
      <c r="AN204" s="5"/>
    </row>
    <row r="205" spans="1:40" ht="47.25" x14ac:dyDescent="0.25">
      <c r="A205" s="396">
        <v>19</v>
      </c>
      <c r="B205" s="419" t="str">
        <f t="shared" si="10"/>
        <v/>
      </c>
      <c r="C205" s="420" t="str">
        <f ca="1">TEXT(IFERROR(INDEX('Overview - Section A'!$A$37:$A$44,MATCH(G205,'Overview - Section A'!$U$37:$U$44,0)),""),"d-mmm-yy") &amp;" to " &amp; TEXT(IFERROR(INDEX('Overview - Section A'!$E$37:$E$44,MATCH(G205,'Overview - Section A'!$U$37:$U$44,0)),""),"d-mmm-yy")</f>
        <v>1-ene-23 to 31-dic-23</v>
      </c>
      <c r="D205" s="509"/>
      <c r="E205" s="509"/>
      <c r="F205" s="510" t="str">
        <f t="shared" si="11"/>
        <v/>
      </c>
      <c r="G205" s="511" t="s">
        <v>437</v>
      </c>
      <c r="H205" s="511"/>
      <c r="I205" s="512" t="b">
        <f t="shared" si="12"/>
        <v>1</v>
      </c>
      <c r="J205" s="512" t="b">
        <f t="shared" si="13"/>
        <v>0</v>
      </c>
      <c r="K205" s="512" t="str">
        <f t="shared" si="14"/>
        <v>a1N1R000008aBNuUAM</v>
      </c>
      <c r="L205" s="513" t="str">
        <f t="shared" ca="1" si="15"/>
        <v>191-ene-23 to 31-dic-23</v>
      </c>
      <c r="M205" s="514" t="s">
        <v>1174</v>
      </c>
      <c r="N205" s="505"/>
      <c r="O205" s="116"/>
      <c r="P205" s="116"/>
      <c r="Q205" s="116"/>
      <c r="AD205" s="506"/>
      <c r="AE205" s="506"/>
      <c r="AF205" s="506"/>
      <c r="AG205" s="506"/>
      <c r="AM205" s="5"/>
      <c r="AN205" s="5"/>
    </row>
    <row r="206" spans="1:40" ht="47.25" x14ac:dyDescent="0.25">
      <c r="A206" s="396">
        <v>19</v>
      </c>
      <c r="B206" s="419" t="str">
        <f t="shared" si="10"/>
        <v/>
      </c>
      <c r="C206" s="420" t="str">
        <f ca="1">TEXT(IFERROR(INDEX('Overview - Section A'!$A$37:$A$44,MATCH(G206,'Overview - Section A'!$U$37:$U$44,0)),""),"d-mmm-yy") &amp;" to " &amp; TEXT(IFERROR(INDEX('Overview - Section A'!$E$37:$E$44,MATCH(G206,'Overview - Section A'!$U$37:$U$44,0)),""),"d-mmm-yy")</f>
        <v>1-ene-24 to 31-dic-24</v>
      </c>
      <c r="D206" s="509"/>
      <c r="E206" s="509"/>
      <c r="F206" s="510" t="str">
        <f t="shared" si="11"/>
        <v/>
      </c>
      <c r="G206" s="511" t="s">
        <v>439</v>
      </c>
      <c r="H206" s="511"/>
      <c r="I206" s="512" t="b">
        <f t="shared" si="12"/>
        <v>1</v>
      </c>
      <c r="J206" s="512" t="b">
        <f t="shared" si="13"/>
        <v>0</v>
      </c>
      <c r="K206" s="512" t="str">
        <f t="shared" si="14"/>
        <v>a1N1R000008aBNuUAM</v>
      </c>
      <c r="L206" s="513" t="str">
        <f t="shared" ca="1" si="15"/>
        <v>191-ene-24 to 31-dic-24</v>
      </c>
      <c r="M206" s="514" t="s">
        <v>1175</v>
      </c>
      <c r="N206" s="505"/>
      <c r="O206" s="116"/>
      <c r="P206" s="116"/>
      <c r="Q206" s="116"/>
      <c r="AD206" s="506"/>
      <c r="AE206" s="506"/>
      <c r="AF206" s="506"/>
      <c r="AG206" s="506"/>
      <c r="AM206" s="5"/>
      <c r="AN206" s="5"/>
    </row>
    <row r="207" spans="1:40" ht="47.25" x14ac:dyDescent="0.25">
      <c r="A207" s="396">
        <v>19</v>
      </c>
      <c r="B207" s="419" t="str">
        <f t="shared" si="10"/>
        <v/>
      </c>
      <c r="C207" s="420" t="str">
        <f ca="1">TEXT(IFERROR(INDEX('Overview - Section A'!$A$37:$A$44,MATCH(G207,'Overview - Section A'!$U$37:$U$44,0)),""),"d-mmm-yy") &amp;" to " &amp; TEXT(IFERROR(INDEX('Overview - Section A'!$E$37:$E$44,MATCH(G207,'Overview - Section A'!$U$37:$U$44,0)),""),"d-mmm-yy")</f>
        <v>1-ene-25 to 31-dic-25</v>
      </c>
      <c r="D207" s="509"/>
      <c r="E207" s="509"/>
      <c r="F207" s="510" t="str">
        <f t="shared" si="11"/>
        <v/>
      </c>
      <c r="G207" s="511" t="s">
        <v>441</v>
      </c>
      <c r="H207" s="511"/>
      <c r="I207" s="512" t="b">
        <f t="shared" si="12"/>
        <v>1</v>
      </c>
      <c r="J207" s="512" t="b">
        <f t="shared" si="13"/>
        <v>0</v>
      </c>
      <c r="K207" s="512" t="str">
        <f t="shared" si="14"/>
        <v>a1N1R000008aBNuUAM</v>
      </c>
      <c r="L207" s="513" t="str">
        <f t="shared" ca="1" si="15"/>
        <v>191-ene-25 to 31-dic-25</v>
      </c>
      <c r="M207" s="514" t="s">
        <v>1176</v>
      </c>
      <c r="N207" s="505"/>
      <c r="O207" s="116"/>
      <c r="P207" s="116"/>
      <c r="Q207" s="116"/>
      <c r="AD207" s="506"/>
      <c r="AE207" s="506"/>
      <c r="AF207" s="506"/>
      <c r="AG207" s="506"/>
      <c r="AM207" s="5"/>
      <c r="AN207" s="5"/>
    </row>
    <row r="208" spans="1:40" ht="31.5" x14ac:dyDescent="0.25">
      <c r="A208" s="396">
        <v>20</v>
      </c>
      <c r="B208" s="419" t="str">
        <f t="shared" si="10"/>
        <v/>
      </c>
      <c r="C208" s="420" t="str">
        <f ca="1">TEXT(IFERROR(INDEX('Overview - Section A'!$A$37:$A$44,MATCH(G208,'Overview - Section A'!$U$37:$U$44,0)),""),"d-mmm-yy") &amp;" to " &amp; TEXT(IFERROR(INDEX('Overview - Section A'!$E$37:$E$44,MATCH(G208,'Overview - Section A'!$U$37:$U$44,0)),""),"d-mmm-yy")</f>
        <v>1-ene-20 to 31-dic-20</v>
      </c>
      <c r="D208" s="509"/>
      <c r="E208" s="509"/>
      <c r="F208" s="510" t="str">
        <f t="shared" si="11"/>
        <v/>
      </c>
      <c r="G208" s="511" t="s">
        <v>431</v>
      </c>
      <c r="H208" s="511"/>
      <c r="I208" s="512" t="b">
        <f t="shared" si="12"/>
        <v>1</v>
      </c>
      <c r="J208" s="512" t="b">
        <f t="shared" si="13"/>
        <v>0</v>
      </c>
      <c r="K208" s="512" t="str">
        <f t="shared" si="14"/>
        <v>a1N1R000008aBNvUAM</v>
      </c>
      <c r="L208" s="513" t="str">
        <f t="shared" ca="1" si="15"/>
        <v>201-ene-20 to 31-dic-20</v>
      </c>
      <c r="M208" s="514" t="s">
        <v>1177</v>
      </c>
      <c r="N208" s="505"/>
      <c r="O208" s="116"/>
      <c r="P208" s="116"/>
      <c r="Q208" s="116"/>
      <c r="AD208" s="506"/>
      <c r="AE208" s="506"/>
      <c r="AF208" s="506"/>
      <c r="AG208" s="506"/>
      <c r="AM208" s="5"/>
      <c r="AN208" s="5"/>
    </row>
    <row r="209" spans="1:40" ht="31.5" x14ac:dyDescent="0.25">
      <c r="A209" s="396">
        <v>20</v>
      </c>
      <c r="B209" s="419" t="str">
        <f t="shared" si="10"/>
        <v/>
      </c>
      <c r="C209" s="420" t="str">
        <f ca="1">TEXT(IFERROR(INDEX('Overview - Section A'!$A$37:$A$44,MATCH(G209,'Overview - Section A'!$U$37:$U$44,0)),""),"d-mmm-yy") &amp;" to " &amp; TEXT(IFERROR(INDEX('Overview - Section A'!$E$37:$E$44,MATCH(G209,'Overview - Section A'!$U$37:$U$44,0)),""),"d-mmm-yy")</f>
        <v>1-ene-21 to 31-dic-21</v>
      </c>
      <c r="D209" s="509"/>
      <c r="E209" s="509"/>
      <c r="F209" s="510" t="str">
        <f t="shared" si="11"/>
        <v/>
      </c>
      <c r="G209" s="511" t="s">
        <v>433</v>
      </c>
      <c r="H209" s="511"/>
      <c r="I209" s="512" t="b">
        <f t="shared" si="12"/>
        <v>1</v>
      </c>
      <c r="J209" s="512" t="b">
        <f t="shared" si="13"/>
        <v>0</v>
      </c>
      <c r="K209" s="512" t="str">
        <f t="shared" si="14"/>
        <v>a1N1R000008aBNvUAM</v>
      </c>
      <c r="L209" s="513" t="str">
        <f t="shared" ca="1" si="15"/>
        <v>201-ene-21 to 31-dic-21</v>
      </c>
      <c r="M209" s="514" t="s">
        <v>1178</v>
      </c>
      <c r="N209" s="505"/>
      <c r="O209" s="116"/>
      <c r="P209" s="116"/>
      <c r="Q209" s="116"/>
      <c r="AD209" s="506"/>
      <c r="AE209" s="506"/>
      <c r="AF209" s="506"/>
      <c r="AG209" s="506"/>
      <c r="AM209" s="5"/>
      <c r="AN209" s="5"/>
    </row>
    <row r="210" spans="1:40" ht="31.5" x14ac:dyDescent="0.25">
      <c r="A210" s="396">
        <v>20</v>
      </c>
      <c r="B210" s="419" t="str">
        <f t="shared" si="10"/>
        <v/>
      </c>
      <c r="C210" s="420" t="str">
        <f ca="1">TEXT(IFERROR(INDEX('Overview - Section A'!$A$37:$A$44,MATCH(G210,'Overview - Section A'!$U$37:$U$44,0)),""),"d-mmm-yy") &amp;" to " &amp; TEXT(IFERROR(INDEX('Overview - Section A'!$E$37:$E$44,MATCH(G210,'Overview - Section A'!$U$37:$U$44,0)),""),"d-mmm-yy")</f>
        <v>1-ene-22 to 31-dic-22</v>
      </c>
      <c r="D210" s="509"/>
      <c r="E210" s="509"/>
      <c r="F210" s="510" t="str">
        <f t="shared" si="11"/>
        <v/>
      </c>
      <c r="G210" s="511" t="s">
        <v>435</v>
      </c>
      <c r="H210" s="511"/>
      <c r="I210" s="512" t="b">
        <f t="shared" si="12"/>
        <v>1</v>
      </c>
      <c r="J210" s="512" t="b">
        <f t="shared" si="13"/>
        <v>0</v>
      </c>
      <c r="K210" s="512" t="str">
        <f t="shared" si="14"/>
        <v>a1N1R000008aBNvUAM</v>
      </c>
      <c r="L210" s="513" t="str">
        <f t="shared" ca="1" si="15"/>
        <v>201-ene-22 to 31-dic-22</v>
      </c>
      <c r="M210" s="514" t="s">
        <v>1179</v>
      </c>
      <c r="N210" s="505"/>
      <c r="O210" s="116"/>
      <c r="P210" s="116"/>
      <c r="Q210" s="116"/>
      <c r="AD210" s="506"/>
      <c r="AE210" s="506"/>
      <c r="AF210" s="506"/>
      <c r="AG210" s="506"/>
      <c r="AM210" s="5"/>
      <c r="AN210" s="5"/>
    </row>
    <row r="211" spans="1:40" ht="31.5" x14ac:dyDescent="0.25">
      <c r="A211" s="396">
        <v>20</v>
      </c>
      <c r="B211" s="419" t="str">
        <f t="shared" si="10"/>
        <v/>
      </c>
      <c r="C211" s="420" t="str">
        <f ca="1">TEXT(IFERROR(INDEX('Overview - Section A'!$A$37:$A$44,MATCH(G211,'Overview - Section A'!$U$37:$U$44,0)),""),"d-mmm-yy") &amp;" to " &amp; TEXT(IFERROR(INDEX('Overview - Section A'!$E$37:$E$44,MATCH(G211,'Overview - Section A'!$U$37:$U$44,0)),""),"d-mmm-yy")</f>
        <v>1-ene-23 to 31-dic-23</v>
      </c>
      <c r="D211" s="509"/>
      <c r="E211" s="509"/>
      <c r="F211" s="510" t="str">
        <f t="shared" si="11"/>
        <v/>
      </c>
      <c r="G211" s="511" t="s">
        <v>437</v>
      </c>
      <c r="H211" s="511"/>
      <c r="I211" s="512" t="b">
        <f t="shared" si="12"/>
        <v>1</v>
      </c>
      <c r="J211" s="512" t="b">
        <f t="shared" si="13"/>
        <v>0</v>
      </c>
      <c r="K211" s="512" t="str">
        <f t="shared" si="14"/>
        <v>a1N1R000008aBNvUAM</v>
      </c>
      <c r="L211" s="513" t="str">
        <f t="shared" ca="1" si="15"/>
        <v>201-ene-23 to 31-dic-23</v>
      </c>
      <c r="M211" s="514" t="s">
        <v>1180</v>
      </c>
      <c r="N211" s="505"/>
      <c r="O211" s="116"/>
      <c r="P211" s="116"/>
      <c r="Q211" s="116"/>
      <c r="AD211" s="506"/>
      <c r="AE211" s="506"/>
      <c r="AF211" s="506"/>
      <c r="AG211" s="506"/>
      <c r="AM211" s="5"/>
      <c r="AN211" s="5"/>
    </row>
    <row r="212" spans="1:40" ht="31.5" x14ac:dyDescent="0.25">
      <c r="A212" s="396">
        <v>20</v>
      </c>
      <c r="B212" s="419" t="str">
        <f t="shared" si="10"/>
        <v/>
      </c>
      <c r="C212" s="420" t="str">
        <f ca="1">TEXT(IFERROR(INDEX('Overview - Section A'!$A$37:$A$44,MATCH(G212,'Overview - Section A'!$U$37:$U$44,0)),""),"d-mmm-yy") &amp;" to " &amp; TEXT(IFERROR(INDEX('Overview - Section A'!$E$37:$E$44,MATCH(G212,'Overview - Section A'!$U$37:$U$44,0)),""),"d-mmm-yy")</f>
        <v>1-ene-24 to 31-dic-24</v>
      </c>
      <c r="D212" s="509"/>
      <c r="E212" s="509"/>
      <c r="F212" s="510" t="str">
        <f t="shared" si="11"/>
        <v/>
      </c>
      <c r="G212" s="511" t="s">
        <v>439</v>
      </c>
      <c r="H212" s="511"/>
      <c r="I212" s="512" t="b">
        <f t="shared" si="12"/>
        <v>1</v>
      </c>
      <c r="J212" s="512" t="b">
        <f t="shared" si="13"/>
        <v>0</v>
      </c>
      <c r="K212" s="512" t="str">
        <f t="shared" si="14"/>
        <v>a1N1R000008aBNvUAM</v>
      </c>
      <c r="L212" s="513" t="str">
        <f t="shared" ca="1" si="15"/>
        <v>201-ene-24 to 31-dic-24</v>
      </c>
      <c r="M212" s="514" t="s">
        <v>1181</v>
      </c>
      <c r="N212" s="505"/>
      <c r="O212" s="116"/>
      <c r="P212" s="116"/>
      <c r="Q212" s="116"/>
      <c r="AD212" s="506"/>
      <c r="AE212" s="506"/>
      <c r="AF212" s="506"/>
      <c r="AG212" s="506"/>
      <c r="AM212" s="5"/>
      <c r="AN212" s="5"/>
    </row>
    <row r="213" spans="1:40" ht="31.5" x14ac:dyDescent="0.25">
      <c r="A213" s="396">
        <v>20</v>
      </c>
      <c r="B213" s="419" t="str">
        <f t="shared" si="10"/>
        <v/>
      </c>
      <c r="C213" s="420" t="str">
        <f ca="1">TEXT(IFERROR(INDEX('Overview - Section A'!$A$37:$A$44,MATCH(G213,'Overview - Section A'!$U$37:$U$44,0)),""),"d-mmm-yy") &amp;" to " &amp; TEXT(IFERROR(INDEX('Overview - Section A'!$E$37:$E$44,MATCH(G213,'Overview - Section A'!$U$37:$U$44,0)),""),"d-mmm-yy")</f>
        <v>1-ene-25 to 31-dic-25</v>
      </c>
      <c r="D213" s="509"/>
      <c r="E213" s="509"/>
      <c r="F213" s="510" t="str">
        <f t="shared" si="11"/>
        <v/>
      </c>
      <c r="G213" s="511" t="s">
        <v>441</v>
      </c>
      <c r="H213" s="511"/>
      <c r="I213" s="512" t="b">
        <f t="shared" si="12"/>
        <v>1</v>
      </c>
      <c r="J213" s="512" t="b">
        <f t="shared" si="13"/>
        <v>0</v>
      </c>
      <c r="K213" s="512" t="str">
        <f t="shared" si="14"/>
        <v>a1N1R000008aBNvUAM</v>
      </c>
      <c r="L213" s="513" t="str">
        <f t="shared" ca="1" si="15"/>
        <v>201-ene-25 to 31-dic-25</v>
      </c>
      <c r="M213" s="514" t="s">
        <v>1182</v>
      </c>
      <c r="N213" s="505"/>
      <c r="O213" s="116"/>
      <c r="P213" s="116"/>
      <c r="Q213" s="116"/>
      <c r="AD213" s="506"/>
      <c r="AE213" s="506"/>
      <c r="AF213" s="506"/>
      <c r="AG213" s="506"/>
      <c r="AM213" s="5"/>
      <c r="AN213" s="5"/>
    </row>
    <row r="214" spans="1:40" ht="47.25" x14ac:dyDescent="0.25">
      <c r="A214" s="396">
        <v>21</v>
      </c>
      <c r="B214" s="419" t="str">
        <f t="shared" si="10"/>
        <v/>
      </c>
      <c r="C214" s="420" t="str">
        <f ca="1">TEXT(IFERROR(INDEX('Overview - Section A'!$A$37:$A$44,MATCH(G214,'Overview - Section A'!$U$37:$U$44,0)),""),"d-mmm-yy") &amp;" to " &amp; TEXT(IFERROR(INDEX('Overview - Section A'!$E$37:$E$44,MATCH(G214,'Overview - Section A'!$U$37:$U$44,0)),""),"d-mmm-yy")</f>
        <v>1-ene-20 to 31-dic-20</v>
      </c>
      <c r="D214" s="509"/>
      <c r="E214" s="509"/>
      <c r="F214" s="510" t="str">
        <f t="shared" si="11"/>
        <v/>
      </c>
      <c r="G214" s="511" t="s">
        <v>431</v>
      </c>
      <c r="H214" s="511"/>
      <c r="I214" s="512" t="b">
        <f t="shared" si="12"/>
        <v>1</v>
      </c>
      <c r="J214" s="512" t="b">
        <f t="shared" si="13"/>
        <v>0</v>
      </c>
      <c r="K214" s="512" t="str">
        <f t="shared" si="14"/>
        <v>a1N1R000008aBNwUAM</v>
      </c>
      <c r="L214" s="513" t="str">
        <f t="shared" ca="1" si="15"/>
        <v>211-ene-20 to 31-dic-20</v>
      </c>
      <c r="M214" s="514" t="s">
        <v>1183</v>
      </c>
      <c r="N214" s="505"/>
      <c r="O214" s="116"/>
      <c r="P214" s="116"/>
      <c r="Q214" s="116"/>
      <c r="AD214" s="506"/>
      <c r="AE214" s="506"/>
      <c r="AF214" s="506"/>
      <c r="AG214" s="506"/>
      <c r="AM214" s="5"/>
      <c r="AN214" s="5"/>
    </row>
    <row r="215" spans="1:40" ht="47.25" x14ac:dyDescent="0.25">
      <c r="A215" s="396">
        <v>21</v>
      </c>
      <c r="B215" s="419" t="str">
        <f t="shared" si="10"/>
        <v/>
      </c>
      <c r="C215" s="420" t="str">
        <f ca="1">TEXT(IFERROR(INDEX('Overview - Section A'!$A$37:$A$44,MATCH(G215,'Overview - Section A'!$U$37:$U$44,0)),""),"d-mmm-yy") &amp;" to " &amp; TEXT(IFERROR(INDEX('Overview - Section A'!$E$37:$E$44,MATCH(G215,'Overview - Section A'!$U$37:$U$44,0)),""),"d-mmm-yy")</f>
        <v>1-ene-21 to 31-dic-21</v>
      </c>
      <c r="D215" s="509"/>
      <c r="E215" s="509"/>
      <c r="F215" s="510" t="str">
        <f t="shared" si="11"/>
        <v/>
      </c>
      <c r="G215" s="511" t="s">
        <v>433</v>
      </c>
      <c r="H215" s="511"/>
      <c r="I215" s="512" t="b">
        <f t="shared" si="12"/>
        <v>1</v>
      </c>
      <c r="J215" s="512" t="b">
        <f t="shared" si="13"/>
        <v>0</v>
      </c>
      <c r="K215" s="512" t="str">
        <f t="shared" si="14"/>
        <v>a1N1R000008aBNwUAM</v>
      </c>
      <c r="L215" s="513" t="str">
        <f t="shared" ca="1" si="15"/>
        <v>211-ene-21 to 31-dic-21</v>
      </c>
      <c r="M215" s="514" t="s">
        <v>1184</v>
      </c>
      <c r="N215" s="505"/>
      <c r="O215" s="116"/>
      <c r="P215" s="116"/>
      <c r="Q215" s="116"/>
      <c r="AD215" s="506"/>
      <c r="AE215" s="506"/>
      <c r="AF215" s="506"/>
      <c r="AG215" s="506"/>
      <c r="AM215" s="5"/>
      <c r="AN215" s="5"/>
    </row>
    <row r="216" spans="1:40" ht="47.25" x14ac:dyDescent="0.25">
      <c r="A216" s="396">
        <v>21</v>
      </c>
      <c r="B216" s="419" t="str">
        <f t="shared" si="10"/>
        <v/>
      </c>
      <c r="C216" s="420" t="str">
        <f ca="1">TEXT(IFERROR(INDEX('Overview - Section A'!$A$37:$A$44,MATCH(G216,'Overview - Section A'!$U$37:$U$44,0)),""),"d-mmm-yy") &amp;" to " &amp; TEXT(IFERROR(INDEX('Overview - Section A'!$E$37:$E$44,MATCH(G216,'Overview - Section A'!$U$37:$U$44,0)),""),"d-mmm-yy")</f>
        <v>1-ene-22 to 31-dic-22</v>
      </c>
      <c r="D216" s="509"/>
      <c r="E216" s="509"/>
      <c r="F216" s="510" t="str">
        <f t="shared" si="11"/>
        <v/>
      </c>
      <c r="G216" s="511" t="s">
        <v>435</v>
      </c>
      <c r="H216" s="511"/>
      <c r="I216" s="512" t="b">
        <f t="shared" si="12"/>
        <v>1</v>
      </c>
      <c r="J216" s="512" t="b">
        <f t="shared" si="13"/>
        <v>0</v>
      </c>
      <c r="K216" s="512" t="str">
        <f t="shared" si="14"/>
        <v>a1N1R000008aBNwUAM</v>
      </c>
      <c r="L216" s="513" t="str">
        <f t="shared" ca="1" si="15"/>
        <v>211-ene-22 to 31-dic-22</v>
      </c>
      <c r="M216" s="514" t="s">
        <v>1185</v>
      </c>
      <c r="N216" s="505"/>
      <c r="O216" s="116"/>
      <c r="P216" s="116"/>
      <c r="Q216" s="116"/>
      <c r="AD216" s="506"/>
      <c r="AE216" s="506"/>
      <c r="AF216" s="506"/>
      <c r="AG216" s="506"/>
      <c r="AM216" s="5"/>
      <c r="AN216" s="5"/>
    </row>
    <row r="217" spans="1:40" ht="47.25" x14ac:dyDescent="0.25">
      <c r="A217" s="396">
        <v>21</v>
      </c>
      <c r="B217" s="419" t="str">
        <f t="shared" si="10"/>
        <v/>
      </c>
      <c r="C217" s="420" t="str">
        <f ca="1">TEXT(IFERROR(INDEX('Overview - Section A'!$A$37:$A$44,MATCH(G217,'Overview - Section A'!$U$37:$U$44,0)),""),"d-mmm-yy") &amp;" to " &amp; TEXT(IFERROR(INDEX('Overview - Section A'!$E$37:$E$44,MATCH(G217,'Overview - Section A'!$U$37:$U$44,0)),""),"d-mmm-yy")</f>
        <v>1-ene-23 to 31-dic-23</v>
      </c>
      <c r="D217" s="509"/>
      <c r="E217" s="509"/>
      <c r="F217" s="510" t="str">
        <f t="shared" si="11"/>
        <v/>
      </c>
      <c r="G217" s="511" t="s">
        <v>437</v>
      </c>
      <c r="H217" s="511"/>
      <c r="I217" s="512" t="b">
        <f t="shared" si="12"/>
        <v>1</v>
      </c>
      <c r="J217" s="512" t="b">
        <f t="shared" si="13"/>
        <v>0</v>
      </c>
      <c r="K217" s="512" t="str">
        <f t="shared" si="14"/>
        <v>a1N1R000008aBNwUAM</v>
      </c>
      <c r="L217" s="513" t="str">
        <f t="shared" ca="1" si="15"/>
        <v>211-ene-23 to 31-dic-23</v>
      </c>
      <c r="M217" s="514" t="s">
        <v>1186</v>
      </c>
      <c r="N217" s="505"/>
      <c r="O217" s="116"/>
      <c r="P217" s="116"/>
      <c r="Q217" s="116"/>
      <c r="AD217" s="506"/>
      <c r="AE217" s="506"/>
      <c r="AF217" s="506"/>
      <c r="AG217" s="506"/>
      <c r="AM217" s="5"/>
      <c r="AN217" s="5"/>
    </row>
    <row r="218" spans="1:40" ht="47.25" x14ac:dyDescent="0.25">
      <c r="A218" s="396">
        <v>21</v>
      </c>
      <c r="B218" s="419" t="str">
        <f t="shared" si="10"/>
        <v/>
      </c>
      <c r="C218" s="420" t="str">
        <f ca="1">TEXT(IFERROR(INDEX('Overview - Section A'!$A$37:$A$44,MATCH(G218,'Overview - Section A'!$U$37:$U$44,0)),""),"d-mmm-yy") &amp;" to " &amp; TEXT(IFERROR(INDEX('Overview - Section A'!$E$37:$E$44,MATCH(G218,'Overview - Section A'!$U$37:$U$44,0)),""),"d-mmm-yy")</f>
        <v>1-ene-24 to 31-dic-24</v>
      </c>
      <c r="D218" s="509"/>
      <c r="E218" s="509"/>
      <c r="F218" s="510" t="str">
        <f t="shared" si="11"/>
        <v/>
      </c>
      <c r="G218" s="511" t="s">
        <v>439</v>
      </c>
      <c r="H218" s="511"/>
      <c r="I218" s="512" t="b">
        <f t="shared" si="12"/>
        <v>1</v>
      </c>
      <c r="J218" s="512" t="b">
        <f t="shared" si="13"/>
        <v>0</v>
      </c>
      <c r="K218" s="512" t="str">
        <f t="shared" si="14"/>
        <v>a1N1R000008aBNwUAM</v>
      </c>
      <c r="L218" s="513" t="str">
        <f t="shared" ca="1" si="15"/>
        <v>211-ene-24 to 31-dic-24</v>
      </c>
      <c r="M218" s="514" t="s">
        <v>1187</v>
      </c>
      <c r="N218" s="505"/>
      <c r="O218" s="116"/>
      <c r="P218" s="116"/>
      <c r="Q218" s="116"/>
      <c r="AD218" s="506"/>
      <c r="AE218" s="506"/>
      <c r="AF218" s="506"/>
      <c r="AG218" s="506"/>
      <c r="AM218" s="5"/>
      <c r="AN218" s="5"/>
    </row>
    <row r="219" spans="1:40" ht="47.25" x14ac:dyDescent="0.25">
      <c r="A219" s="396">
        <v>21</v>
      </c>
      <c r="B219" s="419" t="str">
        <f t="shared" si="10"/>
        <v/>
      </c>
      <c r="C219" s="420" t="str">
        <f ca="1">TEXT(IFERROR(INDEX('Overview - Section A'!$A$37:$A$44,MATCH(G219,'Overview - Section A'!$U$37:$U$44,0)),""),"d-mmm-yy") &amp;" to " &amp; TEXT(IFERROR(INDEX('Overview - Section A'!$E$37:$E$44,MATCH(G219,'Overview - Section A'!$U$37:$U$44,0)),""),"d-mmm-yy")</f>
        <v>1-ene-25 to 31-dic-25</v>
      </c>
      <c r="D219" s="509"/>
      <c r="E219" s="509"/>
      <c r="F219" s="510" t="str">
        <f t="shared" si="11"/>
        <v/>
      </c>
      <c r="G219" s="511" t="s">
        <v>441</v>
      </c>
      <c r="H219" s="511"/>
      <c r="I219" s="512" t="b">
        <f t="shared" si="12"/>
        <v>1</v>
      </c>
      <c r="J219" s="512" t="b">
        <f t="shared" si="13"/>
        <v>0</v>
      </c>
      <c r="K219" s="512" t="str">
        <f t="shared" si="14"/>
        <v>a1N1R000008aBNwUAM</v>
      </c>
      <c r="L219" s="513" t="str">
        <f t="shared" ca="1" si="15"/>
        <v>211-ene-25 to 31-dic-25</v>
      </c>
      <c r="M219" s="514" t="s">
        <v>1188</v>
      </c>
      <c r="N219" s="505"/>
      <c r="O219" s="116"/>
      <c r="P219" s="116"/>
      <c r="Q219" s="116"/>
      <c r="AD219" s="506"/>
      <c r="AE219" s="506"/>
      <c r="AF219" s="506"/>
      <c r="AG219" s="506"/>
      <c r="AM219" s="5"/>
      <c r="AN219" s="5"/>
    </row>
    <row r="220" spans="1:40" ht="31.5" x14ac:dyDescent="0.25">
      <c r="A220" s="396">
        <v>22</v>
      </c>
      <c r="B220" s="419" t="str">
        <f t="shared" si="10"/>
        <v/>
      </c>
      <c r="C220" s="420" t="str">
        <f ca="1">TEXT(IFERROR(INDEX('Overview - Section A'!$A$37:$A$44,MATCH(G220,'Overview - Section A'!$U$37:$U$44,0)),""),"d-mmm-yy") &amp;" to " &amp; TEXT(IFERROR(INDEX('Overview - Section A'!$E$37:$E$44,MATCH(G220,'Overview - Section A'!$U$37:$U$44,0)),""),"d-mmm-yy")</f>
        <v>1-ene-20 to 31-dic-20</v>
      </c>
      <c r="D220" s="509"/>
      <c r="E220" s="509"/>
      <c r="F220" s="510" t="str">
        <f t="shared" si="11"/>
        <v/>
      </c>
      <c r="G220" s="511" t="s">
        <v>431</v>
      </c>
      <c r="H220" s="511"/>
      <c r="I220" s="512" t="b">
        <f t="shared" si="12"/>
        <v>1</v>
      </c>
      <c r="J220" s="512" t="b">
        <f t="shared" si="13"/>
        <v>0</v>
      </c>
      <c r="K220" s="512" t="str">
        <f t="shared" si="14"/>
        <v>a1N1R000008aBNxUAM</v>
      </c>
      <c r="L220" s="513" t="str">
        <f t="shared" ca="1" si="15"/>
        <v>221-ene-20 to 31-dic-20</v>
      </c>
      <c r="M220" s="514" t="s">
        <v>1189</v>
      </c>
      <c r="N220" s="505"/>
      <c r="O220" s="116"/>
      <c r="P220" s="116"/>
      <c r="Q220" s="116"/>
      <c r="AD220" s="506"/>
      <c r="AE220" s="506"/>
      <c r="AF220" s="506"/>
      <c r="AG220" s="506"/>
      <c r="AM220" s="5"/>
      <c r="AN220" s="5"/>
    </row>
    <row r="221" spans="1:40" ht="31.5" x14ac:dyDescent="0.25">
      <c r="A221" s="396">
        <v>22</v>
      </c>
      <c r="B221" s="419" t="str">
        <f t="shared" si="10"/>
        <v/>
      </c>
      <c r="C221" s="420" t="str">
        <f ca="1">TEXT(IFERROR(INDEX('Overview - Section A'!$A$37:$A$44,MATCH(G221,'Overview - Section A'!$U$37:$U$44,0)),""),"d-mmm-yy") &amp;" to " &amp; TEXT(IFERROR(INDEX('Overview - Section A'!$E$37:$E$44,MATCH(G221,'Overview - Section A'!$U$37:$U$44,0)),""),"d-mmm-yy")</f>
        <v>1-ene-21 to 31-dic-21</v>
      </c>
      <c r="D221" s="509"/>
      <c r="E221" s="509"/>
      <c r="F221" s="510" t="str">
        <f t="shared" si="11"/>
        <v/>
      </c>
      <c r="G221" s="511" t="s">
        <v>433</v>
      </c>
      <c r="H221" s="511"/>
      <c r="I221" s="512" t="b">
        <f t="shared" si="12"/>
        <v>1</v>
      </c>
      <c r="J221" s="512" t="b">
        <f t="shared" si="13"/>
        <v>0</v>
      </c>
      <c r="K221" s="512" t="str">
        <f t="shared" si="14"/>
        <v>a1N1R000008aBNxUAM</v>
      </c>
      <c r="L221" s="513" t="str">
        <f t="shared" ca="1" si="15"/>
        <v>221-ene-21 to 31-dic-21</v>
      </c>
      <c r="M221" s="514" t="s">
        <v>1190</v>
      </c>
      <c r="N221" s="505"/>
      <c r="O221" s="116"/>
      <c r="P221" s="116"/>
      <c r="Q221" s="116"/>
      <c r="AD221" s="506"/>
      <c r="AE221" s="506"/>
      <c r="AF221" s="506"/>
      <c r="AG221" s="506"/>
      <c r="AM221" s="5"/>
      <c r="AN221" s="5"/>
    </row>
    <row r="222" spans="1:40" ht="31.5" x14ac:dyDescent="0.25">
      <c r="A222" s="396">
        <v>22</v>
      </c>
      <c r="B222" s="419" t="str">
        <f t="shared" ref="B222:B285" si="16">IF(A222=A221,"",IF(VLOOKUP(A222,$A$8:$D$90,4,FALSE)=0,"",VLOOKUP(A222,$A$8:$D$90,4,FALSE)))</f>
        <v/>
      </c>
      <c r="C222" s="420" t="str">
        <f ca="1">TEXT(IFERROR(INDEX('Overview - Section A'!$A$37:$A$44,MATCH(G222,'Overview - Section A'!$U$37:$U$44,0)),""),"d-mmm-yy") &amp;" to " &amp; TEXT(IFERROR(INDEX('Overview - Section A'!$E$37:$E$44,MATCH(G222,'Overview - Section A'!$U$37:$U$44,0)),""),"d-mmm-yy")</f>
        <v>1-ene-22 to 31-dic-22</v>
      </c>
      <c r="D222" s="509"/>
      <c r="E222" s="509"/>
      <c r="F222" s="510" t="str">
        <f t="shared" ref="F222:F285" si="17">IF(VLOOKUP(A222,$A$8:$D$90,4,FALSE)=0,"",VLOOKUP(A222,$A$8:$D$90,4,FALSE))</f>
        <v/>
      </c>
      <c r="G222" s="511" t="s">
        <v>435</v>
      </c>
      <c r="H222" s="511"/>
      <c r="I222" s="512" t="b">
        <f t="shared" ref="I222:I285" si="18">IFERROR(TRUE,FALSE)</f>
        <v>1</v>
      </c>
      <c r="J222" s="512" t="b">
        <f t="shared" ref="J222:J285" si="19">IFERROR(IF(OR(D222&lt;&gt;"",E222&lt;&gt;""),TRUE,FALSE),FALSE)</f>
        <v>0</v>
      </c>
      <c r="K222" s="512" t="str">
        <f t="shared" ref="K222:K285" si="20">IFERROR(VLOOKUP(A222,$A$8:$T$90,20,FALSE),"")</f>
        <v>a1N1R000008aBNxUAM</v>
      </c>
      <c r="L222" s="513" t="str">
        <f t="shared" ref="L222:L285" ca="1" si="21">CONCATENATE(A222,C222)</f>
        <v>221-ene-22 to 31-dic-22</v>
      </c>
      <c r="M222" s="514" t="s">
        <v>1191</v>
      </c>
      <c r="N222" s="505"/>
      <c r="O222" s="116"/>
      <c r="P222" s="116"/>
      <c r="Q222" s="116"/>
      <c r="AD222" s="506"/>
      <c r="AE222" s="506"/>
      <c r="AF222" s="506"/>
      <c r="AG222" s="506"/>
      <c r="AM222" s="5"/>
      <c r="AN222" s="5"/>
    </row>
    <row r="223" spans="1:40" ht="31.5" x14ac:dyDescent="0.25">
      <c r="A223" s="396">
        <v>22</v>
      </c>
      <c r="B223" s="419" t="str">
        <f t="shared" si="16"/>
        <v/>
      </c>
      <c r="C223" s="420" t="str">
        <f ca="1">TEXT(IFERROR(INDEX('Overview - Section A'!$A$37:$A$44,MATCH(G223,'Overview - Section A'!$U$37:$U$44,0)),""),"d-mmm-yy") &amp;" to " &amp; TEXT(IFERROR(INDEX('Overview - Section A'!$E$37:$E$44,MATCH(G223,'Overview - Section A'!$U$37:$U$44,0)),""),"d-mmm-yy")</f>
        <v>1-ene-23 to 31-dic-23</v>
      </c>
      <c r="D223" s="509"/>
      <c r="E223" s="509"/>
      <c r="F223" s="510" t="str">
        <f t="shared" si="17"/>
        <v/>
      </c>
      <c r="G223" s="511" t="s">
        <v>437</v>
      </c>
      <c r="H223" s="511"/>
      <c r="I223" s="512" t="b">
        <f t="shared" si="18"/>
        <v>1</v>
      </c>
      <c r="J223" s="512" t="b">
        <f t="shared" si="19"/>
        <v>0</v>
      </c>
      <c r="K223" s="512" t="str">
        <f t="shared" si="20"/>
        <v>a1N1R000008aBNxUAM</v>
      </c>
      <c r="L223" s="513" t="str">
        <f t="shared" ca="1" si="21"/>
        <v>221-ene-23 to 31-dic-23</v>
      </c>
      <c r="M223" s="514" t="s">
        <v>1192</v>
      </c>
      <c r="N223" s="505"/>
      <c r="O223" s="116"/>
      <c r="P223" s="116"/>
      <c r="Q223" s="116"/>
      <c r="AD223" s="506"/>
      <c r="AE223" s="506"/>
      <c r="AF223" s="506"/>
      <c r="AG223" s="506"/>
      <c r="AM223" s="5"/>
      <c r="AN223" s="5"/>
    </row>
    <row r="224" spans="1:40" ht="31.5" x14ac:dyDescent="0.25">
      <c r="A224" s="396">
        <v>22</v>
      </c>
      <c r="B224" s="419" t="str">
        <f t="shared" si="16"/>
        <v/>
      </c>
      <c r="C224" s="420" t="str">
        <f ca="1">TEXT(IFERROR(INDEX('Overview - Section A'!$A$37:$A$44,MATCH(G224,'Overview - Section A'!$U$37:$U$44,0)),""),"d-mmm-yy") &amp;" to " &amp; TEXT(IFERROR(INDEX('Overview - Section A'!$E$37:$E$44,MATCH(G224,'Overview - Section A'!$U$37:$U$44,0)),""),"d-mmm-yy")</f>
        <v>1-ene-24 to 31-dic-24</v>
      </c>
      <c r="D224" s="509"/>
      <c r="E224" s="509"/>
      <c r="F224" s="510" t="str">
        <f t="shared" si="17"/>
        <v/>
      </c>
      <c r="G224" s="511" t="s">
        <v>439</v>
      </c>
      <c r="H224" s="511"/>
      <c r="I224" s="512" t="b">
        <f t="shared" si="18"/>
        <v>1</v>
      </c>
      <c r="J224" s="512" t="b">
        <f t="shared" si="19"/>
        <v>0</v>
      </c>
      <c r="K224" s="512" t="str">
        <f t="shared" si="20"/>
        <v>a1N1R000008aBNxUAM</v>
      </c>
      <c r="L224" s="513" t="str">
        <f t="shared" ca="1" si="21"/>
        <v>221-ene-24 to 31-dic-24</v>
      </c>
      <c r="M224" s="514" t="s">
        <v>1193</v>
      </c>
      <c r="N224" s="505"/>
      <c r="O224" s="116"/>
      <c r="P224" s="116"/>
      <c r="Q224" s="116"/>
      <c r="AD224" s="506"/>
      <c r="AE224" s="506"/>
      <c r="AF224" s="506"/>
      <c r="AG224" s="506"/>
      <c r="AM224" s="5"/>
      <c r="AN224" s="5"/>
    </row>
    <row r="225" spans="1:40" ht="31.5" x14ac:dyDescent="0.25">
      <c r="A225" s="396">
        <v>22</v>
      </c>
      <c r="B225" s="419" t="str">
        <f t="shared" si="16"/>
        <v/>
      </c>
      <c r="C225" s="420" t="str">
        <f ca="1">TEXT(IFERROR(INDEX('Overview - Section A'!$A$37:$A$44,MATCH(G225,'Overview - Section A'!$U$37:$U$44,0)),""),"d-mmm-yy") &amp;" to " &amp; TEXT(IFERROR(INDEX('Overview - Section A'!$E$37:$E$44,MATCH(G225,'Overview - Section A'!$U$37:$U$44,0)),""),"d-mmm-yy")</f>
        <v>1-ene-25 to 31-dic-25</v>
      </c>
      <c r="D225" s="509"/>
      <c r="E225" s="509"/>
      <c r="F225" s="510" t="str">
        <f t="shared" si="17"/>
        <v/>
      </c>
      <c r="G225" s="511" t="s">
        <v>441</v>
      </c>
      <c r="H225" s="511"/>
      <c r="I225" s="512" t="b">
        <f t="shared" si="18"/>
        <v>1</v>
      </c>
      <c r="J225" s="512" t="b">
        <f t="shared" si="19"/>
        <v>0</v>
      </c>
      <c r="K225" s="512" t="str">
        <f t="shared" si="20"/>
        <v>a1N1R000008aBNxUAM</v>
      </c>
      <c r="L225" s="513" t="str">
        <f t="shared" ca="1" si="21"/>
        <v>221-ene-25 to 31-dic-25</v>
      </c>
      <c r="M225" s="514" t="s">
        <v>1194</v>
      </c>
      <c r="N225" s="505"/>
      <c r="O225" s="116"/>
      <c r="P225" s="116"/>
      <c r="Q225" s="116"/>
      <c r="AD225" s="506"/>
      <c r="AE225" s="506"/>
      <c r="AF225" s="506"/>
      <c r="AG225" s="506"/>
      <c r="AM225" s="5"/>
      <c r="AN225" s="5"/>
    </row>
    <row r="226" spans="1:40" ht="31.5" x14ac:dyDescent="0.25">
      <c r="A226" s="396">
        <v>23</v>
      </c>
      <c r="B226" s="419" t="str">
        <f t="shared" si="16"/>
        <v/>
      </c>
      <c r="C226" s="420" t="str">
        <f ca="1">TEXT(IFERROR(INDEX('Overview - Section A'!$A$37:$A$44,MATCH(G226,'Overview - Section A'!$U$37:$U$44,0)),""),"d-mmm-yy") &amp;" to " &amp; TEXT(IFERROR(INDEX('Overview - Section A'!$E$37:$E$44,MATCH(G226,'Overview - Section A'!$U$37:$U$44,0)),""),"d-mmm-yy")</f>
        <v>1-ene-20 to 31-dic-20</v>
      </c>
      <c r="D226" s="509"/>
      <c r="E226" s="509"/>
      <c r="F226" s="510" t="str">
        <f t="shared" si="17"/>
        <v/>
      </c>
      <c r="G226" s="511" t="s">
        <v>431</v>
      </c>
      <c r="H226" s="511"/>
      <c r="I226" s="512" t="b">
        <f t="shared" si="18"/>
        <v>1</v>
      </c>
      <c r="J226" s="512" t="b">
        <f t="shared" si="19"/>
        <v>0</v>
      </c>
      <c r="K226" s="512" t="str">
        <f t="shared" si="20"/>
        <v>a1N1R000008aBNyUAM</v>
      </c>
      <c r="L226" s="513" t="str">
        <f t="shared" ca="1" si="21"/>
        <v>231-ene-20 to 31-dic-20</v>
      </c>
      <c r="M226" s="514" t="s">
        <v>1195</v>
      </c>
      <c r="N226" s="505"/>
      <c r="O226" s="116"/>
      <c r="P226" s="116"/>
      <c r="Q226" s="116"/>
      <c r="AD226" s="506"/>
      <c r="AE226" s="506"/>
      <c r="AF226" s="506"/>
      <c r="AG226" s="506"/>
      <c r="AM226" s="5"/>
      <c r="AN226" s="5"/>
    </row>
    <row r="227" spans="1:40" ht="31.5" x14ac:dyDescent="0.25">
      <c r="A227" s="396">
        <v>23</v>
      </c>
      <c r="B227" s="419" t="str">
        <f t="shared" si="16"/>
        <v/>
      </c>
      <c r="C227" s="420" t="str">
        <f ca="1">TEXT(IFERROR(INDEX('Overview - Section A'!$A$37:$A$44,MATCH(G227,'Overview - Section A'!$U$37:$U$44,0)),""),"d-mmm-yy") &amp;" to " &amp; TEXT(IFERROR(INDEX('Overview - Section A'!$E$37:$E$44,MATCH(G227,'Overview - Section A'!$U$37:$U$44,0)),""),"d-mmm-yy")</f>
        <v>1-ene-21 to 31-dic-21</v>
      </c>
      <c r="D227" s="509"/>
      <c r="E227" s="509"/>
      <c r="F227" s="510" t="str">
        <f t="shared" si="17"/>
        <v/>
      </c>
      <c r="G227" s="511" t="s">
        <v>433</v>
      </c>
      <c r="H227" s="511"/>
      <c r="I227" s="512" t="b">
        <f t="shared" si="18"/>
        <v>1</v>
      </c>
      <c r="J227" s="512" t="b">
        <f t="shared" si="19"/>
        <v>0</v>
      </c>
      <c r="K227" s="512" t="str">
        <f t="shared" si="20"/>
        <v>a1N1R000008aBNyUAM</v>
      </c>
      <c r="L227" s="513" t="str">
        <f t="shared" ca="1" si="21"/>
        <v>231-ene-21 to 31-dic-21</v>
      </c>
      <c r="M227" s="514" t="s">
        <v>1196</v>
      </c>
      <c r="N227" s="505"/>
      <c r="O227" s="116"/>
      <c r="P227" s="116"/>
      <c r="Q227" s="116"/>
      <c r="AD227" s="506"/>
      <c r="AE227" s="506"/>
      <c r="AF227" s="506"/>
      <c r="AG227" s="506"/>
      <c r="AM227" s="5"/>
      <c r="AN227" s="5"/>
    </row>
    <row r="228" spans="1:40" ht="31.5" x14ac:dyDescent="0.25">
      <c r="A228" s="396">
        <v>23</v>
      </c>
      <c r="B228" s="419" t="str">
        <f t="shared" si="16"/>
        <v/>
      </c>
      <c r="C228" s="420" t="str">
        <f ca="1">TEXT(IFERROR(INDEX('Overview - Section A'!$A$37:$A$44,MATCH(G228,'Overview - Section A'!$U$37:$U$44,0)),""),"d-mmm-yy") &amp;" to " &amp; TEXT(IFERROR(INDEX('Overview - Section A'!$E$37:$E$44,MATCH(G228,'Overview - Section A'!$U$37:$U$44,0)),""),"d-mmm-yy")</f>
        <v>1-ene-22 to 31-dic-22</v>
      </c>
      <c r="D228" s="509"/>
      <c r="E228" s="509"/>
      <c r="F228" s="510" t="str">
        <f t="shared" si="17"/>
        <v/>
      </c>
      <c r="G228" s="511" t="s">
        <v>435</v>
      </c>
      <c r="H228" s="511"/>
      <c r="I228" s="512" t="b">
        <f t="shared" si="18"/>
        <v>1</v>
      </c>
      <c r="J228" s="512" t="b">
        <f t="shared" si="19"/>
        <v>0</v>
      </c>
      <c r="K228" s="512" t="str">
        <f t="shared" si="20"/>
        <v>a1N1R000008aBNyUAM</v>
      </c>
      <c r="L228" s="513" t="str">
        <f t="shared" ca="1" si="21"/>
        <v>231-ene-22 to 31-dic-22</v>
      </c>
      <c r="M228" s="514" t="s">
        <v>1197</v>
      </c>
      <c r="N228" s="505"/>
      <c r="O228" s="116"/>
      <c r="P228" s="116"/>
      <c r="Q228" s="116"/>
      <c r="AD228" s="506"/>
      <c r="AE228" s="506"/>
      <c r="AF228" s="506"/>
      <c r="AG228" s="506"/>
      <c r="AM228" s="5"/>
      <c r="AN228" s="5"/>
    </row>
    <row r="229" spans="1:40" ht="31.5" x14ac:dyDescent="0.25">
      <c r="A229" s="396">
        <v>23</v>
      </c>
      <c r="B229" s="419" t="str">
        <f t="shared" si="16"/>
        <v/>
      </c>
      <c r="C229" s="420" t="str">
        <f ca="1">TEXT(IFERROR(INDEX('Overview - Section A'!$A$37:$A$44,MATCH(G229,'Overview - Section A'!$U$37:$U$44,0)),""),"d-mmm-yy") &amp;" to " &amp; TEXT(IFERROR(INDEX('Overview - Section A'!$E$37:$E$44,MATCH(G229,'Overview - Section A'!$U$37:$U$44,0)),""),"d-mmm-yy")</f>
        <v>1-ene-23 to 31-dic-23</v>
      </c>
      <c r="D229" s="509"/>
      <c r="E229" s="509"/>
      <c r="F229" s="510" t="str">
        <f t="shared" si="17"/>
        <v/>
      </c>
      <c r="G229" s="511" t="s">
        <v>437</v>
      </c>
      <c r="H229" s="511"/>
      <c r="I229" s="512" t="b">
        <f t="shared" si="18"/>
        <v>1</v>
      </c>
      <c r="J229" s="512" t="b">
        <f t="shared" si="19"/>
        <v>0</v>
      </c>
      <c r="K229" s="512" t="str">
        <f t="shared" si="20"/>
        <v>a1N1R000008aBNyUAM</v>
      </c>
      <c r="L229" s="513" t="str">
        <f t="shared" ca="1" si="21"/>
        <v>231-ene-23 to 31-dic-23</v>
      </c>
      <c r="M229" s="514" t="s">
        <v>1198</v>
      </c>
      <c r="N229" s="505"/>
      <c r="O229" s="116"/>
      <c r="P229" s="116"/>
      <c r="Q229" s="116"/>
      <c r="AD229" s="506"/>
      <c r="AE229" s="506"/>
      <c r="AF229" s="506"/>
      <c r="AG229" s="506"/>
      <c r="AM229" s="5"/>
      <c r="AN229" s="5"/>
    </row>
    <row r="230" spans="1:40" ht="31.5" x14ac:dyDescent="0.25">
      <c r="A230" s="396">
        <v>23</v>
      </c>
      <c r="B230" s="419" t="str">
        <f t="shared" si="16"/>
        <v/>
      </c>
      <c r="C230" s="420" t="str">
        <f ca="1">TEXT(IFERROR(INDEX('Overview - Section A'!$A$37:$A$44,MATCH(G230,'Overview - Section A'!$U$37:$U$44,0)),""),"d-mmm-yy") &amp;" to " &amp; TEXT(IFERROR(INDEX('Overview - Section A'!$E$37:$E$44,MATCH(G230,'Overview - Section A'!$U$37:$U$44,0)),""),"d-mmm-yy")</f>
        <v>1-ene-24 to 31-dic-24</v>
      </c>
      <c r="D230" s="509"/>
      <c r="E230" s="509"/>
      <c r="F230" s="510" t="str">
        <f t="shared" si="17"/>
        <v/>
      </c>
      <c r="G230" s="511" t="s">
        <v>439</v>
      </c>
      <c r="H230" s="511"/>
      <c r="I230" s="512" t="b">
        <f t="shared" si="18"/>
        <v>1</v>
      </c>
      <c r="J230" s="512" t="b">
        <f t="shared" si="19"/>
        <v>0</v>
      </c>
      <c r="K230" s="512" t="str">
        <f t="shared" si="20"/>
        <v>a1N1R000008aBNyUAM</v>
      </c>
      <c r="L230" s="513" t="str">
        <f t="shared" ca="1" si="21"/>
        <v>231-ene-24 to 31-dic-24</v>
      </c>
      <c r="M230" s="514" t="s">
        <v>1199</v>
      </c>
      <c r="N230" s="505"/>
      <c r="O230" s="116"/>
      <c r="P230" s="116"/>
      <c r="Q230" s="116"/>
      <c r="AD230" s="506"/>
      <c r="AE230" s="506"/>
      <c r="AF230" s="506"/>
      <c r="AG230" s="506"/>
      <c r="AM230" s="5"/>
      <c r="AN230" s="5"/>
    </row>
    <row r="231" spans="1:40" ht="31.5" x14ac:dyDescent="0.25">
      <c r="A231" s="396">
        <v>23</v>
      </c>
      <c r="B231" s="419" t="str">
        <f t="shared" si="16"/>
        <v/>
      </c>
      <c r="C231" s="420" t="str">
        <f ca="1">TEXT(IFERROR(INDEX('Overview - Section A'!$A$37:$A$44,MATCH(G231,'Overview - Section A'!$U$37:$U$44,0)),""),"d-mmm-yy") &amp;" to " &amp; TEXT(IFERROR(INDEX('Overview - Section A'!$E$37:$E$44,MATCH(G231,'Overview - Section A'!$U$37:$U$44,0)),""),"d-mmm-yy")</f>
        <v>1-ene-25 to 31-dic-25</v>
      </c>
      <c r="D231" s="509"/>
      <c r="E231" s="509"/>
      <c r="F231" s="510" t="str">
        <f t="shared" si="17"/>
        <v/>
      </c>
      <c r="G231" s="511" t="s">
        <v>441</v>
      </c>
      <c r="H231" s="511"/>
      <c r="I231" s="512" t="b">
        <f t="shared" si="18"/>
        <v>1</v>
      </c>
      <c r="J231" s="512" t="b">
        <f t="shared" si="19"/>
        <v>0</v>
      </c>
      <c r="K231" s="512" t="str">
        <f t="shared" si="20"/>
        <v>a1N1R000008aBNyUAM</v>
      </c>
      <c r="L231" s="513" t="str">
        <f t="shared" ca="1" si="21"/>
        <v>231-ene-25 to 31-dic-25</v>
      </c>
      <c r="M231" s="514" t="s">
        <v>1200</v>
      </c>
      <c r="N231" s="505"/>
      <c r="O231" s="116"/>
      <c r="P231" s="116"/>
      <c r="Q231" s="116"/>
      <c r="AD231" s="506"/>
      <c r="AE231" s="506"/>
      <c r="AF231" s="506"/>
      <c r="AG231" s="506"/>
      <c r="AM231" s="5"/>
      <c r="AN231" s="5"/>
    </row>
    <row r="232" spans="1:40" ht="31.5" x14ac:dyDescent="0.25">
      <c r="A232" s="396">
        <v>24</v>
      </c>
      <c r="B232" s="419" t="str">
        <f t="shared" si="16"/>
        <v/>
      </c>
      <c r="C232" s="420" t="str">
        <f ca="1">TEXT(IFERROR(INDEX('Overview - Section A'!$A$37:$A$44,MATCH(G232,'Overview - Section A'!$U$37:$U$44,0)),""),"d-mmm-yy") &amp;" to " &amp; TEXT(IFERROR(INDEX('Overview - Section A'!$E$37:$E$44,MATCH(G232,'Overview - Section A'!$U$37:$U$44,0)),""),"d-mmm-yy")</f>
        <v>1-ene-20 to 31-dic-20</v>
      </c>
      <c r="D232" s="509"/>
      <c r="E232" s="509"/>
      <c r="F232" s="510" t="str">
        <f t="shared" si="17"/>
        <v/>
      </c>
      <c r="G232" s="511" t="s">
        <v>431</v>
      </c>
      <c r="H232" s="511"/>
      <c r="I232" s="512" t="b">
        <f t="shared" si="18"/>
        <v>1</v>
      </c>
      <c r="J232" s="512" t="b">
        <f t="shared" si="19"/>
        <v>0</v>
      </c>
      <c r="K232" s="512" t="str">
        <f t="shared" si="20"/>
        <v>a1N1R000008aBNzUAM</v>
      </c>
      <c r="L232" s="513" t="str">
        <f t="shared" ca="1" si="21"/>
        <v>241-ene-20 to 31-dic-20</v>
      </c>
      <c r="M232" s="514" t="s">
        <v>1201</v>
      </c>
      <c r="N232" s="505"/>
      <c r="O232" s="116"/>
      <c r="P232" s="116"/>
      <c r="Q232" s="116"/>
      <c r="AD232" s="506"/>
      <c r="AE232" s="506"/>
      <c r="AF232" s="506"/>
      <c r="AG232" s="506"/>
      <c r="AM232" s="5"/>
      <c r="AN232" s="5"/>
    </row>
    <row r="233" spans="1:40" ht="31.5" x14ac:dyDescent="0.25">
      <c r="A233" s="396">
        <v>24</v>
      </c>
      <c r="B233" s="419" t="str">
        <f t="shared" si="16"/>
        <v/>
      </c>
      <c r="C233" s="420" t="str">
        <f ca="1">TEXT(IFERROR(INDEX('Overview - Section A'!$A$37:$A$44,MATCH(G233,'Overview - Section A'!$U$37:$U$44,0)),""),"d-mmm-yy") &amp;" to " &amp; TEXT(IFERROR(INDEX('Overview - Section A'!$E$37:$E$44,MATCH(G233,'Overview - Section A'!$U$37:$U$44,0)),""),"d-mmm-yy")</f>
        <v>1-ene-21 to 31-dic-21</v>
      </c>
      <c r="D233" s="509"/>
      <c r="E233" s="509"/>
      <c r="F233" s="510" t="str">
        <f t="shared" si="17"/>
        <v/>
      </c>
      <c r="G233" s="511" t="s">
        <v>433</v>
      </c>
      <c r="H233" s="511"/>
      <c r="I233" s="512" t="b">
        <f t="shared" si="18"/>
        <v>1</v>
      </c>
      <c r="J233" s="512" t="b">
        <f t="shared" si="19"/>
        <v>0</v>
      </c>
      <c r="K233" s="512" t="str">
        <f t="shared" si="20"/>
        <v>a1N1R000008aBNzUAM</v>
      </c>
      <c r="L233" s="513" t="str">
        <f t="shared" ca="1" si="21"/>
        <v>241-ene-21 to 31-dic-21</v>
      </c>
      <c r="M233" s="514" t="s">
        <v>1202</v>
      </c>
      <c r="N233" s="505"/>
      <c r="O233" s="116"/>
      <c r="P233" s="116"/>
      <c r="Q233" s="116"/>
      <c r="AD233" s="506"/>
      <c r="AE233" s="506"/>
      <c r="AF233" s="506"/>
      <c r="AG233" s="506"/>
      <c r="AM233" s="5"/>
      <c r="AN233" s="5"/>
    </row>
    <row r="234" spans="1:40" ht="31.5" x14ac:dyDescent="0.25">
      <c r="A234" s="396">
        <v>24</v>
      </c>
      <c r="B234" s="419" t="str">
        <f t="shared" si="16"/>
        <v/>
      </c>
      <c r="C234" s="420" t="str">
        <f ca="1">TEXT(IFERROR(INDEX('Overview - Section A'!$A$37:$A$44,MATCH(G234,'Overview - Section A'!$U$37:$U$44,0)),""),"d-mmm-yy") &amp;" to " &amp; TEXT(IFERROR(INDEX('Overview - Section A'!$E$37:$E$44,MATCH(G234,'Overview - Section A'!$U$37:$U$44,0)),""),"d-mmm-yy")</f>
        <v>1-ene-22 to 31-dic-22</v>
      </c>
      <c r="D234" s="509"/>
      <c r="E234" s="509"/>
      <c r="F234" s="510" t="str">
        <f t="shared" si="17"/>
        <v/>
      </c>
      <c r="G234" s="511" t="s">
        <v>435</v>
      </c>
      <c r="H234" s="511"/>
      <c r="I234" s="512" t="b">
        <f t="shared" si="18"/>
        <v>1</v>
      </c>
      <c r="J234" s="512" t="b">
        <f t="shared" si="19"/>
        <v>0</v>
      </c>
      <c r="K234" s="512" t="str">
        <f t="shared" si="20"/>
        <v>a1N1R000008aBNzUAM</v>
      </c>
      <c r="L234" s="513" t="str">
        <f t="shared" ca="1" si="21"/>
        <v>241-ene-22 to 31-dic-22</v>
      </c>
      <c r="M234" s="514" t="s">
        <v>1203</v>
      </c>
      <c r="N234" s="505"/>
      <c r="O234" s="116"/>
      <c r="P234" s="116"/>
      <c r="Q234" s="116"/>
      <c r="AD234" s="506"/>
      <c r="AE234" s="506"/>
      <c r="AF234" s="506"/>
      <c r="AG234" s="506"/>
      <c r="AM234" s="5"/>
      <c r="AN234" s="5"/>
    </row>
    <row r="235" spans="1:40" ht="31.5" x14ac:dyDescent="0.25">
      <c r="A235" s="396">
        <v>24</v>
      </c>
      <c r="B235" s="419" t="str">
        <f t="shared" si="16"/>
        <v/>
      </c>
      <c r="C235" s="420" t="str">
        <f ca="1">TEXT(IFERROR(INDEX('Overview - Section A'!$A$37:$A$44,MATCH(G235,'Overview - Section A'!$U$37:$U$44,0)),""),"d-mmm-yy") &amp;" to " &amp; TEXT(IFERROR(INDEX('Overview - Section A'!$E$37:$E$44,MATCH(G235,'Overview - Section A'!$U$37:$U$44,0)),""),"d-mmm-yy")</f>
        <v>1-ene-23 to 31-dic-23</v>
      </c>
      <c r="D235" s="509"/>
      <c r="E235" s="509"/>
      <c r="F235" s="510" t="str">
        <f t="shared" si="17"/>
        <v/>
      </c>
      <c r="G235" s="511" t="s">
        <v>437</v>
      </c>
      <c r="H235" s="511"/>
      <c r="I235" s="512" t="b">
        <f t="shared" si="18"/>
        <v>1</v>
      </c>
      <c r="J235" s="512" t="b">
        <f t="shared" si="19"/>
        <v>0</v>
      </c>
      <c r="K235" s="512" t="str">
        <f t="shared" si="20"/>
        <v>a1N1R000008aBNzUAM</v>
      </c>
      <c r="L235" s="513" t="str">
        <f t="shared" ca="1" si="21"/>
        <v>241-ene-23 to 31-dic-23</v>
      </c>
      <c r="M235" s="514" t="s">
        <v>1204</v>
      </c>
      <c r="N235" s="505"/>
      <c r="O235" s="116"/>
      <c r="P235" s="116"/>
      <c r="Q235" s="116"/>
      <c r="AD235" s="506"/>
      <c r="AE235" s="506"/>
      <c r="AF235" s="506"/>
      <c r="AG235" s="506"/>
      <c r="AM235" s="5"/>
      <c r="AN235" s="5"/>
    </row>
    <row r="236" spans="1:40" ht="31.5" x14ac:dyDescent="0.25">
      <c r="A236" s="396">
        <v>24</v>
      </c>
      <c r="B236" s="419" t="str">
        <f t="shared" si="16"/>
        <v/>
      </c>
      <c r="C236" s="420" t="str">
        <f ca="1">TEXT(IFERROR(INDEX('Overview - Section A'!$A$37:$A$44,MATCH(G236,'Overview - Section A'!$U$37:$U$44,0)),""),"d-mmm-yy") &amp;" to " &amp; TEXT(IFERROR(INDEX('Overview - Section A'!$E$37:$E$44,MATCH(G236,'Overview - Section A'!$U$37:$U$44,0)),""),"d-mmm-yy")</f>
        <v>1-ene-24 to 31-dic-24</v>
      </c>
      <c r="D236" s="509"/>
      <c r="E236" s="509"/>
      <c r="F236" s="510" t="str">
        <f t="shared" si="17"/>
        <v/>
      </c>
      <c r="G236" s="511" t="s">
        <v>439</v>
      </c>
      <c r="H236" s="511"/>
      <c r="I236" s="512" t="b">
        <f t="shared" si="18"/>
        <v>1</v>
      </c>
      <c r="J236" s="512" t="b">
        <f t="shared" si="19"/>
        <v>0</v>
      </c>
      <c r="K236" s="512" t="str">
        <f t="shared" si="20"/>
        <v>a1N1R000008aBNzUAM</v>
      </c>
      <c r="L236" s="513" t="str">
        <f t="shared" ca="1" si="21"/>
        <v>241-ene-24 to 31-dic-24</v>
      </c>
      <c r="M236" s="514" t="s">
        <v>1205</v>
      </c>
      <c r="N236" s="505"/>
      <c r="O236" s="116"/>
      <c r="P236" s="116"/>
      <c r="Q236" s="116"/>
      <c r="AD236" s="506"/>
      <c r="AE236" s="506"/>
      <c r="AF236" s="506"/>
      <c r="AG236" s="506"/>
      <c r="AM236" s="5"/>
      <c r="AN236" s="5"/>
    </row>
    <row r="237" spans="1:40" ht="31.5" x14ac:dyDescent="0.25">
      <c r="A237" s="396">
        <v>24</v>
      </c>
      <c r="B237" s="419" t="str">
        <f t="shared" si="16"/>
        <v/>
      </c>
      <c r="C237" s="420" t="str">
        <f ca="1">TEXT(IFERROR(INDEX('Overview - Section A'!$A$37:$A$44,MATCH(G237,'Overview - Section A'!$U$37:$U$44,0)),""),"d-mmm-yy") &amp;" to " &amp; TEXT(IFERROR(INDEX('Overview - Section A'!$E$37:$E$44,MATCH(G237,'Overview - Section A'!$U$37:$U$44,0)),""),"d-mmm-yy")</f>
        <v>1-ene-25 to 31-dic-25</v>
      </c>
      <c r="D237" s="509"/>
      <c r="E237" s="509"/>
      <c r="F237" s="510" t="str">
        <f t="shared" si="17"/>
        <v/>
      </c>
      <c r="G237" s="511" t="s">
        <v>441</v>
      </c>
      <c r="H237" s="511"/>
      <c r="I237" s="512" t="b">
        <f t="shared" si="18"/>
        <v>1</v>
      </c>
      <c r="J237" s="512" t="b">
        <f t="shared" si="19"/>
        <v>0</v>
      </c>
      <c r="K237" s="512" t="str">
        <f t="shared" si="20"/>
        <v>a1N1R000008aBNzUAM</v>
      </c>
      <c r="L237" s="513" t="str">
        <f t="shared" ca="1" si="21"/>
        <v>241-ene-25 to 31-dic-25</v>
      </c>
      <c r="M237" s="514" t="s">
        <v>1206</v>
      </c>
      <c r="N237" s="505"/>
      <c r="O237" s="116"/>
      <c r="P237" s="116"/>
      <c r="Q237" s="116"/>
      <c r="AD237" s="506"/>
      <c r="AE237" s="506"/>
      <c r="AF237" s="506"/>
      <c r="AG237" s="506"/>
      <c r="AM237" s="5"/>
      <c r="AN237" s="5"/>
    </row>
    <row r="238" spans="1:40" ht="47.25" x14ac:dyDescent="0.25">
      <c r="A238" s="396">
        <v>25</v>
      </c>
      <c r="B238" s="419" t="str">
        <f t="shared" si="16"/>
        <v/>
      </c>
      <c r="C238" s="420" t="str">
        <f ca="1">TEXT(IFERROR(INDEX('Overview - Section A'!$A$37:$A$44,MATCH(G238,'Overview - Section A'!$U$37:$U$44,0)),""),"d-mmm-yy") &amp;" to " &amp; TEXT(IFERROR(INDEX('Overview - Section A'!$E$37:$E$44,MATCH(G238,'Overview - Section A'!$U$37:$U$44,0)),""),"d-mmm-yy")</f>
        <v>1-ene-20 to 31-dic-20</v>
      </c>
      <c r="D238" s="509"/>
      <c r="E238" s="509"/>
      <c r="F238" s="510" t="str">
        <f t="shared" si="17"/>
        <v/>
      </c>
      <c r="G238" s="511" t="s">
        <v>431</v>
      </c>
      <c r="H238" s="511"/>
      <c r="I238" s="512" t="b">
        <f t="shared" si="18"/>
        <v>1</v>
      </c>
      <c r="J238" s="512" t="b">
        <f t="shared" si="19"/>
        <v>0</v>
      </c>
      <c r="K238" s="512" t="str">
        <f t="shared" si="20"/>
        <v>a1N1R000008aBO0UAM</v>
      </c>
      <c r="L238" s="513" t="str">
        <f t="shared" ca="1" si="21"/>
        <v>251-ene-20 to 31-dic-20</v>
      </c>
      <c r="M238" s="514" t="s">
        <v>1207</v>
      </c>
      <c r="N238" s="505"/>
      <c r="O238" s="116"/>
      <c r="P238" s="116"/>
      <c r="Q238" s="116"/>
      <c r="AD238" s="506"/>
      <c r="AE238" s="506"/>
      <c r="AF238" s="506"/>
      <c r="AG238" s="506"/>
      <c r="AM238" s="5"/>
      <c r="AN238" s="5"/>
    </row>
    <row r="239" spans="1:40" ht="47.25" x14ac:dyDescent="0.25">
      <c r="A239" s="396">
        <v>25</v>
      </c>
      <c r="B239" s="419" t="str">
        <f t="shared" si="16"/>
        <v/>
      </c>
      <c r="C239" s="420" t="str">
        <f ca="1">TEXT(IFERROR(INDEX('Overview - Section A'!$A$37:$A$44,MATCH(G239,'Overview - Section A'!$U$37:$U$44,0)),""),"d-mmm-yy") &amp;" to " &amp; TEXT(IFERROR(INDEX('Overview - Section A'!$E$37:$E$44,MATCH(G239,'Overview - Section A'!$U$37:$U$44,0)),""),"d-mmm-yy")</f>
        <v>1-ene-21 to 31-dic-21</v>
      </c>
      <c r="D239" s="509"/>
      <c r="E239" s="509"/>
      <c r="F239" s="510" t="str">
        <f t="shared" si="17"/>
        <v/>
      </c>
      <c r="G239" s="511" t="s">
        <v>433</v>
      </c>
      <c r="H239" s="511"/>
      <c r="I239" s="512" t="b">
        <f t="shared" si="18"/>
        <v>1</v>
      </c>
      <c r="J239" s="512" t="b">
        <f t="shared" si="19"/>
        <v>0</v>
      </c>
      <c r="K239" s="512" t="str">
        <f t="shared" si="20"/>
        <v>a1N1R000008aBO0UAM</v>
      </c>
      <c r="L239" s="513" t="str">
        <f t="shared" ca="1" si="21"/>
        <v>251-ene-21 to 31-dic-21</v>
      </c>
      <c r="M239" s="514" t="s">
        <v>1208</v>
      </c>
      <c r="N239" s="505"/>
      <c r="O239" s="116"/>
      <c r="P239" s="116"/>
      <c r="Q239" s="116"/>
      <c r="AD239" s="506"/>
      <c r="AE239" s="506"/>
      <c r="AF239" s="506"/>
      <c r="AG239" s="506"/>
      <c r="AM239" s="5"/>
      <c r="AN239" s="5"/>
    </row>
    <row r="240" spans="1:40" ht="47.25" x14ac:dyDescent="0.25">
      <c r="A240" s="396">
        <v>25</v>
      </c>
      <c r="B240" s="419" t="str">
        <f t="shared" si="16"/>
        <v/>
      </c>
      <c r="C240" s="420" t="str">
        <f ca="1">TEXT(IFERROR(INDEX('Overview - Section A'!$A$37:$A$44,MATCH(G240,'Overview - Section A'!$U$37:$U$44,0)),""),"d-mmm-yy") &amp;" to " &amp; TEXT(IFERROR(INDEX('Overview - Section A'!$E$37:$E$44,MATCH(G240,'Overview - Section A'!$U$37:$U$44,0)),""),"d-mmm-yy")</f>
        <v>1-ene-22 to 31-dic-22</v>
      </c>
      <c r="D240" s="509"/>
      <c r="E240" s="509"/>
      <c r="F240" s="510" t="str">
        <f t="shared" si="17"/>
        <v/>
      </c>
      <c r="G240" s="511" t="s">
        <v>435</v>
      </c>
      <c r="H240" s="511"/>
      <c r="I240" s="512" t="b">
        <f t="shared" si="18"/>
        <v>1</v>
      </c>
      <c r="J240" s="512" t="b">
        <f t="shared" si="19"/>
        <v>0</v>
      </c>
      <c r="K240" s="512" t="str">
        <f t="shared" si="20"/>
        <v>a1N1R000008aBO0UAM</v>
      </c>
      <c r="L240" s="513" t="str">
        <f t="shared" ca="1" si="21"/>
        <v>251-ene-22 to 31-dic-22</v>
      </c>
      <c r="M240" s="514" t="s">
        <v>1209</v>
      </c>
      <c r="N240" s="505"/>
      <c r="O240" s="116"/>
      <c r="P240" s="116"/>
      <c r="Q240" s="116"/>
      <c r="AD240" s="506"/>
      <c r="AE240" s="506"/>
      <c r="AF240" s="506"/>
      <c r="AG240" s="506"/>
      <c r="AM240" s="5"/>
      <c r="AN240" s="5"/>
    </row>
    <row r="241" spans="1:40" ht="47.25" x14ac:dyDescent="0.25">
      <c r="A241" s="396">
        <v>25</v>
      </c>
      <c r="B241" s="419" t="str">
        <f t="shared" si="16"/>
        <v/>
      </c>
      <c r="C241" s="420" t="str">
        <f ca="1">TEXT(IFERROR(INDEX('Overview - Section A'!$A$37:$A$44,MATCH(G241,'Overview - Section A'!$U$37:$U$44,0)),""),"d-mmm-yy") &amp;" to " &amp; TEXT(IFERROR(INDEX('Overview - Section A'!$E$37:$E$44,MATCH(G241,'Overview - Section A'!$U$37:$U$44,0)),""),"d-mmm-yy")</f>
        <v>1-ene-23 to 31-dic-23</v>
      </c>
      <c r="D241" s="509"/>
      <c r="E241" s="509"/>
      <c r="F241" s="510" t="str">
        <f t="shared" si="17"/>
        <v/>
      </c>
      <c r="G241" s="511" t="s">
        <v>437</v>
      </c>
      <c r="H241" s="511"/>
      <c r="I241" s="512" t="b">
        <f t="shared" si="18"/>
        <v>1</v>
      </c>
      <c r="J241" s="512" t="b">
        <f t="shared" si="19"/>
        <v>0</v>
      </c>
      <c r="K241" s="512" t="str">
        <f t="shared" si="20"/>
        <v>a1N1R000008aBO0UAM</v>
      </c>
      <c r="L241" s="513" t="str">
        <f t="shared" ca="1" si="21"/>
        <v>251-ene-23 to 31-dic-23</v>
      </c>
      <c r="M241" s="514" t="s">
        <v>1210</v>
      </c>
      <c r="N241" s="505"/>
      <c r="O241" s="116"/>
      <c r="P241" s="116"/>
      <c r="Q241" s="116"/>
      <c r="AD241" s="506"/>
      <c r="AE241" s="506"/>
      <c r="AF241" s="506"/>
      <c r="AG241" s="506"/>
      <c r="AM241" s="5"/>
      <c r="AN241" s="5"/>
    </row>
    <row r="242" spans="1:40" ht="47.25" x14ac:dyDescent="0.25">
      <c r="A242" s="396">
        <v>25</v>
      </c>
      <c r="B242" s="419" t="str">
        <f t="shared" si="16"/>
        <v/>
      </c>
      <c r="C242" s="420" t="str">
        <f ca="1">TEXT(IFERROR(INDEX('Overview - Section A'!$A$37:$A$44,MATCH(G242,'Overview - Section A'!$U$37:$U$44,0)),""),"d-mmm-yy") &amp;" to " &amp; TEXT(IFERROR(INDEX('Overview - Section A'!$E$37:$E$44,MATCH(G242,'Overview - Section A'!$U$37:$U$44,0)),""),"d-mmm-yy")</f>
        <v>1-ene-24 to 31-dic-24</v>
      </c>
      <c r="D242" s="509"/>
      <c r="E242" s="509"/>
      <c r="F242" s="510" t="str">
        <f t="shared" si="17"/>
        <v/>
      </c>
      <c r="G242" s="511" t="s">
        <v>439</v>
      </c>
      <c r="H242" s="511"/>
      <c r="I242" s="512" t="b">
        <f t="shared" si="18"/>
        <v>1</v>
      </c>
      <c r="J242" s="512" t="b">
        <f t="shared" si="19"/>
        <v>0</v>
      </c>
      <c r="K242" s="512" t="str">
        <f t="shared" si="20"/>
        <v>a1N1R000008aBO0UAM</v>
      </c>
      <c r="L242" s="513" t="str">
        <f t="shared" ca="1" si="21"/>
        <v>251-ene-24 to 31-dic-24</v>
      </c>
      <c r="M242" s="514" t="s">
        <v>1211</v>
      </c>
      <c r="N242" s="505"/>
      <c r="O242" s="116"/>
      <c r="P242" s="116"/>
      <c r="Q242" s="116"/>
      <c r="AD242" s="506"/>
      <c r="AE242" s="506"/>
      <c r="AF242" s="506"/>
      <c r="AG242" s="506"/>
      <c r="AM242" s="5"/>
      <c r="AN242" s="5"/>
    </row>
    <row r="243" spans="1:40" ht="47.25" x14ac:dyDescent="0.25">
      <c r="A243" s="396">
        <v>25</v>
      </c>
      <c r="B243" s="419" t="str">
        <f t="shared" si="16"/>
        <v/>
      </c>
      <c r="C243" s="420" t="str">
        <f ca="1">TEXT(IFERROR(INDEX('Overview - Section A'!$A$37:$A$44,MATCH(G243,'Overview - Section A'!$U$37:$U$44,0)),""),"d-mmm-yy") &amp;" to " &amp; TEXT(IFERROR(INDEX('Overview - Section A'!$E$37:$E$44,MATCH(G243,'Overview - Section A'!$U$37:$U$44,0)),""),"d-mmm-yy")</f>
        <v>1-ene-25 to 31-dic-25</v>
      </c>
      <c r="D243" s="509"/>
      <c r="E243" s="509"/>
      <c r="F243" s="510" t="str">
        <f t="shared" si="17"/>
        <v/>
      </c>
      <c r="G243" s="511" t="s">
        <v>441</v>
      </c>
      <c r="H243" s="511"/>
      <c r="I243" s="512" t="b">
        <f t="shared" si="18"/>
        <v>1</v>
      </c>
      <c r="J243" s="512" t="b">
        <f t="shared" si="19"/>
        <v>0</v>
      </c>
      <c r="K243" s="512" t="str">
        <f t="shared" si="20"/>
        <v>a1N1R000008aBO0UAM</v>
      </c>
      <c r="L243" s="513" t="str">
        <f t="shared" ca="1" si="21"/>
        <v>251-ene-25 to 31-dic-25</v>
      </c>
      <c r="M243" s="514" t="s">
        <v>1212</v>
      </c>
      <c r="N243" s="505"/>
      <c r="O243" s="116"/>
      <c r="P243" s="116"/>
      <c r="Q243" s="116"/>
      <c r="AD243" s="506"/>
      <c r="AE243" s="506"/>
      <c r="AF243" s="506"/>
      <c r="AG243" s="506"/>
      <c r="AM243" s="5"/>
      <c r="AN243" s="5"/>
    </row>
    <row r="244" spans="1:40" ht="47.25" x14ac:dyDescent="0.25">
      <c r="A244" s="396">
        <v>26</v>
      </c>
      <c r="B244" s="419" t="str">
        <f t="shared" si="16"/>
        <v/>
      </c>
      <c r="C244" s="420" t="str">
        <f ca="1">TEXT(IFERROR(INDEX('Overview - Section A'!$A$37:$A$44,MATCH(G244,'Overview - Section A'!$U$37:$U$44,0)),""),"d-mmm-yy") &amp;" to " &amp; TEXT(IFERROR(INDEX('Overview - Section A'!$E$37:$E$44,MATCH(G244,'Overview - Section A'!$U$37:$U$44,0)),""),"d-mmm-yy")</f>
        <v>1-ene-20 to 31-dic-20</v>
      </c>
      <c r="D244" s="509"/>
      <c r="E244" s="509"/>
      <c r="F244" s="510" t="str">
        <f t="shared" si="17"/>
        <v/>
      </c>
      <c r="G244" s="511" t="s">
        <v>431</v>
      </c>
      <c r="H244" s="511"/>
      <c r="I244" s="512" t="b">
        <f t="shared" si="18"/>
        <v>1</v>
      </c>
      <c r="J244" s="512" t="b">
        <f t="shared" si="19"/>
        <v>0</v>
      </c>
      <c r="K244" s="512" t="str">
        <f t="shared" si="20"/>
        <v>a1N1R000008aBO1UAM</v>
      </c>
      <c r="L244" s="513" t="str">
        <f t="shared" ca="1" si="21"/>
        <v>261-ene-20 to 31-dic-20</v>
      </c>
      <c r="M244" s="514" t="s">
        <v>1213</v>
      </c>
      <c r="N244" s="505"/>
      <c r="O244" s="116"/>
      <c r="P244" s="116"/>
      <c r="Q244" s="116"/>
      <c r="AD244" s="506"/>
      <c r="AE244" s="506"/>
      <c r="AF244" s="506"/>
      <c r="AG244" s="506"/>
      <c r="AM244" s="5"/>
      <c r="AN244" s="5"/>
    </row>
    <row r="245" spans="1:40" ht="47.25" x14ac:dyDescent="0.25">
      <c r="A245" s="396">
        <v>26</v>
      </c>
      <c r="B245" s="419" t="str">
        <f t="shared" si="16"/>
        <v/>
      </c>
      <c r="C245" s="420" t="str">
        <f ca="1">TEXT(IFERROR(INDEX('Overview - Section A'!$A$37:$A$44,MATCH(G245,'Overview - Section A'!$U$37:$U$44,0)),""),"d-mmm-yy") &amp;" to " &amp; TEXT(IFERROR(INDEX('Overview - Section A'!$E$37:$E$44,MATCH(G245,'Overview - Section A'!$U$37:$U$44,0)),""),"d-mmm-yy")</f>
        <v>1-ene-21 to 31-dic-21</v>
      </c>
      <c r="D245" s="509"/>
      <c r="E245" s="509"/>
      <c r="F245" s="510" t="str">
        <f t="shared" si="17"/>
        <v/>
      </c>
      <c r="G245" s="511" t="s">
        <v>433</v>
      </c>
      <c r="H245" s="511"/>
      <c r="I245" s="512" t="b">
        <f t="shared" si="18"/>
        <v>1</v>
      </c>
      <c r="J245" s="512" t="b">
        <f t="shared" si="19"/>
        <v>0</v>
      </c>
      <c r="K245" s="512" t="str">
        <f t="shared" si="20"/>
        <v>a1N1R000008aBO1UAM</v>
      </c>
      <c r="L245" s="513" t="str">
        <f t="shared" ca="1" si="21"/>
        <v>261-ene-21 to 31-dic-21</v>
      </c>
      <c r="M245" s="514" t="s">
        <v>1214</v>
      </c>
      <c r="N245" s="505"/>
      <c r="O245" s="116"/>
      <c r="P245" s="116"/>
      <c r="Q245" s="116"/>
      <c r="AD245" s="506"/>
      <c r="AE245" s="506"/>
      <c r="AF245" s="506"/>
      <c r="AG245" s="506"/>
      <c r="AM245" s="5"/>
      <c r="AN245" s="5"/>
    </row>
    <row r="246" spans="1:40" ht="47.25" x14ac:dyDescent="0.25">
      <c r="A246" s="396">
        <v>26</v>
      </c>
      <c r="B246" s="419" t="str">
        <f t="shared" si="16"/>
        <v/>
      </c>
      <c r="C246" s="420" t="str">
        <f ca="1">TEXT(IFERROR(INDEX('Overview - Section A'!$A$37:$A$44,MATCH(G246,'Overview - Section A'!$U$37:$U$44,0)),""),"d-mmm-yy") &amp;" to " &amp; TEXT(IFERROR(INDEX('Overview - Section A'!$E$37:$E$44,MATCH(G246,'Overview - Section A'!$U$37:$U$44,0)),""),"d-mmm-yy")</f>
        <v>1-ene-22 to 31-dic-22</v>
      </c>
      <c r="D246" s="509"/>
      <c r="E246" s="509"/>
      <c r="F246" s="510" t="str">
        <f t="shared" si="17"/>
        <v/>
      </c>
      <c r="G246" s="511" t="s">
        <v>435</v>
      </c>
      <c r="H246" s="511"/>
      <c r="I246" s="512" t="b">
        <f t="shared" si="18"/>
        <v>1</v>
      </c>
      <c r="J246" s="512" t="b">
        <f t="shared" si="19"/>
        <v>0</v>
      </c>
      <c r="K246" s="512" t="str">
        <f t="shared" si="20"/>
        <v>a1N1R000008aBO1UAM</v>
      </c>
      <c r="L246" s="513" t="str">
        <f t="shared" ca="1" si="21"/>
        <v>261-ene-22 to 31-dic-22</v>
      </c>
      <c r="M246" s="514" t="s">
        <v>1215</v>
      </c>
      <c r="N246" s="505"/>
      <c r="O246" s="116"/>
      <c r="P246" s="116"/>
      <c r="Q246" s="116"/>
      <c r="AD246" s="506"/>
      <c r="AE246" s="506"/>
      <c r="AF246" s="506"/>
      <c r="AG246" s="506"/>
      <c r="AM246" s="5"/>
      <c r="AN246" s="5"/>
    </row>
    <row r="247" spans="1:40" ht="47.25" x14ac:dyDescent="0.25">
      <c r="A247" s="396">
        <v>26</v>
      </c>
      <c r="B247" s="419" t="str">
        <f t="shared" si="16"/>
        <v/>
      </c>
      <c r="C247" s="420" t="str">
        <f ca="1">TEXT(IFERROR(INDEX('Overview - Section A'!$A$37:$A$44,MATCH(G247,'Overview - Section A'!$U$37:$U$44,0)),""),"d-mmm-yy") &amp;" to " &amp; TEXT(IFERROR(INDEX('Overview - Section A'!$E$37:$E$44,MATCH(G247,'Overview - Section A'!$U$37:$U$44,0)),""),"d-mmm-yy")</f>
        <v>1-ene-23 to 31-dic-23</v>
      </c>
      <c r="D247" s="509"/>
      <c r="E247" s="509"/>
      <c r="F247" s="510" t="str">
        <f t="shared" si="17"/>
        <v/>
      </c>
      <c r="G247" s="511" t="s">
        <v>437</v>
      </c>
      <c r="H247" s="511"/>
      <c r="I247" s="512" t="b">
        <f t="shared" si="18"/>
        <v>1</v>
      </c>
      <c r="J247" s="512" t="b">
        <f t="shared" si="19"/>
        <v>0</v>
      </c>
      <c r="K247" s="512" t="str">
        <f t="shared" si="20"/>
        <v>a1N1R000008aBO1UAM</v>
      </c>
      <c r="L247" s="513" t="str">
        <f t="shared" ca="1" si="21"/>
        <v>261-ene-23 to 31-dic-23</v>
      </c>
      <c r="M247" s="514" t="s">
        <v>1216</v>
      </c>
      <c r="N247" s="505"/>
      <c r="O247" s="116"/>
      <c r="P247" s="116"/>
      <c r="Q247" s="116"/>
      <c r="AD247" s="506"/>
      <c r="AE247" s="506"/>
      <c r="AF247" s="506"/>
      <c r="AG247" s="506"/>
      <c r="AM247" s="5"/>
      <c r="AN247" s="5"/>
    </row>
    <row r="248" spans="1:40" ht="47.25" x14ac:dyDescent="0.25">
      <c r="A248" s="396">
        <v>26</v>
      </c>
      <c r="B248" s="419" t="str">
        <f t="shared" si="16"/>
        <v/>
      </c>
      <c r="C248" s="420" t="str">
        <f ca="1">TEXT(IFERROR(INDEX('Overview - Section A'!$A$37:$A$44,MATCH(G248,'Overview - Section A'!$U$37:$U$44,0)),""),"d-mmm-yy") &amp;" to " &amp; TEXT(IFERROR(INDEX('Overview - Section A'!$E$37:$E$44,MATCH(G248,'Overview - Section A'!$U$37:$U$44,0)),""),"d-mmm-yy")</f>
        <v>1-ene-24 to 31-dic-24</v>
      </c>
      <c r="D248" s="509"/>
      <c r="E248" s="509"/>
      <c r="F248" s="510" t="str">
        <f t="shared" si="17"/>
        <v/>
      </c>
      <c r="G248" s="511" t="s">
        <v>439</v>
      </c>
      <c r="H248" s="511"/>
      <c r="I248" s="512" t="b">
        <f t="shared" si="18"/>
        <v>1</v>
      </c>
      <c r="J248" s="512" t="b">
        <f t="shared" si="19"/>
        <v>0</v>
      </c>
      <c r="K248" s="512" t="str">
        <f t="shared" si="20"/>
        <v>a1N1R000008aBO1UAM</v>
      </c>
      <c r="L248" s="513" t="str">
        <f t="shared" ca="1" si="21"/>
        <v>261-ene-24 to 31-dic-24</v>
      </c>
      <c r="M248" s="514" t="s">
        <v>1217</v>
      </c>
      <c r="N248" s="505"/>
      <c r="O248" s="116"/>
      <c r="P248" s="116"/>
      <c r="Q248" s="116"/>
      <c r="AD248" s="506"/>
      <c r="AE248" s="506"/>
      <c r="AF248" s="506"/>
      <c r="AG248" s="506"/>
      <c r="AM248" s="5"/>
      <c r="AN248" s="5"/>
    </row>
    <row r="249" spans="1:40" ht="47.25" x14ac:dyDescent="0.25">
      <c r="A249" s="396">
        <v>26</v>
      </c>
      <c r="B249" s="419" t="str">
        <f t="shared" si="16"/>
        <v/>
      </c>
      <c r="C249" s="420" t="str">
        <f ca="1">TEXT(IFERROR(INDEX('Overview - Section A'!$A$37:$A$44,MATCH(G249,'Overview - Section A'!$U$37:$U$44,0)),""),"d-mmm-yy") &amp;" to " &amp; TEXT(IFERROR(INDEX('Overview - Section A'!$E$37:$E$44,MATCH(G249,'Overview - Section A'!$U$37:$U$44,0)),""),"d-mmm-yy")</f>
        <v>1-ene-25 to 31-dic-25</v>
      </c>
      <c r="D249" s="509"/>
      <c r="E249" s="509"/>
      <c r="F249" s="510" t="str">
        <f t="shared" si="17"/>
        <v/>
      </c>
      <c r="G249" s="511" t="s">
        <v>441</v>
      </c>
      <c r="H249" s="511"/>
      <c r="I249" s="512" t="b">
        <f t="shared" si="18"/>
        <v>1</v>
      </c>
      <c r="J249" s="512" t="b">
        <f t="shared" si="19"/>
        <v>0</v>
      </c>
      <c r="K249" s="512" t="str">
        <f t="shared" si="20"/>
        <v>a1N1R000008aBO1UAM</v>
      </c>
      <c r="L249" s="513" t="str">
        <f t="shared" ca="1" si="21"/>
        <v>261-ene-25 to 31-dic-25</v>
      </c>
      <c r="M249" s="514" t="s">
        <v>1218</v>
      </c>
      <c r="N249" s="505"/>
      <c r="O249" s="116"/>
      <c r="P249" s="116"/>
      <c r="Q249" s="116"/>
      <c r="AD249" s="506"/>
      <c r="AE249" s="506"/>
      <c r="AF249" s="506"/>
      <c r="AG249" s="506"/>
      <c r="AM249" s="5"/>
      <c r="AN249" s="5"/>
    </row>
    <row r="250" spans="1:40" ht="47.25" x14ac:dyDescent="0.25">
      <c r="A250" s="396">
        <v>27</v>
      </c>
      <c r="B250" s="419" t="str">
        <f t="shared" si="16"/>
        <v/>
      </c>
      <c r="C250" s="420" t="str">
        <f ca="1">TEXT(IFERROR(INDEX('Overview - Section A'!$A$37:$A$44,MATCH(G250,'Overview - Section A'!$U$37:$U$44,0)),""),"d-mmm-yy") &amp;" to " &amp; TEXT(IFERROR(INDEX('Overview - Section A'!$E$37:$E$44,MATCH(G250,'Overview - Section A'!$U$37:$U$44,0)),""),"d-mmm-yy")</f>
        <v>1-ene-20 to 31-dic-20</v>
      </c>
      <c r="D250" s="509"/>
      <c r="E250" s="509"/>
      <c r="F250" s="510" t="str">
        <f t="shared" si="17"/>
        <v/>
      </c>
      <c r="G250" s="511" t="s">
        <v>431</v>
      </c>
      <c r="H250" s="511"/>
      <c r="I250" s="512" t="b">
        <f t="shared" si="18"/>
        <v>1</v>
      </c>
      <c r="J250" s="512" t="b">
        <f t="shared" si="19"/>
        <v>0</v>
      </c>
      <c r="K250" s="512" t="str">
        <f t="shared" si="20"/>
        <v>a1N1R000008aBO2UAM</v>
      </c>
      <c r="L250" s="513" t="str">
        <f t="shared" ca="1" si="21"/>
        <v>271-ene-20 to 31-dic-20</v>
      </c>
      <c r="M250" s="514" t="s">
        <v>1219</v>
      </c>
      <c r="N250" s="505"/>
      <c r="O250" s="116"/>
      <c r="P250" s="116"/>
      <c r="Q250" s="116"/>
      <c r="AD250" s="506"/>
      <c r="AE250" s="506"/>
      <c r="AF250" s="506"/>
      <c r="AG250" s="506"/>
      <c r="AM250" s="5"/>
      <c r="AN250" s="5"/>
    </row>
    <row r="251" spans="1:40" ht="47.25" x14ac:dyDescent="0.25">
      <c r="A251" s="396">
        <v>27</v>
      </c>
      <c r="B251" s="419" t="str">
        <f t="shared" si="16"/>
        <v/>
      </c>
      <c r="C251" s="420" t="str">
        <f ca="1">TEXT(IFERROR(INDEX('Overview - Section A'!$A$37:$A$44,MATCH(G251,'Overview - Section A'!$U$37:$U$44,0)),""),"d-mmm-yy") &amp;" to " &amp; TEXT(IFERROR(INDEX('Overview - Section A'!$E$37:$E$44,MATCH(G251,'Overview - Section A'!$U$37:$U$44,0)),""),"d-mmm-yy")</f>
        <v>1-ene-21 to 31-dic-21</v>
      </c>
      <c r="D251" s="509"/>
      <c r="E251" s="509"/>
      <c r="F251" s="510" t="str">
        <f t="shared" si="17"/>
        <v/>
      </c>
      <c r="G251" s="511" t="s">
        <v>433</v>
      </c>
      <c r="H251" s="511"/>
      <c r="I251" s="512" t="b">
        <f t="shared" si="18"/>
        <v>1</v>
      </c>
      <c r="J251" s="512" t="b">
        <f t="shared" si="19"/>
        <v>0</v>
      </c>
      <c r="K251" s="512" t="str">
        <f t="shared" si="20"/>
        <v>a1N1R000008aBO2UAM</v>
      </c>
      <c r="L251" s="513" t="str">
        <f t="shared" ca="1" si="21"/>
        <v>271-ene-21 to 31-dic-21</v>
      </c>
      <c r="M251" s="514" t="s">
        <v>1220</v>
      </c>
      <c r="N251" s="505"/>
      <c r="O251" s="116"/>
      <c r="P251" s="116"/>
      <c r="Q251" s="116"/>
      <c r="AD251" s="506"/>
      <c r="AE251" s="506"/>
      <c r="AF251" s="506"/>
      <c r="AG251" s="506"/>
      <c r="AM251" s="5"/>
      <c r="AN251" s="5"/>
    </row>
    <row r="252" spans="1:40" ht="47.25" x14ac:dyDescent="0.25">
      <c r="A252" s="396">
        <v>27</v>
      </c>
      <c r="B252" s="419" t="str">
        <f t="shared" si="16"/>
        <v/>
      </c>
      <c r="C252" s="420" t="str">
        <f ca="1">TEXT(IFERROR(INDEX('Overview - Section A'!$A$37:$A$44,MATCH(G252,'Overview - Section A'!$U$37:$U$44,0)),""),"d-mmm-yy") &amp;" to " &amp; TEXT(IFERROR(INDEX('Overview - Section A'!$E$37:$E$44,MATCH(G252,'Overview - Section A'!$U$37:$U$44,0)),""),"d-mmm-yy")</f>
        <v>1-ene-22 to 31-dic-22</v>
      </c>
      <c r="D252" s="509"/>
      <c r="E252" s="509"/>
      <c r="F252" s="510" t="str">
        <f t="shared" si="17"/>
        <v/>
      </c>
      <c r="G252" s="511" t="s">
        <v>435</v>
      </c>
      <c r="H252" s="511"/>
      <c r="I252" s="512" t="b">
        <f t="shared" si="18"/>
        <v>1</v>
      </c>
      <c r="J252" s="512" t="b">
        <f t="shared" si="19"/>
        <v>0</v>
      </c>
      <c r="K252" s="512" t="str">
        <f t="shared" si="20"/>
        <v>a1N1R000008aBO2UAM</v>
      </c>
      <c r="L252" s="513" t="str">
        <f t="shared" ca="1" si="21"/>
        <v>271-ene-22 to 31-dic-22</v>
      </c>
      <c r="M252" s="514" t="s">
        <v>1221</v>
      </c>
      <c r="N252" s="505"/>
      <c r="O252" s="116"/>
      <c r="P252" s="116"/>
      <c r="Q252" s="116"/>
      <c r="AD252" s="506"/>
      <c r="AE252" s="506"/>
      <c r="AF252" s="506"/>
      <c r="AG252" s="506"/>
      <c r="AM252" s="5"/>
      <c r="AN252" s="5"/>
    </row>
    <row r="253" spans="1:40" ht="47.25" x14ac:dyDescent="0.25">
      <c r="A253" s="396">
        <v>27</v>
      </c>
      <c r="B253" s="419" t="str">
        <f t="shared" si="16"/>
        <v/>
      </c>
      <c r="C253" s="420" t="str">
        <f ca="1">TEXT(IFERROR(INDEX('Overview - Section A'!$A$37:$A$44,MATCH(G253,'Overview - Section A'!$U$37:$U$44,0)),""),"d-mmm-yy") &amp;" to " &amp; TEXT(IFERROR(INDEX('Overview - Section A'!$E$37:$E$44,MATCH(G253,'Overview - Section A'!$U$37:$U$44,0)),""),"d-mmm-yy")</f>
        <v>1-ene-23 to 31-dic-23</v>
      </c>
      <c r="D253" s="509"/>
      <c r="E253" s="509"/>
      <c r="F253" s="510" t="str">
        <f t="shared" si="17"/>
        <v/>
      </c>
      <c r="G253" s="511" t="s">
        <v>437</v>
      </c>
      <c r="H253" s="511"/>
      <c r="I253" s="512" t="b">
        <f t="shared" si="18"/>
        <v>1</v>
      </c>
      <c r="J253" s="512" t="b">
        <f t="shared" si="19"/>
        <v>0</v>
      </c>
      <c r="K253" s="512" t="str">
        <f t="shared" si="20"/>
        <v>a1N1R000008aBO2UAM</v>
      </c>
      <c r="L253" s="513" t="str">
        <f t="shared" ca="1" si="21"/>
        <v>271-ene-23 to 31-dic-23</v>
      </c>
      <c r="M253" s="514" t="s">
        <v>1222</v>
      </c>
      <c r="N253" s="505"/>
      <c r="O253" s="116"/>
      <c r="P253" s="116"/>
      <c r="Q253" s="116"/>
      <c r="AD253" s="506"/>
      <c r="AE253" s="506"/>
      <c r="AF253" s="506"/>
      <c r="AG253" s="506"/>
      <c r="AM253" s="5"/>
      <c r="AN253" s="5"/>
    </row>
    <row r="254" spans="1:40" ht="47.25" x14ac:dyDescent="0.25">
      <c r="A254" s="396">
        <v>27</v>
      </c>
      <c r="B254" s="419" t="str">
        <f t="shared" si="16"/>
        <v/>
      </c>
      <c r="C254" s="420" t="str">
        <f ca="1">TEXT(IFERROR(INDEX('Overview - Section A'!$A$37:$A$44,MATCH(G254,'Overview - Section A'!$U$37:$U$44,0)),""),"d-mmm-yy") &amp;" to " &amp; TEXT(IFERROR(INDEX('Overview - Section A'!$E$37:$E$44,MATCH(G254,'Overview - Section A'!$U$37:$U$44,0)),""),"d-mmm-yy")</f>
        <v>1-ene-24 to 31-dic-24</v>
      </c>
      <c r="D254" s="509"/>
      <c r="E254" s="509"/>
      <c r="F254" s="510" t="str">
        <f t="shared" si="17"/>
        <v/>
      </c>
      <c r="G254" s="511" t="s">
        <v>439</v>
      </c>
      <c r="H254" s="511"/>
      <c r="I254" s="512" t="b">
        <f t="shared" si="18"/>
        <v>1</v>
      </c>
      <c r="J254" s="512" t="b">
        <f t="shared" si="19"/>
        <v>0</v>
      </c>
      <c r="K254" s="512" t="str">
        <f t="shared" si="20"/>
        <v>a1N1R000008aBO2UAM</v>
      </c>
      <c r="L254" s="513" t="str">
        <f t="shared" ca="1" si="21"/>
        <v>271-ene-24 to 31-dic-24</v>
      </c>
      <c r="M254" s="514" t="s">
        <v>1223</v>
      </c>
      <c r="N254" s="505"/>
      <c r="O254" s="116"/>
      <c r="P254" s="116"/>
      <c r="Q254" s="116"/>
      <c r="AD254" s="506"/>
      <c r="AE254" s="506"/>
      <c r="AF254" s="506"/>
      <c r="AG254" s="506"/>
      <c r="AM254" s="5"/>
      <c r="AN254" s="5"/>
    </row>
    <row r="255" spans="1:40" ht="47.25" x14ac:dyDescent="0.25">
      <c r="A255" s="396">
        <v>27</v>
      </c>
      <c r="B255" s="419" t="str">
        <f t="shared" si="16"/>
        <v/>
      </c>
      <c r="C255" s="420" t="str">
        <f ca="1">TEXT(IFERROR(INDEX('Overview - Section A'!$A$37:$A$44,MATCH(G255,'Overview - Section A'!$U$37:$U$44,0)),""),"d-mmm-yy") &amp;" to " &amp; TEXT(IFERROR(INDEX('Overview - Section A'!$E$37:$E$44,MATCH(G255,'Overview - Section A'!$U$37:$U$44,0)),""),"d-mmm-yy")</f>
        <v>1-ene-25 to 31-dic-25</v>
      </c>
      <c r="D255" s="509"/>
      <c r="E255" s="509"/>
      <c r="F255" s="510" t="str">
        <f t="shared" si="17"/>
        <v/>
      </c>
      <c r="G255" s="511" t="s">
        <v>441</v>
      </c>
      <c r="H255" s="511"/>
      <c r="I255" s="512" t="b">
        <f t="shared" si="18"/>
        <v>1</v>
      </c>
      <c r="J255" s="512" t="b">
        <f t="shared" si="19"/>
        <v>0</v>
      </c>
      <c r="K255" s="512" t="str">
        <f t="shared" si="20"/>
        <v>a1N1R000008aBO2UAM</v>
      </c>
      <c r="L255" s="513" t="str">
        <f t="shared" ca="1" si="21"/>
        <v>271-ene-25 to 31-dic-25</v>
      </c>
      <c r="M255" s="514" t="s">
        <v>1224</v>
      </c>
      <c r="N255" s="505"/>
      <c r="O255" s="116"/>
      <c r="P255" s="116"/>
      <c r="Q255" s="116"/>
      <c r="AD255" s="506"/>
      <c r="AE255" s="506"/>
      <c r="AF255" s="506"/>
      <c r="AG255" s="506"/>
      <c r="AM255" s="5"/>
      <c r="AN255" s="5"/>
    </row>
    <row r="256" spans="1:40" ht="47.25" x14ac:dyDescent="0.25">
      <c r="A256" s="396">
        <v>28</v>
      </c>
      <c r="B256" s="419" t="str">
        <f t="shared" si="16"/>
        <v/>
      </c>
      <c r="C256" s="420" t="str">
        <f ca="1">TEXT(IFERROR(INDEX('Overview - Section A'!$A$37:$A$44,MATCH(G256,'Overview - Section A'!$U$37:$U$44,0)),""),"d-mmm-yy") &amp;" to " &amp; TEXT(IFERROR(INDEX('Overview - Section A'!$E$37:$E$44,MATCH(G256,'Overview - Section A'!$U$37:$U$44,0)),""),"d-mmm-yy")</f>
        <v>1-ene-20 to 31-dic-20</v>
      </c>
      <c r="D256" s="509"/>
      <c r="E256" s="509"/>
      <c r="F256" s="510" t="str">
        <f t="shared" si="17"/>
        <v/>
      </c>
      <c r="G256" s="511" t="s">
        <v>431</v>
      </c>
      <c r="H256" s="511"/>
      <c r="I256" s="512" t="b">
        <f t="shared" si="18"/>
        <v>1</v>
      </c>
      <c r="J256" s="512" t="b">
        <f t="shared" si="19"/>
        <v>0</v>
      </c>
      <c r="K256" s="512" t="str">
        <f t="shared" si="20"/>
        <v>a1N1R000008aBO3UAM</v>
      </c>
      <c r="L256" s="513" t="str">
        <f t="shared" ca="1" si="21"/>
        <v>281-ene-20 to 31-dic-20</v>
      </c>
      <c r="M256" s="514" t="s">
        <v>1225</v>
      </c>
      <c r="N256" s="505"/>
      <c r="O256" s="116"/>
      <c r="P256" s="116"/>
      <c r="Q256" s="116"/>
      <c r="AD256" s="506"/>
      <c r="AE256" s="506"/>
      <c r="AF256" s="506"/>
      <c r="AG256" s="506"/>
      <c r="AM256" s="5"/>
      <c r="AN256" s="5"/>
    </row>
    <row r="257" spans="1:40" ht="47.25" x14ac:dyDescent="0.25">
      <c r="A257" s="396">
        <v>28</v>
      </c>
      <c r="B257" s="419" t="str">
        <f t="shared" si="16"/>
        <v/>
      </c>
      <c r="C257" s="420" t="str">
        <f ca="1">TEXT(IFERROR(INDEX('Overview - Section A'!$A$37:$A$44,MATCH(G257,'Overview - Section A'!$U$37:$U$44,0)),""),"d-mmm-yy") &amp;" to " &amp; TEXT(IFERROR(INDEX('Overview - Section A'!$E$37:$E$44,MATCH(G257,'Overview - Section A'!$U$37:$U$44,0)),""),"d-mmm-yy")</f>
        <v>1-ene-21 to 31-dic-21</v>
      </c>
      <c r="D257" s="509"/>
      <c r="E257" s="509"/>
      <c r="F257" s="510" t="str">
        <f t="shared" si="17"/>
        <v/>
      </c>
      <c r="G257" s="511" t="s">
        <v>433</v>
      </c>
      <c r="H257" s="511"/>
      <c r="I257" s="512" t="b">
        <f t="shared" si="18"/>
        <v>1</v>
      </c>
      <c r="J257" s="512" t="b">
        <f t="shared" si="19"/>
        <v>0</v>
      </c>
      <c r="K257" s="512" t="str">
        <f t="shared" si="20"/>
        <v>a1N1R000008aBO3UAM</v>
      </c>
      <c r="L257" s="513" t="str">
        <f t="shared" ca="1" si="21"/>
        <v>281-ene-21 to 31-dic-21</v>
      </c>
      <c r="M257" s="514" t="s">
        <v>1226</v>
      </c>
      <c r="N257" s="505"/>
      <c r="O257" s="116"/>
      <c r="P257" s="116"/>
      <c r="Q257" s="116"/>
      <c r="AD257" s="506"/>
      <c r="AE257" s="506"/>
      <c r="AF257" s="506"/>
      <c r="AG257" s="506"/>
      <c r="AM257" s="5"/>
      <c r="AN257" s="5"/>
    </row>
    <row r="258" spans="1:40" ht="47.25" x14ac:dyDescent="0.25">
      <c r="A258" s="396">
        <v>28</v>
      </c>
      <c r="B258" s="419" t="str">
        <f t="shared" si="16"/>
        <v/>
      </c>
      <c r="C258" s="420" t="str">
        <f ca="1">TEXT(IFERROR(INDEX('Overview - Section A'!$A$37:$A$44,MATCH(G258,'Overview - Section A'!$U$37:$U$44,0)),""),"d-mmm-yy") &amp;" to " &amp; TEXT(IFERROR(INDEX('Overview - Section A'!$E$37:$E$44,MATCH(G258,'Overview - Section A'!$U$37:$U$44,0)),""),"d-mmm-yy")</f>
        <v>1-ene-22 to 31-dic-22</v>
      </c>
      <c r="D258" s="509"/>
      <c r="E258" s="509"/>
      <c r="F258" s="510" t="str">
        <f t="shared" si="17"/>
        <v/>
      </c>
      <c r="G258" s="511" t="s">
        <v>435</v>
      </c>
      <c r="H258" s="511"/>
      <c r="I258" s="512" t="b">
        <f t="shared" si="18"/>
        <v>1</v>
      </c>
      <c r="J258" s="512" t="b">
        <f t="shared" si="19"/>
        <v>0</v>
      </c>
      <c r="K258" s="512" t="str">
        <f t="shared" si="20"/>
        <v>a1N1R000008aBO3UAM</v>
      </c>
      <c r="L258" s="513" t="str">
        <f t="shared" ca="1" si="21"/>
        <v>281-ene-22 to 31-dic-22</v>
      </c>
      <c r="M258" s="514" t="s">
        <v>1227</v>
      </c>
      <c r="N258" s="505"/>
      <c r="O258" s="116"/>
      <c r="P258" s="116"/>
      <c r="Q258" s="116"/>
      <c r="AD258" s="506"/>
      <c r="AE258" s="506"/>
      <c r="AF258" s="506"/>
      <c r="AG258" s="506"/>
      <c r="AM258" s="5"/>
      <c r="AN258" s="5"/>
    </row>
    <row r="259" spans="1:40" ht="47.25" x14ac:dyDescent="0.25">
      <c r="A259" s="396">
        <v>28</v>
      </c>
      <c r="B259" s="419" t="str">
        <f t="shared" si="16"/>
        <v/>
      </c>
      <c r="C259" s="420" t="str">
        <f ca="1">TEXT(IFERROR(INDEX('Overview - Section A'!$A$37:$A$44,MATCH(G259,'Overview - Section A'!$U$37:$U$44,0)),""),"d-mmm-yy") &amp;" to " &amp; TEXT(IFERROR(INDEX('Overview - Section A'!$E$37:$E$44,MATCH(G259,'Overview - Section A'!$U$37:$U$44,0)),""),"d-mmm-yy")</f>
        <v>1-ene-23 to 31-dic-23</v>
      </c>
      <c r="D259" s="509"/>
      <c r="E259" s="509"/>
      <c r="F259" s="510" t="str">
        <f t="shared" si="17"/>
        <v/>
      </c>
      <c r="G259" s="511" t="s">
        <v>437</v>
      </c>
      <c r="H259" s="511"/>
      <c r="I259" s="512" t="b">
        <f t="shared" si="18"/>
        <v>1</v>
      </c>
      <c r="J259" s="512" t="b">
        <f t="shared" si="19"/>
        <v>0</v>
      </c>
      <c r="K259" s="512" t="str">
        <f t="shared" si="20"/>
        <v>a1N1R000008aBO3UAM</v>
      </c>
      <c r="L259" s="513" t="str">
        <f t="shared" ca="1" si="21"/>
        <v>281-ene-23 to 31-dic-23</v>
      </c>
      <c r="M259" s="514" t="s">
        <v>1228</v>
      </c>
      <c r="N259" s="505"/>
      <c r="O259" s="116"/>
      <c r="P259" s="116"/>
      <c r="Q259" s="116"/>
      <c r="AD259" s="506"/>
      <c r="AE259" s="506"/>
      <c r="AF259" s="506"/>
      <c r="AG259" s="506"/>
      <c r="AM259" s="5"/>
      <c r="AN259" s="5"/>
    </row>
    <row r="260" spans="1:40" ht="47.25" x14ac:dyDescent="0.25">
      <c r="A260" s="396">
        <v>28</v>
      </c>
      <c r="B260" s="419" t="str">
        <f t="shared" si="16"/>
        <v/>
      </c>
      <c r="C260" s="420" t="str">
        <f ca="1">TEXT(IFERROR(INDEX('Overview - Section A'!$A$37:$A$44,MATCH(G260,'Overview - Section A'!$U$37:$U$44,0)),""),"d-mmm-yy") &amp;" to " &amp; TEXT(IFERROR(INDEX('Overview - Section A'!$E$37:$E$44,MATCH(G260,'Overview - Section A'!$U$37:$U$44,0)),""),"d-mmm-yy")</f>
        <v>1-ene-24 to 31-dic-24</v>
      </c>
      <c r="D260" s="509"/>
      <c r="E260" s="509"/>
      <c r="F260" s="510" t="str">
        <f t="shared" si="17"/>
        <v/>
      </c>
      <c r="G260" s="511" t="s">
        <v>439</v>
      </c>
      <c r="H260" s="511"/>
      <c r="I260" s="512" t="b">
        <f t="shared" si="18"/>
        <v>1</v>
      </c>
      <c r="J260" s="512" t="b">
        <f t="shared" si="19"/>
        <v>0</v>
      </c>
      <c r="K260" s="512" t="str">
        <f t="shared" si="20"/>
        <v>a1N1R000008aBO3UAM</v>
      </c>
      <c r="L260" s="513" t="str">
        <f t="shared" ca="1" si="21"/>
        <v>281-ene-24 to 31-dic-24</v>
      </c>
      <c r="M260" s="514" t="s">
        <v>1229</v>
      </c>
      <c r="N260" s="505"/>
      <c r="O260" s="116"/>
      <c r="P260" s="116"/>
      <c r="Q260" s="116"/>
      <c r="AD260" s="506"/>
      <c r="AE260" s="506"/>
      <c r="AF260" s="506"/>
      <c r="AG260" s="506"/>
      <c r="AM260" s="5"/>
      <c r="AN260" s="5"/>
    </row>
    <row r="261" spans="1:40" ht="47.25" x14ac:dyDescent="0.25">
      <c r="A261" s="396">
        <v>28</v>
      </c>
      <c r="B261" s="419" t="str">
        <f t="shared" si="16"/>
        <v/>
      </c>
      <c r="C261" s="420" t="str">
        <f ca="1">TEXT(IFERROR(INDEX('Overview - Section A'!$A$37:$A$44,MATCH(G261,'Overview - Section A'!$U$37:$U$44,0)),""),"d-mmm-yy") &amp;" to " &amp; TEXT(IFERROR(INDEX('Overview - Section A'!$E$37:$E$44,MATCH(G261,'Overview - Section A'!$U$37:$U$44,0)),""),"d-mmm-yy")</f>
        <v>1-ene-25 to 31-dic-25</v>
      </c>
      <c r="D261" s="509"/>
      <c r="E261" s="509"/>
      <c r="F261" s="510" t="str">
        <f t="shared" si="17"/>
        <v/>
      </c>
      <c r="G261" s="511" t="s">
        <v>441</v>
      </c>
      <c r="H261" s="511"/>
      <c r="I261" s="512" t="b">
        <f t="shared" si="18"/>
        <v>1</v>
      </c>
      <c r="J261" s="512" t="b">
        <f t="shared" si="19"/>
        <v>0</v>
      </c>
      <c r="K261" s="512" t="str">
        <f t="shared" si="20"/>
        <v>a1N1R000008aBO3UAM</v>
      </c>
      <c r="L261" s="513" t="str">
        <f t="shared" ca="1" si="21"/>
        <v>281-ene-25 to 31-dic-25</v>
      </c>
      <c r="M261" s="514" t="s">
        <v>1230</v>
      </c>
      <c r="N261" s="505"/>
      <c r="O261" s="116"/>
      <c r="P261" s="116"/>
      <c r="Q261" s="116"/>
      <c r="AD261" s="506"/>
      <c r="AE261" s="506"/>
      <c r="AF261" s="506"/>
      <c r="AG261" s="506"/>
      <c r="AM261" s="5"/>
      <c r="AN261" s="5"/>
    </row>
    <row r="262" spans="1:40" ht="47.25" x14ac:dyDescent="0.25">
      <c r="A262" s="396">
        <v>29</v>
      </c>
      <c r="B262" s="419" t="str">
        <f t="shared" si="16"/>
        <v/>
      </c>
      <c r="C262" s="420" t="str">
        <f ca="1">TEXT(IFERROR(INDEX('Overview - Section A'!$A$37:$A$44,MATCH(G262,'Overview - Section A'!$U$37:$U$44,0)),""),"d-mmm-yy") &amp;" to " &amp; TEXT(IFERROR(INDEX('Overview - Section A'!$E$37:$E$44,MATCH(G262,'Overview - Section A'!$U$37:$U$44,0)),""),"d-mmm-yy")</f>
        <v>1-ene-20 to 31-dic-20</v>
      </c>
      <c r="D262" s="509"/>
      <c r="E262" s="509"/>
      <c r="F262" s="510" t="str">
        <f t="shared" si="17"/>
        <v/>
      </c>
      <c r="G262" s="511" t="s">
        <v>431</v>
      </c>
      <c r="H262" s="511"/>
      <c r="I262" s="512" t="b">
        <f t="shared" si="18"/>
        <v>1</v>
      </c>
      <c r="J262" s="512" t="b">
        <f t="shared" si="19"/>
        <v>0</v>
      </c>
      <c r="K262" s="512" t="str">
        <f t="shared" si="20"/>
        <v>a1N1R000008aBO4UAM</v>
      </c>
      <c r="L262" s="513" t="str">
        <f t="shared" ca="1" si="21"/>
        <v>291-ene-20 to 31-dic-20</v>
      </c>
      <c r="M262" s="514" t="s">
        <v>1231</v>
      </c>
      <c r="N262" s="505"/>
      <c r="O262" s="116"/>
      <c r="P262" s="116"/>
      <c r="Q262" s="116"/>
      <c r="AD262" s="506"/>
      <c r="AE262" s="506"/>
      <c r="AF262" s="506"/>
      <c r="AG262" s="506"/>
      <c r="AM262" s="5"/>
      <c r="AN262" s="5"/>
    </row>
    <row r="263" spans="1:40" ht="47.25" x14ac:dyDescent="0.25">
      <c r="A263" s="396">
        <v>29</v>
      </c>
      <c r="B263" s="419" t="str">
        <f t="shared" si="16"/>
        <v/>
      </c>
      <c r="C263" s="420" t="str">
        <f ca="1">TEXT(IFERROR(INDEX('Overview - Section A'!$A$37:$A$44,MATCH(G263,'Overview - Section A'!$U$37:$U$44,0)),""),"d-mmm-yy") &amp;" to " &amp; TEXT(IFERROR(INDEX('Overview - Section A'!$E$37:$E$44,MATCH(G263,'Overview - Section A'!$U$37:$U$44,0)),""),"d-mmm-yy")</f>
        <v>1-ene-21 to 31-dic-21</v>
      </c>
      <c r="D263" s="509"/>
      <c r="E263" s="509"/>
      <c r="F263" s="510" t="str">
        <f t="shared" si="17"/>
        <v/>
      </c>
      <c r="G263" s="511" t="s">
        <v>433</v>
      </c>
      <c r="H263" s="511"/>
      <c r="I263" s="512" t="b">
        <f t="shared" si="18"/>
        <v>1</v>
      </c>
      <c r="J263" s="512" t="b">
        <f t="shared" si="19"/>
        <v>0</v>
      </c>
      <c r="K263" s="512" t="str">
        <f t="shared" si="20"/>
        <v>a1N1R000008aBO4UAM</v>
      </c>
      <c r="L263" s="513" t="str">
        <f t="shared" ca="1" si="21"/>
        <v>291-ene-21 to 31-dic-21</v>
      </c>
      <c r="M263" s="514" t="s">
        <v>1232</v>
      </c>
      <c r="N263" s="505"/>
      <c r="O263" s="116"/>
      <c r="P263" s="116"/>
      <c r="Q263" s="116"/>
      <c r="AD263" s="506"/>
      <c r="AE263" s="506"/>
      <c r="AF263" s="506"/>
      <c r="AG263" s="506"/>
      <c r="AM263" s="5"/>
      <c r="AN263" s="5"/>
    </row>
    <row r="264" spans="1:40" ht="47.25" x14ac:dyDescent="0.25">
      <c r="A264" s="396">
        <v>29</v>
      </c>
      <c r="B264" s="419" t="str">
        <f t="shared" si="16"/>
        <v/>
      </c>
      <c r="C264" s="420" t="str">
        <f ca="1">TEXT(IFERROR(INDEX('Overview - Section A'!$A$37:$A$44,MATCH(G264,'Overview - Section A'!$U$37:$U$44,0)),""),"d-mmm-yy") &amp;" to " &amp; TEXT(IFERROR(INDEX('Overview - Section A'!$E$37:$E$44,MATCH(G264,'Overview - Section A'!$U$37:$U$44,0)),""),"d-mmm-yy")</f>
        <v>1-ene-22 to 31-dic-22</v>
      </c>
      <c r="D264" s="509"/>
      <c r="E264" s="509"/>
      <c r="F264" s="510" t="str">
        <f t="shared" si="17"/>
        <v/>
      </c>
      <c r="G264" s="511" t="s">
        <v>435</v>
      </c>
      <c r="H264" s="511"/>
      <c r="I264" s="512" t="b">
        <f t="shared" si="18"/>
        <v>1</v>
      </c>
      <c r="J264" s="512" t="b">
        <f t="shared" si="19"/>
        <v>0</v>
      </c>
      <c r="K264" s="512" t="str">
        <f t="shared" si="20"/>
        <v>a1N1R000008aBO4UAM</v>
      </c>
      <c r="L264" s="513" t="str">
        <f t="shared" ca="1" si="21"/>
        <v>291-ene-22 to 31-dic-22</v>
      </c>
      <c r="M264" s="514" t="s">
        <v>1233</v>
      </c>
      <c r="N264" s="505"/>
      <c r="O264" s="116"/>
      <c r="P264" s="116"/>
      <c r="Q264" s="116"/>
      <c r="AD264" s="506"/>
      <c r="AE264" s="506"/>
      <c r="AF264" s="506"/>
      <c r="AG264" s="506"/>
      <c r="AM264" s="5"/>
      <c r="AN264" s="5"/>
    </row>
    <row r="265" spans="1:40" ht="47.25" x14ac:dyDescent="0.25">
      <c r="A265" s="396">
        <v>29</v>
      </c>
      <c r="B265" s="419" t="str">
        <f t="shared" si="16"/>
        <v/>
      </c>
      <c r="C265" s="420" t="str">
        <f ca="1">TEXT(IFERROR(INDEX('Overview - Section A'!$A$37:$A$44,MATCH(G265,'Overview - Section A'!$U$37:$U$44,0)),""),"d-mmm-yy") &amp;" to " &amp; TEXT(IFERROR(INDEX('Overview - Section A'!$E$37:$E$44,MATCH(G265,'Overview - Section A'!$U$37:$U$44,0)),""),"d-mmm-yy")</f>
        <v>1-ene-23 to 31-dic-23</v>
      </c>
      <c r="D265" s="509"/>
      <c r="E265" s="509"/>
      <c r="F265" s="510" t="str">
        <f t="shared" si="17"/>
        <v/>
      </c>
      <c r="G265" s="511" t="s">
        <v>437</v>
      </c>
      <c r="H265" s="511"/>
      <c r="I265" s="512" t="b">
        <f t="shared" si="18"/>
        <v>1</v>
      </c>
      <c r="J265" s="512" t="b">
        <f t="shared" si="19"/>
        <v>0</v>
      </c>
      <c r="K265" s="512" t="str">
        <f t="shared" si="20"/>
        <v>a1N1R000008aBO4UAM</v>
      </c>
      <c r="L265" s="513" t="str">
        <f t="shared" ca="1" si="21"/>
        <v>291-ene-23 to 31-dic-23</v>
      </c>
      <c r="M265" s="514" t="s">
        <v>1234</v>
      </c>
      <c r="N265" s="505"/>
      <c r="O265" s="116"/>
      <c r="P265" s="116"/>
      <c r="Q265" s="116"/>
      <c r="AD265" s="506"/>
      <c r="AE265" s="506"/>
      <c r="AF265" s="506"/>
      <c r="AG265" s="506"/>
      <c r="AM265" s="5"/>
      <c r="AN265" s="5"/>
    </row>
    <row r="266" spans="1:40" ht="47.25" x14ac:dyDescent="0.25">
      <c r="A266" s="396">
        <v>29</v>
      </c>
      <c r="B266" s="419" t="str">
        <f t="shared" si="16"/>
        <v/>
      </c>
      <c r="C266" s="420" t="str">
        <f ca="1">TEXT(IFERROR(INDEX('Overview - Section A'!$A$37:$A$44,MATCH(G266,'Overview - Section A'!$U$37:$U$44,0)),""),"d-mmm-yy") &amp;" to " &amp; TEXT(IFERROR(INDEX('Overview - Section A'!$E$37:$E$44,MATCH(G266,'Overview - Section A'!$U$37:$U$44,0)),""),"d-mmm-yy")</f>
        <v>1-ene-24 to 31-dic-24</v>
      </c>
      <c r="D266" s="509"/>
      <c r="E266" s="509"/>
      <c r="F266" s="510" t="str">
        <f t="shared" si="17"/>
        <v/>
      </c>
      <c r="G266" s="511" t="s">
        <v>439</v>
      </c>
      <c r="H266" s="511"/>
      <c r="I266" s="512" t="b">
        <f t="shared" si="18"/>
        <v>1</v>
      </c>
      <c r="J266" s="512" t="b">
        <f t="shared" si="19"/>
        <v>0</v>
      </c>
      <c r="K266" s="512" t="str">
        <f t="shared" si="20"/>
        <v>a1N1R000008aBO4UAM</v>
      </c>
      <c r="L266" s="513" t="str">
        <f t="shared" ca="1" si="21"/>
        <v>291-ene-24 to 31-dic-24</v>
      </c>
      <c r="M266" s="514" t="s">
        <v>1235</v>
      </c>
      <c r="N266" s="505"/>
      <c r="O266" s="116"/>
      <c r="P266" s="116"/>
      <c r="Q266" s="116"/>
      <c r="AD266" s="506"/>
      <c r="AE266" s="506"/>
      <c r="AF266" s="506"/>
      <c r="AG266" s="506"/>
      <c r="AM266" s="5"/>
      <c r="AN266" s="5"/>
    </row>
    <row r="267" spans="1:40" ht="47.25" x14ac:dyDescent="0.25">
      <c r="A267" s="396">
        <v>29</v>
      </c>
      <c r="B267" s="419" t="str">
        <f t="shared" si="16"/>
        <v/>
      </c>
      <c r="C267" s="420" t="str">
        <f ca="1">TEXT(IFERROR(INDEX('Overview - Section A'!$A$37:$A$44,MATCH(G267,'Overview - Section A'!$U$37:$U$44,0)),""),"d-mmm-yy") &amp;" to " &amp; TEXT(IFERROR(INDEX('Overview - Section A'!$E$37:$E$44,MATCH(G267,'Overview - Section A'!$U$37:$U$44,0)),""),"d-mmm-yy")</f>
        <v>1-ene-25 to 31-dic-25</v>
      </c>
      <c r="D267" s="509"/>
      <c r="E267" s="509"/>
      <c r="F267" s="510" t="str">
        <f t="shared" si="17"/>
        <v/>
      </c>
      <c r="G267" s="511" t="s">
        <v>441</v>
      </c>
      <c r="H267" s="511"/>
      <c r="I267" s="512" t="b">
        <f t="shared" si="18"/>
        <v>1</v>
      </c>
      <c r="J267" s="512" t="b">
        <f t="shared" si="19"/>
        <v>0</v>
      </c>
      <c r="K267" s="512" t="str">
        <f t="shared" si="20"/>
        <v>a1N1R000008aBO4UAM</v>
      </c>
      <c r="L267" s="513" t="str">
        <f t="shared" ca="1" si="21"/>
        <v>291-ene-25 to 31-dic-25</v>
      </c>
      <c r="M267" s="514" t="s">
        <v>1236</v>
      </c>
      <c r="N267" s="505"/>
      <c r="O267" s="116"/>
      <c r="P267" s="116"/>
      <c r="Q267" s="116"/>
      <c r="AD267" s="506"/>
      <c r="AE267" s="506"/>
      <c r="AF267" s="506"/>
      <c r="AG267" s="506"/>
      <c r="AM267" s="5"/>
      <c r="AN267" s="5"/>
    </row>
    <row r="268" spans="1:40" ht="47.25" x14ac:dyDescent="0.25">
      <c r="A268" s="396">
        <v>30</v>
      </c>
      <c r="B268" s="419" t="str">
        <f t="shared" si="16"/>
        <v/>
      </c>
      <c r="C268" s="420" t="str">
        <f ca="1">TEXT(IFERROR(INDEX('Overview - Section A'!$A$37:$A$44,MATCH(G268,'Overview - Section A'!$U$37:$U$44,0)),""),"d-mmm-yy") &amp;" to " &amp; TEXT(IFERROR(INDEX('Overview - Section A'!$E$37:$E$44,MATCH(G268,'Overview - Section A'!$U$37:$U$44,0)),""),"d-mmm-yy")</f>
        <v>1-ene-20 to 31-dic-20</v>
      </c>
      <c r="D268" s="509"/>
      <c r="E268" s="509"/>
      <c r="F268" s="510" t="str">
        <f t="shared" si="17"/>
        <v/>
      </c>
      <c r="G268" s="511" t="s">
        <v>431</v>
      </c>
      <c r="H268" s="511"/>
      <c r="I268" s="512" t="b">
        <f t="shared" si="18"/>
        <v>1</v>
      </c>
      <c r="J268" s="512" t="b">
        <f t="shared" si="19"/>
        <v>0</v>
      </c>
      <c r="K268" s="512" t="str">
        <f t="shared" si="20"/>
        <v>a1N1R000008aBO5UAM</v>
      </c>
      <c r="L268" s="513" t="str">
        <f t="shared" ca="1" si="21"/>
        <v>301-ene-20 to 31-dic-20</v>
      </c>
      <c r="M268" s="514" t="s">
        <v>1237</v>
      </c>
      <c r="N268" s="505"/>
      <c r="O268" s="116"/>
      <c r="P268" s="116"/>
      <c r="Q268" s="116"/>
      <c r="AD268" s="506"/>
      <c r="AE268" s="506"/>
      <c r="AF268" s="506"/>
      <c r="AG268" s="506"/>
      <c r="AM268" s="5"/>
      <c r="AN268" s="5"/>
    </row>
    <row r="269" spans="1:40" ht="47.25" x14ac:dyDescent="0.25">
      <c r="A269" s="396">
        <v>30</v>
      </c>
      <c r="B269" s="419" t="str">
        <f t="shared" si="16"/>
        <v/>
      </c>
      <c r="C269" s="420" t="str">
        <f ca="1">TEXT(IFERROR(INDEX('Overview - Section A'!$A$37:$A$44,MATCH(G269,'Overview - Section A'!$U$37:$U$44,0)),""),"d-mmm-yy") &amp;" to " &amp; TEXT(IFERROR(INDEX('Overview - Section A'!$E$37:$E$44,MATCH(G269,'Overview - Section A'!$U$37:$U$44,0)),""),"d-mmm-yy")</f>
        <v>1-ene-21 to 31-dic-21</v>
      </c>
      <c r="D269" s="509"/>
      <c r="E269" s="509"/>
      <c r="F269" s="510" t="str">
        <f t="shared" si="17"/>
        <v/>
      </c>
      <c r="G269" s="511" t="s">
        <v>433</v>
      </c>
      <c r="H269" s="511"/>
      <c r="I269" s="512" t="b">
        <f t="shared" si="18"/>
        <v>1</v>
      </c>
      <c r="J269" s="512" t="b">
        <f t="shared" si="19"/>
        <v>0</v>
      </c>
      <c r="K269" s="512" t="str">
        <f t="shared" si="20"/>
        <v>a1N1R000008aBO5UAM</v>
      </c>
      <c r="L269" s="513" t="str">
        <f t="shared" ca="1" si="21"/>
        <v>301-ene-21 to 31-dic-21</v>
      </c>
      <c r="M269" s="514" t="s">
        <v>1238</v>
      </c>
      <c r="N269" s="505"/>
      <c r="O269" s="116"/>
      <c r="P269" s="116"/>
      <c r="Q269" s="116"/>
      <c r="AD269" s="506"/>
      <c r="AE269" s="506"/>
      <c r="AF269" s="506"/>
      <c r="AG269" s="506"/>
      <c r="AM269" s="5"/>
      <c r="AN269" s="5"/>
    </row>
    <row r="270" spans="1:40" ht="47.25" x14ac:dyDescent="0.25">
      <c r="A270" s="396">
        <v>30</v>
      </c>
      <c r="B270" s="419" t="str">
        <f t="shared" si="16"/>
        <v/>
      </c>
      <c r="C270" s="420" t="str">
        <f ca="1">TEXT(IFERROR(INDEX('Overview - Section A'!$A$37:$A$44,MATCH(G270,'Overview - Section A'!$U$37:$U$44,0)),""),"d-mmm-yy") &amp;" to " &amp; TEXT(IFERROR(INDEX('Overview - Section A'!$E$37:$E$44,MATCH(G270,'Overview - Section A'!$U$37:$U$44,0)),""),"d-mmm-yy")</f>
        <v>1-ene-22 to 31-dic-22</v>
      </c>
      <c r="D270" s="509"/>
      <c r="E270" s="509"/>
      <c r="F270" s="510" t="str">
        <f t="shared" si="17"/>
        <v/>
      </c>
      <c r="G270" s="511" t="s">
        <v>435</v>
      </c>
      <c r="H270" s="511"/>
      <c r="I270" s="512" t="b">
        <f t="shared" si="18"/>
        <v>1</v>
      </c>
      <c r="J270" s="512" t="b">
        <f t="shared" si="19"/>
        <v>0</v>
      </c>
      <c r="K270" s="512" t="str">
        <f t="shared" si="20"/>
        <v>a1N1R000008aBO5UAM</v>
      </c>
      <c r="L270" s="513" t="str">
        <f t="shared" ca="1" si="21"/>
        <v>301-ene-22 to 31-dic-22</v>
      </c>
      <c r="M270" s="514" t="s">
        <v>1239</v>
      </c>
      <c r="N270" s="505"/>
      <c r="O270" s="116"/>
      <c r="P270" s="116"/>
      <c r="Q270" s="116"/>
      <c r="AD270" s="506"/>
      <c r="AE270" s="506"/>
      <c r="AF270" s="506"/>
      <c r="AG270" s="506"/>
      <c r="AM270" s="5"/>
      <c r="AN270" s="5"/>
    </row>
    <row r="271" spans="1:40" ht="47.25" x14ac:dyDescent="0.25">
      <c r="A271" s="396">
        <v>30</v>
      </c>
      <c r="B271" s="419" t="str">
        <f t="shared" si="16"/>
        <v/>
      </c>
      <c r="C271" s="420" t="str">
        <f ca="1">TEXT(IFERROR(INDEX('Overview - Section A'!$A$37:$A$44,MATCH(G271,'Overview - Section A'!$U$37:$U$44,0)),""),"d-mmm-yy") &amp;" to " &amp; TEXT(IFERROR(INDEX('Overview - Section A'!$E$37:$E$44,MATCH(G271,'Overview - Section A'!$U$37:$U$44,0)),""),"d-mmm-yy")</f>
        <v>1-ene-23 to 31-dic-23</v>
      </c>
      <c r="D271" s="509"/>
      <c r="E271" s="509"/>
      <c r="F271" s="510" t="str">
        <f t="shared" si="17"/>
        <v/>
      </c>
      <c r="G271" s="511" t="s">
        <v>437</v>
      </c>
      <c r="H271" s="511"/>
      <c r="I271" s="512" t="b">
        <f t="shared" si="18"/>
        <v>1</v>
      </c>
      <c r="J271" s="512" t="b">
        <f t="shared" si="19"/>
        <v>0</v>
      </c>
      <c r="K271" s="512" t="str">
        <f t="shared" si="20"/>
        <v>a1N1R000008aBO5UAM</v>
      </c>
      <c r="L271" s="513" t="str">
        <f t="shared" ca="1" si="21"/>
        <v>301-ene-23 to 31-dic-23</v>
      </c>
      <c r="M271" s="514" t="s">
        <v>1240</v>
      </c>
      <c r="N271" s="505"/>
      <c r="O271" s="116"/>
      <c r="P271" s="116"/>
      <c r="Q271" s="116"/>
      <c r="AD271" s="506"/>
      <c r="AE271" s="506"/>
      <c r="AF271" s="506"/>
      <c r="AG271" s="506"/>
      <c r="AM271" s="5"/>
      <c r="AN271" s="5"/>
    </row>
    <row r="272" spans="1:40" ht="47.25" x14ac:dyDescent="0.25">
      <c r="A272" s="396">
        <v>30</v>
      </c>
      <c r="B272" s="419" t="str">
        <f t="shared" si="16"/>
        <v/>
      </c>
      <c r="C272" s="420" t="str">
        <f ca="1">TEXT(IFERROR(INDEX('Overview - Section A'!$A$37:$A$44,MATCH(G272,'Overview - Section A'!$U$37:$U$44,0)),""),"d-mmm-yy") &amp;" to " &amp; TEXT(IFERROR(INDEX('Overview - Section A'!$E$37:$E$44,MATCH(G272,'Overview - Section A'!$U$37:$U$44,0)),""),"d-mmm-yy")</f>
        <v>1-ene-24 to 31-dic-24</v>
      </c>
      <c r="D272" s="509"/>
      <c r="E272" s="509"/>
      <c r="F272" s="510" t="str">
        <f t="shared" si="17"/>
        <v/>
      </c>
      <c r="G272" s="511" t="s">
        <v>439</v>
      </c>
      <c r="H272" s="511"/>
      <c r="I272" s="512" t="b">
        <f t="shared" si="18"/>
        <v>1</v>
      </c>
      <c r="J272" s="512" t="b">
        <f t="shared" si="19"/>
        <v>0</v>
      </c>
      <c r="K272" s="512" t="str">
        <f t="shared" si="20"/>
        <v>a1N1R000008aBO5UAM</v>
      </c>
      <c r="L272" s="513" t="str">
        <f t="shared" ca="1" si="21"/>
        <v>301-ene-24 to 31-dic-24</v>
      </c>
      <c r="M272" s="514" t="s">
        <v>1241</v>
      </c>
      <c r="N272" s="505"/>
      <c r="O272" s="116"/>
      <c r="P272" s="116"/>
      <c r="Q272" s="116"/>
      <c r="AD272" s="506"/>
      <c r="AE272" s="506"/>
      <c r="AF272" s="506"/>
      <c r="AG272" s="506"/>
      <c r="AM272" s="5"/>
      <c r="AN272" s="5"/>
    </row>
    <row r="273" spans="1:40" ht="47.25" x14ac:dyDescent="0.25">
      <c r="A273" s="396">
        <v>30</v>
      </c>
      <c r="B273" s="419" t="str">
        <f t="shared" si="16"/>
        <v/>
      </c>
      <c r="C273" s="420" t="str">
        <f ca="1">TEXT(IFERROR(INDEX('Overview - Section A'!$A$37:$A$44,MATCH(G273,'Overview - Section A'!$U$37:$U$44,0)),""),"d-mmm-yy") &amp;" to " &amp; TEXT(IFERROR(INDEX('Overview - Section A'!$E$37:$E$44,MATCH(G273,'Overview - Section A'!$U$37:$U$44,0)),""),"d-mmm-yy")</f>
        <v>1-ene-25 to 31-dic-25</v>
      </c>
      <c r="D273" s="509"/>
      <c r="E273" s="509"/>
      <c r="F273" s="510" t="str">
        <f t="shared" si="17"/>
        <v/>
      </c>
      <c r="G273" s="511" t="s">
        <v>441</v>
      </c>
      <c r="H273" s="511"/>
      <c r="I273" s="512" t="b">
        <f t="shared" si="18"/>
        <v>1</v>
      </c>
      <c r="J273" s="512" t="b">
        <f t="shared" si="19"/>
        <v>0</v>
      </c>
      <c r="K273" s="512" t="str">
        <f t="shared" si="20"/>
        <v>a1N1R000008aBO5UAM</v>
      </c>
      <c r="L273" s="513" t="str">
        <f t="shared" ca="1" si="21"/>
        <v>301-ene-25 to 31-dic-25</v>
      </c>
      <c r="M273" s="514" t="s">
        <v>1242</v>
      </c>
      <c r="N273" s="505"/>
      <c r="O273" s="116"/>
      <c r="P273" s="116"/>
      <c r="Q273" s="116"/>
      <c r="AD273" s="506"/>
      <c r="AE273" s="506"/>
      <c r="AF273" s="506"/>
      <c r="AG273" s="506"/>
      <c r="AM273" s="5"/>
      <c r="AN273" s="5"/>
    </row>
    <row r="274" spans="1:40" ht="47.25" x14ac:dyDescent="0.25">
      <c r="A274" s="396">
        <v>31</v>
      </c>
      <c r="B274" s="419" t="str">
        <f t="shared" si="16"/>
        <v/>
      </c>
      <c r="C274" s="420" t="str">
        <f ca="1">TEXT(IFERROR(INDEX('Overview - Section A'!$A$37:$A$44,MATCH(G274,'Overview - Section A'!$U$37:$U$44,0)),""),"d-mmm-yy") &amp;" to " &amp; TEXT(IFERROR(INDEX('Overview - Section A'!$E$37:$E$44,MATCH(G274,'Overview - Section A'!$U$37:$U$44,0)),""),"d-mmm-yy")</f>
        <v>1-ene-20 to 31-dic-20</v>
      </c>
      <c r="D274" s="509"/>
      <c r="E274" s="509"/>
      <c r="F274" s="510" t="str">
        <f t="shared" si="17"/>
        <v/>
      </c>
      <c r="G274" s="511" t="s">
        <v>431</v>
      </c>
      <c r="H274" s="511"/>
      <c r="I274" s="512" t="b">
        <f t="shared" si="18"/>
        <v>1</v>
      </c>
      <c r="J274" s="512" t="b">
        <f t="shared" si="19"/>
        <v>0</v>
      </c>
      <c r="K274" s="512" t="str">
        <f t="shared" si="20"/>
        <v>a1N1R000008aBO6UAM</v>
      </c>
      <c r="L274" s="513" t="str">
        <f t="shared" ca="1" si="21"/>
        <v>311-ene-20 to 31-dic-20</v>
      </c>
      <c r="M274" s="514" t="s">
        <v>1243</v>
      </c>
      <c r="N274" s="505"/>
      <c r="O274" s="116"/>
      <c r="P274" s="116"/>
      <c r="Q274" s="116"/>
      <c r="AD274" s="506"/>
      <c r="AE274" s="506"/>
      <c r="AF274" s="506"/>
      <c r="AG274" s="506"/>
      <c r="AM274" s="5"/>
      <c r="AN274" s="5"/>
    </row>
    <row r="275" spans="1:40" ht="47.25" x14ac:dyDescent="0.25">
      <c r="A275" s="396">
        <v>31</v>
      </c>
      <c r="B275" s="419" t="str">
        <f t="shared" si="16"/>
        <v/>
      </c>
      <c r="C275" s="420" t="str">
        <f ca="1">TEXT(IFERROR(INDEX('Overview - Section A'!$A$37:$A$44,MATCH(G275,'Overview - Section A'!$U$37:$U$44,0)),""),"d-mmm-yy") &amp;" to " &amp; TEXT(IFERROR(INDEX('Overview - Section A'!$E$37:$E$44,MATCH(G275,'Overview - Section A'!$U$37:$U$44,0)),""),"d-mmm-yy")</f>
        <v>1-ene-21 to 31-dic-21</v>
      </c>
      <c r="D275" s="509"/>
      <c r="E275" s="509"/>
      <c r="F275" s="510" t="str">
        <f t="shared" si="17"/>
        <v/>
      </c>
      <c r="G275" s="511" t="s">
        <v>433</v>
      </c>
      <c r="H275" s="511"/>
      <c r="I275" s="512" t="b">
        <f t="shared" si="18"/>
        <v>1</v>
      </c>
      <c r="J275" s="512" t="b">
        <f t="shared" si="19"/>
        <v>0</v>
      </c>
      <c r="K275" s="512" t="str">
        <f t="shared" si="20"/>
        <v>a1N1R000008aBO6UAM</v>
      </c>
      <c r="L275" s="513" t="str">
        <f t="shared" ca="1" si="21"/>
        <v>311-ene-21 to 31-dic-21</v>
      </c>
      <c r="M275" s="514" t="s">
        <v>1244</v>
      </c>
      <c r="N275" s="505"/>
      <c r="O275" s="116"/>
      <c r="P275" s="116"/>
      <c r="Q275" s="116"/>
      <c r="AD275" s="506"/>
      <c r="AE275" s="506"/>
      <c r="AF275" s="506"/>
      <c r="AG275" s="506"/>
      <c r="AM275" s="5"/>
      <c r="AN275" s="5"/>
    </row>
    <row r="276" spans="1:40" ht="47.25" x14ac:dyDescent="0.25">
      <c r="A276" s="396">
        <v>31</v>
      </c>
      <c r="B276" s="419" t="str">
        <f t="shared" si="16"/>
        <v/>
      </c>
      <c r="C276" s="420" t="str">
        <f ca="1">TEXT(IFERROR(INDEX('Overview - Section A'!$A$37:$A$44,MATCH(G276,'Overview - Section A'!$U$37:$U$44,0)),""),"d-mmm-yy") &amp;" to " &amp; TEXT(IFERROR(INDEX('Overview - Section A'!$E$37:$E$44,MATCH(G276,'Overview - Section A'!$U$37:$U$44,0)),""),"d-mmm-yy")</f>
        <v>1-ene-22 to 31-dic-22</v>
      </c>
      <c r="D276" s="509"/>
      <c r="E276" s="509"/>
      <c r="F276" s="510" t="str">
        <f t="shared" si="17"/>
        <v/>
      </c>
      <c r="G276" s="511" t="s">
        <v>435</v>
      </c>
      <c r="H276" s="511"/>
      <c r="I276" s="512" t="b">
        <f t="shared" si="18"/>
        <v>1</v>
      </c>
      <c r="J276" s="512" t="b">
        <f t="shared" si="19"/>
        <v>0</v>
      </c>
      <c r="K276" s="512" t="str">
        <f t="shared" si="20"/>
        <v>a1N1R000008aBO6UAM</v>
      </c>
      <c r="L276" s="513" t="str">
        <f t="shared" ca="1" si="21"/>
        <v>311-ene-22 to 31-dic-22</v>
      </c>
      <c r="M276" s="514" t="s">
        <v>1245</v>
      </c>
      <c r="N276" s="505"/>
      <c r="O276" s="116"/>
      <c r="P276" s="116"/>
      <c r="Q276" s="116"/>
      <c r="AD276" s="506"/>
      <c r="AE276" s="506"/>
      <c r="AF276" s="506"/>
      <c r="AG276" s="506"/>
      <c r="AM276" s="5"/>
      <c r="AN276" s="5"/>
    </row>
    <row r="277" spans="1:40" ht="47.25" x14ac:dyDescent="0.25">
      <c r="A277" s="396">
        <v>31</v>
      </c>
      <c r="B277" s="419" t="str">
        <f t="shared" si="16"/>
        <v/>
      </c>
      <c r="C277" s="420" t="str">
        <f ca="1">TEXT(IFERROR(INDEX('Overview - Section A'!$A$37:$A$44,MATCH(G277,'Overview - Section A'!$U$37:$U$44,0)),""),"d-mmm-yy") &amp;" to " &amp; TEXT(IFERROR(INDEX('Overview - Section A'!$E$37:$E$44,MATCH(G277,'Overview - Section A'!$U$37:$U$44,0)),""),"d-mmm-yy")</f>
        <v>1-ene-23 to 31-dic-23</v>
      </c>
      <c r="D277" s="509"/>
      <c r="E277" s="509"/>
      <c r="F277" s="510" t="str">
        <f t="shared" si="17"/>
        <v/>
      </c>
      <c r="G277" s="511" t="s">
        <v>437</v>
      </c>
      <c r="H277" s="511"/>
      <c r="I277" s="512" t="b">
        <f t="shared" si="18"/>
        <v>1</v>
      </c>
      <c r="J277" s="512" t="b">
        <f t="shared" si="19"/>
        <v>0</v>
      </c>
      <c r="K277" s="512" t="str">
        <f t="shared" si="20"/>
        <v>a1N1R000008aBO6UAM</v>
      </c>
      <c r="L277" s="513" t="str">
        <f t="shared" ca="1" si="21"/>
        <v>311-ene-23 to 31-dic-23</v>
      </c>
      <c r="M277" s="514" t="s">
        <v>1246</v>
      </c>
      <c r="N277" s="505"/>
      <c r="O277" s="116"/>
      <c r="P277" s="116"/>
      <c r="Q277" s="116"/>
      <c r="AD277" s="506"/>
      <c r="AE277" s="506"/>
      <c r="AF277" s="506"/>
      <c r="AG277" s="506"/>
      <c r="AM277" s="5"/>
      <c r="AN277" s="5"/>
    </row>
    <row r="278" spans="1:40" ht="47.25" x14ac:dyDescent="0.25">
      <c r="A278" s="396">
        <v>31</v>
      </c>
      <c r="B278" s="419" t="str">
        <f t="shared" si="16"/>
        <v/>
      </c>
      <c r="C278" s="420" t="str">
        <f ca="1">TEXT(IFERROR(INDEX('Overview - Section A'!$A$37:$A$44,MATCH(G278,'Overview - Section A'!$U$37:$U$44,0)),""),"d-mmm-yy") &amp;" to " &amp; TEXT(IFERROR(INDEX('Overview - Section A'!$E$37:$E$44,MATCH(G278,'Overview - Section A'!$U$37:$U$44,0)),""),"d-mmm-yy")</f>
        <v>1-ene-24 to 31-dic-24</v>
      </c>
      <c r="D278" s="509"/>
      <c r="E278" s="509"/>
      <c r="F278" s="510" t="str">
        <f t="shared" si="17"/>
        <v/>
      </c>
      <c r="G278" s="511" t="s">
        <v>439</v>
      </c>
      <c r="H278" s="511"/>
      <c r="I278" s="512" t="b">
        <f t="shared" si="18"/>
        <v>1</v>
      </c>
      <c r="J278" s="512" t="b">
        <f t="shared" si="19"/>
        <v>0</v>
      </c>
      <c r="K278" s="512" t="str">
        <f t="shared" si="20"/>
        <v>a1N1R000008aBO6UAM</v>
      </c>
      <c r="L278" s="513" t="str">
        <f t="shared" ca="1" si="21"/>
        <v>311-ene-24 to 31-dic-24</v>
      </c>
      <c r="M278" s="514" t="s">
        <v>1247</v>
      </c>
      <c r="N278" s="505"/>
      <c r="O278" s="116"/>
      <c r="P278" s="116"/>
      <c r="Q278" s="116"/>
      <c r="AD278" s="506"/>
      <c r="AE278" s="506"/>
      <c r="AF278" s="506"/>
      <c r="AG278" s="506"/>
      <c r="AM278" s="5"/>
      <c r="AN278" s="5"/>
    </row>
    <row r="279" spans="1:40" ht="47.25" x14ac:dyDescent="0.25">
      <c r="A279" s="396">
        <v>31</v>
      </c>
      <c r="B279" s="419" t="str">
        <f t="shared" si="16"/>
        <v/>
      </c>
      <c r="C279" s="420" t="str">
        <f ca="1">TEXT(IFERROR(INDEX('Overview - Section A'!$A$37:$A$44,MATCH(G279,'Overview - Section A'!$U$37:$U$44,0)),""),"d-mmm-yy") &amp;" to " &amp; TEXT(IFERROR(INDEX('Overview - Section A'!$E$37:$E$44,MATCH(G279,'Overview - Section A'!$U$37:$U$44,0)),""),"d-mmm-yy")</f>
        <v>1-ene-25 to 31-dic-25</v>
      </c>
      <c r="D279" s="509"/>
      <c r="E279" s="509"/>
      <c r="F279" s="510" t="str">
        <f t="shared" si="17"/>
        <v/>
      </c>
      <c r="G279" s="511" t="s">
        <v>441</v>
      </c>
      <c r="H279" s="511"/>
      <c r="I279" s="512" t="b">
        <f t="shared" si="18"/>
        <v>1</v>
      </c>
      <c r="J279" s="512" t="b">
        <f t="shared" si="19"/>
        <v>0</v>
      </c>
      <c r="K279" s="512" t="str">
        <f t="shared" si="20"/>
        <v>a1N1R000008aBO6UAM</v>
      </c>
      <c r="L279" s="513" t="str">
        <f t="shared" ca="1" si="21"/>
        <v>311-ene-25 to 31-dic-25</v>
      </c>
      <c r="M279" s="514" t="s">
        <v>1248</v>
      </c>
      <c r="N279" s="505"/>
      <c r="O279" s="116"/>
      <c r="P279" s="116"/>
      <c r="Q279" s="116"/>
      <c r="AD279" s="506"/>
      <c r="AE279" s="506"/>
      <c r="AF279" s="506"/>
      <c r="AG279" s="506"/>
      <c r="AM279" s="5"/>
      <c r="AN279" s="5"/>
    </row>
    <row r="280" spans="1:40" ht="47.25" x14ac:dyDescent="0.25">
      <c r="A280" s="396">
        <v>32</v>
      </c>
      <c r="B280" s="419" t="str">
        <f t="shared" si="16"/>
        <v/>
      </c>
      <c r="C280" s="420" t="str">
        <f ca="1">TEXT(IFERROR(INDEX('Overview - Section A'!$A$37:$A$44,MATCH(G280,'Overview - Section A'!$U$37:$U$44,0)),""),"d-mmm-yy") &amp;" to " &amp; TEXT(IFERROR(INDEX('Overview - Section A'!$E$37:$E$44,MATCH(G280,'Overview - Section A'!$U$37:$U$44,0)),""),"d-mmm-yy")</f>
        <v>1-ene-20 to 31-dic-20</v>
      </c>
      <c r="D280" s="509"/>
      <c r="E280" s="509"/>
      <c r="F280" s="510" t="str">
        <f t="shared" si="17"/>
        <v/>
      </c>
      <c r="G280" s="511" t="s">
        <v>431</v>
      </c>
      <c r="H280" s="511"/>
      <c r="I280" s="512" t="b">
        <f t="shared" si="18"/>
        <v>1</v>
      </c>
      <c r="J280" s="512" t="b">
        <f t="shared" si="19"/>
        <v>0</v>
      </c>
      <c r="K280" s="512" t="str">
        <f t="shared" si="20"/>
        <v>a1N1R000008aBO7UAM</v>
      </c>
      <c r="L280" s="513" t="str">
        <f t="shared" ca="1" si="21"/>
        <v>321-ene-20 to 31-dic-20</v>
      </c>
      <c r="M280" s="514" t="s">
        <v>1249</v>
      </c>
      <c r="N280" s="505"/>
      <c r="O280" s="116"/>
      <c r="P280" s="116"/>
      <c r="Q280" s="116"/>
      <c r="AD280" s="506"/>
      <c r="AE280" s="506"/>
      <c r="AF280" s="506"/>
      <c r="AG280" s="506"/>
      <c r="AM280" s="5"/>
      <c r="AN280" s="5"/>
    </row>
    <row r="281" spans="1:40" ht="47.25" x14ac:dyDescent="0.25">
      <c r="A281" s="396">
        <v>32</v>
      </c>
      <c r="B281" s="419" t="str">
        <f t="shared" si="16"/>
        <v/>
      </c>
      <c r="C281" s="420" t="str">
        <f ca="1">TEXT(IFERROR(INDEX('Overview - Section A'!$A$37:$A$44,MATCH(G281,'Overview - Section A'!$U$37:$U$44,0)),""),"d-mmm-yy") &amp;" to " &amp; TEXT(IFERROR(INDEX('Overview - Section A'!$E$37:$E$44,MATCH(G281,'Overview - Section A'!$U$37:$U$44,0)),""),"d-mmm-yy")</f>
        <v>1-ene-21 to 31-dic-21</v>
      </c>
      <c r="D281" s="509"/>
      <c r="E281" s="509"/>
      <c r="F281" s="510" t="str">
        <f t="shared" si="17"/>
        <v/>
      </c>
      <c r="G281" s="511" t="s">
        <v>433</v>
      </c>
      <c r="H281" s="511"/>
      <c r="I281" s="512" t="b">
        <f t="shared" si="18"/>
        <v>1</v>
      </c>
      <c r="J281" s="512" t="b">
        <f t="shared" si="19"/>
        <v>0</v>
      </c>
      <c r="K281" s="512" t="str">
        <f t="shared" si="20"/>
        <v>a1N1R000008aBO7UAM</v>
      </c>
      <c r="L281" s="513" t="str">
        <f t="shared" ca="1" si="21"/>
        <v>321-ene-21 to 31-dic-21</v>
      </c>
      <c r="M281" s="514" t="s">
        <v>1250</v>
      </c>
      <c r="N281" s="505"/>
      <c r="O281" s="116"/>
      <c r="P281" s="116"/>
      <c r="Q281" s="116"/>
      <c r="AD281" s="506"/>
      <c r="AE281" s="506"/>
      <c r="AF281" s="506"/>
      <c r="AG281" s="506"/>
      <c r="AM281" s="5"/>
      <c r="AN281" s="5"/>
    </row>
    <row r="282" spans="1:40" ht="47.25" x14ac:dyDescent="0.25">
      <c r="A282" s="396">
        <v>32</v>
      </c>
      <c r="B282" s="419" t="str">
        <f t="shared" si="16"/>
        <v/>
      </c>
      <c r="C282" s="420" t="str">
        <f ca="1">TEXT(IFERROR(INDEX('Overview - Section A'!$A$37:$A$44,MATCH(G282,'Overview - Section A'!$U$37:$U$44,0)),""),"d-mmm-yy") &amp;" to " &amp; TEXT(IFERROR(INDEX('Overview - Section A'!$E$37:$E$44,MATCH(G282,'Overview - Section A'!$U$37:$U$44,0)),""),"d-mmm-yy")</f>
        <v>1-ene-22 to 31-dic-22</v>
      </c>
      <c r="D282" s="509"/>
      <c r="E282" s="509"/>
      <c r="F282" s="510" t="str">
        <f t="shared" si="17"/>
        <v/>
      </c>
      <c r="G282" s="511" t="s">
        <v>435</v>
      </c>
      <c r="H282" s="511"/>
      <c r="I282" s="512" t="b">
        <f t="shared" si="18"/>
        <v>1</v>
      </c>
      <c r="J282" s="512" t="b">
        <f t="shared" si="19"/>
        <v>0</v>
      </c>
      <c r="K282" s="512" t="str">
        <f t="shared" si="20"/>
        <v>a1N1R000008aBO7UAM</v>
      </c>
      <c r="L282" s="513" t="str">
        <f t="shared" ca="1" si="21"/>
        <v>321-ene-22 to 31-dic-22</v>
      </c>
      <c r="M282" s="514" t="s">
        <v>1251</v>
      </c>
      <c r="N282" s="505"/>
      <c r="O282" s="116"/>
      <c r="P282" s="116"/>
      <c r="Q282" s="116"/>
      <c r="AD282" s="506"/>
      <c r="AE282" s="506"/>
      <c r="AF282" s="506"/>
      <c r="AG282" s="506"/>
      <c r="AM282" s="5"/>
      <c r="AN282" s="5"/>
    </row>
    <row r="283" spans="1:40" ht="47.25" x14ac:dyDescent="0.25">
      <c r="A283" s="396">
        <v>32</v>
      </c>
      <c r="B283" s="419" t="str">
        <f t="shared" si="16"/>
        <v/>
      </c>
      <c r="C283" s="420" t="str">
        <f ca="1">TEXT(IFERROR(INDEX('Overview - Section A'!$A$37:$A$44,MATCH(G283,'Overview - Section A'!$U$37:$U$44,0)),""),"d-mmm-yy") &amp;" to " &amp; TEXT(IFERROR(INDEX('Overview - Section A'!$E$37:$E$44,MATCH(G283,'Overview - Section A'!$U$37:$U$44,0)),""),"d-mmm-yy")</f>
        <v>1-ene-23 to 31-dic-23</v>
      </c>
      <c r="D283" s="509"/>
      <c r="E283" s="509"/>
      <c r="F283" s="510" t="str">
        <f t="shared" si="17"/>
        <v/>
      </c>
      <c r="G283" s="511" t="s">
        <v>437</v>
      </c>
      <c r="H283" s="511"/>
      <c r="I283" s="512" t="b">
        <f t="shared" si="18"/>
        <v>1</v>
      </c>
      <c r="J283" s="512" t="b">
        <f t="shared" si="19"/>
        <v>0</v>
      </c>
      <c r="K283" s="512" t="str">
        <f t="shared" si="20"/>
        <v>a1N1R000008aBO7UAM</v>
      </c>
      <c r="L283" s="513" t="str">
        <f t="shared" ca="1" si="21"/>
        <v>321-ene-23 to 31-dic-23</v>
      </c>
      <c r="M283" s="514" t="s">
        <v>1252</v>
      </c>
      <c r="N283" s="505"/>
      <c r="O283" s="116"/>
      <c r="P283" s="116"/>
      <c r="Q283" s="116"/>
      <c r="AD283" s="506"/>
      <c r="AE283" s="506"/>
      <c r="AF283" s="506"/>
      <c r="AG283" s="506"/>
      <c r="AM283" s="5"/>
      <c r="AN283" s="5"/>
    </row>
    <row r="284" spans="1:40" ht="47.25" x14ac:dyDescent="0.25">
      <c r="A284" s="396">
        <v>32</v>
      </c>
      <c r="B284" s="419" t="str">
        <f t="shared" si="16"/>
        <v/>
      </c>
      <c r="C284" s="420" t="str">
        <f ca="1">TEXT(IFERROR(INDEX('Overview - Section A'!$A$37:$A$44,MATCH(G284,'Overview - Section A'!$U$37:$U$44,0)),""),"d-mmm-yy") &amp;" to " &amp; TEXT(IFERROR(INDEX('Overview - Section A'!$E$37:$E$44,MATCH(G284,'Overview - Section A'!$U$37:$U$44,0)),""),"d-mmm-yy")</f>
        <v>1-ene-24 to 31-dic-24</v>
      </c>
      <c r="D284" s="509"/>
      <c r="E284" s="509"/>
      <c r="F284" s="510" t="str">
        <f t="shared" si="17"/>
        <v/>
      </c>
      <c r="G284" s="511" t="s">
        <v>439</v>
      </c>
      <c r="H284" s="511"/>
      <c r="I284" s="512" t="b">
        <f t="shared" si="18"/>
        <v>1</v>
      </c>
      <c r="J284" s="512" t="b">
        <f t="shared" si="19"/>
        <v>0</v>
      </c>
      <c r="K284" s="512" t="str">
        <f t="shared" si="20"/>
        <v>a1N1R000008aBO7UAM</v>
      </c>
      <c r="L284" s="513" t="str">
        <f t="shared" ca="1" si="21"/>
        <v>321-ene-24 to 31-dic-24</v>
      </c>
      <c r="M284" s="514" t="s">
        <v>1253</v>
      </c>
      <c r="N284" s="505"/>
      <c r="O284" s="116"/>
      <c r="P284" s="116"/>
      <c r="Q284" s="116"/>
      <c r="AD284" s="506"/>
      <c r="AE284" s="506"/>
      <c r="AF284" s="506"/>
      <c r="AG284" s="506"/>
      <c r="AM284" s="5"/>
      <c r="AN284" s="5"/>
    </row>
    <row r="285" spans="1:40" ht="47.25" x14ac:dyDescent="0.25">
      <c r="A285" s="396">
        <v>32</v>
      </c>
      <c r="B285" s="419" t="str">
        <f t="shared" si="16"/>
        <v/>
      </c>
      <c r="C285" s="420" t="str">
        <f ca="1">TEXT(IFERROR(INDEX('Overview - Section A'!$A$37:$A$44,MATCH(G285,'Overview - Section A'!$U$37:$U$44,0)),""),"d-mmm-yy") &amp;" to " &amp; TEXT(IFERROR(INDEX('Overview - Section A'!$E$37:$E$44,MATCH(G285,'Overview - Section A'!$U$37:$U$44,0)),""),"d-mmm-yy")</f>
        <v>1-ene-25 to 31-dic-25</v>
      </c>
      <c r="D285" s="509"/>
      <c r="E285" s="509"/>
      <c r="F285" s="510" t="str">
        <f t="shared" si="17"/>
        <v/>
      </c>
      <c r="G285" s="511" t="s">
        <v>441</v>
      </c>
      <c r="H285" s="511"/>
      <c r="I285" s="512" t="b">
        <f t="shared" si="18"/>
        <v>1</v>
      </c>
      <c r="J285" s="512" t="b">
        <f t="shared" si="19"/>
        <v>0</v>
      </c>
      <c r="K285" s="512" t="str">
        <f t="shared" si="20"/>
        <v>a1N1R000008aBO7UAM</v>
      </c>
      <c r="L285" s="513" t="str">
        <f t="shared" ca="1" si="21"/>
        <v>321-ene-25 to 31-dic-25</v>
      </c>
      <c r="M285" s="514" t="s">
        <v>1254</v>
      </c>
      <c r="N285" s="505"/>
      <c r="O285" s="116"/>
      <c r="P285" s="116"/>
      <c r="Q285" s="116"/>
      <c r="AD285" s="506"/>
      <c r="AE285" s="506"/>
      <c r="AF285" s="506"/>
      <c r="AG285" s="506"/>
      <c r="AM285" s="5"/>
      <c r="AN285" s="5"/>
    </row>
    <row r="286" spans="1:40" ht="47.25" x14ac:dyDescent="0.25">
      <c r="A286" s="396">
        <v>33</v>
      </c>
      <c r="B286" s="419" t="str">
        <f t="shared" ref="B286:B349" si="22">IF(A286=A285,"",IF(VLOOKUP(A286,$A$8:$D$90,4,FALSE)=0,"",VLOOKUP(A286,$A$8:$D$90,4,FALSE)))</f>
        <v/>
      </c>
      <c r="C286" s="420" t="str">
        <f ca="1">TEXT(IFERROR(INDEX('Overview - Section A'!$A$37:$A$44,MATCH(G286,'Overview - Section A'!$U$37:$U$44,0)),""),"d-mmm-yy") &amp;" to " &amp; TEXT(IFERROR(INDEX('Overview - Section A'!$E$37:$E$44,MATCH(G286,'Overview - Section A'!$U$37:$U$44,0)),""),"d-mmm-yy")</f>
        <v>1-ene-20 to 31-dic-20</v>
      </c>
      <c r="D286" s="509"/>
      <c r="E286" s="509"/>
      <c r="F286" s="510" t="str">
        <f t="shared" ref="F286:F349" si="23">IF(VLOOKUP(A286,$A$8:$D$90,4,FALSE)=0,"",VLOOKUP(A286,$A$8:$D$90,4,FALSE))</f>
        <v/>
      </c>
      <c r="G286" s="511" t="s">
        <v>431</v>
      </c>
      <c r="H286" s="511"/>
      <c r="I286" s="512" t="b">
        <f t="shared" ref="I286:I349" si="24">IFERROR(TRUE,FALSE)</f>
        <v>1</v>
      </c>
      <c r="J286" s="512" t="b">
        <f t="shared" ref="J286:J349" si="25">IFERROR(IF(OR(D286&lt;&gt;"",E286&lt;&gt;""),TRUE,FALSE),FALSE)</f>
        <v>0</v>
      </c>
      <c r="K286" s="512" t="str">
        <f t="shared" ref="K286:K349" si="26">IFERROR(VLOOKUP(A286,$A$8:$T$90,20,FALSE),"")</f>
        <v>a1N1R000008aBO8UAM</v>
      </c>
      <c r="L286" s="513" t="str">
        <f t="shared" ref="L286:L349" ca="1" si="27">CONCATENATE(A286,C286)</f>
        <v>331-ene-20 to 31-dic-20</v>
      </c>
      <c r="M286" s="514" t="s">
        <v>1255</v>
      </c>
      <c r="N286" s="505"/>
      <c r="O286" s="116"/>
      <c r="P286" s="116"/>
      <c r="Q286" s="116"/>
      <c r="AD286" s="506"/>
      <c r="AE286" s="506"/>
      <c r="AF286" s="506"/>
      <c r="AG286" s="506"/>
      <c r="AM286" s="5"/>
      <c r="AN286" s="5"/>
    </row>
    <row r="287" spans="1:40" ht="47.25" x14ac:dyDescent="0.25">
      <c r="A287" s="396">
        <v>33</v>
      </c>
      <c r="B287" s="419" t="str">
        <f t="shared" si="22"/>
        <v/>
      </c>
      <c r="C287" s="420" t="str">
        <f ca="1">TEXT(IFERROR(INDEX('Overview - Section A'!$A$37:$A$44,MATCH(G287,'Overview - Section A'!$U$37:$U$44,0)),""),"d-mmm-yy") &amp;" to " &amp; TEXT(IFERROR(INDEX('Overview - Section A'!$E$37:$E$44,MATCH(G287,'Overview - Section A'!$U$37:$U$44,0)),""),"d-mmm-yy")</f>
        <v>1-ene-21 to 31-dic-21</v>
      </c>
      <c r="D287" s="509"/>
      <c r="E287" s="509"/>
      <c r="F287" s="510" t="str">
        <f t="shared" si="23"/>
        <v/>
      </c>
      <c r="G287" s="511" t="s">
        <v>433</v>
      </c>
      <c r="H287" s="511"/>
      <c r="I287" s="512" t="b">
        <f t="shared" si="24"/>
        <v>1</v>
      </c>
      <c r="J287" s="512" t="b">
        <f t="shared" si="25"/>
        <v>0</v>
      </c>
      <c r="K287" s="512" t="str">
        <f t="shared" si="26"/>
        <v>a1N1R000008aBO8UAM</v>
      </c>
      <c r="L287" s="513" t="str">
        <f t="shared" ca="1" si="27"/>
        <v>331-ene-21 to 31-dic-21</v>
      </c>
      <c r="M287" s="514" t="s">
        <v>1256</v>
      </c>
      <c r="N287" s="505"/>
      <c r="O287" s="116"/>
      <c r="P287" s="116"/>
      <c r="Q287" s="116"/>
      <c r="AD287" s="506"/>
      <c r="AE287" s="506"/>
      <c r="AF287" s="506"/>
      <c r="AG287" s="506"/>
      <c r="AM287" s="5"/>
      <c r="AN287" s="5"/>
    </row>
    <row r="288" spans="1:40" ht="47.25" x14ac:dyDescent="0.25">
      <c r="A288" s="396">
        <v>33</v>
      </c>
      <c r="B288" s="419" t="str">
        <f t="shared" si="22"/>
        <v/>
      </c>
      <c r="C288" s="420" t="str">
        <f ca="1">TEXT(IFERROR(INDEX('Overview - Section A'!$A$37:$A$44,MATCH(G288,'Overview - Section A'!$U$37:$U$44,0)),""),"d-mmm-yy") &amp;" to " &amp; TEXT(IFERROR(INDEX('Overview - Section A'!$E$37:$E$44,MATCH(G288,'Overview - Section A'!$U$37:$U$44,0)),""),"d-mmm-yy")</f>
        <v>1-ene-22 to 31-dic-22</v>
      </c>
      <c r="D288" s="509"/>
      <c r="E288" s="509"/>
      <c r="F288" s="510" t="str">
        <f t="shared" si="23"/>
        <v/>
      </c>
      <c r="G288" s="511" t="s">
        <v>435</v>
      </c>
      <c r="H288" s="511"/>
      <c r="I288" s="512" t="b">
        <f t="shared" si="24"/>
        <v>1</v>
      </c>
      <c r="J288" s="512" t="b">
        <f t="shared" si="25"/>
        <v>0</v>
      </c>
      <c r="K288" s="512" t="str">
        <f t="shared" si="26"/>
        <v>a1N1R000008aBO8UAM</v>
      </c>
      <c r="L288" s="513" t="str">
        <f t="shared" ca="1" si="27"/>
        <v>331-ene-22 to 31-dic-22</v>
      </c>
      <c r="M288" s="514" t="s">
        <v>1257</v>
      </c>
      <c r="N288" s="505"/>
      <c r="O288" s="116"/>
      <c r="P288" s="116"/>
      <c r="Q288" s="116"/>
      <c r="AD288" s="506"/>
      <c r="AE288" s="506"/>
      <c r="AF288" s="506"/>
      <c r="AG288" s="506"/>
      <c r="AM288" s="5"/>
      <c r="AN288" s="5"/>
    </row>
    <row r="289" spans="1:40" ht="47.25" x14ac:dyDescent="0.25">
      <c r="A289" s="396">
        <v>33</v>
      </c>
      <c r="B289" s="419" t="str">
        <f t="shared" si="22"/>
        <v/>
      </c>
      <c r="C289" s="420" t="str">
        <f ca="1">TEXT(IFERROR(INDEX('Overview - Section A'!$A$37:$A$44,MATCH(G289,'Overview - Section A'!$U$37:$U$44,0)),""),"d-mmm-yy") &amp;" to " &amp; TEXT(IFERROR(INDEX('Overview - Section A'!$E$37:$E$44,MATCH(G289,'Overview - Section A'!$U$37:$U$44,0)),""),"d-mmm-yy")</f>
        <v>1-ene-23 to 31-dic-23</v>
      </c>
      <c r="D289" s="509"/>
      <c r="E289" s="509"/>
      <c r="F289" s="510" t="str">
        <f t="shared" si="23"/>
        <v/>
      </c>
      <c r="G289" s="511" t="s">
        <v>437</v>
      </c>
      <c r="H289" s="511"/>
      <c r="I289" s="512" t="b">
        <f t="shared" si="24"/>
        <v>1</v>
      </c>
      <c r="J289" s="512" t="b">
        <f t="shared" si="25"/>
        <v>0</v>
      </c>
      <c r="K289" s="512" t="str">
        <f t="shared" si="26"/>
        <v>a1N1R000008aBO8UAM</v>
      </c>
      <c r="L289" s="513" t="str">
        <f t="shared" ca="1" si="27"/>
        <v>331-ene-23 to 31-dic-23</v>
      </c>
      <c r="M289" s="514" t="s">
        <v>1258</v>
      </c>
      <c r="N289" s="505"/>
      <c r="O289" s="116"/>
      <c r="P289" s="116"/>
      <c r="Q289" s="116"/>
      <c r="AD289" s="506"/>
      <c r="AE289" s="506"/>
      <c r="AF289" s="506"/>
      <c r="AG289" s="506"/>
      <c r="AM289" s="5"/>
      <c r="AN289" s="5"/>
    </row>
    <row r="290" spans="1:40" ht="47.25" x14ac:dyDescent="0.25">
      <c r="A290" s="396">
        <v>33</v>
      </c>
      <c r="B290" s="419" t="str">
        <f t="shared" si="22"/>
        <v/>
      </c>
      <c r="C290" s="420" t="str">
        <f ca="1">TEXT(IFERROR(INDEX('Overview - Section A'!$A$37:$A$44,MATCH(G290,'Overview - Section A'!$U$37:$U$44,0)),""),"d-mmm-yy") &amp;" to " &amp; TEXT(IFERROR(INDEX('Overview - Section A'!$E$37:$E$44,MATCH(G290,'Overview - Section A'!$U$37:$U$44,0)),""),"d-mmm-yy")</f>
        <v>1-ene-24 to 31-dic-24</v>
      </c>
      <c r="D290" s="509"/>
      <c r="E290" s="509"/>
      <c r="F290" s="510" t="str">
        <f t="shared" si="23"/>
        <v/>
      </c>
      <c r="G290" s="511" t="s">
        <v>439</v>
      </c>
      <c r="H290" s="511"/>
      <c r="I290" s="512" t="b">
        <f t="shared" si="24"/>
        <v>1</v>
      </c>
      <c r="J290" s="512" t="b">
        <f t="shared" si="25"/>
        <v>0</v>
      </c>
      <c r="K290" s="512" t="str">
        <f t="shared" si="26"/>
        <v>a1N1R000008aBO8UAM</v>
      </c>
      <c r="L290" s="513" t="str">
        <f t="shared" ca="1" si="27"/>
        <v>331-ene-24 to 31-dic-24</v>
      </c>
      <c r="M290" s="514" t="s">
        <v>1259</v>
      </c>
      <c r="N290" s="505"/>
      <c r="O290" s="116"/>
      <c r="P290" s="116"/>
      <c r="Q290" s="116"/>
      <c r="AD290" s="506"/>
      <c r="AE290" s="506"/>
      <c r="AF290" s="506"/>
      <c r="AG290" s="506"/>
      <c r="AM290" s="5"/>
      <c r="AN290" s="5"/>
    </row>
    <row r="291" spans="1:40" ht="47.25" x14ac:dyDescent="0.25">
      <c r="A291" s="396">
        <v>33</v>
      </c>
      <c r="B291" s="419" t="str">
        <f t="shared" si="22"/>
        <v/>
      </c>
      <c r="C291" s="420" t="str">
        <f ca="1">TEXT(IFERROR(INDEX('Overview - Section A'!$A$37:$A$44,MATCH(G291,'Overview - Section A'!$U$37:$U$44,0)),""),"d-mmm-yy") &amp;" to " &amp; TEXT(IFERROR(INDEX('Overview - Section A'!$E$37:$E$44,MATCH(G291,'Overview - Section A'!$U$37:$U$44,0)),""),"d-mmm-yy")</f>
        <v>1-ene-25 to 31-dic-25</v>
      </c>
      <c r="D291" s="509"/>
      <c r="E291" s="509"/>
      <c r="F291" s="510" t="str">
        <f t="shared" si="23"/>
        <v/>
      </c>
      <c r="G291" s="511" t="s">
        <v>441</v>
      </c>
      <c r="H291" s="511"/>
      <c r="I291" s="512" t="b">
        <f t="shared" si="24"/>
        <v>1</v>
      </c>
      <c r="J291" s="512" t="b">
        <f t="shared" si="25"/>
        <v>0</v>
      </c>
      <c r="K291" s="512" t="str">
        <f t="shared" si="26"/>
        <v>a1N1R000008aBO8UAM</v>
      </c>
      <c r="L291" s="513" t="str">
        <f t="shared" ca="1" si="27"/>
        <v>331-ene-25 to 31-dic-25</v>
      </c>
      <c r="M291" s="514" t="s">
        <v>1260</v>
      </c>
      <c r="N291" s="505"/>
      <c r="O291" s="116"/>
      <c r="P291" s="116"/>
      <c r="Q291" s="116"/>
      <c r="AD291" s="506"/>
      <c r="AE291" s="506"/>
      <c r="AF291" s="506"/>
      <c r="AG291" s="506"/>
      <c r="AM291" s="5"/>
      <c r="AN291" s="5"/>
    </row>
    <row r="292" spans="1:40" ht="47.25" x14ac:dyDescent="0.25">
      <c r="A292" s="396">
        <v>34</v>
      </c>
      <c r="B292" s="419" t="str">
        <f t="shared" si="22"/>
        <v/>
      </c>
      <c r="C292" s="420" t="str">
        <f ca="1">TEXT(IFERROR(INDEX('Overview - Section A'!$A$37:$A$44,MATCH(G292,'Overview - Section A'!$U$37:$U$44,0)),""),"d-mmm-yy") &amp;" to " &amp; TEXT(IFERROR(INDEX('Overview - Section A'!$E$37:$E$44,MATCH(G292,'Overview - Section A'!$U$37:$U$44,0)),""),"d-mmm-yy")</f>
        <v>1-ene-20 to 31-dic-20</v>
      </c>
      <c r="D292" s="509"/>
      <c r="E292" s="509"/>
      <c r="F292" s="510" t="str">
        <f t="shared" si="23"/>
        <v/>
      </c>
      <c r="G292" s="511" t="s">
        <v>431</v>
      </c>
      <c r="H292" s="511"/>
      <c r="I292" s="512" t="b">
        <f t="shared" si="24"/>
        <v>1</v>
      </c>
      <c r="J292" s="512" t="b">
        <f t="shared" si="25"/>
        <v>0</v>
      </c>
      <c r="K292" s="512" t="str">
        <f t="shared" si="26"/>
        <v>a1N1R000008aBO9UAM</v>
      </c>
      <c r="L292" s="513" t="str">
        <f t="shared" ca="1" si="27"/>
        <v>341-ene-20 to 31-dic-20</v>
      </c>
      <c r="M292" s="514" t="s">
        <v>1261</v>
      </c>
      <c r="N292" s="505"/>
      <c r="O292" s="116"/>
      <c r="P292" s="116"/>
      <c r="Q292" s="116"/>
      <c r="AD292" s="506"/>
      <c r="AE292" s="506"/>
      <c r="AF292" s="506"/>
      <c r="AG292" s="506"/>
      <c r="AM292" s="5"/>
      <c r="AN292" s="5"/>
    </row>
    <row r="293" spans="1:40" ht="47.25" x14ac:dyDescent="0.25">
      <c r="A293" s="396">
        <v>34</v>
      </c>
      <c r="B293" s="419" t="str">
        <f t="shared" si="22"/>
        <v/>
      </c>
      <c r="C293" s="420" t="str">
        <f ca="1">TEXT(IFERROR(INDEX('Overview - Section A'!$A$37:$A$44,MATCH(G293,'Overview - Section A'!$U$37:$U$44,0)),""),"d-mmm-yy") &amp;" to " &amp; TEXT(IFERROR(INDEX('Overview - Section A'!$E$37:$E$44,MATCH(G293,'Overview - Section A'!$U$37:$U$44,0)),""),"d-mmm-yy")</f>
        <v>1-ene-21 to 31-dic-21</v>
      </c>
      <c r="D293" s="509"/>
      <c r="E293" s="509"/>
      <c r="F293" s="510" t="str">
        <f t="shared" si="23"/>
        <v/>
      </c>
      <c r="G293" s="511" t="s">
        <v>433</v>
      </c>
      <c r="H293" s="511"/>
      <c r="I293" s="512" t="b">
        <f t="shared" si="24"/>
        <v>1</v>
      </c>
      <c r="J293" s="512" t="b">
        <f t="shared" si="25"/>
        <v>0</v>
      </c>
      <c r="K293" s="512" t="str">
        <f t="shared" si="26"/>
        <v>a1N1R000008aBO9UAM</v>
      </c>
      <c r="L293" s="513" t="str">
        <f t="shared" ca="1" si="27"/>
        <v>341-ene-21 to 31-dic-21</v>
      </c>
      <c r="M293" s="514" t="s">
        <v>1262</v>
      </c>
      <c r="N293" s="505"/>
      <c r="O293" s="116"/>
      <c r="P293" s="116"/>
      <c r="Q293" s="116"/>
      <c r="AD293" s="506"/>
      <c r="AE293" s="506"/>
      <c r="AF293" s="506"/>
      <c r="AG293" s="506"/>
      <c r="AM293" s="5"/>
      <c r="AN293" s="5"/>
    </row>
    <row r="294" spans="1:40" ht="47.25" x14ac:dyDescent="0.25">
      <c r="A294" s="396">
        <v>34</v>
      </c>
      <c r="B294" s="419" t="str">
        <f t="shared" si="22"/>
        <v/>
      </c>
      <c r="C294" s="420" t="str">
        <f ca="1">TEXT(IFERROR(INDEX('Overview - Section A'!$A$37:$A$44,MATCH(G294,'Overview - Section A'!$U$37:$U$44,0)),""),"d-mmm-yy") &amp;" to " &amp; TEXT(IFERROR(INDEX('Overview - Section A'!$E$37:$E$44,MATCH(G294,'Overview - Section A'!$U$37:$U$44,0)),""),"d-mmm-yy")</f>
        <v>1-ene-22 to 31-dic-22</v>
      </c>
      <c r="D294" s="509"/>
      <c r="E294" s="509"/>
      <c r="F294" s="510" t="str">
        <f t="shared" si="23"/>
        <v/>
      </c>
      <c r="G294" s="511" t="s">
        <v>435</v>
      </c>
      <c r="H294" s="511"/>
      <c r="I294" s="512" t="b">
        <f t="shared" si="24"/>
        <v>1</v>
      </c>
      <c r="J294" s="512" t="b">
        <f t="shared" si="25"/>
        <v>0</v>
      </c>
      <c r="K294" s="512" t="str">
        <f t="shared" si="26"/>
        <v>a1N1R000008aBO9UAM</v>
      </c>
      <c r="L294" s="513" t="str">
        <f t="shared" ca="1" si="27"/>
        <v>341-ene-22 to 31-dic-22</v>
      </c>
      <c r="M294" s="514" t="s">
        <v>1263</v>
      </c>
      <c r="N294" s="505"/>
      <c r="O294" s="116"/>
      <c r="P294" s="116"/>
      <c r="Q294" s="116"/>
      <c r="AD294" s="506"/>
      <c r="AE294" s="506"/>
      <c r="AF294" s="506"/>
      <c r="AG294" s="506"/>
      <c r="AM294" s="5"/>
      <c r="AN294" s="5"/>
    </row>
    <row r="295" spans="1:40" ht="47.25" x14ac:dyDescent="0.25">
      <c r="A295" s="396">
        <v>34</v>
      </c>
      <c r="B295" s="419" t="str">
        <f t="shared" si="22"/>
        <v/>
      </c>
      <c r="C295" s="420" t="str">
        <f ca="1">TEXT(IFERROR(INDEX('Overview - Section A'!$A$37:$A$44,MATCH(G295,'Overview - Section A'!$U$37:$U$44,0)),""),"d-mmm-yy") &amp;" to " &amp; TEXT(IFERROR(INDEX('Overview - Section A'!$E$37:$E$44,MATCH(G295,'Overview - Section A'!$U$37:$U$44,0)),""),"d-mmm-yy")</f>
        <v>1-ene-23 to 31-dic-23</v>
      </c>
      <c r="D295" s="509"/>
      <c r="E295" s="509"/>
      <c r="F295" s="510" t="str">
        <f t="shared" si="23"/>
        <v/>
      </c>
      <c r="G295" s="511" t="s">
        <v>437</v>
      </c>
      <c r="H295" s="511"/>
      <c r="I295" s="512" t="b">
        <f t="shared" si="24"/>
        <v>1</v>
      </c>
      <c r="J295" s="512" t="b">
        <f t="shared" si="25"/>
        <v>0</v>
      </c>
      <c r="K295" s="512" t="str">
        <f t="shared" si="26"/>
        <v>a1N1R000008aBO9UAM</v>
      </c>
      <c r="L295" s="513" t="str">
        <f t="shared" ca="1" si="27"/>
        <v>341-ene-23 to 31-dic-23</v>
      </c>
      <c r="M295" s="514" t="s">
        <v>1264</v>
      </c>
      <c r="N295" s="505"/>
      <c r="O295" s="116"/>
      <c r="P295" s="116"/>
      <c r="Q295" s="116"/>
      <c r="AD295" s="506"/>
      <c r="AE295" s="506"/>
      <c r="AF295" s="506"/>
      <c r="AG295" s="506"/>
      <c r="AM295" s="5"/>
      <c r="AN295" s="5"/>
    </row>
    <row r="296" spans="1:40" ht="47.25" x14ac:dyDescent="0.25">
      <c r="A296" s="396">
        <v>34</v>
      </c>
      <c r="B296" s="419" t="str">
        <f t="shared" si="22"/>
        <v/>
      </c>
      <c r="C296" s="420" t="str">
        <f ca="1">TEXT(IFERROR(INDEX('Overview - Section A'!$A$37:$A$44,MATCH(G296,'Overview - Section A'!$U$37:$U$44,0)),""),"d-mmm-yy") &amp;" to " &amp; TEXT(IFERROR(INDEX('Overview - Section A'!$E$37:$E$44,MATCH(G296,'Overview - Section A'!$U$37:$U$44,0)),""),"d-mmm-yy")</f>
        <v>1-ene-24 to 31-dic-24</v>
      </c>
      <c r="D296" s="509"/>
      <c r="E296" s="509"/>
      <c r="F296" s="510" t="str">
        <f t="shared" si="23"/>
        <v/>
      </c>
      <c r="G296" s="511" t="s">
        <v>439</v>
      </c>
      <c r="H296" s="511"/>
      <c r="I296" s="512" t="b">
        <f t="shared" si="24"/>
        <v>1</v>
      </c>
      <c r="J296" s="512" t="b">
        <f t="shared" si="25"/>
        <v>0</v>
      </c>
      <c r="K296" s="512" t="str">
        <f t="shared" si="26"/>
        <v>a1N1R000008aBO9UAM</v>
      </c>
      <c r="L296" s="513" t="str">
        <f t="shared" ca="1" si="27"/>
        <v>341-ene-24 to 31-dic-24</v>
      </c>
      <c r="M296" s="514" t="s">
        <v>1265</v>
      </c>
      <c r="N296" s="505"/>
      <c r="O296" s="116"/>
      <c r="P296" s="116"/>
      <c r="Q296" s="116"/>
      <c r="AD296" s="506"/>
      <c r="AE296" s="506"/>
      <c r="AF296" s="506"/>
      <c r="AG296" s="506"/>
      <c r="AM296" s="5"/>
      <c r="AN296" s="5"/>
    </row>
    <row r="297" spans="1:40" ht="47.25" x14ac:dyDescent="0.25">
      <c r="A297" s="396">
        <v>34</v>
      </c>
      <c r="B297" s="419" t="str">
        <f t="shared" si="22"/>
        <v/>
      </c>
      <c r="C297" s="420" t="str">
        <f ca="1">TEXT(IFERROR(INDEX('Overview - Section A'!$A$37:$A$44,MATCH(G297,'Overview - Section A'!$U$37:$U$44,0)),""),"d-mmm-yy") &amp;" to " &amp; TEXT(IFERROR(INDEX('Overview - Section A'!$E$37:$E$44,MATCH(G297,'Overview - Section A'!$U$37:$U$44,0)),""),"d-mmm-yy")</f>
        <v>1-ene-25 to 31-dic-25</v>
      </c>
      <c r="D297" s="509"/>
      <c r="E297" s="509"/>
      <c r="F297" s="510" t="str">
        <f t="shared" si="23"/>
        <v/>
      </c>
      <c r="G297" s="511" t="s">
        <v>441</v>
      </c>
      <c r="H297" s="511"/>
      <c r="I297" s="512" t="b">
        <f t="shared" si="24"/>
        <v>1</v>
      </c>
      <c r="J297" s="512" t="b">
        <f t="shared" si="25"/>
        <v>0</v>
      </c>
      <c r="K297" s="512" t="str">
        <f t="shared" si="26"/>
        <v>a1N1R000008aBO9UAM</v>
      </c>
      <c r="L297" s="513" t="str">
        <f t="shared" ca="1" si="27"/>
        <v>341-ene-25 to 31-dic-25</v>
      </c>
      <c r="M297" s="514" t="s">
        <v>1266</v>
      </c>
      <c r="N297" s="505"/>
      <c r="O297" s="116"/>
      <c r="P297" s="116"/>
      <c r="Q297" s="116"/>
      <c r="AD297" s="506"/>
      <c r="AE297" s="506"/>
      <c r="AF297" s="506"/>
      <c r="AG297" s="506"/>
      <c r="AM297" s="5"/>
      <c r="AN297" s="5"/>
    </row>
    <row r="298" spans="1:40" ht="31.5" x14ac:dyDescent="0.25">
      <c r="A298" s="396">
        <v>35</v>
      </c>
      <c r="B298" s="419" t="str">
        <f t="shared" si="22"/>
        <v/>
      </c>
      <c r="C298" s="420" t="str">
        <f ca="1">TEXT(IFERROR(INDEX('Overview - Section A'!$A$37:$A$44,MATCH(G298,'Overview - Section A'!$U$37:$U$44,0)),""),"d-mmm-yy") &amp;" to " &amp; TEXT(IFERROR(INDEX('Overview - Section A'!$E$37:$E$44,MATCH(G298,'Overview - Section A'!$U$37:$U$44,0)),""),"d-mmm-yy")</f>
        <v>1-ene-20 to 31-dic-20</v>
      </c>
      <c r="D298" s="509"/>
      <c r="E298" s="509"/>
      <c r="F298" s="510" t="str">
        <f t="shared" si="23"/>
        <v/>
      </c>
      <c r="G298" s="511" t="s">
        <v>431</v>
      </c>
      <c r="H298" s="511"/>
      <c r="I298" s="512" t="b">
        <f t="shared" si="24"/>
        <v>1</v>
      </c>
      <c r="J298" s="512" t="b">
        <f t="shared" si="25"/>
        <v>0</v>
      </c>
      <c r="K298" s="512" t="str">
        <f t="shared" si="26"/>
        <v>a1N1R000008aBOAUA2</v>
      </c>
      <c r="L298" s="513" t="str">
        <f t="shared" ca="1" si="27"/>
        <v>351-ene-20 to 31-dic-20</v>
      </c>
      <c r="M298" s="514" t="s">
        <v>1267</v>
      </c>
      <c r="N298" s="505"/>
      <c r="O298" s="116"/>
      <c r="P298" s="116"/>
      <c r="Q298" s="116"/>
      <c r="AD298" s="506"/>
      <c r="AE298" s="506"/>
      <c r="AF298" s="506"/>
      <c r="AG298" s="506"/>
      <c r="AM298" s="5"/>
      <c r="AN298" s="5"/>
    </row>
    <row r="299" spans="1:40" ht="31.5" x14ac:dyDescent="0.25">
      <c r="A299" s="396">
        <v>35</v>
      </c>
      <c r="B299" s="419" t="str">
        <f t="shared" si="22"/>
        <v/>
      </c>
      <c r="C299" s="420" t="str">
        <f ca="1">TEXT(IFERROR(INDEX('Overview - Section A'!$A$37:$A$44,MATCH(G299,'Overview - Section A'!$U$37:$U$44,0)),""),"d-mmm-yy") &amp;" to " &amp; TEXT(IFERROR(INDEX('Overview - Section A'!$E$37:$E$44,MATCH(G299,'Overview - Section A'!$U$37:$U$44,0)),""),"d-mmm-yy")</f>
        <v>1-ene-21 to 31-dic-21</v>
      </c>
      <c r="D299" s="509"/>
      <c r="E299" s="509"/>
      <c r="F299" s="510" t="str">
        <f t="shared" si="23"/>
        <v/>
      </c>
      <c r="G299" s="511" t="s">
        <v>433</v>
      </c>
      <c r="H299" s="511"/>
      <c r="I299" s="512" t="b">
        <f t="shared" si="24"/>
        <v>1</v>
      </c>
      <c r="J299" s="512" t="b">
        <f t="shared" si="25"/>
        <v>0</v>
      </c>
      <c r="K299" s="512" t="str">
        <f t="shared" si="26"/>
        <v>a1N1R000008aBOAUA2</v>
      </c>
      <c r="L299" s="513" t="str">
        <f t="shared" ca="1" si="27"/>
        <v>351-ene-21 to 31-dic-21</v>
      </c>
      <c r="M299" s="514" t="s">
        <v>1268</v>
      </c>
      <c r="N299" s="505"/>
      <c r="O299" s="116"/>
      <c r="P299" s="116"/>
      <c r="Q299" s="116"/>
      <c r="AD299" s="506"/>
      <c r="AE299" s="506"/>
      <c r="AF299" s="506"/>
      <c r="AG299" s="506"/>
      <c r="AM299" s="5"/>
      <c r="AN299" s="5"/>
    </row>
    <row r="300" spans="1:40" ht="31.5" x14ac:dyDescent="0.25">
      <c r="A300" s="396">
        <v>35</v>
      </c>
      <c r="B300" s="419" t="str">
        <f t="shared" si="22"/>
        <v/>
      </c>
      <c r="C300" s="420" t="str">
        <f ca="1">TEXT(IFERROR(INDEX('Overview - Section A'!$A$37:$A$44,MATCH(G300,'Overview - Section A'!$U$37:$U$44,0)),""),"d-mmm-yy") &amp;" to " &amp; TEXT(IFERROR(INDEX('Overview - Section A'!$E$37:$E$44,MATCH(G300,'Overview - Section A'!$U$37:$U$44,0)),""),"d-mmm-yy")</f>
        <v>1-ene-22 to 31-dic-22</v>
      </c>
      <c r="D300" s="509"/>
      <c r="E300" s="509"/>
      <c r="F300" s="510" t="str">
        <f t="shared" si="23"/>
        <v/>
      </c>
      <c r="G300" s="511" t="s">
        <v>435</v>
      </c>
      <c r="H300" s="511"/>
      <c r="I300" s="512" t="b">
        <f t="shared" si="24"/>
        <v>1</v>
      </c>
      <c r="J300" s="512" t="b">
        <f t="shared" si="25"/>
        <v>0</v>
      </c>
      <c r="K300" s="512" t="str">
        <f t="shared" si="26"/>
        <v>a1N1R000008aBOAUA2</v>
      </c>
      <c r="L300" s="513" t="str">
        <f t="shared" ca="1" si="27"/>
        <v>351-ene-22 to 31-dic-22</v>
      </c>
      <c r="M300" s="514" t="s">
        <v>1269</v>
      </c>
      <c r="N300" s="505"/>
      <c r="O300" s="116"/>
      <c r="P300" s="116"/>
      <c r="Q300" s="116"/>
      <c r="AD300" s="506"/>
      <c r="AE300" s="506"/>
      <c r="AF300" s="506"/>
      <c r="AG300" s="506"/>
      <c r="AM300" s="5"/>
      <c r="AN300" s="5"/>
    </row>
    <row r="301" spans="1:40" ht="31.5" x14ac:dyDescent="0.25">
      <c r="A301" s="396">
        <v>35</v>
      </c>
      <c r="B301" s="419" t="str">
        <f t="shared" si="22"/>
        <v/>
      </c>
      <c r="C301" s="420" t="str">
        <f ca="1">TEXT(IFERROR(INDEX('Overview - Section A'!$A$37:$A$44,MATCH(G301,'Overview - Section A'!$U$37:$U$44,0)),""),"d-mmm-yy") &amp;" to " &amp; TEXT(IFERROR(INDEX('Overview - Section A'!$E$37:$E$44,MATCH(G301,'Overview - Section A'!$U$37:$U$44,0)),""),"d-mmm-yy")</f>
        <v>1-ene-23 to 31-dic-23</v>
      </c>
      <c r="D301" s="509"/>
      <c r="E301" s="509"/>
      <c r="F301" s="510" t="str">
        <f t="shared" si="23"/>
        <v/>
      </c>
      <c r="G301" s="511" t="s">
        <v>437</v>
      </c>
      <c r="H301" s="511"/>
      <c r="I301" s="512" t="b">
        <f t="shared" si="24"/>
        <v>1</v>
      </c>
      <c r="J301" s="512" t="b">
        <f t="shared" si="25"/>
        <v>0</v>
      </c>
      <c r="K301" s="512" t="str">
        <f t="shared" si="26"/>
        <v>a1N1R000008aBOAUA2</v>
      </c>
      <c r="L301" s="513" t="str">
        <f t="shared" ca="1" si="27"/>
        <v>351-ene-23 to 31-dic-23</v>
      </c>
      <c r="M301" s="514" t="s">
        <v>1270</v>
      </c>
      <c r="N301" s="505"/>
      <c r="O301" s="116"/>
      <c r="P301" s="116"/>
      <c r="Q301" s="116"/>
      <c r="AD301" s="506"/>
      <c r="AE301" s="506"/>
      <c r="AF301" s="506"/>
      <c r="AG301" s="506"/>
      <c r="AM301" s="5"/>
      <c r="AN301" s="5"/>
    </row>
    <row r="302" spans="1:40" ht="31.5" x14ac:dyDescent="0.25">
      <c r="A302" s="396">
        <v>35</v>
      </c>
      <c r="B302" s="419" t="str">
        <f t="shared" si="22"/>
        <v/>
      </c>
      <c r="C302" s="420" t="str">
        <f ca="1">TEXT(IFERROR(INDEX('Overview - Section A'!$A$37:$A$44,MATCH(G302,'Overview - Section A'!$U$37:$U$44,0)),""),"d-mmm-yy") &amp;" to " &amp; TEXT(IFERROR(INDEX('Overview - Section A'!$E$37:$E$44,MATCH(G302,'Overview - Section A'!$U$37:$U$44,0)),""),"d-mmm-yy")</f>
        <v>1-ene-24 to 31-dic-24</v>
      </c>
      <c r="D302" s="509"/>
      <c r="E302" s="509"/>
      <c r="F302" s="510" t="str">
        <f t="shared" si="23"/>
        <v/>
      </c>
      <c r="G302" s="511" t="s">
        <v>439</v>
      </c>
      <c r="H302" s="511"/>
      <c r="I302" s="512" t="b">
        <f t="shared" si="24"/>
        <v>1</v>
      </c>
      <c r="J302" s="512" t="b">
        <f t="shared" si="25"/>
        <v>0</v>
      </c>
      <c r="K302" s="512" t="str">
        <f t="shared" si="26"/>
        <v>a1N1R000008aBOAUA2</v>
      </c>
      <c r="L302" s="513" t="str">
        <f t="shared" ca="1" si="27"/>
        <v>351-ene-24 to 31-dic-24</v>
      </c>
      <c r="M302" s="514" t="s">
        <v>1271</v>
      </c>
      <c r="N302" s="505"/>
      <c r="O302" s="116"/>
      <c r="P302" s="116"/>
      <c r="Q302" s="116"/>
      <c r="AD302" s="506"/>
      <c r="AE302" s="506"/>
      <c r="AF302" s="506"/>
      <c r="AG302" s="506"/>
      <c r="AM302" s="5"/>
      <c r="AN302" s="5"/>
    </row>
    <row r="303" spans="1:40" ht="31.5" x14ac:dyDescent="0.25">
      <c r="A303" s="396">
        <v>35</v>
      </c>
      <c r="B303" s="419" t="str">
        <f t="shared" si="22"/>
        <v/>
      </c>
      <c r="C303" s="420" t="str">
        <f ca="1">TEXT(IFERROR(INDEX('Overview - Section A'!$A$37:$A$44,MATCH(G303,'Overview - Section A'!$U$37:$U$44,0)),""),"d-mmm-yy") &amp;" to " &amp; TEXT(IFERROR(INDEX('Overview - Section A'!$E$37:$E$44,MATCH(G303,'Overview - Section A'!$U$37:$U$44,0)),""),"d-mmm-yy")</f>
        <v>1-ene-25 to 31-dic-25</v>
      </c>
      <c r="D303" s="509"/>
      <c r="E303" s="509"/>
      <c r="F303" s="510" t="str">
        <f t="shared" si="23"/>
        <v/>
      </c>
      <c r="G303" s="511" t="s">
        <v>441</v>
      </c>
      <c r="H303" s="511"/>
      <c r="I303" s="512" t="b">
        <f t="shared" si="24"/>
        <v>1</v>
      </c>
      <c r="J303" s="512" t="b">
        <f t="shared" si="25"/>
        <v>0</v>
      </c>
      <c r="K303" s="512" t="str">
        <f t="shared" si="26"/>
        <v>a1N1R000008aBOAUA2</v>
      </c>
      <c r="L303" s="513" t="str">
        <f t="shared" ca="1" si="27"/>
        <v>351-ene-25 to 31-dic-25</v>
      </c>
      <c r="M303" s="514" t="s">
        <v>1272</v>
      </c>
      <c r="N303" s="505"/>
      <c r="O303" s="116"/>
      <c r="P303" s="116"/>
      <c r="Q303" s="116"/>
      <c r="AD303" s="506"/>
      <c r="AE303" s="506"/>
      <c r="AF303" s="506"/>
      <c r="AG303" s="506"/>
      <c r="AM303" s="5"/>
      <c r="AN303" s="5"/>
    </row>
    <row r="304" spans="1:40" ht="31.5" x14ac:dyDescent="0.25">
      <c r="A304" s="396">
        <v>36</v>
      </c>
      <c r="B304" s="419" t="str">
        <f t="shared" si="22"/>
        <v/>
      </c>
      <c r="C304" s="420" t="str">
        <f ca="1">TEXT(IFERROR(INDEX('Overview - Section A'!$A$37:$A$44,MATCH(G304,'Overview - Section A'!$U$37:$U$44,0)),""),"d-mmm-yy") &amp;" to " &amp; TEXT(IFERROR(INDEX('Overview - Section A'!$E$37:$E$44,MATCH(G304,'Overview - Section A'!$U$37:$U$44,0)),""),"d-mmm-yy")</f>
        <v>1-ene-20 to 31-dic-20</v>
      </c>
      <c r="D304" s="509"/>
      <c r="E304" s="509"/>
      <c r="F304" s="510" t="str">
        <f t="shared" si="23"/>
        <v/>
      </c>
      <c r="G304" s="511" t="s">
        <v>431</v>
      </c>
      <c r="H304" s="511"/>
      <c r="I304" s="512" t="b">
        <f t="shared" si="24"/>
        <v>1</v>
      </c>
      <c r="J304" s="512" t="b">
        <f t="shared" si="25"/>
        <v>0</v>
      </c>
      <c r="K304" s="512" t="str">
        <f t="shared" si="26"/>
        <v>a1N1R000008aBOBUA2</v>
      </c>
      <c r="L304" s="513" t="str">
        <f t="shared" ca="1" si="27"/>
        <v>361-ene-20 to 31-dic-20</v>
      </c>
      <c r="M304" s="514" t="s">
        <v>1273</v>
      </c>
      <c r="N304" s="505"/>
      <c r="O304" s="116"/>
      <c r="P304" s="116"/>
      <c r="Q304" s="116"/>
      <c r="AD304" s="506"/>
      <c r="AE304" s="506"/>
      <c r="AF304" s="506"/>
      <c r="AG304" s="506"/>
      <c r="AM304" s="5"/>
      <c r="AN304" s="5"/>
    </row>
    <row r="305" spans="1:40" ht="31.5" x14ac:dyDescent="0.25">
      <c r="A305" s="396">
        <v>36</v>
      </c>
      <c r="B305" s="419" t="str">
        <f t="shared" si="22"/>
        <v/>
      </c>
      <c r="C305" s="420" t="str">
        <f ca="1">TEXT(IFERROR(INDEX('Overview - Section A'!$A$37:$A$44,MATCH(G305,'Overview - Section A'!$U$37:$U$44,0)),""),"d-mmm-yy") &amp;" to " &amp; TEXT(IFERROR(INDEX('Overview - Section A'!$E$37:$E$44,MATCH(G305,'Overview - Section A'!$U$37:$U$44,0)),""),"d-mmm-yy")</f>
        <v>1-ene-21 to 31-dic-21</v>
      </c>
      <c r="D305" s="509"/>
      <c r="E305" s="509"/>
      <c r="F305" s="510" t="str">
        <f t="shared" si="23"/>
        <v/>
      </c>
      <c r="G305" s="511" t="s">
        <v>433</v>
      </c>
      <c r="H305" s="511"/>
      <c r="I305" s="512" t="b">
        <f t="shared" si="24"/>
        <v>1</v>
      </c>
      <c r="J305" s="512" t="b">
        <f t="shared" si="25"/>
        <v>0</v>
      </c>
      <c r="K305" s="512" t="str">
        <f t="shared" si="26"/>
        <v>a1N1R000008aBOBUA2</v>
      </c>
      <c r="L305" s="513" t="str">
        <f t="shared" ca="1" si="27"/>
        <v>361-ene-21 to 31-dic-21</v>
      </c>
      <c r="M305" s="514" t="s">
        <v>1274</v>
      </c>
      <c r="N305" s="505"/>
      <c r="O305" s="116"/>
      <c r="P305" s="116"/>
      <c r="Q305" s="116"/>
      <c r="AD305" s="506"/>
      <c r="AE305" s="506"/>
      <c r="AF305" s="506"/>
      <c r="AG305" s="506"/>
      <c r="AM305" s="5"/>
      <c r="AN305" s="5"/>
    </row>
    <row r="306" spans="1:40" ht="31.5" x14ac:dyDescent="0.25">
      <c r="A306" s="396">
        <v>36</v>
      </c>
      <c r="B306" s="419" t="str">
        <f t="shared" si="22"/>
        <v/>
      </c>
      <c r="C306" s="420" t="str">
        <f ca="1">TEXT(IFERROR(INDEX('Overview - Section A'!$A$37:$A$44,MATCH(G306,'Overview - Section A'!$U$37:$U$44,0)),""),"d-mmm-yy") &amp;" to " &amp; TEXT(IFERROR(INDEX('Overview - Section A'!$E$37:$E$44,MATCH(G306,'Overview - Section A'!$U$37:$U$44,0)),""),"d-mmm-yy")</f>
        <v>1-ene-22 to 31-dic-22</v>
      </c>
      <c r="D306" s="509"/>
      <c r="E306" s="509"/>
      <c r="F306" s="510" t="str">
        <f t="shared" si="23"/>
        <v/>
      </c>
      <c r="G306" s="511" t="s">
        <v>435</v>
      </c>
      <c r="H306" s="511"/>
      <c r="I306" s="512" t="b">
        <f t="shared" si="24"/>
        <v>1</v>
      </c>
      <c r="J306" s="512" t="b">
        <f t="shared" si="25"/>
        <v>0</v>
      </c>
      <c r="K306" s="512" t="str">
        <f t="shared" si="26"/>
        <v>a1N1R000008aBOBUA2</v>
      </c>
      <c r="L306" s="513" t="str">
        <f t="shared" ca="1" si="27"/>
        <v>361-ene-22 to 31-dic-22</v>
      </c>
      <c r="M306" s="514" t="s">
        <v>1275</v>
      </c>
      <c r="N306" s="505"/>
      <c r="O306" s="116"/>
      <c r="P306" s="116"/>
      <c r="Q306" s="116"/>
      <c r="AD306" s="506"/>
      <c r="AE306" s="506"/>
      <c r="AF306" s="506"/>
      <c r="AG306" s="506"/>
      <c r="AM306" s="5"/>
      <c r="AN306" s="5"/>
    </row>
    <row r="307" spans="1:40" ht="31.5" x14ac:dyDescent="0.25">
      <c r="A307" s="396">
        <v>36</v>
      </c>
      <c r="B307" s="419" t="str">
        <f t="shared" si="22"/>
        <v/>
      </c>
      <c r="C307" s="420" t="str">
        <f ca="1">TEXT(IFERROR(INDEX('Overview - Section A'!$A$37:$A$44,MATCH(G307,'Overview - Section A'!$U$37:$U$44,0)),""),"d-mmm-yy") &amp;" to " &amp; TEXT(IFERROR(INDEX('Overview - Section A'!$E$37:$E$44,MATCH(G307,'Overview - Section A'!$U$37:$U$44,0)),""),"d-mmm-yy")</f>
        <v>1-ene-23 to 31-dic-23</v>
      </c>
      <c r="D307" s="509"/>
      <c r="E307" s="509"/>
      <c r="F307" s="510" t="str">
        <f t="shared" si="23"/>
        <v/>
      </c>
      <c r="G307" s="511" t="s">
        <v>437</v>
      </c>
      <c r="H307" s="511"/>
      <c r="I307" s="512" t="b">
        <f t="shared" si="24"/>
        <v>1</v>
      </c>
      <c r="J307" s="512" t="b">
        <f t="shared" si="25"/>
        <v>0</v>
      </c>
      <c r="K307" s="512" t="str">
        <f t="shared" si="26"/>
        <v>a1N1R000008aBOBUA2</v>
      </c>
      <c r="L307" s="513" t="str">
        <f t="shared" ca="1" si="27"/>
        <v>361-ene-23 to 31-dic-23</v>
      </c>
      <c r="M307" s="514" t="s">
        <v>1276</v>
      </c>
      <c r="N307" s="505"/>
      <c r="O307" s="116"/>
      <c r="P307" s="116"/>
      <c r="Q307" s="116"/>
      <c r="AD307" s="506"/>
      <c r="AE307" s="506"/>
      <c r="AF307" s="506"/>
      <c r="AG307" s="506"/>
      <c r="AM307" s="5"/>
      <c r="AN307" s="5"/>
    </row>
    <row r="308" spans="1:40" ht="31.5" x14ac:dyDescent="0.25">
      <c r="A308" s="396">
        <v>36</v>
      </c>
      <c r="B308" s="419" t="str">
        <f t="shared" si="22"/>
        <v/>
      </c>
      <c r="C308" s="420" t="str">
        <f ca="1">TEXT(IFERROR(INDEX('Overview - Section A'!$A$37:$A$44,MATCH(G308,'Overview - Section A'!$U$37:$U$44,0)),""),"d-mmm-yy") &amp;" to " &amp; TEXT(IFERROR(INDEX('Overview - Section A'!$E$37:$E$44,MATCH(G308,'Overview - Section A'!$U$37:$U$44,0)),""),"d-mmm-yy")</f>
        <v>1-ene-24 to 31-dic-24</v>
      </c>
      <c r="D308" s="509"/>
      <c r="E308" s="509"/>
      <c r="F308" s="510" t="str">
        <f t="shared" si="23"/>
        <v/>
      </c>
      <c r="G308" s="511" t="s">
        <v>439</v>
      </c>
      <c r="H308" s="511"/>
      <c r="I308" s="512" t="b">
        <f t="shared" si="24"/>
        <v>1</v>
      </c>
      <c r="J308" s="512" t="b">
        <f t="shared" si="25"/>
        <v>0</v>
      </c>
      <c r="K308" s="512" t="str">
        <f t="shared" si="26"/>
        <v>a1N1R000008aBOBUA2</v>
      </c>
      <c r="L308" s="513" t="str">
        <f t="shared" ca="1" si="27"/>
        <v>361-ene-24 to 31-dic-24</v>
      </c>
      <c r="M308" s="514" t="s">
        <v>1277</v>
      </c>
      <c r="N308" s="505"/>
      <c r="O308" s="116"/>
      <c r="P308" s="116"/>
      <c r="Q308" s="116"/>
      <c r="AD308" s="506"/>
      <c r="AE308" s="506"/>
      <c r="AF308" s="506"/>
      <c r="AG308" s="506"/>
      <c r="AM308" s="5"/>
      <c r="AN308" s="5"/>
    </row>
    <row r="309" spans="1:40" ht="31.5" x14ac:dyDescent="0.25">
      <c r="A309" s="396">
        <v>36</v>
      </c>
      <c r="B309" s="419" t="str">
        <f t="shared" si="22"/>
        <v/>
      </c>
      <c r="C309" s="420" t="str">
        <f ca="1">TEXT(IFERROR(INDEX('Overview - Section A'!$A$37:$A$44,MATCH(G309,'Overview - Section A'!$U$37:$U$44,0)),""),"d-mmm-yy") &amp;" to " &amp; TEXT(IFERROR(INDEX('Overview - Section A'!$E$37:$E$44,MATCH(G309,'Overview - Section A'!$U$37:$U$44,0)),""),"d-mmm-yy")</f>
        <v>1-ene-25 to 31-dic-25</v>
      </c>
      <c r="D309" s="509"/>
      <c r="E309" s="509"/>
      <c r="F309" s="510" t="str">
        <f t="shared" si="23"/>
        <v/>
      </c>
      <c r="G309" s="511" t="s">
        <v>441</v>
      </c>
      <c r="H309" s="511"/>
      <c r="I309" s="512" t="b">
        <f t="shared" si="24"/>
        <v>1</v>
      </c>
      <c r="J309" s="512" t="b">
        <f t="shared" si="25"/>
        <v>0</v>
      </c>
      <c r="K309" s="512" t="str">
        <f t="shared" si="26"/>
        <v>a1N1R000008aBOBUA2</v>
      </c>
      <c r="L309" s="513" t="str">
        <f t="shared" ca="1" si="27"/>
        <v>361-ene-25 to 31-dic-25</v>
      </c>
      <c r="M309" s="514" t="s">
        <v>1278</v>
      </c>
      <c r="N309" s="505"/>
      <c r="O309" s="116"/>
      <c r="P309" s="116"/>
      <c r="Q309" s="116"/>
      <c r="AD309" s="506"/>
      <c r="AE309" s="506"/>
      <c r="AF309" s="506"/>
      <c r="AG309" s="506"/>
      <c r="AM309" s="5"/>
      <c r="AN309" s="5"/>
    </row>
    <row r="310" spans="1:40" ht="31.5" x14ac:dyDescent="0.25">
      <c r="A310" s="396">
        <v>37</v>
      </c>
      <c r="B310" s="419" t="str">
        <f t="shared" si="22"/>
        <v/>
      </c>
      <c r="C310" s="420" t="str">
        <f ca="1">TEXT(IFERROR(INDEX('Overview - Section A'!$A$37:$A$44,MATCH(G310,'Overview - Section A'!$U$37:$U$44,0)),""),"d-mmm-yy") &amp;" to " &amp; TEXT(IFERROR(INDEX('Overview - Section A'!$E$37:$E$44,MATCH(G310,'Overview - Section A'!$U$37:$U$44,0)),""),"d-mmm-yy")</f>
        <v>1-ene-20 to 31-dic-20</v>
      </c>
      <c r="D310" s="509"/>
      <c r="E310" s="509"/>
      <c r="F310" s="510" t="str">
        <f t="shared" si="23"/>
        <v/>
      </c>
      <c r="G310" s="511" t="s">
        <v>431</v>
      </c>
      <c r="H310" s="511"/>
      <c r="I310" s="512" t="b">
        <f t="shared" si="24"/>
        <v>1</v>
      </c>
      <c r="J310" s="512" t="b">
        <f t="shared" si="25"/>
        <v>0</v>
      </c>
      <c r="K310" s="512" t="str">
        <f t="shared" si="26"/>
        <v>a1N1R000008aBOCUA2</v>
      </c>
      <c r="L310" s="513" t="str">
        <f t="shared" ca="1" si="27"/>
        <v>371-ene-20 to 31-dic-20</v>
      </c>
      <c r="M310" s="514" t="s">
        <v>1279</v>
      </c>
      <c r="N310" s="505"/>
      <c r="O310" s="116"/>
      <c r="P310" s="116"/>
      <c r="Q310" s="116"/>
      <c r="AD310" s="506"/>
      <c r="AE310" s="506"/>
      <c r="AF310" s="506"/>
      <c r="AG310" s="506"/>
      <c r="AM310" s="5"/>
      <c r="AN310" s="5"/>
    </row>
    <row r="311" spans="1:40" ht="31.5" x14ac:dyDescent="0.25">
      <c r="A311" s="396">
        <v>37</v>
      </c>
      <c r="B311" s="419" t="str">
        <f t="shared" si="22"/>
        <v/>
      </c>
      <c r="C311" s="420" t="str">
        <f ca="1">TEXT(IFERROR(INDEX('Overview - Section A'!$A$37:$A$44,MATCH(G311,'Overview - Section A'!$U$37:$U$44,0)),""),"d-mmm-yy") &amp;" to " &amp; TEXT(IFERROR(INDEX('Overview - Section A'!$E$37:$E$44,MATCH(G311,'Overview - Section A'!$U$37:$U$44,0)),""),"d-mmm-yy")</f>
        <v>1-ene-21 to 31-dic-21</v>
      </c>
      <c r="D311" s="509"/>
      <c r="E311" s="509"/>
      <c r="F311" s="510" t="str">
        <f t="shared" si="23"/>
        <v/>
      </c>
      <c r="G311" s="511" t="s">
        <v>433</v>
      </c>
      <c r="H311" s="511"/>
      <c r="I311" s="512" t="b">
        <f t="shared" si="24"/>
        <v>1</v>
      </c>
      <c r="J311" s="512" t="b">
        <f t="shared" si="25"/>
        <v>0</v>
      </c>
      <c r="K311" s="512" t="str">
        <f t="shared" si="26"/>
        <v>a1N1R000008aBOCUA2</v>
      </c>
      <c r="L311" s="513" t="str">
        <f t="shared" ca="1" si="27"/>
        <v>371-ene-21 to 31-dic-21</v>
      </c>
      <c r="M311" s="514" t="s">
        <v>1280</v>
      </c>
      <c r="N311" s="505"/>
      <c r="O311" s="116"/>
      <c r="P311" s="116"/>
      <c r="Q311" s="116"/>
      <c r="AD311" s="506"/>
      <c r="AE311" s="506"/>
      <c r="AF311" s="506"/>
      <c r="AG311" s="506"/>
      <c r="AM311" s="5"/>
      <c r="AN311" s="5"/>
    </row>
    <row r="312" spans="1:40" ht="31.5" x14ac:dyDescent="0.25">
      <c r="A312" s="396">
        <v>37</v>
      </c>
      <c r="B312" s="419" t="str">
        <f t="shared" si="22"/>
        <v/>
      </c>
      <c r="C312" s="420" t="str">
        <f ca="1">TEXT(IFERROR(INDEX('Overview - Section A'!$A$37:$A$44,MATCH(G312,'Overview - Section A'!$U$37:$U$44,0)),""),"d-mmm-yy") &amp;" to " &amp; TEXT(IFERROR(INDEX('Overview - Section A'!$E$37:$E$44,MATCH(G312,'Overview - Section A'!$U$37:$U$44,0)),""),"d-mmm-yy")</f>
        <v>1-ene-22 to 31-dic-22</v>
      </c>
      <c r="D312" s="509"/>
      <c r="E312" s="509"/>
      <c r="F312" s="510" t="str">
        <f t="shared" si="23"/>
        <v/>
      </c>
      <c r="G312" s="511" t="s">
        <v>435</v>
      </c>
      <c r="H312" s="511"/>
      <c r="I312" s="512" t="b">
        <f t="shared" si="24"/>
        <v>1</v>
      </c>
      <c r="J312" s="512" t="b">
        <f t="shared" si="25"/>
        <v>0</v>
      </c>
      <c r="K312" s="512" t="str">
        <f t="shared" si="26"/>
        <v>a1N1R000008aBOCUA2</v>
      </c>
      <c r="L312" s="513" t="str">
        <f t="shared" ca="1" si="27"/>
        <v>371-ene-22 to 31-dic-22</v>
      </c>
      <c r="M312" s="514" t="s">
        <v>1281</v>
      </c>
      <c r="N312" s="505"/>
      <c r="O312" s="116"/>
      <c r="P312" s="116"/>
      <c r="Q312" s="116"/>
      <c r="AD312" s="506"/>
      <c r="AE312" s="506"/>
      <c r="AF312" s="506"/>
      <c r="AG312" s="506"/>
      <c r="AM312" s="5"/>
      <c r="AN312" s="5"/>
    </row>
    <row r="313" spans="1:40" ht="31.5" x14ac:dyDescent="0.25">
      <c r="A313" s="396">
        <v>37</v>
      </c>
      <c r="B313" s="419" t="str">
        <f t="shared" si="22"/>
        <v/>
      </c>
      <c r="C313" s="420" t="str">
        <f ca="1">TEXT(IFERROR(INDEX('Overview - Section A'!$A$37:$A$44,MATCH(G313,'Overview - Section A'!$U$37:$U$44,0)),""),"d-mmm-yy") &amp;" to " &amp; TEXT(IFERROR(INDEX('Overview - Section A'!$E$37:$E$44,MATCH(G313,'Overview - Section A'!$U$37:$U$44,0)),""),"d-mmm-yy")</f>
        <v>1-ene-23 to 31-dic-23</v>
      </c>
      <c r="D313" s="509"/>
      <c r="E313" s="509"/>
      <c r="F313" s="510" t="str">
        <f t="shared" si="23"/>
        <v/>
      </c>
      <c r="G313" s="511" t="s">
        <v>437</v>
      </c>
      <c r="H313" s="511"/>
      <c r="I313" s="512" t="b">
        <f t="shared" si="24"/>
        <v>1</v>
      </c>
      <c r="J313" s="512" t="b">
        <f t="shared" si="25"/>
        <v>0</v>
      </c>
      <c r="K313" s="512" t="str">
        <f t="shared" si="26"/>
        <v>a1N1R000008aBOCUA2</v>
      </c>
      <c r="L313" s="513" t="str">
        <f t="shared" ca="1" si="27"/>
        <v>371-ene-23 to 31-dic-23</v>
      </c>
      <c r="M313" s="514" t="s">
        <v>1282</v>
      </c>
      <c r="N313" s="505"/>
      <c r="O313" s="116"/>
      <c r="P313" s="116"/>
      <c r="Q313" s="116"/>
      <c r="AD313" s="506"/>
      <c r="AE313" s="506"/>
      <c r="AF313" s="506"/>
      <c r="AG313" s="506"/>
      <c r="AM313" s="5"/>
      <c r="AN313" s="5"/>
    </row>
    <row r="314" spans="1:40" ht="31.5" x14ac:dyDescent="0.25">
      <c r="A314" s="396">
        <v>37</v>
      </c>
      <c r="B314" s="419" t="str">
        <f t="shared" si="22"/>
        <v/>
      </c>
      <c r="C314" s="420" t="str">
        <f ca="1">TEXT(IFERROR(INDEX('Overview - Section A'!$A$37:$A$44,MATCH(G314,'Overview - Section A'!$U$37:$U$44,0)),""),"d-mmm-yy") &amp;" to " &amp; TEXT(IFERROR(INDEX('Overview - Section A'!$E$37:$E$44,MATCH(G314,'Overview - Section A'!$U$37:$U$44,0)),""),"d-mmm-yy")</f>
        <v>1-ene-24 to 31-dic-24</v>
      </c>
      <c r="D314" s="509"/>
      <c r="E314" s="509"/>
      <c r="F314" s="510" t="str">
        <f t="shared" si="23"/>
        <v/>
      </c>
      <c r="G314" s="511" t="s">
        <v>439</v>
      </c>
      <c r="H314" s="511"/>
      <c r="I314" s="512" t="b">
        <f t="shared" si="24"/>
        <v>1</v>
      </c>
      <c r="J314" s="512" t="b">
        <f t="shared" si="25"/>
        <v>0</v>
      </c>
      <c r="K314" s="512" t="str">
        <f t="shared" si="26"/>
        <v>a1N1R000008aBOCUA2</v>
      </c>
      <c r="L314" s="513" t="str">
        <f t="shared" ca="1" si="27"/>
        <v>371-ene-24 to 31-dic-24</v>
      </c>
      <c r="M314" s="514" t="s">
        <v>1283</v>
      </c>
      <c r="N314" s="505"/>
      <c r="O314" s="116"/>
      <c r="P314" s="116"/>
      <c r="Q314" s="116"/>
      <c r="AD314" s="506"/>
      <c r="AE314" s="506"/>
      <c r="AF314" s="506"/>
      <c r="AG314" s="506"/>
      <c r="AM314" s="5"/>
      <c r="AN314" s="5"/>
    </row>
    <row r="315" spans="1:40" ht="31.5" x14ac:dyDescent="0.25">
      <c r="A315" s="396">
        <v>37</v>
      </c>
      <c r="B315" s="419" t="str">
        <f t="shared" si="22"/>
        <v/>
      </c>
      <c r="C315" s="420" t="str">
        <f ca="1">TEXT(IFERROR(INDEX('Overview - Section A'!$A$37:$A$44,MATCH(G315,'Overview - Section A'!$U$37:$U$44,0)),""),"d-mmm-yy") &amp;" to " &amp; TEXT(IFERROR(INDEX('Overview - Section A'!$E$37:$E$44,MATCH(G315,'Overview - Section A'!$U$37:$U$44,0)),""),"d-mmm-yy")</f>
        <v>1-ene-25 to 31-dic-25</v>
      </c>
      <c r="D315" s="509"/>
      <c r="E315" s="509"/>
      <c r="F315" s="510" t="str">
        <f t="shared" si="23"/>
        <v/>
      </c>
      <c r="G315" s="511" t="s">
        <v>441</v>
      </c>
      <c r="H315" s="511"/>
      <c r="I315" s="512" t="b">
        <f t="shared" si="24"/>
        <v>1</v>
      </c>
      <c r="J315" s="512" t="b">
        <f t="shared" si="25"/>
        <v>0</v>
      </c>
      <c r="K315" s="512" t="str">
        <f t="shared" si="26"/>
        <v>a1N1R000008aBOCUA2</v>
      </c>
      <c r="L315" s="513" t="str">
        <f t="shared" ca="1" si="27"/>
        <v>371-ene-25 to 31-dic-25</v>
      </c>
      <c r="M315" s="514" t="s">
        <v>1284</v>
      </c>
      <c r="N315" s="505"/>
      <c r="O315" s="116"/>
      <c r="P315" s="116"/>
      <c r="Q315" s="116"/>
      <c r="AD315" s="506"/>
      <c r="AE315" s="506"/>
      <c r="AF315" s="506"/>
      <c r="AG315" s="506"/>
      <c r="AM315" s="5"/>
      <c r="AN315" s="5"/>
    </row>
    <row r="316" spans="1:40" ht="31.5" x14ac:dyDescent="0.25">
      <c r="A316" s="396">
        <v>38</v>
      </c>
      <c r="B316" s="419" t="str">
        <f t="shared" si="22"/>
        <v/>
      </c>
      <c r="C316" s="420" t="str">
        <f ca="1">TEXT(IFERROR(INDEX('Overview - Section A'!$A$37:$A$44,MATCH(G316,'Overview - Section A'!$U$37:$U$44,0)),""),"d-mmm-yy") &amp;" to " &amp; TEXT(IFERROR(INDEX('Overview - Section A'!$E$37:$E$44,MATCH(G316,'Overview - Section A'!$U$37:$U$44,0)),""),"d-mmm-yy")</f>
        <v>1-ene-20 to 31-dic-20</v>
      </c>
      <c r="D316" s="509"/>
      <c r="E316" s="509"/>
      <c r="F316" s="510" t="str">
        <f t="shared" si="23"/>
        <v/>
      </c>
      <c r="G316" s="511" t="s">
        <v>431</v>
      </c>
      <c r="H316" s="511"/>
      <c r="I316" s="512" t="b">
        <f t="shared" si="24"/>
        <v>1</v>
      </c>
      <c r="J316" s="512" t="b">
        <f t="shared" si="25"/>
        <v>0</v>
      </c>
      <c r="K316" s="512" t="str">
        <f t="shared" si="26"/>
        <v>a1N1R000008aBODUA2</v>
      </c>
      <c r="L316" s="513" t="str">
        <f t="shared" ca="1" si="27"/>
        <v>381-ene-20 to 31-dic-20</v>
      </c>
      <c r="M316" s="514" t="s">
        <v>1285</v>
      </c>
      <c r="N316" s="505"/>
      <c r="O316" s="116"/>
      <c r="P316" s="116"/>
      <c r="Q316" s="116"/>
      <c r="AD316" s="506"/>
      <c r="AE316" s="506"/>
      <c r="AF316" s="506"/>
      <c r="AG316" s="506"/>
      <c r="AM316" s="5"/>
      <c r="AN316" s="5"/>
    </row>
    <row r="317" spans="1:40" ht="31.5" x14ac:dyDescent="0.25">
      <c r="A317" s="396">
        <v>38</v>
      </c>
      <c r="B317" s="419" t="str">
        <f t="shared" si="22"/>
        <v/>
      </c>
      <c r="C317" s="420" t="str">
        <f ca="1">TEXT(IFERROR(INDEX('Overview - Section A'!$A$37:$A$44,MATCH(G317,'Overview - Section A'!$U$37:$U$44,0)),""),"d-mmm-yy") &amp;" to " &amp; TEXT(IFERROR(INDEX('Overview - Section A'!$E$37:$E$44,MATCH(G317,'Overview - Section A'!$U$37:$U$44,0)),""),"d-mmm-yy")</f>
        <v>1-ene-21 to 31-dic-21</v>
      </c>
      <c r="D317" s="509"/>
      <c r="E317" s="509"/>
      <c r="F317" s="510" t="str">
        <f t="shared" si="23"/>
        <v/>
      </c>
      <c r="G317" s="511" t="s">
        <v>433</v>
      </c>
      <c r="H317" s="511"/>
      <c r="I317" s="512" t="b">
        <f t="shared" si="24"/>
        <v>1</v>
      </c>
      <c r="J317" s="512" t="b">
        <f t="shared" si="25"/>
        <v>0</v>
      </c>
      <c r="K317" s="512" t="str">
        <f t="shared" si="26"/>
        <v>a1N1R000008aBODUA2</v>
      </c>
      <c r="L317" s="513" t="str">
        <f t="shared" ca="1" si="27"/>
        <v>381-ene-21 to 31-dic-21</v>
      </c>
      <c r="M317" s="514" t="s">
        <v>1286</v>
      </c>
      <c r="N317" s="505"/>
      <c r="O317" s="116"/>
      <c r="P317" s="116"/>
      <c r="Q317" s="116"/>
      <c r="AD317" s="506"/>
      <c r="AE317" s="506"/>
      <c r="AF317" s="506"/>
      <c r="AG317" s="506"/>
      <c r="AM317" s="5"/>
      <c r="AN317" s="5"/>
    </row>
    <row r="318" spans="1:40" ht="31.5" x14ac:dyDescent="0.25">
      <c r="A318" s="396">
        <v>38</v>
      </c>
      <c r="B318" s="419" t="str">
        <f t="shared" si="22"/>
        <v/>
      </c>
      <c r="C318" s="420" t="str">
        <f ca="1">TEXT(IFERROR(INDEX('Overview - Section A'!$A$37:$A$44,MATCH(G318,'Overview - Section A'!$U$37:$U$44,0)),""),"d-mmm-yy") &amp;" to " &amp; TEXT(IFERROR(INDEX('Overview - Section A'!$E$37:$E$44,MATCH(G318,'Overview - Section A'!$U$37:$U$44,0)),""),"d-mmm-yy")</f>
        <v>1-ene-22 to 31-dic-22</v>
      </c>
      <c r="D318" s="509"/>
      <c r="E318" s="509"/>
      <c r="F318" s="510" t="str">
        <f t="shared" si="23"/>
        <v/>
      </c>
      <c r="G318" s="511" t="s">
        <v>435</v>
      </c>
      <c r="H318" s="511"/>
      <c r="I318" s="512" t="b">
        <f t="shared" si="24"/>
        <v>1</v>
      </c>
      <c r="J318" s="512" t="b">
        <f t="shared" si="25"/>
        <v>0</v>
      </c>
      <c r="K318" s="512" t="str">
        <f t="shared" si="26"/>
        <v>a1N1R000008aBODUA2</v>
      </c>
      <c r="L318" s="513" t="str">
        <f t="shared" ca="1" si="27"/>
        <v>381-ene-22 to 31-dic-22</v>
      </c>
      <c r="M318" s="514" t="s">
        <v>1287</v>
      </c>
      <c r="N318" s="505"/>
      <c r="O318" s="116"/>
      <c r="P318" s="116"/>
      <c r="Q318" s="116"/>
      <c r="AD318" s="506"/>
      <c r="AE318" s="506"/>
      <c r="AF318" s="506"/>
      <c r="AG318" s="506"/>
      <c r="AM318" s="5"/>
      <c r="AN318" s="5"/>
    </row>
    <row r="319" spans="1:40" ht="31.5" x14ac:dyDescent="0.25">
      <c r="A319" s="396">
        <v>38</v>
      </c>
      <c r="B319" s="419" t="str">
        <f t="shared" si="22"/>
        <v/>
      </c>
      <c r="C319" s="420" t="str">
        <f ca="1">TEXT(IFERROR(INDEX('Overview - Section A'!$A$37:$A$44,MATCH(G319,'Overview - Section A'!$U$37:$U$44,0)),""),"d-mmm-yy") &amp;" to " &amp; TEXT(IFERROR(INDEX('Overview - Section A'!$E$37:$E$44,MATCH(G319,'Overview - Section A'!$U$37:$U$44,0)),""),"d-mmm-yy")</f>
        <v>1-ene-23 to 31-dic-23</v>
      </c>
      <c r="D319" s="509"/>
      <c r="E319" s="509"/>
      <c r="F319" s="510" t="str">
        <f t="shared" si="23"/>
        <v/>
      </c>
      <c r="G319" s="511" t="s">
        <v>437</v>
      </c>
      <c r="H319" s="511"/>
      <c r="I319" s="512" t="b">
        <f t="shared" si="24"/>
        <v>1</v>
      </c>
      <c r="J319" s="512" t="b">
        <f t="shared" si="25"/>
        <v>0</v>
      </c>
      <c r="K319" s="512" t="str">
        <f t="shared" si="26"/>
        <v>a1N1R000008aBODUA2</v>
      </c>
      <c r="L319" s="513" t="str">
        <f t="shared" ca="1" si="27"/>
        <v>381-ene-23 to 31-dic-23</v>
      </c>
      <c r="M319" s="514" t="s">
        <v>1288</v>
      </c>
      <c r="N319" s="505"/>
      <c r="O319" s="116"/>
      <c r="P319" s="116"/>
      <c r="Q319" s="116"/>
      <c r="AD319" s="506"/>
      <c r="AE319" s="506"/>
      <c r="AF319" s="506"/>
      <c r="AG319" s="506"/>
      <c r="AM319" s="5"/>
      <c r="AN319" s="5"/>
    </row>
    <row r="320" spans="1:40" ht="31.5" x14ac:dyDescent="0.25">
      <c r="A320" s="396">
        <v>38</v>
      </c>
      <c r="B320" s="419" t="str">
        <f t="shared" si="22"/>
        <v/>
      </c>
      <c r="C320" s="420" t="str">
        <f ca="1">TEXT(IFERROR(INDEX('Overview - Section A'!$A$37:$A$44,MATCH(G320,'Overview - Section A'!$U$37:$U$44,0)),""),"d-mmm-yy") &amp;" to " &amp; TEXT(IFERROR(INDEX('Overview - Section A'!$E$37:$E$44,MATCH(G320,'Overview - Section A'!$U$37:$U$44,0)),""),"d-mmm-yy")</f>
        <v>1-ene-24 to 31-dic-24</v>
      </c>
      <c r="D320" s="509"/>
      <c r="E320" s="509"/>
      <c r="F320" s="510" t="str">
        <f t="shared" si="23"/>
        <v/>
      </c>
      <c r="G320" s="511" t="s">
        <v>439</v>
      </c>
      <c r="H320" s="511"/>
      <c r="I320" s="512" t="b">
        <f t="shared" si="24"/>
        <v>1</v>
      </c>
      <c r="J320" s="512" t="b">
        <f t="shared" si="25"/>
        <v>0</v>
      </c>
      <c r="K320" s="512" t="str">
        <f t="shared" si="26"/>
        <v>a1N1R000008aBODUA2</v>
      </c>
      <c r="L320" s="513" t="str">
        <f t="shared" ca="1" si="27"/>
        <v>381-ene-24 to 31-dic-24</v>
      </c>
      <c r="M320" s="514" t="s">
        <v>1289</v>
      </c>
      <c r="N320" s="505"/>
      <c r="O320" s="116"/>
      <c r="P320" s="116"/>
      <c r="Q320" s="116"/>
      <c r="AD320" s="506"/>
      <c r="AE320" s="506"/>
      <c r="AF320" s="506"/>
      <c r="AG320" s="506"/>
      <c r="AM320" s="5"/>
      <c r="AN320" s="5"/>
    </row>
    <row r="321" spans="1:40" ht="31.5" x14ac:dyDescent="0.25">
      <c r="A321" s="396">
        <v>38</v>
      </c>
      <c r="B321" s="419" t="str">
        <f t="shared" si="22"/>
        <v/>
      </c>
      <c r="C321" s="420" t="str">
        <f ca="1">TEXT(IFERROR(INDEX('Overview - Section A'!$A$37:$A$44,MATCH(G321,'Overview - Section A'!$U$37:$U$44,0)),""),"d-mmm-yy") &amp;" to " &amp; TEXT(IFERROR(INDEX('Overview - Section A'!$E$37:$E$44,MATCH(G321,'Overview - Section A'!$U$37:$U$44,0)),""),"d-mmm-yy")</f>
        <v>1-ene-25 to 31-dic-25</v>
      </c>
      <c r="D321" s="509"/>
      <c r="E321" s="509"/>
      <c r="F321" s="510" t="str">
        <f t="shared" si="23"/>
        <v/>
      </c>
      <c r="G321" s="511" t="s">
        <v>441</v>
      </c>
      <c r="H321" s="511"/>
      <c r="I321" s="512" t="b">
        <f t="shared" si="24"/>
        <v>1</v>
      </c>
      <c r="J321" s="512" t="b">
        <f t="shared" si="25"/>
        <v>0</v>
      </c>
      <c r="K321" s="512" t="str">
        <f t="shared" si="26"/>
        <v>a1N1R000008aBODUA2</v>
      </c>
      <c r="L321" s="513" t="str">
        <f t="shared" ca="1" si="27"/>
        <v>381-ene-25 to 31-dic-25</v>
      </c>
      <c r="M321" s="514" t="s">
        <v>1290</v>
      </c>
      <c r="N321" s="505"/>
      <c r="O321" s="116"/>
      <c r="P321" s="116"/>
      <c r="Q321" s="116"/>
      <c r="AD321" s="506"/>
      <c r="AE321" s="506"/>
      <c r="AF321" s="506"/>
      <c r="AG321" s="506"/>
      <c r="AM321" s="5"/>
      <c r="AN321" s="5"/>
    </row>
    <row r="322" spans="1:40" ht="31.5" x14ac:dyDescent="0.25">
      <c r="A322" s="396">
        <v>39</v>
      </c>
      <c r="B322" s="419" t="str">
        <f t="shared" si="22"/>
        <v/>
      </c>
      <c r="C322" s="420" t="str">
        <f ca="1">TEXT(IFERROR(INDEX('Overview - Section A'!$A$37:$A$44,MATCH(G322,'Overview - Section A'!$U$37:$U$44,0)),""),"d-mmm-yy") &amp;" to " &amp; TEXT(IFERROR(INDEX('Overview - Section A'!$E$37:$E$44,MATCH(G322,'Overview - Section A'!$U$37:$U$44,0)),""),"d-mmm-yy")</f>
        <v>1-ene-20 to 31-dic-20</v>
      </c>
      <c r="D322" s="509"/>
      <c r="E322" s="509"/>
      <c r="F322" s="510" t="str">
        <f t="shared" si="23"/>
        <v/>
      </c>
      <c r="G322" s="511" t="s">
        <v>431</v>
      </c>
      <c r="H322" s="511"/>
      <c r="I322" s="512" t="b">
        <f t="shared" si="24"/>
        <v>1</v>
      </c>
      <c r="J322" s="512" t="b">
        <f t="shared" si="25"/>
        <v>0</v>
      </c>
      <c r="K322" s="512" t="str">
        <f t="shared" si="26"/>
        <v>a1N1R000008aBOEUA2</v>
      </c>
      <c r="L322" s="513" t="str">
        <f t="shared" ca="1" si="27"/>
        <v>391-ene-20 to 31-dic-20</v>
      </c>
      <c r="M322" s="514" t="s">
        <v>1291</v>
      </c>
      <c r="N322" s="505"/>
      <c r="O322" s="116"/>
      <c r="P322" s="116"/>
      <c r="Q322" s="116"/>
      <c r="AD322" s="506"/>
      <c r="AE322" s="506"/>
      <c r="AF322" s="506"/>
      <c r="AG322" s="506"/>
      <c r="AM322" s="5"/>
      <c r="AN322" s="5"/>
    </row>
    <row r="323" spans="1:40" ht="31.5" x14ac:dyDescent="0.25">
      <c r="A323" s="396">
        <v>39</v>
      </c>
      <c r="B323" s="419" t="str">
        <f t="shared" si="22"/>
        <v/>
      </c>
      <c r="C323" s="420" t="str">
        <f ca="1">TEXT(IFERROR(INDEX('Overview - Section A'!$A$37:$A$44,MATCH(G323,'Overview - Section A'!$U$37:$U$44,0)),""),"d-mmm-yy") &amp;" to " &amp; TEXT(IFERROR(INDEX('Overview - Section A'!$E$37:$E$44,MATCH(G323,'Overview - Section A'!$U$37:$U$44,0)),""),"d-mmm-yy")</f>
        <v>1-ene-21 to 31-dic-21</v>
      </c>
      <c r="D323" s="509"/>
      <c r="E323" s="509"/>
      <c r="F323" s="510" t="str">
        <f t="shared" si="23"/>
        <v/>
      </c>
      <c r="G323" s="511" t="s">
        <v>433</v>
      </c>
      <c r="H323" s="511"/>
      <c r="I323" s="512" t="b">
        <f t="shared" si="24"/>
        <v>1</v>
      </c>
      <c r="J323" s="512" t="b">
        <f t="shared" si="25"/>
        <v>0</v>
      </c>
      <c r="K323" s="512" t="str">
        <f t="shared" si="26"/>
        <v>a1N1R000008aBOEUA2</v>
      </c>
      <c r="L323" s="513" t="str">
        <f t="shared" ca="1" si="27"/>
        <v>391-ene-21 to 31-dic-21</v>
      </c>
      <c r="M323" s="514" t="s">
        <v>1292</v>
      </c>
      <c r="N323" s="505"/>
      <c r="O323" s="116"/>
      <c r="P323" s="116"/>
      <c r="Q323" s="116"/>
      <c r="AD323" s="506"/>
      <c r="AE323" s="506"/>
      <c r="AF323" s="506"/>
      <c r="AG323" s="506"/>
      <c r="AM323" s="5"/>
      <c r="AN323" s="5"/>
    </row>
    <row r="324" spans="1:40" ht="31.5" x14ac:dyDescent="0.25">
      <c r="A324" s="396">
        <v>39</v>
      </c>
      <c r="B324" s="419" t="str">
        <f t="shared" si="22"/>
        <v/>
      </c>
      <c r="C324" s="420" t="str">
        <f ca="1">TEXT(IFERROR(INDEX('Overview - Section A'!$A$37:$A$44,MATCH(G324,'Overview - Section A'!$U$37:$U$44,0)),""),"d-mmm-yy") &amp;" to " &amp; TEXT(IFERROR(INDEX('Overview - Section A'!$E$37:$E$44,MATCH(G324,'Overview - Section A'!$U$37:$U$44,0)),""),"d-mmm-yy")</f>
        <v>1-ene-22 to 31-dic-22</v>
      </c>
      <c r="D324" s="509"/>
      <c r="E324" s="509"/>
      <c r="F324" s="510" t="str">
        <f t="shared" si="23"/>
        <v/>
      </c>
      <c r="G324" s="511" t="s">
        <v>435</v>
      </c>
      <c r="H324" s="511"/>
      <c r="I324" s="512" t="b">
        <f t="shared" si="24"/>
        <v>1</v>
      </c>
      <c r="J324" s="512" t="b">
        <f t="shared" si="25"/>
        <v>0</v>
      </c>
      <c r="K324" s="512" t="str">
        <f t="shared" si="26"/>
        <v>a1N1R000008aBOEUA2</v>
      </c>
      <c r="L324" s="513" t="str">
        <f t="shared" ca="1" si="27"/>
        <v>391-ene-22 to 31-dic-22</v>
      </c>
      <c r="M324" s="514" t="s">
        <v>1293</v>
      </c>
      <c r="N324" s="505"/>
      <c r="O324" s="116"/>
      <c r="P324" s="116"/>
      <c r="Q324" s="116"/>
      <c r="AD324" s="506"/>
      <c r="AE324" s="506"/>
      <c r="AF324" s="506"/>
      <c r="AG324" s="506"/>
      <c r="AM324" s="5"/>
      <c r="AN324" s="5"/>
    </row>
    <row r="325" spans="1:40" ht="31.5" x14ac:dyDescent="0.25">
      <c r="A325" s="396">
        <v>39</v>
      </c>
      <c r="B325" s="419" t="str">
        <f t="shared" si="22"/>
        <v/>
      </c>
      <c r="C325" s="420" t="str">
        <f ca="1">TEXT(IFERROR(INDEX('Overview - Section A'!$A$37:$A$44,MATCH(G325,'Overview - Section A'!$U$37:$U$44,0)),""),"d-mmm-yy") &amp;" to " &amp; TEXT(IFERROR(INDEX('Overview - Section A'!$E$37:$E$44,MATCH(G325,'Overview - Section A'!$U$37:$U$44,0)),""),"d-mmm-yy")</f>
        <v>1-ene-23 to 31-dic-23</v>
      </c>
      <c r="D325" s="509"/>
      <c r="E325" s="509"/>
      <c r="F325" s="510" t="str">
        <f t="shared" si="23"/>
        <v/>
      </c>
      <c r="G325" s="511" t="s">
        <v>437</v>
      </c>
      <c r="H325" s="511"/>
      <c r="I325" s="512" t="b">
        <f t="shared" si="24"/>
        <v>1</v>
      </c>
      <c r="J325" s="512" t="b">
        <f t="shared" si="25"/>
        <v>0</v>
      </c>
      <c r="K325" s="512" t="str">
        <f t="shared" si="26"/>
        <v>a1N1R000008aBOEUA2</v>
      </c>
      <c r="L325" s="513" t="str">
        <f t="shared" ca="1" si="27"/>
        <v>391-ene-23 to 31-dic-23</v>
      </c>
      <c r="M325" s="514" t="s">
        <v>1294</v>
      </c>
      <c r="N325" s="505"/>
      <c r="O325" s="116"/>
      <c r="P325" s="116"/>
      <c r="Q325" s="116"/>
      <c r="AD325" s="506"/>
      <c r="AE325" s="506"/>
      <c r="AF325" s="506"/>
      <c r="AG325" s="506"/>
      <c r="AM325" s="5"/>
      <c r="AN325" s="5"/>
    </row>
    <row r="326" spans="1:40" ht="31.5" x14ac:dyDescent="0.25">
      <c r="A326" s="396">
        <v>39</v>
      </c>
      <c r="B326" s="419" t="str">
        <f t="shared" si="22"/>
        <v/>
      </c>
      <c r="C326" s="420" t="str">
        <f ca="1">TEXT(IFERROR(INDEX('Overview - Section A'!$A$37:$A$44,MATCH(G326,'Overview - Section A'!$U$37:$U$44,0)),""),"d-mmm-yy") &amp;" to " &amp; TEXT(IFERROR(INDEX('Overview - Section A'!$E$37:$E$44,MATCH(G326,'Overview - Section A'!$U$37:$U$44,0)),""),"d-mmm-yy")</f>
        <v>1-ene-24 to 31-dic-24</v>
      </c>
      <c r="D326" s="509"/>
      <c r="E326" s="509"/>
      <c r="F326" s="510" t="str">
        <f t="shared" si="23"/>
        <v/>
      </c>
      <c r="G326" s="511" t="s">
        <v>439</v>
      </c>
      <c r="H326" s="511"/>
      <c r="I326" s="512" t="b">
        <f t="shared" si="24"/>
        <v>1</v>
      </c>
      <c r="J326" s="512" t="b">
        <f t="shared" si="25"/>
        <v>0</v>
      </c>
      <c r="K326" s="512" t="str">
        <f t="shared" si="26"/>
        <v>a1N1R000008aBOEUA2</v>
      </c>
      <c r="L326" s="513" t="str">
        <f t="shared" ca="1" si="27"/>
        <v>391-ene-24 to 31-dic-24</v>
      </c>
      <c r="M326" s="514" t="s">
        <v>1295</v>
      </c>
      <c r="N326" s="505"/>
      <c r="O326" s="116"/>
      <c r="P326" s="116"/>
      <c r="Q326" s="116"/>
      <c r="AD326" s="506"/>
      <c r="AE326" s="506"/>
      <c r="AF326" s="506"/>
      <c r="AG326" s="506"/>
      <c r="AM326" s="5"/>
      <c r="AN326" s="5"/>
    </row>
    <row r="327" spans="1:40" ht="31.5" x14ac:dyDescent="0.25">
      <c r="A327" s="396">
        <v>39</v>
      </c>
      <c r="B327" s="419" t="str">
        <f t="shared" si="22"/>
        <v/>
      </c>
      <c r="C327" s="420" t="str">
        <f ca="1">TEXT(IFERROR(INDEX('Overview - Section A'!$A$37:$A$44,MATCH(G327,'Overview - Section A'!$U$37:$U$44,0)),""),"d-mmm-yy") &amp;" to " &amp; TEXT(IFERROR(INDEX('Overview - Section A'!$E$37:$E$44,MATCH(G327,'Overview - Section A'!$U$37:$U$44,0)),""),"d-mmm-yy")</f>
        <v>1-ene-25 to 31-dic-25</v>
      </c>
      <c r="D327" s="509"/>
      <c r="E327" s="509"/>
      <c r="F327" s="510" t="str">
        <f t="shared" si="23"/>
        <v/>
      </c>
      <c r="G327" s="511" t="s">
        <v>441</v>
      </c>
      <c r="H327" s="511"/>
      <c r="I327" s="512" t="b">
        <f t="shared" si="24"/>
        <v>1</v>
      </c>
      <c r="J327" s="512" t="b">
        <f t="shared" si="25"/>
        <v>0</v>
      </c>
      <c r="K327" s="512" t="str">
        <f t="shared" si="26"/>
        <v>a1N1R000008aBOEUA2</v>
      </c>
      <c r="L327" s="513" t="str">
        <f t="shared" ca="1" si="27"/>
        <v>391-ene-25 to 31-dic-25</v>
      </c>
      <c r="M327" s="514" t="s">
        <v>1296</v>
      </c>
      <c r="N327" s="505"/>
      <c r="O327" s="116"/>
      <c r="P327" s="116"/>
      <c r="Q327" s="116"/>
      <c r="AD327" s="506"/>
      <c r="AE327" s="506"/>
      <c r="AF327" s="506"/>
      <c r="AG327" s="506"/>
      <c r="AM327" s="5"/>
      <c r="AN327" s="5"/>
    </row>
    <row r="328" spans="1:40" ht="31.5" x14ac:dyDescent="0.25">
      <c r="A328" s="396">
        <v>40</v>
      </c>
      <c r="B328" s="419" t="str">
        <f t="shared" si="22"/>
        <v/>
      </c>
      <c r="C328" s="420" t="str">
        <f ca="1">TEXT(IFERROR(INDEX('Overview - Section A'!$A$37:$A$44,MATCH(G328,'Overview - Section A'!$U$37:$U$44,0)),""),"d-mmm-yy") &amp;" to " &amp; TEXT(IFERROR(INDEX('Overview - Section A'!$E$37:$E$44,MATCH(G328,'Overview - Section A'!$U$37:$U$44,0)),""),"d-mmm-yy")</f>
        <v>1-ene-20 to 31-dic-20</v>
      </c>
      <c r="D328" s="509"/>
      <c r="E328" s="509"/>
      <c r="F328" s="510" t="str">
        <f t="shared" si="23"/>
        <v/>
      </c>
      <c r="G328" s="511" t="s">
        <v>431</v>
      </c>
      <c r="H328" s="511"/>
      <c r="I328" s="512" t="b">
        <f t="shared" si="24"/>
        <v>1</v>
      </c>
      <c r="J328" s="512" t="b">
        <f t="shared" si="25"/>
        <v>0</v>
      </c>
      <c r="K328" s="512" t="str">
        <f t="shared" si="26"/>
        <v>a1N1R000008aBOFUA2</v>
      </c>
      <c r="L328" s="513" t="str">
        <f t="shared" ca="1" si="27"/>
        <v>401-ene-20 to 31-dic-20</v>
      </c>
      <c r="M328" s="514" t="s">
        <v>1297</v>
      </c>
      <c r="N328" s="505"/>
      <c r="O328" s="116"/>
      <c r="P328" s="116"/>
      <c r="Q328" s="116"/>
      <c r="AD328" s="506"/>
      <c r="AE328" s="506"/>
      <c r="AF328" s="506"/>
      <c r="AG328" s="506"/>
      <c r="AM328" s="5"/>
      <c r="AN328" s="5"/>
    </row>
    <row r="329" spans="1:40" ht="31.5" x14ac:dyDescent="0.25">
      <c r="A329" s="396">
        <v>40</v>
      </c>
      <c r="B329" s="419" t="str">
        <f t="shared" si="22"/>
        <v/>
      </c>
      <c r="C329" s="420" t="str">
        <f ca="1">TEXT(IFERROR(INDEX('Overview - Section A'!$A$37:$A$44,MATCH(G329,'Overview - Section A'!$U$37:$U$44,0)),""),"d-mmm-yy") &amp;" to " &amp; TEXT(IFERROR(INDEX('Overview - Section A'!$E$37:$E$44,MATCH(G329,'Overview - Section A'!$U$37:$U$44,0)),""),"d-mmm-yy")</f>
        <v>1-ene-21 to 31-dic-21</v>
      </c>
      <c r="D329" s="509"/>
      <c r="E329" s="509"/>
      <c r="F329" s="510" t="str">
        <f t="shared" si="23"/>
        <v/>
      </c>
      <c r="G329" s="511" t="s">
        <v>433</v>
      </c>
      <c r="H329" s="511"/>
      <c r="I329" s="512" t="b">
        <f t="shared" si="24"/>
        <v>1</v>
      </c>
      <c r="J329" s="512" t="b">
        <f t="shared" si="25"/>
        <v>0</v>
      </c>
      <c r="K329" s="512" t="str">
        <f t="shared" si="26"/>
        <v>a1N1R000008aBOFUA2</v>
      </c>
      <c r="L329" s="513" t="str">
        <f t="shared" ca="1" si="27"/>
        <v>401-ene-21 to 31-dic-21</v>
      </c>
      <c r="M329" s="514" t="s">
        <v>1298</v>
      </c>
      <c r="N329" s="505"/>
      <c r="O329" s="116"/>
      <c r="P329" s="116"/>
      <c r="Q329" s="116"/>
      <c r="AD329" s="506"/>
      <c r="AE329" s="506"/>
      <c r="AF329" s="506"/>
      <c r="AG329" s="506"/>
      <c r="AM329" s="5"/>
      <c r="AN329" s="5"/>
    </row>
    <row r="330" spans="1:40" ht="31.5" x14ac:dyDescent="0.25">
      <c r="A330" s="396">
        <v>40</v>
      </c>
      <c r="B330" s="419" t="str">
        <f t="shared" si="22"/>
        <v/>
      </c>
      <c r="C330" s="420" t="str">
        <f ca="1">TEXT(IFERROR(INDEX('Overview - Section A'!$A$37:$A$44,MATCH(G330,'Overview - Section A'!$U$37:$U$44,0)),""),"d-mmm-yy") &amp;" to " &amp; TEXT(IFERROR(INDEX('Overview - Section A'!$E$37:$E$44,MATCH(G330,'Overview - Section A'!$U$37:$U$44,0)),""),"d-mmm-yy")</f>
        <v>1-ene-22 to 31-dic-22</v>
      </c>
      <c r="D330" s="509"/>
      <c r="E330" s="509"/>
      <c r="F330" s="510" t="str">
        <f t="shared" si="23"/>
        <v/>
      </c>
      <c r="G330" s="511" t="s">
        <v>435</v>
      </c>
      <c r="H330" s="511"/>
      <c r="I330" s="512" t="b">
        <f t="shared" si="24"/>
        <v>1</v>
      </c>
      <c r="J330" s="512" t="b">
        <f t="shared" si="25"/>
        <v>0</v>
      </c>
      <c r="K330" s="512" t="str">
        <f t="shared" si="26"/>
        <v>a1N1R000008aBOFUA2</v>
      </c>
      <c r="L330" s="513" t="str">
        <f t="shared" ca="1" si="27"/>
        <v>401-ene-22 to 31-dic-22</v>
      </c>
      <c r="M330" s="514" t="s">
        <v>1299</v>
      </c>
      <c r="N330" s="505"/>
      <c r="O330" s="116"/>
      <c r="P330" s="116"/>
      <c r="Q330" s="116"/>
      <c r="AD330" s="506"/>
      <c r="AE330" s="506"/>
      <c r="AF330" s="506"/>
      <c r="AG330" s="506"/>
      <c r="AM330" s="5"/>
      <c r="AN330" s="5"/>
    </row>
    <row r="331" spans="1:40" ht="31.5" x14ac:dyDescent="0.25">
      <c r="A331" s="396">
        <v>40</v>
      </c>
      <c r="B331" s="419" t="str">
        <f t="shared" si="22"/>
        <v/>
      </c>
      <c r="C331" s="420" t="str">
        <f ca="1">TEXT(IFERROR(INDEX('Overview - Section A'!$A$37:$A$44,MATCH(G331,'Overview - Section A'!$U$37:$U$44,0)),""),"d-mmm-yy") &amp;" to " &amp; TEXT(IFERROR(INDEX('Overview - Section A'!$E$37:$E$44,MATCH(G331,'Overview - Section A'!$U$37:$U$44,0)),""),"d-mmm-yy")</f>
        <v>1-ene-23 to 31-dic-23</v>
      </c>
      <c r="D331" s="509"/>
      <c r="E331" s="509"/>
      <c r="F331" s="510" t="str">
        <f t="shared" si="23"/>
        <v/>
      </c>
      <c r="G331" s="511" t="s">
        <v>437</v>
      </c>
      <c r="H331" s="511"/>
      <c r="I331" s="512" t="b">
        <f t="shared" si="24"/>
        <v>1</v>
      </c>
      <c r="J331" s="512" t="b">
        <f t="shared" si="25"/>
        <v>0</v>
      </c>
      <c r="K331" s="512" t="str">
        <f t="shared" si="26"/>
        <v>a1N1R000008aBOFUA2</v>
      </c>
      <c r="L331" s="513" t="str">
        <f t="shared" ca="1" si="27"/>
        <v>401-ene-23 to 31-dic-23</v>
      </c>
      <c r="M331" s="514" t="s">
        <v>1300</v>
      </c>
      <c r="N331" s="505"/>
      <c r="O331" s="116"/>
      <c r="P331" s="116"/>
      <c r="Q331" s="116"/>
      <c r="AD331" s="506"/>
      <c r="AE331" s="506"/>
      <c r="AF331" s="506"/>
      <c r="AG331" s="506"/>
      <c r="AM331" s="5"/>
      <c r="AN331" s="5"/>
    </row>
    <row r="332" spans="1:40" ht="31.5" x14ac:dyDescent="0.25">
      <c r="A332" s="396">
        <v>40</v>
      </c>
      <c r="B332" s="419" t="str">
        <f t="shared" si="22"/>
        <v/>
      </c>
      <c r="C332" s="420" t="str">
        <f ca="1">TEXT(IFERROR(INDEX('Overview - Section A'!$A$37:$A$44,MATCH(G332,'Overview - Section A'!$U$37:$U$44,0)),""),"d-mmm-yy") &amp;" to " &amp; TEXT(IFERROR(INDEX('Overview - Section A'!$E$37:$E$44,MATCH(G332,'Overview - Section A'!$U$37:$U$44,0)),""),"d-mmm-yy")</f>
        <v>1-ene-24 to 31-dic-24</v>
      </c>
      <c r="D332" s="509"/>
      <c r="E332" s="509"/>
      <c r="F332" s="510" t="str">
        <f t="shared" si="23"/>
        <v/>
      </c>
      <c r="G332" s="511" t="s">
        <v>439</v>
      </c>
      <c r="H332" s="511"/>
      <c r="I332" s="512" t="b">
        <f t="shared" si="24"/>
        <v>1</v>
      </c>
      <c r="J332" s="512" t="b">
        <f t="shared" si="25"/>
        <v>0</v>
      </c>
      <c r="K332" s="512" t="str">
        <f t="shared" si="26"/>
        <v>a1N1R000008aBOFUA2</v>
      </c>
      <c r="L332" s="513" t="str">
        <f t="shared" ca="1" si="27"/>
        <v>401-ene-24 to 31-dic-24</v>
      </c>
      <c r="M332" s="514" t="s">
        <v>1301</v>
      </c>
      <c r="N332" s="505"/>
      <c r="O332" s="116"/>
      <c r="P332" s="116"/>
      <c r="Q332" s="116"/>
      <c r="AD332" s="506"/>
      <c r="AE332" s="506"/>
      <c r="AF332" s="506"/>
      <c r="AG332" s="506"/>
      <c r="AM332" s="5"/>
      <c r="AN332" s="5"/>
    </row>
    <row r="333" spans="1:40" ht="31.5" x14ac:dyDescent="0.25">
      <c r="A333" s="396">
        <v>40</v>
      </c>
      <c r="B333" s="419" t="str">
        <f t="shared" si="22"/>
        <v/>
      </c>
      <c r="C333" s="420" t="str">
        <f ca="1">TEXT(IFERROR(INDEX('Overview - Section A'!$A$37:$A$44,MATCH(G333,'Overview - Section A'!$U$37:$U$44,0)),""),"d-mmm-yy") &amp;" to " &amp; TEXT(IFERROR(INDEX('Overview - Section A'!$E$37:$E$44,MATCH(G333,'Overview - Section A'!$U$37:$U$44,0)),""),"d-mmm-yy")</f>
        <v>1-ene-25 to 31-dic-25</v>
      </c>
      <c r="D333" s="509"/>
      <c r="E333" s="509"/>
      <c r="F333" s="510" t="str">
        <f t="shared" si="23"/>
        <v/>
      </c>
      <c r="G333" s="511" t="s">
        <v>441</v>
      </c>
      <c r="H333" s="511"/>
      <c r="I333" s="512" t="b">
        <f t="shared" si="24"/>
        <v>1</v>
      </c>
      <c r="J333" s="512" t="b">
        <f t="shared" si="25"/>
        <v>0</v>
      </c>
      <c r="K333" s="512" t="str">
        <f t="shared" si="26"/>
        <v>a1N1R000008aBOFUA2</v>
      </c>
      <c r="L333" s="513" t="str">
        <f t="shared" ca="1" si="27"/>
        <v>401-ene-25 to 31-dic-25</v>
      </c>
      <c r="M333" s="514" t="s">
        <v>1302</v>
      </c>
      <c r="N333" s="505"/>
      <c r="O333" s="116"/>
      <c r="P333" s="116"/>
      <c r="Q333" s="116"/>
      <c r="AD333" s="506"/>
      <c r="AE333" s="506"/>
      <c r="AF333" s="506"/>
      <c r="AG333" s="506"/>
      <c r="AM333" s="5"/>
      <c r="AN333" s="5"/>
    </row>
    <row r="334" spans="1:40" ht="31.5" x14ac:dyDescent="0.25">
      <c r="A334" s="396">
        <v>41</v>
      </c>
      <c r="B334" s="419" t="str">
        <f t="shared" si="22"/>
        <v/>
      </c>
      <c r="C334" s="420" t="str">
        <f ca="1">TEXT(IFERROR(INDEX('Overview - Section A'!$A$37:$A$44,MATCH(G334,'Overview - Section A'!$U$37:$U$44,0)),""),"d-mmm-yy") &amp;" to " &amp; TEXT(IFERROR(INDEX('Overview - Section A'!$E$37:$E$44,MATCH(G334,'Overview - Section A'!$U$37:$U$44,0)),""),"d-mmm-yy")</f>
        <v>1-ene-20 to 31-dic-20</v>
      </c>
      <c r="D334" s="509"/>
      <c r="E334" s="509"/>
      <c r="F334" s="510" t="str">
        <f t="shared" si="23"/>
        <v/>
      </c>
      <c r="G334" s="511" t="s">
        <v>431</v>
      </c>
      <c r="H334" s="511"/>
      <c r="I334" s="512" t="b">
        <f t="shared" si="24"/>
        <v>1</v>
      </c>
      <c r="J334" s="512" t="b">
        <f t="shared" si="25"/>
        <v>0</v>
      </c>
      <c r="K334" s="512" t="str">
        <f t="shared" si="26"/>
        <v>a1N1R000008aBOGUA2</v>
      </c>
      <c r="L334" s="513" t="str">
        <f t="shared" ca="1" si="27"/>
        <v>411-ene-20 to 31-dic-20</v>
      </c>
      <c r="M334" s="514" t="s">
        <v>1303</v>
      </c>
      <c r="N334" s="505"/>
      <c r="O334" s="116"/>
      <c r="P334" s="116"/>
      <c r="Q334" s="116"/>
      <c r="AD334" s="506"/>
      <c r="AE334" s="506"/>
      <c r="AF334" s="506"/>
      <c r="AG334" s="506"/>
      <c r="AM334" s="5"/>
      <c r="AN334" s="5"/>
    </row>
    <row r="335" spans="1:40" ht="31.5" x14ac:dyDescent="0.25">
      <c r="A335" s="396">
        <v>41</v>
      </c>
      <c r="B335" s="419" t="str">
        <f t="shared" si="22"/>
        <v/>
      </c>
      <c r="C335" s="420" t="str">
        <f ca="1">TEXT(IFERROR(INDEX('Overview - Section A'!$A$37:$A$44,MATCH(G335,'Overview - Section A'!$U$37:$U$44,0)),""),"d-mmm-yy") &amp;" to " &amp; TEXT(IFERROR(INDEX('Overview - Section A'!$E$37:$E$44,MATCH(G335,'Overview - Section A'!$U$37:$U$44,0)),""),"d-mmm-yy")</f>
        <v>1-ene-21 to 31-dic-21</v>
      </c>
      <c r="D335" s="509"/>
      <c r="E335" s="509"/>
      <c r="F335" s="510" t="str">
        <f t="shared" si="23"/>
        <v/>
      </c>
      <c r="G335" s="511" t="s">
        <v>433</v>
      </c>
      <c r="H335" s="511"/>
      <c r="I335" s="512" t="b">
        <f t="shared" si="24"/>
        <v>1</v>
      </c>
      <c r="J335" s="512" t="b">
        <f t="shared" si="25"/>
        <v>0</v>
      </c>
      <c r="K335" s="512" t="str">
        <f t="shared" si="26"/>
        <v>a1N1R000008aBOGUA2</v>
      </c>
      <c r="L335" s="513" t="str">
        <f t="shared" ca="1" si="27"/>
        <v>411-ene-21 to 31-dic-21</v>
      </c>
      <c r="M335" s="514" t="s">
        <v>1304</v>
      </c>
      <c r="N335" s="505"/>
      <c r="O335" s="116"/>
      <c r="P335" s="116"/>
      <c r="Q335" s="116"/>
      <c r="AD335" s="506"/>
      <c r="AE335" s="506"/>
      <c r="AF335" s="506"/>
      <c r="AG335" s="506"/>
      <c r="AM335" s="5"/>
      <c r="AN335" s="5"/>
    </row>
    <row r="336" spans="1:40" ht="31.5" x14ac:dyDescent="0.25">
      <c r="A336" s="396">
        <v>41</v>
      </c>
      <c r="B336" s="419" t="str">
        <f t="shared" si="22"/>
        <v/>
      </c>
      <c r="C336" s="420" t="str">
        <f ca="1">TEXT(IFERROR(INDEX('Overview - Section A'!$A$37:$A$44,MATCH(G336,'Overview - Section A'!$U$37:$U$44,0)),""),"d-mmm-yy") &amp;" to " &amp; TEXT(IFERROR(INDEX('Overview - Section A'!$E$37:$E$44,MATCH(G336,'Overview - Section A'!$U$37:$U$44,0)),""),"d-mmm-yy")</f>
        <v>1-ene-22 to 31-dic-22</v>
      </c>
      <c r="D336" s="509"/>
      <c r="E336" s="509"/>
      <c r="F336" s="510" t="str">
        <f t="shared" si="23"/>
        <v/>
      </c>
      <c r="G336" s="511" t="s">
        <v>435</v>
      </c>
      <c r="H336" s="511"/>
      <c r="I336" s="512" t="b">
        <f t="shared" si="24"/>
        <v>1</v>
      </c>
      <c r="J336" s="512" t="b">
        <f t="shared" si="25"/>
        <v>0</v>
      </c>
      <c r="K336" s="512" t="str">
        <f t="shared" si="26"/>
        <v>a1N1R000008aBOGUA2</v>
      </c>
      <c r="L336" s="513" t="str">
        <f t="shared" ca="1" si="27"/>
        <v>411-ene-22 to 31-dic-22</v>
      </c>
      <c r="M336" s="514" t="s">
        <v>1305</v>
      </c>
      <c r="N336" s="505"/>
      <c r="O336" s="116"/>
      <c r="P336" s="116"/>
      <c r="Q336" s="116"/>
      <c r="AD336" s="506"/>
      <c r="AE336" s="506"/>
      <c r="AF336" s="506"/>
      <c r="AG336" s="506"/>
      <c r="AM336" s="5"/>
      <c r="AN336" s="5"/>
    </row>
    <row r="337" spans="1:40" ht="31.5" x14ac:dyDescent="0.25">
      <c r="A337" s="396">
        <v>41</v>
      </c>
      <c r="B337" s="419" t="str">
        <f t="shared" si="22"/>
        <v/>
      </c>
      <c r="C337" s="420" t="str">
        <f ca="1">TEXT(IFERROR(INDEX('Overview - Section A'!$A$37:$A$44,MATCH(G337,'Overview - Section A'!$U$37:$U$44,0)),""),"d-mmm-yy") &amp;" to " &amp; TEXT(IFERROR(INDEX('Overview - Section A'!$E$37:$E$44,MATCH(G337,'Overview - Section A'!$U$37:$U$44,0)),""),"d-mmm-yy")</f>
        <v>1-ene-23 to 31-dic-23</v>
      </c>
      <c r="D337" s="509"/>
      <c r="E337" s="509"/>
      <c r="F337" s="510" t="str">
        <f t="shared" si="23"/>
        <v/>
      </c>
      <c r="G337" s="511" t="s">
        <v>437</v>
      </c>
      <c r="H337" s="511"/>
      <c r="I337" s="512" t="b">
        <f t="shared" si="24"/>
        <v>1</v>
      </c>
      <c r="J337" s="512" t="b">
        <f t="shared" si="25"/>
        <v>0</v>
      </c>
      <c r="K337" s="512" t="str">
        <f t="shared" si="26"/>
        <v>a1N1R000008aBOGUA2</v>
      </c>
      <c r="L337" s="513" t="str">
        <f t="shared" ca="1" si="27"/>
        <v>411-ene-23 to 31-dic-23</v>
      </c>
      <c r="M337" s="514" t="s">
        <v>1306</v>
      </c>
      <c r="N337" s="505"/>
      <c r="O337" s="116"/>
      <c r="P337" s="116"/>
      <c r="Q337" s="116"/>
      <c r="AD337" s="506"/>
      <c r="AE337" s="506"/>
      <c r="AF337" s="506"/>
      <c r="AG337" s="506"/>
      <c r="AM337" s="5"/>
      <c r="AN337" s="5"/>
    </row>
    <row r="338" spans="1:40" ht="31.5" x14ac:dyDescent="0.25">
      <c r="A338" s="396">
        <v>41</v>
      </c>
      <c r="B338" s="419" t="str">
        <f t="shared" si="22"/>
        <v/>
      </c>
      <c r="C338" s="420" t="str">
        <f ca="1">TEXT(IFERROR(INDEX('Overview - Section A'!$A$37:$A$44,MATCH(G338,'Overview - Section A'!$U$37:$U$44,0)),""),"d-mmm-yy") &amp;" to " &amp; TEXT(IFERROR(INDEX('Overview - Section A'!$E$37:$E$44,MATCH(G338,'Overview - Section A'!$U$37:$U$44,0)),""),"d-mmm-yy")</f>
        <v>1-ene-24 to 31-dic-24</v>
      </c>
      <c r="D338" s="509"/>
      <c r="E338" s="509"/>
      <c r="F338" s="510" t="str">
        <f t="shared" si="23"/>
        <v/>
      </c>
      <c r="G338" s="511" t="s">
        <v>439</v>
      </c>
      <c r="H338" s="511"/>
      <c r="I338" s="512" t="b">
        <f t="shared" si="24"/>
        <v>1</v>
      </c>
      <c r="J338" s="512" t="b">
        <f t="shared" si="25"/>
        <v>0</v>
      </c>
      <c r="K338" s="512" t="str">
        <f t="shared" si="26"/>
        <v>a1N1R000008aBOGUA2</v>
      </c>
      <c r="L338" s="513" t="str">
        <f t="shared" ca="1" si="27"/>
        <v>411-ene-24 to 31-dic-24</v>
      </c>
      <c r="M338" s="514" t="s">
        <v>1307</v>
      </c>
      <c r="N338" s="505"/>
      <c r="O338" s="116"/>
      <c r="P338" s="116"/>
      <c r="Q338" s="116"/>
      <c r="AD338" s="506"/>
      <c r="AE338" s="506"/>
      <c r="AF338" s="506"/>
      <c r="AG338" s="506"/>
      <c r="AM338" s="5"/>
      <c r="AN338" s="5"/>
    </row>
    <row r="339" spans="1:40" ht="31.5" x14ac:dyDescent="0.25">
      <c r="A339" s="396">
        <v>41</v>
      </c>
      <c r="B339" s="419" t="str">
        <f t="shared" si="22"/>
        <v/>
      </c>
      <c r="C339" s="420" t="str">
        <f ca="1">TEXT(IFERROR(INDEX('Overview - Section A'!$A$37:$A$44,MATCH(G339,'Overview - Section A'!$U$37:$U$44,0)),""),"d-mmm-yy") &amp;" to " &amp; TEXT(IFERROR(INDEX('Overview - Section A'!$E$37:$E$44,MATCH(G339,'Overview - Section A'!$U$37:$U$44,0)),""),"d-mmm-yy")</f>
        <v>1-ene-25 to 31-dic-25</v>
      </c>
      <c r="D339" s="509"/>
      <c r="E339" s="509"/>
      <c r="F339" s="510" t="str">
        <f t="shared" si="23"/>
        <v/>
      </c>
      <c r="G339" s="511" t="s">
        <v>441</v>
      </c>
      <c r="H339" s="511"/>
      <c r="I339" s="512" t="b">
        <f t="shared" si="24"/>
        <v>1</v>
      </c>
      <c r="J339" s="512" t="b">
        <f t="shared" si="25"/>
        <v>0</v>
      </c>
      <c r="K339" s="512" t="str">
        <f t="shared" si="26"/>
        <v>a1N1R000008aBOGUA2</v>
      </c>
      <c r="L339" s="513" t="str">
        <f t="shared" ca="1" si="27"/>
        <v>411-ene-25 to 31-dic-25</v>
      </c>
      <c r="M339" s="514" t="s">
        <v>1308</v>
      </c>
      <c r="N339" s="505"/>
      <c r="O339" s="116"/>
      <c r="P339" s="116"/>
      <c r="Q339" s="116"/>
      <c r="AD339" s="506"/>
      <c r="AE339" s="506"/>
      <c r="AF339" s="506"/>
      <c r="AG339" s="506"/>
      <c r="AM339" s="5"/>
      <c r="AN339" s="5"/>
    </row>
    <row r="340" spans="1:40" ht="31.5" x14ac:dyDescent="0.25">
      <c r="A340" s="396">
        <v>42</v>
      </c>
      <c r="B340" s="419" t="str">
        <f t="shared" si="22"/>
        <v/>
      </c>
      <c r="C340" s="420" t="str">
        <f ca="1">TEXT(IFERROR(INDEX('Overview - Section A'!$A$37:$A$44,MATCH(G340,'Overview - Section A'!$U$37:$U$44,0)),""),"d-mmm-yy") &amp;" to " &amp; TEXT(IFERROR(INDEX('Overview - Section A'!$E$37:$E$44,MATCH(G340,'Overview - Section A'!$U$37:$U$44,0)),""),"d-mmm-yy")</f>
        <v>1-ene-20 to 31-dic-20</v>
      </c>
      <c r="D340" s="509"/>
      <c r="E340" s="509"/>
      <c r="F340" s="510" t="str">
        <f t="shared" si="23"/>
        <v/>
      </c>
      <c r="G340" s="511" t="s">
        <v>431</v>
      </c>
      <c r="H340" s="511"/>
      <c r="I340" s="512" t="b">
        <f t="shared" si="24"/>
        <v>1</v>
      </c>
      <c r="J340" s="512" t="b">
        <f t="shared" si="25"/>
        <v>0</v>
      </c>
      <c r="K340" s="512" t="str">
        <f t="shared" si="26"/>
        <v>a1N1R000008aBOHUA2</v>
      </c>
      <c r="L340" s="513" t="str">
        <f t="shared" ca="1" si="27"/>
        <v>421-ene-20 to 31-dic-20</v>
      </c>
      <c r="M340" s="514" t="s">
        <v>1309</v>
      </c>
      <c r="N340" s="505"/>
      <c r="O340" s="116"/>
      <c r="P340" s="116"/>
      <c r="Q340" s="116"/>
      <c r="AD340" s="506"/>
      <c r="AE340" s="506"/>
      <c r="AF340" s="506"/>
      <c r="AG340" s="506"/>
      <c r="AM340" s="5"/>
      <c r="AN340" s="5"/>
    </row>
    <row r="341" spans="1:40" ht="31.5" x14ac:dyDescent="0.25">
      <c r="A341" s="396">
        <v>42</v>
      </c>
      <c r="B341" s="419" t="str">
        <f t="shared" si="22"/>
        <v/>
      </c>
      <c r="C341" s="420" t="str">
        <f ca="1">TEXT(IFERROR(INDEX('Overview - Section A'!$A$37:$A$44,MATCH(G341,'Overview - Section A'!$U$37:$U$44,0)),""),"d-mmm-yy") &amp;" to " &amp; TEXT(IFERROR(INDEX('Overview - Section A'!$E$37:$E$44,MATCH(G341,'Overview - Section A'!$U$37:$U$44,0)),""),"d-mmm-yy")</f>
        <v>1-ene-21 to 31-dic-21</v>
      </c>
      <c r="D341" s="509"/>
      <c r="E341" s="509"/>
      <c r="F341" s="510" t="str">
        <f t="shared" si="23"/>
        <v/>
      </c>
      <c r="G341" s="511" t="s">
        <v>433</v>
      </c>
      <c r="H341" s="511"/>
      <c r="I341" s="512" t="b">
        <f t="shared" si="24"/>
        <v>1</v>
      </c>
      <c r="J341" s="512" t="b">
        <f t="shared" si="25"/>
        <v>0</v>
      </c>
      <c r="K341" s="512" t="str">
        <f t="shared" si="26"/>
        <v>a1N1R000008aBOHUA2</v>
      </c>
      <c r="L341" s="513" t="str">
        <f t="shared" ca="1" si="27"/>
        <v>421-ene-21 to 31-dic-21</v>
      </c>
      <c r="M341" s="514" t="s">
        <v>1310</v>
      </c>
      <c r="N341" s="505"/>
      <c r="O341" s="116"/>
      <c r="P341" s="116"/>
      <c r="Q341" s="116"/>
      <c r="AD341" s="506"/>
      <c r="AE341" s="506"/>
      <c r="AF341" s="506"/>
      <c r="AG341" s="506"/>
      <c r="AM341" s="5"/>
      <c r="AN341" s="5"/>
    </row>
    <row r="342" spans="1:40" ht="31.5" x14ac:dyDescent="0.25">
      <c r="A342" s="396">
        <v>42</v>
      </c>
      <c r="B342" s="419" t="str">
        <f t="shared" si="22"/>
        <v/>
      </c>
      <c r="C342" s="420" t="str">
        <f ca="1">TEXT(IFERROR(INDEX('Overview - Section A'!$A$37:$A$44,MATCH(G342,'Overview - Section A'!$U$37:$U$44,0)),""),"d-mmm-yy") &amp;" to " &amp; TEXT(IFERROR(INDEX('Overview - Section A'!$E$37:$E$44,MATCH(G342,'Overview - Section A'!$U$37:$U$44,0)),""),"d-mmm-yy")</f>
        <v>1-ene-22 to 31-dic-22</v>
      </c>
      <c r="D342" s="509"/>
      <c r="E342" s="509"/>
      <c r="F342" s="510" t="str">
        <f t="shared" si="23"/>
        <v/>
      </c>
      <c r="G342" s="511" t="s">
        <v>435</v>
      </c>
      <c r="H342" s="511"/>
      <c r="I342" s="512" t="b">
        <f t="shared" si="24"/>
        <v>1</v>
      </c>
      <c r="J342" s="512" t="b">
        <f t="shared" si="25"/>
        <v>0</v>
      </c>
      <c r="K342" s="512" t="str">
        <f t="shared" si="26"/>
        <v>a1N1R000008aBOHUA2</v>
      </c>
      <c r="L342" s="513" t="str">
        <f t="shared" ca="1" si="27"/>
        <v>421-ene-22 to 31-dic-22</v>
      </c>
      <c r="M342" s="514" t="s">
        <v>1311</v>
      </c>
      <c r="N342" s="505"/>
      <c r="O342" s="116"/>
      <c r="P342" s="116"/>
      <c r="Q342" s="116"/>
      <c r="AD342" s="506"/>
      <c r="AE342" s="506"/>
      <c r="AF342" s="506"/>
      <c r="AG342" s="506"/>
      <c r="AM342" s="5"/>
      <c r="AN342" s="5"/>
    </row>
    <row r="343" spans="1:40" ht="31.5" x14ac:dyDescent="0.25">
      <c r="A343" s="396">
        <v>42</v>
      </c>
      <c r="B343" s="419" t="str">
        <f t="shared" si="22"/>
        <v/>
      </c>
      <c r="C343" s="420" t="str">
        <f ca="1">TEXT(IFERROR(INDEX('Overview - Section A'!$A$37:$A$44,MATCH(G343,'Overview - Section A'!$U$37:$U$44,0)),""),"d-mmm-yy") &amp;" to " &amp; TEXT(IFERROR(INDEX('Overview - Section A'!$E$37:$E$44,MATCH(G343,'Overview - Section A'!$U$37:$U$44,0)),""),"d-mmm-yy")</f>
        <v>1-ene-23 to 31-dic-23</v>
      </c>
      <c r="D343" s="509"/>
      <c r="E343" s="509"/>
      <c r="F343" s="510" t="str">
        <f t="shared" si="23"/>
        <v/>
      </c>
      <c r="G343" s="511" t="s">
        <v>437</v>
      </c>
      <c r="H343" s="511"/>
      <c r="I343" s="512" t="b">
        <f t="shared" si="24"/>
        <v>1</v>
      </c>
      <c r="J343" s="512" t="b">
        <f t="shared" si="25"/>
        <v>0</v>
      </c>
      <c r="K343" s="512" t="str">
        <f t="shared" si="26"/>
        <v>a1N1R000008aBOHUA2</v>
      </c>
      <c r="L343" s="513" t="str">
        <f t="shared" ca="1" si="27"/>
        <v>421-ene-23 to 31-dic-23</v>
      </c>
      <c r="M343" s="514" t="s">
        <v>1312</v>
      </c>
      <c r="N343" s="505"/>
      <c r="O343" s="116"/>
      <c r="P343" s="116"/>
      <c r="Q343" s="116"/>
      <c r="AD343" s="506"/>
      <c r="AE343" s="506"/>
      <c r="AF343" s="506"/>
      <c r="AG343" s="506"/>
      <c r="AM343" s="5"/>
      <c r="AN343" s="5"/>
    </row>
    <row r="344" spans="1:40" ht="31.5" x14ac:dyDescent="0.25">
      <c r="A344" s="396">
        <v>42</v>
      </c>
      <c r="B344" s="419" t="str">
        <f t="shared" si="22"/>
        <v/>
      </c>
      <c r="C344" s="420" t="str">
        <f ca="1">TEXT(IFERROR(INDEX('Overview - Section A'!$A$37:$A$44,MATCH(G344,'Overview - Section A'!$U$37:$U$44,0)),""),"d-mmm-yy") &amp;" to " &amp; TEXT(IFERROR(INDEX('Overview - Section A'!$E$37:$E$44,MATCH(G344,'Overview - Section A'!$U$37:$U$44,0)),""),"d-mmm-yy")</f>
        <v>1-ene-24 to 31-dic-24</v>
      </c>
      <c r="D344" s="509"/>
      <c r="E344" s="509"/>
      <c r="F344" s="510" t="str">
        <f t="shared" si="23"/>
        <v/>
      </c>
      <c r="G344" s="511" t="s">
        <v>439</v>
      </c>
      <c r="H344" s="511"/>
      <c r="I344" s="512" t="b">
        <f t="shared" si="24"/>
        <v>1</v>
      </c>
      <c r="J344" s="512" t="b">
        <f t="shared" si="25"/>
        <v>0</v>
      </c>
      <c r="K344" s="512" t="str">
        <f t="shared" si="26"/>
        <v>a1N1R000008aBOHUA2</v>
      </c>
      <c r="L344" s="513" t="str">
        <f t="shared" ca="1" si="27"/>
        <v>421-ene-24 to 31-dic-24</v>
      </c>
      <c r="M344" s="514" t="s">
        <v>1313</v>
      </c>
      <c r="N344" s="505"/>
      <c r="O344" s="116"/>
      <c r="P344" s="116"/>
      <c r="Q344" s="116"/>
      <c r="AD344" s="506"/>
      <c r="AE344" s="506"/>
      <c r="AF344" s="506"/>
      <c r="AG344" s="506"/>
      <c r="AM344" s="5"/>
      <c r="AN344" s="5"/>
    </row>
    <row r="345" spans="1:40" ht="31.5" x14ac:dyDescent="0.25">
      <c r="A345" s="396">
        <v>42</v>
      </c>
      <c r="B345" s="419" t="str">
        <f t="shared" si="22"/>
        <v/>
      </c>
      <c r="C345" s="420" t="str">
        <f ca="1">TEXT(IFERROR(INDEX('Overview - Section A'!$A$37:$A$44,MATCH(G345,'Overview - Section A'!$U$37:$U$44,0)),""),"d-mmm-yy") &amp;" to " &amp; TEXT(IFERROR(INDEX('Overview - Section A'!$E$37:$E$44,MATCH(G345,'Overview - Section A'!$U$37:$U$44,0)),""),"d-mmm-yy")</f>
        <v>1-ene-25 to 31-dic-25</v>
      </c>
      <c r="D345" s="509"/>
      <c r="E345" s="509"/>
      <c r="F345" s="510" t="str">
        <f t="shared" si="23"/>
        <v/>
      </c>
      <c r="G345" s="511" t="s">
        <v>441</v>
      </c>
      <c r="H345" s="511"/>
      <c r="I345" s="512" t="b">
        <f t="shared" si="24"/>
        <v>1</v>
      </c>
      <c r="J345" s="512" t="b">
        <f t="shared" si="25"/>
        <v>0</v>
      </c>
      <c r="K345" s="512" t="str">
        <f t="shared" si="26"/>
        <v>a1N1R000008aBOHUA2</v>
      </c>
      <c r="L345" s="513" t="str">
        <f t="shared" ca="1" si="27"/>
        <v>421-ene-25 to 31-dic-25</v>
      </c>
      <c r="M345" s="514" t="s">
        <v>1314</v>
      </c>
      <c r="N345" s="505"/>
      <c r="O345" s="116"/>
      <c r="P345" s="116"/>
      <c r="Q345" s="116"/>
      <c r="AD345" s="506"/>
      <c r="AE345" s="506"/>
      <c r="AF345" s="506"/>
      <c r="AG345" s="506"/>
      <c r="AM345" s="5"/>
      <c r="AN345" s="5"/>
    </row>
    <row r="346" spans="1:40" ht="31.5" x14ac:dyDescent="0.25">
      <c r="A346" s="396">
        <v>43</v>
      </c>
      <c r="B346" s="419" t="str">
        <f t="shared" si="22"/>
        <v/>
      </c>
      <c r="C346" s="420" t="str">
        <f ca="1">TEXT(IFERROR(INDEX('Overview - Section A'!$A$37:$A$44,MATCH(G346,'Overview - Section A'!$U$37:$U$44,0)),""),"d-mmm-yy") &amp;" to " &amp; TEXT(IFERROR(INDEX('Overview - Section A'!$E$37:$E$44,MATCH(G346,'Overview - Section A'!$U$37:$U$44,0)),""),"d-mmm-yy")</f>
        <v>1-ene-20 to 31-dic-20</v>
      </c>
      <c r="D346" s="509"/>
      <c r="E346" s="509"/>
      <c r="F346" s="510" t="str">
        <f t="shared" si="23"/>
        <v/>
      </c>
      <c r="G346" s="511" t="s">
        <v>431</v>
      </c>
      <c r="H346" s="511"/>
      <c r="I346" s="512" t="b">
        <f t="shared" si="24"/>
        <v>1</v>
      </c>
      <c r="J346" s="512" t="b">
        <f t="shared" si="25"/>
        <v>0</v>
      </c>
      <c r="K346" s="512" t="str">
        <f t="shared" si="26"/>
        <v>a1N1R000008aBOIUA2</v>
      </c>
      <c r="L346" s="513" t="str">
        <f t="shared" ca="1" si="27"/>
        <v>431-ene-20 to 31-dic-20</v>
      </c>
      <c r="M346" s="514" t="s">
        <v>1315</v>
      </c>
      <c r="N346" s="505"/>
      <c r="O346" s="116"/>
      <c r="P346" s="116"/>
      <c r="Q346" s="116"/>
      <c r="AD346" s="506"/>
      <c r="AE346" s="506"/>
      <c r="AF346" s="506"/>
      <c r="AG346" s="506"/>
      <c r="AM346" s="5"/>
      <c r="AN346" s="5"/>
    </row>
    <row r="347" spans="1:40" ht="31.5" x14ac:dyDescent="0.25">
      <c r="A347" s="396">
        <v>43</v>
      </c>
      <c r="B347" s="419" t="str">
        <f t="shared" si="22"/>
        <v/>
      </c>
      <c r="C347" s="420" t="str">
        <f ca="1">TEXT(IFERROR(INDEX('Overview - Section A'!$A$37:$A$44,MATCH(G347,'Overview - Section A'!$U$37:$U$44,0)),""),"d-mmm-yy") &amp;" to " &amp; TEXT(IFERROR(INDEX('Overview - Section A'!$E$37:$E$44,MATCH(G347,'Overview - Section A'!$U$37:$U$44,0)),""),"d-mmm-yy")</f>
        <v>1-ene-21 to 31-dic-21</v>
      </c>
      <c r="D347" s="509"/>
      <c r="E347" s="509"/>
      <c r="F347" s="510" t="str">
        <f t="shared" si="23"/>
        <v/>
      </c>
      <c r="G347" s="511" t="s">
        <v>433</v>
      </c>
      <c r="H347" s="511"/>
      <c r="I347" s="512" t="b">
        <f t="shared" si="24"/>
        <v>1</v>
      </c>
      <c r="J347" s="512" t="b">
        <f t="shared" si="25"/>
        <v>0</v>
      </c>
      <c r="K347" s="512" t="str">
        <f t="shared" si="26"/>
        <v>a1N1R000008aBOIUA2</v>
      </c>
      <c r="L347" s="513" t="str">
        <f t="shared" ca="1" si="27"/>
        <v>431-ene-21 to 31-dic-21</v>
      </c>
      <c r="M347" s="514" t="s">
        <v>1316</v>
      </c>
      <c r="N347" s="505"/>
      <c r="O347" s="116"/>
      <c r="P347" s="116"/>
      <c r="Q347" s="116"/>
      <c r="AD347" s="506"/>
      <c r="AE347" s="506"/>
      <c r="AF347" s="506"/>
      <c r="AG347" s="506"/>
      <c r="AM347" s="5"/>
      <c r="AN347" s="5"/>
    </row>
    <row r="348" spans="1:40" ht="31.5" x14ac:dyDescent="0.25">
      <c r="A348" s="396">
        <v>43</v>
      </c>
      <c r="B348" s="419" t="str">
        <f t="shared" si="22"/>
        <v/>
      </c>
      <c r="C348" s="420" t="str">
        <f ca="1">TEXT(IFERROR(INDEX('Overview - Section A'!$A$37:$A$44,MATCH(G348,'Overview - Section A'!$U$37:$U$44,0)),""),"d-mmm-yy") &amp;" to " &amp; TEXT(IFERROR(INDEX('Overview - Section A'!$E$37:$E$44,MATCH(G348,'Overview - Section A'!$U$37:$U$44,0)),""),"d-mmm-yy")</f>
        <v>1-ene-22 to 31-dic-22</v>
      </c>
      <c r="D348" s="509"/>
      <c r="E348" s="509"/>
      <c r="F348" s="510" t="str">
        <f t="shared" si="23"/>
        <v/>
      </c>
      <c r="G348" s="511" t="s">
        <v>435</v>
      </c>
      <c r="H348" s="511"/>
      <c r="I348" s="512" t="b">
        <f t="shared" si="24"/>
        <v>1</v>
      </c>
      <c r="J348" s="512" t="b">
        <f t="shared" si="25"/>
        <v>0</v>
      </c>
      <c r="K348" s="512" t="str">
        <f t="shared" si="26"/>
        <v>a1N1R000008aBOIUA2</v>
      </c>
      <c r="L348" s="513" t="str">
        <f t="shared" ca="1" si="27"/>
        <v>431-ene-22 to 31-dic-22</v>
      </c>
      <c r="M348" s="514" t="s">
        <v>1317</v>
      </c>
      <c r="N348" s="505"/>
      <c r="O348" s="116"/>
      <c r="P348" s="116"/>
      <c r="Q348" s="116"/>
      <c r="AD348" s="506"/>
      <c r="AE348" s="506"/>
      <c r="AF348" s="506"/>
      <c r="AG348" s="506"/>
      <c r="AM348" s="5"/>
      <c r="AN348" s="5"/>
    </row>
    <row r="349" spans="1:40" ht="31.5" x14ac:dyDescent="0.25">
      <c r="A349" s="396">
        <v>43</v>
      </c>
      <c r="B349" s="419" t="str">
        <f t="shared" si="22"/>
        <v/>
      </c>
      <c r="C349" s="420" t="str">
        <f ca="1">TEXT(IFERROR(INDEX('Overview - Section A'!$A$37:$A$44,MATCH(G349,'Overview - Section A'!$U$37:$U$44,0)),""),"d-mmm-yy") &amp;" to " &amp; TEXT(IFERROR(INDEX('Overview - Section A'!$E$37:$E$44,MATCH(G349,'Overview - Section A'!$U$37:$U$44,0)),""),"d-mmm-yy")</f>
        <v>1-ene-23 to 31-dic-23</v>
      </c>
      <c r="D349" s="509"/>
      <c r="E349" s="509"/>
      <c r="F349" s="510" t="str">
        <f t="shared" si="23"/>
        <v/>
      </c>
      <c r="G349" s="511" t="s">
        <v>437</v>
      </c>
      <c r="H349" s="511"/>
      <c r="I349" s="512" t="b">
        <f t="shared" si="24"/>
        <v>1</v>
      </c>
      <c r="J349" s="512" t="b">
        <f t="shared" si="25"/>
        <v>0</v>
      </c>
      <c r="K349" s="512" t="str">
        <f t="shared" si="26"/>
        <v>a1N1R000008aBOIUA2</v>
      </c>
      <c r="L349" s="513" t="str">
        <f t="shared" ca="1" si="27"/>
        <v>431-ene-23 to 31-dic-23</v>
      </c>
      <c r="M349" s="514" t="s">
        <v>1318</v>
      </c>
      <c r="N349" s="505"/>
      <c r="O349" s="116"/>
      <c r="P349" s="116"/>
      <c r="Q349" s="116"/>
      <c r="AD349" s="506"/>
      <c r="AE349" s="506"/>
      <c r="AF349" s="506"/>
      <c r="AG349" s="506"/>
      <c r="AM349" s="5"/>
      <c r="AN349" s="5"/>
    </row>
    <row r="350" spans="1:40" ht="31.5" x14ac:dyDescent="0.25">
      <c r="A350" s="396">
        <v>43</v>
      </c>
      <c r="B350" s="419" t="str">
        <f t="shared" ref="B350:B413" si="28">IF(A350=A349,"",IF(VLOOKUP(A350,$A$8:$D$90,4,FALSE)=0,"",VLOOKUP(A350,$A$8:$D$90,4,FALSE)))</f>
        <v/>
      </c>
      <c r="C350" s="420" t="str">
        <f ca="1">TEXT(IFERROR(INDEX('Overview - Section A'!$A$37:$A$44,MATCH(G350,'Overview - Section A'!$U$37:$U$44,0)),""),"d-mmm-yy") &amp;" to " &amp; TEXT(IFERROR(INDEX('Overview - Section A'!$E$37:$E$44,MATCH(G350,'Overview - Section A'!$U$37:$U$44,0)),""),"d-mmm-yy")</f>
        <v>1-ene-24 to 31-dic-24</v>
      </c>
      <c r="D350" s="509"/>
      <c r="E350" s="509"/>
      <c r="F350" s="510" t="str">
        <f t="shared" ref="F350:F413" si="29">IF(VLOOKUP(A350,$A$8:$D$90,4,FALSE)=0,"",VLOOKUP(A350,$A$8:$D$90,4,FALSE))</f>
        <v/>
      </c>
      <c r="G350" s="511" t="s">
        <v>439</v>
      </c>
      <c r="H350" s="511"/>
      <c r="I350" s="512" t="b">
        <f t="shared" ref="I350:I413" si="30">IFERROR(TRUE,FALSE)</f>
        <v>1</v>
      </c>
      <c r="J350" s="512" t="b">
        <f t="shared" ref="J350:J413" si="31">IFERROR(IF(OR(D350&lt;&gt;"",E350&lt;&gt;""),TRUE,FALSE),FALSE)</f>
        <v>0</v>
      </c>
      <c r="K350" s="512" t="str">
        <f t="shared" ref="K350:K413" si="32">IFERROR(VLOOKUP(A350,$A$8:$T$90,20,FALSE),"")</f>
        <v>a1N1R000008aBOIUA2</v>
      </c>
      <c r="L350" s="513" t="str">
        <f t="shared" ref="L350:L413" ca="1" si="33">CONCATENATE(A350,C350)</f>
        <v>431-ene-24 to 31-dic-24</v>
      </c>
      <c r="M350" s="514" t="s">
        <v>1319</v>
      </c>
      <c r="N350" s="505"/>
      <c r="O350" s="116"/>
      <c r="P350" s="116"/>
      <c r="Q350" s="116"/>
      <c r="AD350" s="506"/>
      <c r="AE350" s="506"/>
      <c r="AF350" s="506"/>
      <c r="AG350" s="506"/>
      <c r="AM350" s="5"/>
      <c r="AN350" s="5"/>
    </row>
    <row r="351" spans="1:40" ht="31.5" x14ac:dyDescent="0.25">
      <c r="A351" s="396">
        <v>43</v>
      </c>
      <c r="B351" s="419" t="str">
        <f t="shared" si="28"/>
        <v/>
      </c>
      <c r="C351" s="420" t="str">
        <f ca="1">TEXT(IFERROR(INDEX('Overview - Section A'!$A$37:$A$44,MATCH(G351,'Overview - Section A'!$U$37:$U$44,0)),""),"d-mmm-yy") &amp;" to " &amp; TEXT(IFERROR(INDEX('Overview - Section A'!$E$37:$E$44,MATCH(G351,'Overview - Section A'!$U$37:$U$44,0)),""),"d-mmm-yy")</f>
        <v>1-ene-25 to 31-dic-25</v>
      </c>
      <c r="D351" s="509"/>
      <c r="E351" s="509"/>
      <c r="F351" s="510" t="str">
        <f t="shared" si="29"/>
        <v/>
      </c>
      <c r="G351" s="511" t="s">
        <v>441</v>
      </c>
      <c r="H351" s="511"/>
      <c r="I351" s="512" t="b">
        <f t="shared" si="30"/>
        <v>1</v>
      </c>
      <c r="J351" s="512" t="b">
        <f t="shared" si="31"/>
        <v>0</v>
      </c>
      <c r="K351" s="512" t="str">
        <f t="shared" si="32"/>
        <v>a1N1R000008aBOIUA2</v>
      </c>
      <c r="L351" s="513" t="str">
        <f t="shared" ca="1" si="33"/>
        <v>431-ene-25 to 31-dic-25</v>
      </c>
      <c r="M351" s="514" t="s">
        <v>1320</v>
      </c>
      <c r="N351" s="505"/>
      <c r="O351" s="116"/>
      <c r="P351" s="116"/>
      <c r="Q351" s="116"/>
      <c r="AD351" s="506"/>
      <c r="AE351" s="506"/>
      <c r="AF351" s="506"/>
      <c r="AG351" s="506"/>
      <c r="AM351" s="5"/>
      <c r="AN351" s="5"/>
    </row>
    <row r="352" spans="1:40" ht="31.5" x14ac:dyDescent="0.25">
      <c r="A352" s="396">
        <v>44</v>
      </c>
      <c r="B352" s="419" t="str">
        <f t="shared" si="28"/>
        <v/>
      </c>
      <c r="C352" s="420" t="str">
        <f ca="1">TEXT(IFERROR(INDEX('Overview - Section A'!$A$37:$A$44,MATCH(G352,'Overview - Section A'!$U$37:$U$44,0)),""),"d-mmm-yy") &amp;" to " &amp; TEXT(IFERROR(INDEX('Overview - Section A'!$E$37:$E$44,MATCH(G352,'Overview - Section A'!$U$37:$U$44,0)),""),"d-mmm-yy")</f>
        <v>1-ene-20 to 31-dic-20</v>
      </c>
      <c r="D352" s="509"/>
      <c r="E352" s="509"/>
      <c r="F352" s="510" t="str">
        <f t="shared" si="29"/>
        <v/>
      </c>
      <c r="G352" s="511" t="s">
        <v>431</v>
      </c>
      <c r="H352" s="511"/>
      <c r="I352" s="512" t="b">
        <f t="shared" si="30"/>
        <v>1</v>
      </c>
      <c r="J352" s="512" t="b">
        <f t="shared" si="31"/>
        <v>0</v>
      </c>
      <c r="K352" s="512" t="str">
        <f t="shared" si="32"/>
        <v>a1N1R000008aBOJUA2</v>
      </c>
      <c r="L352" s="513" t="str">
        <f t="shared" ca="1" si="33"/>
        <v>441-ene-20 to 31-dic-20</v>
      </c>
      <c r="M352" s="514" t="s">
        <v>1321</v>
      </c>
      <c r="N352" s="505"/>
      <c r="O352" s="116"/>
      <c r="P352" s="116"/>
      <c r="Q352" s="116"/>
      <c r="AD352" s="506"/>
      <c r="AE352" s="506"/>
      <c r="AF352" s="506"/>
      <c r="AG352" s="506"/>
      <c r="AM352" s="5"/>
      <c r="AN352" s="5"/>
    </row>
    <row r="353" spans="1:40" ht="31.5" x14ac:dyDescent="0.25">
      <c r="A353" s="396">
        <v>44</v>
      </c>
      <c r="B353" s="419" t="str">
        <f t="shared" si="28"/>
        <v/>
      </c>
      <c r="C353" s="420" t="str">
        <f ca="1">TEXT(IFERROR(INDEX('Overview - Section A'!$A$37:$A$44,MATCH(G353,'Overview - Section A'!$U$37:$U$44,0)),""),"d-mmm-yy") &amp;" to " &amp; TEXT(IFERROR(INDEX('Overview - Section A'!$E$37:$E$44,MATCH(G353,'Overview - Section A'!$U$37:$U$44,0)),""),"d-mmm-yy")</f>
        <v>1-ene-21 to 31-dic-21</v>
      </c>
      <c r="D353" s="509"/>
      <c r="E353" s="509"/>
      <c r="F353" s="510" t="str">
        <f t="shared" si="29"/>
        <v/>
      </c>
      <c r="G353" s="511" t="s">
        <v>433</v>
      </c>
      <c r="H353" s="511"/>
      <c r="I353" s="512" t="b">
        <f t="shared" si="30"/>
        <v>1</v>
      </c>
      <c r="J353" s="512" t="b">
        <f t="shared" si="31"/>
        <v>0</v>
      </c>
      <c r="K353" s="512" t="str">
        <f t="shared" si="32"/>
        <v>a1N1R000008aBOJUA2</v>
      </c>
      <c r="L353" s="513" t="str">
        <f t="shared" ca="1" si="33"/>
        <v>441-ene-21 to 31-dic-21</v>
      </c>
      <c r="M353" s="514" t="s">
        <v>1322</v>
      </c>
      <c r="N353" s="505"/>
      <c r="O353" s="116"/>
      <c r="P353" s="116"/>
      <c r="Q353" s="116"/>
      <c r="AD353" s="506"/>
      <c r="AE353" s="506"/>
      <c r="AF353" s="506"/>
      <c r="AG353" s="506"/>
      <c r="AM353" s="5"/>
      <c r="AN353" s="5"/>
    </row>
    <row r="354" spans="1:40" ht="31.5" x14ac:dyDescent="0.25">
      <c r="A354" s="396">
        <v>44</v>
      </c>
      <c r="B354" s="419" t="str">
        <f t="shared" si="28"/>
        <v/>
      </c>
      <c r="C354" s="420" t="str">
        <f ca="1">TEXT(IFERROR(INDEX('Overview - Section A'!$A$37:$A$44,MATCH(G354,'Overview - Section A'!$U$37:$U$44,0)),""),"d-mmm-yy") &amp;" to " &amp; TEXT(IFERROR(INDEX('Overview - Section A'!$E$37:$E$44,MATCH(G354,'Overview - Section A'!$U$37:$U$44,0)),""),"d-mmm-yy")</f>
        <v>1-ene-22 to 31-dic-22</v>
      </c>
      <c r="D354" s="509"/>
      <c r="E354" s="509"/>
      <c r="F354" s="510" t="str">
        <f t="shared" si="29"/>
        <v/>
      </c>
      <c r="G354" s="511" t="s">
        <v>435</v>
      </c>
      <c r="H354" s="511"/>
      <c r="I354" s="512" t="b">
        <f t="shared" si="30"/>
        <v>1</v>
      </c>
      <c r="J354" s="512" t="b">
        <f t="shared" si="31"/>
        <v>0</v>
      </c>
      <c r="K354" s="512" t="str">
        <f t="shared" si="32"/>
        <v>a1N1R000008aBOJUA2</v>
      </c>
      <c r="L354" s="513" t="str">
        <f t="shared" ca="1" si="33"/>
        <v>441-ene-22 to 31-dic-22</v>
      </c>
      <c r="M354" s="514" t="s">
        <v>1323</v>
      </c>
      <c r="N354" s="505"/>
      <c r="O354" s="116"/>
      <c r="P354" s="116"/>
      <c r="Q354" s="116"/>
      <c r="AD354" s="506"/>
      <c r="AE354" s="506"/>
      <c r="AF354" s="506"/>
      <c r="AG354" s="506"/>
      <c r="AM354" s="5"/>
      <c r="AN354" s="5"/>
    </row>
    <row r="355" spans="1:40" ht="31.5" x14ac:dyDescent="0.25">
      <c r="A355" s="396">
        <v>44</v>
      </c>
      <c r="B355" s="419" t="str">
        <f t="shared" si="28"/>
        <v/>
      </c>
      <c r="C355" s="420" t="str">
        <f ca="1">TEXT(IFERROR(INDEX('Overview - Section A'!$A$37:$A$44,MATCH(G355,'Overview - Section A'!$U$37:$U$44,0)),""),"d-mmm-yy") &amp;" to " &amp; TEXT(IFERROR(INDEX('Overview - Section A'!$E$37:$E$44,MATCH(G355,'Overview - Section A'!$U$37:$U$44,0)),""),"d-mmm-yy")</f>
        <v>1-ene-23 to 31-dic-23</v>
      </c>
      <c r="D355" s="509"/>
      <c r="E355" s="509"/>
      <c r="F355" s="510" t="str">
        <f t="shared" si="29"/>
        <v/>
      </c>
      <c r="G355" s="511" t="s">
        <v>437</v>
      </c>
      <c r="H355" s="511"/>
      <c r="I355" s="512" t="b">
        <f t="shared" si="30"/>
        <v>1</v>
      </c>
      <c r="J355" s="512" t="b">
        <f t="shared" si="31"/>
        <v>0</v>
      </c>
      <c r="K355" s="512" t="str">
        <f t="shared" si="32"/>
        <v>a1N1R000008aBOJUA2</v>
      </c>
      <c r="L355" s="513" t="str">
        <f t="shared" ca="1" si="33"/>
        <v>441-ene-23 to 31-dic-23</v>
      </c>
      <c r="M355" s="514" t="s">
        <v>1324</v>
      </c>
      <c r="N355" s="505"/>
      <c r="O355" s="116"/>
      <c r="P355" s="116"/>
      <c r="Q355" s="116"/>
      <c r="AD355" s="506"/>
      <c r="AE355" s="506"/>
      <c r="AF355" s="506"/>
      <c r="AG355" s="506"/>
      <c r="AM355" s="5"/>
      <c r="AN355" s="5"/>
    </row>
    <row r="356" spans="1:40" ht="31.5" x14ac:dyDescent="0.25">
      <c r="A356" s="396">
        <v>44</v>
      </c>
      <c r="B356" s="419" t="str">
        <f t="shared" si="28"/>
        <v/>
      </c>
      <c r="C356" s="420" t="str">
        <f ca="1">TEXT(IFERROR(INDEX('Overview - Section A'!$A$37:$A$44,MATCH(G356,'Overview - Section A'!$U$37:$U$44,0)),""),"d-mmm-yy") &amp;" to " &amp; TEXT(IFERROR(INDEX('Overview - Section A'!$E$37:$E$44,MATCH(G356,'Overview - Section A'!$U$37:$U$44,0)),""),"d-mmm-yy")</f>
        <v>1-ene-24 to 31-dic-24</v>
      </c>
      <c r="D356" s="509"/>
      <c r="E356" s="509"/>
      <c r="F356" s="510" t="str">
        <f t="shared" si="29"/>
        <v/>
      </c>
      <c r="G356" s="511" t="s">
        <v>439</v>
      </c>
      <c r="H356" s="511"/>
      <c r="I356" s="512" t="b">
        <f t="shared" si="30"/>
        <v>1</v>
      </c>
      <c r="J356" s="512" t="b">
        <f t="shared" si="31"/>
        <v>0</v>
      </c>
      <c r="K356" s="512" t="str">
        <f t="shared" si="32"/>
        <v>a1N1R000008aBOJUA2</v>
      </c>
      <c r="L356" s="513" t="str">
        <f t="shared" ca="1" si="33"/>
        <v>441-ene-24 to 31-dic-24</v>
      </c>
      <c r="M356" s="514" t="s">
        <v>1325</v>
      </c>
      <c r="N356" s="505"/>
      <c r="O356" s="116"/>
      <c r="P356" s="116"/>
      <c r="Q356" s="116"/>
      <c r="AD356" s="506"/>
      <c r="AE356" s="506"/>
      <c r="AF356" s="506"/>
      <c r="AG356" s="506"/>
      <c r="AM356" s="5"/>
      <c r="AN356" s="5"/>
    </row>
    <row r="357" spans="1:40" ht="31.5" x14ac:dyDescent="0.25">
      <c r="A357" s="396">
        <v>44</v>
      </c>
      <c r="B357" s="419" t="str">
        <f t="shared" si="28"/>
        <v/>
      </c>
      <c r="C357" s="420" t="str">
        <f ca="1">TEXT(IFERROR(INDEX('Overview - Section A'!$A$37:$A$44,MATCH(G357,'Overview - Section A'!$U$37:$U$44,0)),""),"d-mmm-yy") &amp;" to " &amp; TEXT(IFERROR(INDEX('Overview - Section A'!$E$37:$E$44,MATCH(G357,'Overview - Section A'!$U$37:$U$44,0)),""),"d-mmm-yy")</f>
        <v>1-ene-25 to 31-dic-25</v>
      </c>
      <c r="D357" s="509"/>
      <c r="E357" s="509"/>
      <c r="F357" s="510" t="str">
        <f t="shared" si="29"/>
        <v/>
      </c>
      <c r="G357" s="511" t="s">
        <v>441</v>
      </c>
      <c r="H357" s="511"/>
      <c r="I357" s="512" t="b">
        <f t="shared" si="30"/>
        <v>1</v>
      </c>
      <c r="J357" s="512" t="b">
        <f t="shared" si="31"/>
        <v>0</v>
      </c>
      <c r="K357" s="512" t="str">
        <f t="shared" si="32"/>
        <v>a1N1R000008aBOJUA2</v>
      </c>
      <c r="L357" s="513" t="str">
        <f t="shared" ca="1" si="33"/>
        <v>441-ene-25 to 31-dic-25</v>
      </c>
      <c r="M357" s="514" t="s">
        <v>1326</v>
      </c>
      <c r="N357" s="505"/>
      <c r="O357" s="116"/>
      <c r="P357" s="116"/>
      <c r="Q357" s="116"/>
      <c r="AD357" s="506"/>
      <c r="AE357" s="506"/>
      <c r="AF357" s="506"/>
      <c r="AG357" s="506"/>
      <c r="AM357" s="5"/>
      <c r="AN357" s="5"/>
    </row>
    <row r="358" spans="1:40" ht="31.5" x14ac:dyDescent="0.25">
      <c r="A358" s="396">
        <v>45</v>
      </c>
      <c r="B358" s="419" t="str">
        <f t="shared" si="28"/>
        <v/>
      </c>
      <c r="C358" s="420" t="str">
        <f ca="1">TEXT(IFERROR(INDEX('Overview - Section A'!$A$37:$A$44,MATCH(G358,'Overview - Section A'!$U$37:$U$44,0)),""),"d-mmm-yy") &amp;" to " &amp; TEXT(IFERROR(INDEX('Overview - Section A'!$E$37:$E$44,MATCH(G358,'Overview - Section A'!$U$37:$U$44,0)),""),"d-mmm-yy")</f>
        <v>1-ene-20 to 31-dic-20</v>
      </c>
      <c r="D358" s="509"/>
      <c r="E358" s="509"/>
      <c r="F358" s="510" t="str">
        <f t="shared" si="29"/>
        <v/>
      </c>
      <c r="G358" s="511" t="s">
        <v>431</v>
      </c>
      <c r="H358" s="511"/>
      <c r="I358" s="512" t="b">
        <f t="shared" si="30"/>
        <v>1</v>
      </c>
      <c r="J358" s="512" t="b">
        <f t="shared" si="31"/>
        <v>0</v>
      </c>
      <c r="K358" s="512" t="str">
        <f t="shared" si="32"/>
        <v>a1N1R000008aBOKUA2</v>
      </c>
      <c r="L358" s="513" t="str">
        <f t="shared" ca="1" si="33"/>
        <v>451-ene-20 to 31-dic-20</v>
      </c>
      <c r="M358" s="514" t="s">
        <v>1327</v>
      </c>
      <c r="N358" s="505"/>
      <c r="O358" s="116"/>
      <c r="P358" s="116"/>
      <c r="Q358" s="116"/>
      <c r="AD358" s="506"/>
      <c r="AE358" s="506"/>
      <c r="AF358" s="506"/>
      <c r="AG358" s="506"/>
      <c r="AM358" s="5"/>
      <c r="AN358" s="5"/>
    </row>
    <row r="359" spans="1:40" ht="31.5" x14ac:dyDescent="0.25">
      <c r="A359" s="396">
        <v>45</v>
      </c>
      <c r="B359" s="419" t="str">
        <f t="shared" si="28"/>
        <v/>
      </c>
      <c r="C359" s="420" t="str">
        <f ca="1">TEXT(IFERROR(INDEX('Overview - Section A'!$A$37:$A$44,MATCH(G359,'Overview - Section A'!$U$37:$U$44,0)),""),"d-mmm-yy") &amp;" to " &amp; TEXT(IFERROR(INDEX('Overview - Section A'!$E$37:$E$44,MATCH(G359,'Overview - Section A'!$U$37:$U$44,0)),""),"d-mmm-yy")</f>
        <v>1-ene-21 to 31-dic-21</v>
      </c>
      <c r="D359" s="509"/>
      <c r="E359" s="509"/>
      <c r="F359" s="510" t="str">
        <f t="shared" si="29"/>
        <v/>
      </c>
      <c r="G359" s="511" t="s">
        <v>433</v>
      </c>
      <c r="H359" s="511"/>
      <c r="I359" s="512" t="b">
        <f t="shared" si="30"/>
        <v>1</v>
      </c>
      <c r="J359" s="512" t="b">
        <f t="shared" si="31"/>
        <v>0</v>
      </c>
      <c r="K359" s="512" t="str">
        <f t="shared" si="32"/>
        <v>a1N1R000008aBOKUA2</v>
      </c>
      <c r="L359" s="513" t="str">
        <f t="shared" ca="1" si="33"/>
        <v>451-ene-21 to 31-dic-21</v>
      </c>
      <c r="M359" s="514" t="s">
        <v>1328</v>
      </c>
      <c r="N359" s="505"/>
      <c r="O359" s="116"/>
      <c r="P359" s="116"/>
      <c r="Q359" s="116"/>
      <c r="AD359" s="506"/>
      <c r="AE359" s="506"/>
      <c r="AF359" s="506"/>
      <c r="AG359" s="506"/>
      <c r="AM359" s="5"/>
      <c r="AN359" s="5"/>
    </row>
    <row r="360" spans="1:40" ht="31.5" x14ac:dyDescent="0.25">
      <c r="A360" s="396">
        <v>45</v>
      </c>
      <c r="B360" s="419" t="str">
        <f t="shared" si="28"/>
        <v/>
      </c>
      <c r="C360" s="420" t="str">
        <f ca="1">TEXT(IFERROR(INDEX('Overview - Section A'!$A$37:$A$44,MATCH(G360,'Overview - Section A'!$U$37:$U$44,0)),""),"d-mmm-yy") &amp;" to " &amp; TEXT(IFERROR(INDEX('Overview - Section A'!$E$37:$E$44,MATCH(G360,'Overview - Section A'!$U$37:$U$44,0)),""),"d-mmm-yy")</f>
        <v>1-ene-22 to 31-dic-22</v>
      </c>
      <c r="D360" s="509"/>
      <c r="E360" s="509"/>
      <c r="F360" s="510" t="str">
        <f t="shared" si="29"/>
        <v/>
      </c>
      <c r="G360" s="511" t="s">
        <v>435</v>
      </c>
      <c r="H360" s="511"/>
      <c r="I360" s="512" t="b">
        <f t="shared" si="30"/>
        <v>1</v>
      </c>
      <c r="J360" s="512" t="b">
        <f t="shared" si="31"/>
        <v>0</v>
      </c>
      <c r="K360" s="512" t="str">
        <f t="shared" si="32"/>
        <v>a1N1R000008aBOKUA2</v>
      </c>
      <c r="L360" s="513" t="str">
        <f t="shared" ca="1" si="33"/>
        <v>451-ene-22 to 31-dic-22</v>
      </c>
      <c r="M360" s="514" t="s">
        <v>1329</v>
      </c>
      <c r="N360" s="505"/>
      <c r="O360" s="116"/>
      <c r="P360" s="116"/>
      <c r="Q360" s="116"/>
      <c r="AD360" s="506"/>
      <c r="AE360" s="506"/>
      <c r="AF360" s="506"/>
      <c r="AG360" s="506"/>
      <c r="AM360" s="5"/>
      <c r="AN360" s="5"/>
    </row>
    <row r="361" spans="1:40" ht="31.5" x14ac:dyDescent="0.25">
      <c r="A361" s="396">
        <v>45</v>
      </c>
      <c r="B361" s="419" t="str">
        <f t="shared" si="28"/>
        <v/>
      </c>
      <c r="C361" s="420" t="str">
        <f ca="1">TEXT(IFERROR(INDEX('Overview - Section A'!$A$37:$A$44,MATCH(G361,'Overview - Section A'!$U$37:$U$44,0)),""),"d-mmm-yy") &amp;" to " &amp; TEXT(IFERROR(INDEX('Overview - Section A'!$E$37:$E$44,MATCH(G361,'Overview - Section A'!$U$37:$U$44,0)),""),"d-mmm-yy")</f>
        <v>1-ene-23 to 31-dic-23</v>
      </c>
      <c r="D361" s="509"/>
      <c r="E361" s="509"/>
      <c r="F361" s="510" t="str">
        <f t="shared" si="29"/>
        <v/>
      </c>
      <c r="G361" s="511" t="s">
        <v>437</v>
      </c>
      <c r="H361" s="511"/>
      <c r="I361" s="512" t="b">
        <f t="shared" si="30"/>
        <v>1</v>
      </c>
      <c r="J361" s="512" t="b">
        <f t="shared" si="31"/>
        <v>0</v>
      </c>
      <c r="K361" s="512" t="str">
        <f t="shared" si="32"/>
        <v>a1N1R000008aBOKUA2</v>
      </c>
      <c r="L361" s="513" t="str">
        <f t="shared" ca="1" si="33"/>
        <v>451-ene-23 to 31-dic-23</v>
      </c>
      <c r="M361" s="514" t="s">
        <v>1330</v>
      </c>
      <c r="N361" s="505"/>
      <c r="O361" s="116"/>
      <c r="P361" s="116"/>
      <c r="Q361" s="116"/>
      <c r="AD361" s="506"/>
      <c r="AE361" s="506"/>
      <c r="AF361" s="506"/>
      <c r="AG361" s="506"/>
      <c r="AM361" s="5"/>
      <c r="AN361" s="5"/>
    </row>
    <row r="362" spans="1:40" ht="31.5" x14ac:dyDescent="0.25">
      <c r="A362" s="396">
        <v>45</v>
      </c>
      <c r="B362" s="419" t="str">
        <f t="shared" si="28"/>
        <v/>
      </c>
      <c r="C362" s="420" t="str">
        <f ca="1">TEXT(IFERROR(INDEX('Overview - Section A'!$A$37:$A$44,MATCH(G362,'Overview - Section A'!$U$37:$U$44,0)),""),"d-mmm-yy") &amp;" to " &amp; TEXT(IFERROR(INDEX('Overview - Section A'!$E$37:$E$44,MATCH(G362,'Overview - Section A'!$U$37:$U$44,0)),""),"d-mmm-yy")</f>
        <v>1-ene-24 to 31-dic-24</v>
      </c>
      <c r="D362" s="509"/>
      <c r="E362" s="509"/>
      <c r="F362" s="510" t="str">
        <f t="shared" si="29"/>
        <v/>
      </c>
      <c r="G362" s="511" t="s">
        <v>439</v>
      </c>
      <c r="H362" s="511"/>
      <c r="I362" s="512" t="b">
        <f t="shared" si="30"/>
        <v>1</v>
      </c>
      <c r="J362" s="512" t="b">
        <f t="shared" si="31"/>
        <v>0</v>
      </c>
      <c r="K362" s="512" t="str">
        <f t="shared" si="32"/>
        <v>a1N1R000008aBOKUA2</v>
      </c>
      <c r="L362" s="513" t="str">
        <f t="shared" ca="1" si="33"/>
        <v>451-ene-24 to 31-dic-24</v>
      </c>
      <c r="M362" s="514" t="s">
        <v>1331</v>
      </c>
      <c r="N362" s="505"/>
      <c r="O362" s="116"/>
      <c r="P362" s="116"/>
      <c r="Q362" s="116"/>
      <c r="AD362" s="506"/>
      <c r="AE362" s="506"/>
      <c r="AF362" s="506"/>
      <c r="AG362" s="506"/>
      <c r="AM362" s="5"/>
      <c r="AN362" s="5"/>
    </row>
    <row r="363" spans="1:40" ht="31.5" x14ac:dyDescent="0.25">
      <c r="A363" s="396">
        <v>45</v>
      </c>
      <c r="B363" s="419" t="str">
        <f t="shared" si="28"/>
        <v/>
      </c>
      <c r="C363" s="420" t="str">
        <f ca="1">TEXT(IFERROR(INDEX('Overview - Section A'!$A$37:$A$44,MATCH(G363,'Overview - Section A'!$U$37:$U$44,0)),""),"d-mmm-yy") &amp;" to " &amp; TEXT(IFERROR(INDEX('Overview - Section A'!$E$37:$E$44,MATCH(G363,'Overview - Section A'!$U$37:$U$44,0)),""),"d-mmm-yy")</f>
        <v>1-ene-25 to 31-dic-25</v>
      </c>
      <c r="D363" s="509"/>
      <c r="E363" s="509"/>
      <c r="F363" s="510" t="str">
        <f t="shared" si="29"/>
        <v/>
      </c>
      <c r="G363" s="511" t="s">
        <v>441</v>
      </c>
      <c r="H363" s="511"/>
      <c r="I363" s="512" t="b">
        <f t="shared" si="30"/>
        <v>1</v>
      </c>
      <c r="J363" s="512" t="b">
        <f t="shared" si="31"/>
        <v>0</v>
      </c>
      <c r="K363" s="512" t="str">
        <f t="shared" si="32"/>
        <v>a1N1R000008aBOKUA2</v>
      </c>
      <c r="L363" s="513" t="str">
        <f t="shared" ca="1" si="33"/>
        <v>451-ene-25 to 31-dic-25</v>
      </c>
      <c r="M363" s="514" t="s">
        <v>1332</v>
      </c>
      <c r="N363" s="505"/>
      <c r="O363" s="116"/>
      <c r="P363" s="116"/>
      <c r="Q363" s="116"/>
      <c r="AD363" s="506"/>
      <c r="AE363" s="506"/>
      <c r="AF363" s="506"/>
      <c r="AG363" s="506"/>
      <c r="AM363" s="5"/>
      <c r="AN363" s="5"/>
    </row>
    <row r="364" spans="1:40" ht="31.5" x14ac:dyDescent="0.25">
      <c r="A364" s="396">
        <v>46</v>
      </c>
      <c r="B364" s="419" t="str">
        <f t="shared" si="28"/>
        <v/>
      </c>
      <c r="C364" s="420" t="str">
        <f ca="1">TEXT(IFERROR(INDEX('Overview - Section A'!$A$37:$A$44,MATCH(G364,'Overview - Section A'!$U$37:$U$44,0)),""),"d-mmm-yy") &amp;" to " &amp; TEXT(IFERROR(INDEX('Overview - Section A'!$E$37:$E$44,MATCH(G364,'Overview - Section A'!$U$37:$U$44,0)),""),"d-mmm-yy")</f>
        <v>1-ene-20 to 31-dic-20</v>
      </c>
      <c r="D364" s="509"/>
      <c r="E364" s="509"/>
      <c r="F364" s="510" t="str">
        <f t="shared" si="29"/>
        <v/>
      </c>
      <c r="G364" s="511" t="s">
        <v>431</v>
      </c>
      <c r="H364" s="511"/>
      <c r="I364" s="512" t="b">
        <f t="shared" si="30"/>
        <v>1</v>
      </c>
      <c r="J364" s="512" t="b">
        <f t="shared" si="31"/>
        <v>0</v>
      </c>
      <c r="K364" s="512" t="str">
        <f t="shared" si="32"/>
        <v>a1N1R000008aBOLUA2</v>
      </c>
      <c r="L364" s="513" t="str">
        <f t="shared" ca="1" si="33"/>
        <v>461-ene-20 to 31-dic-20</v>
      </c>
      <c r="M364" s="514" t="s">
        <v>1333</v>
      </c>
      <c r="N364" s="505"/>
      <c r="O364" s="116"/>
      <c r="P364" s="116"/>
      <c r="Q364" s="116"/>
      <c r="AD364" s="506"/>
      <c r="AE364" s="506"/>
      <c r="AF364" s="506"/>
      <c r="AG364" s="506"/>
      <c r="AM364" s="5"/>
      <c r="AN364" s="5"/>
    </row>
    <row r="365" spans="1:40" ht="31.5" x14ac:dyDescent="0.25">
      <c r="A365" s="396">
        <v>46</v>
      </c>
      <c r="B365" s="419" t="str">
        <f t="shared" si="28"/>
        <v/>
      </c>
      <c r="C365" s="420" t="str">
        <f ca="1">TEXT(IFERROR(INDEX('Overview - Section A'!$A$37:$A$44,MATCH(G365,'Overview - Section A'!$U$37:$U$44,0)),""),"d-mmm-yy") &amp;" to " &amp; TEXT(IFERROR(INDEX('Overview - Section A'!$E$37:$E$44,MATCH(G365,'Overview - Section A'!$U$37:$U$44,0)),""),"d-mmm-yy")</f>
        <v>1-ene-21 to 31-dic-21</v>
      </c>
      <c r="D365" s="509"/>
      <c r="E365" s="509"/>
      <c r="F365" s="510" t="str">
        <f t="shared" si="29"/>
        <v/>
      </c>
      <c r="G365" s="511" t="s">
        <v>433</v>
      </c>
      <c r="H365" s="511"/>
      <c r="I365" s="512" t="b">
        <f t="shared" si="30"/>
        <v>1</v>
      </c>
      <c r="J365" s="512" t="b">
        <f t="shared" si="31"/>
        <v>0</v>
      </c>
      <c r="K365" s="512" t="str">
        <f t="shared" si="32"/>
        <v>a1N1R000008aBOLUA2</v>
      </c>
      <c r="L365" s="513" t="str">
        <f t="shared" ca="1" si="33"/>
        <v>461-ene-21 to 31-dic-21</v>
      </c>
      <c r="M365" s="514" t="s">
        <v>1334</v>
      </c>
      <c r="N365" s="505"/>
      <c r="O365" s="116"/>
      <c r="P365" s="116"/>
      <c r="Q365" s="116"/>
      <c r="AD365" s="506"/>
      <c r="AE365" s="506"/>
      <c r="AF365" s="506"/>
      <c r="AG365" s="506"/>
      <c r="AM365" s="5"/>
      <c r="AN365" s="5"/>
    </row>
    <row r="366" spans="1:40" ht="31.5" x14ac:dyDescent="0.25">
      <c r="A366" s="396">
        <v>46</v>
      </c>
      <c r="B366" s="419" t="str">
        <f t="shared" si="28"/>
        <v/>
      </c>
      <c r="C366" s="420" t="str">
        <f ca="1">TEXT(IFERROR(INDEX('Overview - Section A'!$A$37:$A$44,MATCH(G366,'Overview - Section A'!$U$37:$U$44,0)),""),"d-mmm-yy") &amp;" to " &amp; TEXT(IFERROR(INDEX('Overview - Section A'!$E$37:$E$44,MATCH(G366,'Overview - Section A'!$U$37:$U$44,0)),""),"d-mmm-yy")</f>
        <v>1-ene-22 to 31-dic-22</v>
      </c>
      <c r="D366" s="509"/>
      <c r="E366" s="509"/>
      <c r="F366" s="510" t="str">
        <f t="shared" si="29"/>
        <v/>
      </c>
      <c r="G366" s="511" t="s">
        <v>435</v>
      </c>
      <c r="H366" s="511"/>
      <c r="I366" s="512" t="b">
        <f t="shared" si="30"/>
        <v>1</v>
      </c>
      <c r="J366" s="512" t="b">
        <f t="shared" si="31"/>
        <v>0</v>
      </c>
      <c r="K366" s="512" t="str">
        <f t="shared" si="32"/>
        <v>a1N1R000008aBOLUA2</v>
      </c>
      <c r="L366" s="513" t="str">
        <f t="shared" ca="1" si="33"/>
        <v>461-ene-22 to 31-dic-22</v>
      </c>
      <c r="M366" s="514" t="s">
        <v>1335</v>
      </c>
      <c r="N366" s="505"/>
      <c r="O366" s="116"/>
      <c r="P366" s="116"/>
      <c r="Q366" s="116"/>
      <c r="AD366" s="506"/>
      <c r="AE366" s="506"/>
      <c r="AF366" s="506"/>
      <c r="AG366" s="506"/>
      <c r="AM366" s="5"/>
      <c r="AN366" s="5"/>
    </row>
    <row r="367" spans="1:40" ht="31.5" x14ac:dyDescent="0.25">
      <c r="A367" s="396">
        <v>46</v>
      </c>
      <c r="B367" s="419" t="str">
        <f t="shared" si="28"/>
        <v/>
      </c>
      <c r="C367" s="420" t="str">
        <f ca="1">TEXT(IFERROR(INDEX('Overview - Section A'!$A$37:$A$44,MATCH(G367,'Overview - Section A'!$U$37:$U$44,0)),""),"d-mmm-yy") &amp;" to " &amp; TEXT(IFERROR(INDEX('Overview - Section A'!$E$37:$E$44,MATCH(G367,'Overview - Section A'!$U$37:$U$44,0)),""),"d-mmm-yy")</f>
        <v>1-ene-23 to 31-dic-23</v>
      </c>
      <c r="D367" s="509"/>
      <c r="E367" s="509"/>
      <c r="F367" s="510" t="str">
        <f t="shared" si="29"/>
        <v/>
      </c>
      <c r="G367" s="511" t="s">
        <v>437</v>
      </c>
      <c r="H367" s="511"/>
      <c r="I367" s="512" t="b">
        <f t="shared" si="30"/>
        <v>1</v>
      </c>
      <c r="J367" s="512" t="b">
        <f t="shared" si="31"/>
        <v>0</v>
      </c>
      <c r="K367" s="512" t="str">
        <f t="shared" si="32"/>
        <v>a1N1R000008aBOLUA2</v>
      </c>
      <c r="L367" s="513" t="str">
        <f t="shared" ca="1" si="33"/>
        <v>461-ene-23 to 31-dic-23</v>
      </c>
      <c r="M367" s="514" t="s">
        <v>1336</v>
      </c>
      <c r="N367" s="505"/>
      <c r="O367" s="116"/>
      <c r="P367" s="116"/>
      <c r="Q367" s="116"/>
      <c r="AD367" s="506"/>
      <c r="AE367" s="506"/>
      <c r="AF367" s="506"/>
      <c r="AG367" s="506"/>
      <c r="AM367" s="5"/>
      <c r="AN367" s="5"/>
    </row>
    <row r="368" spans="1:40" ht="31.5" x14ac:dyDescent="0.25">
      <c r="A368" s="396">
        <v>46</v>
      </c>
      <c r="B368" s="419" t="str">
        <f t="shared" si="28"/>
        <v/>
      </c>
      <c r="C368" s="420" t="str">
        <f ca="1">TEXT(IFERROR(INDEX('Overview - Section A'!$A$37:$A$44,MATCH(G368,'Overview - Section A'!$U$37:$U$44,0)),""),"d-mmm-yy") &amp;" to " &amp; TEXT(IFERROR(INDEX('Overview - Section A'!$E$37:$E$44,MATCH(G368,'Overview - Section A'!$U$37:$U$44,0)),""),"d-mmm-yy")</f>
        <v>1-ene-24 to 31-dic-24</v>
      </c>
      <c r="D368" s="509"/>
      <c r="E368" s="509"/>
      <c r="F368" s="510" t="str">
        <f t="shared" si="29"/>
        <v/>
      </c>
      <c r="G368" s="511" t="s">
        <v>439</v>
      </c>
      <c r="H368" s="511"/>
      <c r="I368" s="512" t="b">
        <f t="shared" si="30"/>
        <v>1</v>
      </c>
      <c r="J368" s="512" t="b">
        <f t="shared" si="31"/>
        <v>0</v>
      </c>
      <c r="K368" s="512" t="str">
        <f t="shared" si="32"/>
        <v>a1N1R000008aBOLUA2</v>
      </c>
      <c r="L368" s="513" t="str">
        <f t="shared" ca="1" si="33"/>
        <v>461-ene-24 to 31-dic-24</v>
      </c>
      <c r="M368" s="514" t="s">
        <v>1337</v>
      </c>
      <c r="N368" s="505"/>
      <c r="O368" s="116"/>
      <c r="P368" s="116"/>
      <c r="Q368" s="116"/>
      <c r="AD368" s="506"/>
      <c r="AE368" s="506"/>
      <c r="AF368" s="506"/>
      <c r="AG368" s="506"/>
      <c r="AM368" s="5"/>
      <c r="AN368" s="5"/>
    </row>
    <row r="369" spans="1:40" ht="31.5" x14ac:dyDescent="0.25">
      <c r="A369" s="396">
        <v>46</v>
      </c>
      <c r="B369" s="419" t="str">
        <f t="shared" si="28"/>
        <v/>
      </c>
      <c r="C369" s="420" t="str">
        <f ca="1">TEXT(IFERROR(INDEX('Overview - Section A'!$A$37:$A$44,MATCH(G369,'Overview - Section A'!$U$37:$U$44,0)),""),"d-mmm-yy") &amp;" to " &amp; TEXT(IFERROR(INDEX('Overview - Section A'!$E$37:$E$44,MATCH(G369,'Overview - Section A'!$U$37:$U$44,0)),""),"d-mmm-yy")</f>
        <v>1-ene-25 to 31-dic-25</v>
      </c>
      <c r="D369" s="509"/>
      <c r="E369" s="509"/>
      <c r="F369" s="510" t="str">
        <f t="shared" si="29"/>
        <v/>
      </c>
      <c r="G369" s="511" t="s">
        <v>441</v>
      </c>
      <c r="H369" s="511"/>
      <c r="I369" s="512" t="b">
        <f t="shared" si="30"/>
        <v>1</v>
      </c>
      <c r="J369" s="512" t="b">
        <f t="shared" si="31"/>
        <v>0</v>
      </c>
      <c r="K369" s="512" t="str">
        <f t="shared" si="32"/>
        <v>a1N1R000008aBOLUA2</v>
      </c>
      <c r="L369" s="513" t="str">
        <f t="shared" ca="1" si="33"/>
        <v>461-ene-25 to 31-dic-25</v>
      </c>
      <c r="M369" s="514" t="s">
        <v>1338</v>
      </c>
      <c r="N369" s="505"/>
      <c r="O369" s="116"/>
      <c r="P369" s="116"/>
      <c r="Q369" s="116"/>
      <c r="AD369" s="506"/>
      <c r="AE369" s="506"/>
      <c r="AF369" s="506"/>
      <c r="AG369" s="506"/>
      <c r="AM369" s="5"/>
      <c r="AN369" s="5"/>
    </row>
    <row r="370" spans="1:40" ht="47.25" x14ac:dyDescent="0.25">
      <c r="A370" s="396">
        <v>47</v>
      </c>
      <c r="B370" s="419" t="str">
        <f t="shared" si="28"/>
        <v/>
      </c>
      <c r="C370" s="420" t="str">
        <f ca="1">TEXT(IFERROR(INDEX('Overview - Section A'!$A$37:$A$44,MATCH(G370,'Overview - Section A'!$U$37:$U$44,0)),""),"d-mmm-yy") &amp;" to " &amp; TEXT(IFERROR(INDEX('Overview - Section A'!$E$37:$E$44,MATCH(G370,'Overview - Section A'!$U$37:$U$44,0)),""),"d-mmm-yy")</f>
        <v>1-ene-20 to 31-dic-20</v>
      </c>
      <c r="D370" s="509"/>
      <c r="E370" s="509"/>
      <c r="F370" s="510" t="str">
        <f t="shared" si="29"/>
        <v/>
      </c>
      <c r="G370" s="511" t="s">
        <v>431</v>
      </c>
      <c r="H370" s="511"/>
      <c r="I370" s="512" t="b">
        <f t="shared" si="30"/>
        <v>1</v>
      </c>
      <c r="J370" s="512" t="b">
        <f t="shared" si="31"/>
        <v>0</v>
      </c>
      <c r="K370" s="512" t="str">
        <f t="shared" si="32"/>
        <v>a1N1R000008aBOMUA2</v>
      </c>
      <c r="L370" s="513" t="str">
        <f t="shared" ca="1" si="33"/>
        <v>471-ene-20 to 31-dic-20</v>
      </c>
      <c r="M370" s="514" t="s">
        <v>1339</v>
      </c>
      <c r="N370" s="505"/>
      <c r="O370" s="116"/>
      <c r="P370" s="116"/>
      <c r="Q370" s="116"/>
      <c r="AD370" s="506"/>
      <c r="AE370" s="506"/>
      <c r="AF370" s="506"/>
      <c r="AG370" s="506"/>
      <c r="AM370" s="5"/>
      <c r="AN370" s="5"/>
    </row>
    <row r="371" spans="1:40" ht="47.25" x14ac:dyDescent="0.25">
      <c r="A371" s="396">
        <v>47</v>
      </c>
      <c r="B371" s="419" t="str">
        <f t="shared" si="28"/>
        <v/>
      </c>
      <c r="C371" s="420" t="str">
        <f ca="1">TEXT(IFERROR(INDEX('Overview - Section A'!$A$37:$A$44,MATCH(G371,'Overview - Section A'!$U$37:$U$44,0)),""),"d-mmm-yy") &amp;" to " &amp; TEXT(IFERROR(INDEX('Overview - Section A'!$E$37:$E$44,MATCH(G371,'Overview - Section A'!$U$37:$U$44,0)),""),"d-mmm-yy")</f>
        <v>1-ene-21 to 31-dic-21</v>
      </c>
      <c r="D371" s="509"/>
      <c r="E371" s="509"/>
      <c r="F371" s="510" t="str">
        <f t="shared" si="29"/>
        <v/>
      </c>
      <c r="G371" s="511" t="s">
        <v>433</v>
      </c>
      <c r="H371" s="511"/>
      <c r="I371" s="512" t="b">
        <f t="shared" si="30"/>
        <v>1</v>
      </c>
      <c r="J371" s="512" t="b">
        <f t="shared" si="31"/>
        <v>0</v>
      </c>
      <c r="K371" s="512" t="str">
        <f t="shared" si="32"/>
        <v>a1N1R000008aBOMUA2</v>
      </c>
      <c r="L371" s="513" t="str">
        <f t="shared" ca="1" si="33"/>
        <v>471-ene-21 to 31-dic-21</v>
      </c>
      <c r="M371" s="514" t="s">
        <v>1340</v>
      </c>
      <c r="N371" s="505"/>
      <c r="O371" s="116"/>
      <c r="P371" s="116"/>
      <c r="Q371" s="116"/>
      <c r="AD371" s="506"/>
      <c r="AE371" s="506"/>
      <c r="AF371" s="506"/>
      <c r="AG371" s="506"/>
      <c r="AM371" s="5"/>
      <c r="AN371" s="5"/>
    </row>
    <row r="372" spans="1:40" ht="47.25" x14ac:dyDescent="0.25">
      <c r="A372" s="396">
        <v>47</v>
      </c>
      <c r="B372" s="419" t="str">
        <f t="shared" si="28"/>
        <v/>
      </c>
      <c r="C372" s="420" t="str">
        <f ca="1">TEXT(IFERROR(INDEX('Overview - Section A'!$A$37:$A$44,MATCH(G372,'Overview - Section A'!$U$37:$U$44,0)),""),"d-mmm-yy") &amp;" to " &amp; TEXT(IFERROR(INDEX('Overview - Section A'!$E$37:$E$44,MATCH(G372,'Overview - Section A'!$U$37:$U$44,0)),""),"d-mmm-yy")</f>
        <v>1-ene-22 to 31-dic-22</v>
      </c>
      <c r="D372" s="509"/>
      <c r="E372" s="509"/>
      <c r="F372" s="510" t="str">
        <f t="shared" si="29"/>
        <v/>
      </c>
      <c r="G372" s="511" t="s">
        <v>435</v>
      </c>
      <c r="H372" s="511"/>
      <c r="I372" s="512" t="b">
        <f t="shared" si="30"/>
        <v>1</v>
      </c>
      <c r="J372" s="512" t="b">
        <f t="shared" si="31"/>
        <v>0</v>
      </c>
      <c r="K372" s="512" t="str">
        <f t="shared" si="32"/>
        <v>a1N1R000008aBOMUA2</v>
      </c>
      <c r="L372" s="513" t="str">
        <f t="shared" ca="1" si="33"/>
        <v>471-ene-22 to 31-dic-22</v>
      </c>
      <c r="M372" s="514" t="s">
        <v>1341</v>
      </c>
      <c r="N372" s="505"/>
      <c r="O372" s="116"/>
      <c r="P372" s="116"/>
      <c r="Q372" s="116"/>
      <c r="AD372" s="506"/>
      <c r="AE372" s="506"/>
      <c r="AF372" s="506"/>
      <c r="AG372" s="506"/>
      <c r="AM372" s="5"/>
      <c r="AN372" s="5"/>
    </row>
    <row r="373" spans="1:40" ht="47.25" x14ac:dyDescent="0.25">
      <c r="A373" s="396">
        <v>47</v>
      </c>
      <c r="B373" s="419" t="str">
        <f t="shared" si="28"/>
        <v/>
      </c>
      <c r="C373" s="420" t="str">
        <f ca="1">TEXT(IFERROR(INDEX('Overview - Section A'!$A$37:$A$44,MATCH(G373,'Overview - Section A'!$U$37:$U$44,0)),""),"d-mmm-yy") &amp;" to " &amp; TEXT(IFERROR(INDEX('Overview - Section A'!$E$37:$E$44,MATCH(G373,'Overview - Section A'!$U$37:$U$44,0)),""),"d-mmm-yy")</f>
        <v>1-ene-23 to 31-dic-23</v>
      </c>
      <c r="D373" s="509"/>
      <c r="E373" s="509"/>
      <c r="F373" s="510" t="str">
        <f t="shared" si="29"/>
        <v/>
      </c>
      <c r="G373" s="511" t="s">
        <v>437</v>
      </c>
      <c r="H373" s="511"/>
      <c r="I373" s="512" t="b">
        <f t="shared" si="30"/>
        <v>1</v>
      </c>
      <c r="J373" s="512" t="b">
        <f t="shared" si="31"/>
        <v>0</v>
      </c>
      <c r="K373" s="512" t="str">
        <f t="shared" si="32"/>
        <v>a1N1R000008aBOMUA2</v>
      </c>
      <c r="L373" s="513" t="str">
        <f t="shared" ca="1" si="33"/>
        <v>471-ene-23 to 31-dic-23</v>
      </c>
      <c r="M373" s="514" t="s">
        <v>1342</v>
      </c>
      <c r="N373" s="505"/>
      <c r="O373" s="116"/>
      <c r="P373" s="116"/>
      <c r="Q373" s="116"/>
      <c r="AD373" s="506"/>
      <c r="AE373" s="506"/>
      <c r="AF373" s="506"/>
      <c r="AG373" s="506"/>
      <c r="AM373" s="5"/>
      <c r="AN373" s="5"/>
    </row>
    <row r="374" spans="1:40" ht="47.25" x14ac:dyDescent="0.25">
      <c r="A374" s="396">
        <v>47</v>
      </c>
      <c r="B374" s="419" t="str">
        <f t="shared" si="28"/>
        <v/>
      </c>
      <c r="C374" s="420" t="str">
        <f ca="1">TEXT(IFERROR(INDEX('Overview - Section A'!$A$37:$A$44,MATCH(G374,'Overview - Section A'!$U$37:$U$44,0)),""),"d-mmm-yy") &amp;" to " &amp; TEXT(IFERROR(INDEX('Overview - Section A'!$E$37:$E$44,MATCH(G374,'Overview - Section A'!$U$37:$U$44,0)),""),"d-mmm-yy")</f>
        <v>1-ene-24 to 31-dic-24</v>
      </c>
      <c r="D374" s="509"/>
      <c r="E374" s="509"/>
      <c r="F374" s="510" t="str">
        <f t="shared" si="29"/>
        <v/>
      </c>
      <c r="G374" s="511" t="s">
        <v>439</v>
      </c>
      <c r="H374" s="511"/>
      <c r="I374" s="512" t="b">
        <f t="shared" si="30"/>
        <v>1</v>
      </c>
      <c r="J374" s="512" t="b">
        <f t="shared" si="31"/>
        <v>0</v>
      </c>
      <c r="K374" s="512" t="str">
        <f t="shared" si="32"/>
        <v>a1N1R000008aBOMUA2</v>
      </c>
      <c r="L374" s="513" t="str">
        <f t="shared" ca="1" si="33"/>
        <v>471-ene-24 to 31-dic-24</v>
      </c>
      <c r="M374" s="514" t="s">
        <v>1343</v>
      </c>
      <c r="N374" s="505"/>
      <c r="O374" s="116"/>
      <c r="P374" s="116"/>
      <c r="Q374" s="116"/>
      <c r="AD374" s="506"/>
      <c r="AE374" s="506"/>
      <c r="AF374" s="506"/>
      <c r="AG374" s="506"/>
      <c r="AM374" s="5"/>
      <c r="AN374" s="5"/>
    </row>
    <row r="375" spans="1:40" ht="47.25" x14ac:dyDescent="0.25">
      <c r="A375" s="396">
        <v>47</v>
      </c>
      <c r="B375" s="419" t="str">
        <f t="shared" si="28"/>
        <v/>
      </c>
      <c r="C375" s="420" t="str">
        <f ca="1">TEXT(IFERROR(INDEX('Overview - Section A'!$A$37:$A$44,MATCH(G375,'Overview - Section A'!$U$37:$U$44,0)),""),"d-mmm-yy") &amp;" to " &amp; TEXT(IFERROR(INDEX('Overview - Section A'!$E$37:$E$44,MATCH(G375,'Overview - Section A'!$U$37:$U$44,0)),""),"d-mmm-yy")</f>
        <v>1-ene-25 to 31-dic-25</v>
      </c>
      <c r="D375" s="509"/>
      <c r="E375" s="509"/>
      <c r="F375" s="510" t="str">
        <f t="shared" si="29"/>
        <v/>
      </c>
      <c r="G375" s="511" t="s">
        <v>441</v>
      </c>
      <c r="H375" s="511"/>
      <c r="I375" s="512" t="b">
        <f t="shared" si="30"/>
        <v>1</v>
      </c>
      <c r="J375" s="512" t="b">
        <f t="shared" si="31"/>
        <v>0</v>
      </c>
      <c r="K375" s="512" t="str">
        <f t="shared" si="32"/>
        <v>a1N1R000008aBOMUA2</v>
      </c>
      <c r="L375" s="513" t="str">
        <f t="shared" ca="1" si="33"/>
        <v>471-ene-25 to 31-dic-25</v>
      </c>
      <c r="M375" s="514" t="s">
        <v>1344</v>
      </c>
      <c r="N375" s="505"/>
      <c r="O375" s="116"/>
      <c r="P375" s="116"/>
      <c r="Q375" s="116"/>
      <c r="AD375" s="506"/>
      <c r="AE375" s="506"/>
      <c r="AF375" s="506"/>
      <c r="AG375" s="506"/>
      <c r="AM375" s="5"/>
      <c r="AN375" s="5"/>
    </row>
    <row r="376" spans="1:40" ht="31.5" x14ac:dyDescent="0.25">
      <c r="A376" s="396">
        <v>48</v>
      </c>
      <c r="B376" s="419" t="str">
        <f t="shared" si="28"/>
        <v/>
      </c>
      <c r="C376" s="420" t="str">
        <f ca="1">TEXT(IFERROR(INDEX('Overview - Section A'!$A$37:$A$44,MATCH(G376,'Overview - Section A'!$U$37:$U$44,0)),""),"d-mmm-yy") &amp;" to " &amp; TEXT(IFERROR(INDEX('Overview - Section A'!$E$37:$E$44,MATCH(G376,'Overview - Section A'!$U$37:$U$44,0)),""),"d-mmm-yy")</f>
        <v>1-ene-20 to 31-dic-20</v>
      </c>
      <c r="D376" s="509"/>
      <c r="E376" s="509"/>
      <c r="F376" s="510" t="str">
        <f t="shared" si="29"/>
        <v/>
      </c>
      <c r="G376" s="511" t="s">
        <v>431</v>
      </c>
      <c r="H376" s="511"/>
      <c r="I376" s="512" t="b">
        <f t="shared" si="30"/>
        <v>1</v>
      </c>
      <c r="J376" s="512" t="b">
        <f t="shared" si="31"/>
        <v>0</v>
      </c>
      <c r="K376" s="512" t="str">
        <f t="shared" si="32"/>
        <v>a1N1R000008aBONUA2</v>
      </c>
      <c r="L376" s="513" t="str">
        <f t="shared" ca="1" si="33"/>
        <v>481-ene-20 to 31-dic-20</v>
      </c>
      <c r="M376" s="514" t="s">
        <v>1345</v>
      </c>
      <c r="N376" s="505"/>
      <c r="O376" s="116"/>
      <c r="P376" s="116"/>
      <c r="Q376" s="116"/>
      <c r="AD376" s="506"/>
      <c r="AE376" s="506"/>
      <c r="AF376" s="506"/>
      <c r="AG376" s="506"/>
      <c r="AM376" s="5"/>
      <c r="AN376" s="5"/>
    </row>
    <row r="377" spans="1:40" ht="31.5" x14ac:dyDescent="0.25">
      <c r="A377" s="396">
        <v>48</v>
      </c>
      <c r="B377" s="419" t="str">
        <f t="shared" si="28"/>
        <v/>
      </c>
      <c r="C377" s="420" t="str">
        <f ca="1">TEXT(IFERROR(INDEX('Overview - Section A'!$A$37:$A$44,MATCH(G377,'Overview - Section A'!$U$37:$U$44,0)),""),"d-mmm-yy") &amp;" to " &amp; TEXT(IFERROR(INDEX('Overview - Section A'!$E$37:$E$44,MATCH(G377,'Overview - Section A'!$U$37:$U$44,0)),""),"d-mmm-yy")</f>
        <v>1-ene-21 to 31-dic-21</v>
      </c>
      <c r="D377" s="509"/>
      <c r="E377" s="509"/>
      <c r="F377" s="510" t="str">
        <f t="shared" si="29"/>
        <v/>
      </c>
      <c r="G377" s="511" t="s">
        <v>433</v>
      </c>
      <c r="H377" s="511"/>
      <c r="I377" s="512" t="b">
        <f t="shared" si="30"/>
        <v>1</v>
      </c>
      <c r="J377" s="512" t="b">
        <f t="shared" si="31"/>
        <v>0</v>
      </c>
      <c r="K377" s="512" t="str">
        <f t="shared" si="32"/>
        <v>a1N1R000008aBONUA2</v>
      </c>
      <c r="L377" s="513" t="str">
        <f t="shared" ca="1" si="33"/>
        <v>481-ene-21 to 31-dic-21</v>
      </c>
      <c r="M377" s="514" t="s">
        <v>1346</v>
      </c>
      <c r="N377" s="505"/>
      <c r="O377" s="116"/>
      <c r="P377" s="116"/>
      <c r="Q377" s="116"/>
      <c r="AD377" s="506"/>
      <c r="AE377" s="506"/>
      <c r="AF377" s="506"/>
      <c r="AG377" s="506"/>
      <c r="AM377" s="5"/>
      <c r="AN377" s="5"/>
    </row>
    <row r="378" spans="1:40" ht="31.5" x14ac:dyDescent="0.25">
      <c r="A378" s="396">
        <v>48</v>
      </c>
      <c r="B378" s="419" t="str">
        <f t="shared" si="28"/>
        <v/>
      </c>
      <c r="C378" s="420" t="str">
        <f ca="1">TEXT(IFERROR(INDEX('Overview - Section A'!$A$37:$A$44,MATCH(G378,'Overview - Section A'!$U$37:$U$44,0)),""),"d-mmm-yy") &amp;" to " &amp; TEXT(IFERROR(INDEX('Overview - Section A'!$E$37:$E$44,MATCH(G378,'Overview - Section A'!$U$37:$U$44,0)),""),"d-mmm-yy")</f>
        <v>1-ene-22 to 31-dic-22</v>
      </c>
      <c r="D378" s="509"/>
      <c r="E378" s="509"/>
      <c r="F378" s="510" t="str">
        <f t="shared" si="29"/>
        <v/>
      </c>
      <c r="G378" s="511" t="s">
        <v>435</v>
      </c>
      <c r="H378" s="511"/>
      <c r="I378" s="512" t="b">
        <f t="shared" si="30"/>
        <v>1</v>
      </c>
      <c r="J378" s="512" t="b">
        <f t="shared" si="31"/>
        <v>0</v>
      </c>
      <c r="K378" s="512" t="str">
        <f t="shared" si="32"/>
        <v>a1N1R000008aBONUA2</v>
      </c>
      <c r="L378" s="513" t="str">
        <f t="shared" ca="1" si="33"/>
        <v>481-ene-22 to 31-dic-22</v>
      </c>
      <c r="M378" s="514" t="s">
        <v>1347</v>
      </c>
      <c r="N378" s="505"/>
      <c r="O378" s="116"/>
      <c r="P378" s="116"/>
      <c r="Q378" s="116"/>
      <c r="AD378" s="506"/>
      <c r="AE378" s="506"/>
      <c r="AF378" s="506"/>
      <c r="AG378" s="506"/>
      <c r="AM378" s="5"/>
      <c r="AN378" s="5"/>
    </row>
    <row r="379" spans="1:40" ht="31.5" x14ac:dyDescent="0.25">
      <c r="A379" s="396">
        <v>48</v>
      </c>
      <c r="B379" s="419" t="str">
        <f t="shared" si="28"/>
        <v/>
      </c>
      <c r="C379" s="420" t="str">
        <f ca="1">TEXT(IFERROR(INDEX('Overview - Section A'!$A$37:$A$44,MATCH(G379,'Overview - Section A'!$U$37:$U$44,0)),""),"d-mmm-yy") &amp;" to " &amp; TEXT(IFERROR(INDEX('Overview - Section A'!$E$37:$E$44,MATCH(G379,'Overview - Section A'!$U$37:$U$44,0)),""),"d-mmm-yy")</f>
        <v>1-ene-23 to 31-dic-23</v>
      </c>
      <c r="D379" s="509"/>
      <c r="E379" s="509"/>
      <c r="F379" s="510" t="str">
        <f t="shared" si="29"/>
        <v/>
      </c>
      <c r="G379" s="511" t="s">
        <v>437</v>
      </c>
      <c r="H379" s="511"/>
      <c r="I379" s="512" t="b">
        <f t="shared" si="30"/>
        <v>1</v>
      </c>
      <c r="J379" s="512" t="b">
        <f t="shared" si="31"/>
        <v>0</v>
      </c>
      <c r="K379" s="512" t="str">
        <f t="shared" si="32"/>
        <v>a1N1R000008aBONUA2</v>
      </c>
      <c r="L379" s="513" t="str">
        <f t="shared" ca="1" si="33"/>
        <v>481-ene-23 to 31-dic-23</v>
      </c>
      <c r="M379" s="514" t="s">
        <v>1348</v>
      </c>
      <c r="N379" s="505"/>
      <c r="O379" s="116"/>
      <c r="P379" s="116"/>
      <c r="Q379" s="116"/>
      <c r="AD379" s="506"/>
      <c r="AE379" s="506"/>
      <c r="AF379" s="506"/>
      <c r="AG379" s="506"/>
      <c r="AM379" s="5"/>
      <c r="AN379" s="5"/>
    </row>
    <row r="380" spans="1:40" ht="31.5" x14ac:dyDescent="0.25">
      <c r="A380" s="396">
        <v>48</v>
      </c>
      <c r="B380" s="419" t="str">
        <f t="shared" si="28"/>
        <v/>
      </c>
      <c r="C380" s="420" t="str">
        <f ca="1">TEXT(IFERROR(INDEX('Overview - Section A'!$A$37:$A$44,MATCH(G380,'Overview - Section A'!$U$37:$U$44,0)),""),"d-mmm-yy") &amp;" to " &amp; TEXT(IFERROR(INDEX('Overview - Section A'!$E$37:$E$44,MATCH(G380,'Overview - Section A'!$U$37:$U$44,0)),""),"d-mmm-yy")</f>
        <v>1-ene-24 to 31-dic-24</v>
      </c>
      <c r="D380" s="509"/>
      <c r="E380" s="509"/>
      <c r="F380" s="510" t="str">
        <f t="shared" si="29"/>
        <v/>
      </c>
      <c r="G380" s="511" t="s">
        <v>439</v>
      </c>
      <c r="H380" s="511"/>
      <c r="I380" s="512" t="b">
        <f t="shared" si="30"/>
        <v>1</v>
      </c>
      <c r="J380" s="512" t="b">
        <f t="shared" si="31"/>
        <v>0</v>
      </c>
      <c r="K380" s="512" t="str">
        <f t="shared" si="32"/>
        <v>a1N1R000008aBONUA2</v>
      </c>
      <c r="L380" s="513" t="str">
        <f t="shared" ca="1" si="33"/>
        <v>481-ene-24 to 31-dic-24</v>
      </c>
      <c r="M380" s="514" t="s">
        <v>1349</v>
      </c>
      <c r="N380" s="505"/>
      <c r="O380" s="116"/>
      <c r="P380" s="116"/>
      <c r="Q380" s="116"/>
      <c r="AD380" s="506"/>
      <c r="AE380" s="506"/>
      <c r="AF380" s="506"/>
      <c r="AG380" s="506"/>
      <c r="AM380" s="5"/>
      <c r="AN380" s="5"/>
    </row>
    <row r="381" spans="1:40" ht="31.5" x14ac:dyDescent="0.25">
      <c r="A381" s="396">
        <v>48</v>
      </c>
      <c r="B381" s="419" t="str">
        <f t="shared" si="28"/>
        <v/>
      </c>
      <c r="C381" s="420" t="str">
        <f ca="1">TEXT(IFERROR(INDEX('Overview - Section A'!$A$37:$A$44,MATCH(G381,'Overview - Section A'!$U$37:$U$44,0)),""),"d-mmm-yy") &amp;" to " &amp; TEXT(IFERROR(INDEX('Overview - Section A'!$E$37:$E$44,MATCH(G381,'Overview - Section A'!$U$37:$U$44,0)),""),"d-mmm-yy")</f>
        <v>1-ene-25 to 31-dic-25</v>
      </c>
      <c r="D381" s="509"/>
      <c r="E381" s="509"/>
      <c r="F381" s="510" t="str">
        <f t="shared" si="29"/>
        <v/>
      </c>
      <c r="G381" s="511" t="s">
        <v>441</v>
      </c>
      <c r="H381" s="511"/>
      <c r="I381" s="512" t="b">
        <f t="shared" si="30"/>
        <v>1</v>
      </c>
      <c r="J381" s="512" t="b">
        <f t="shared" si="31"/>
        <v>0</v>
      </c>
      <c r="K381" s="512" t="str">
        <f t="shared" si="32"/>
        <v>a1N1R000008aBONUA2</v>
      </c>
      <c r="L381" s="513" t="str">
        <f t="shared" ca="1" si="33"/>
        <v>481-ene-25 to 31-dic-25</v>
      </c>
      <c r="M381" s="514" t="s">
        <v>1350</v>
      </c>
      <c r="N381" s="505"/>
      <c r="O381" s="116"/>
      <c r="P381" s="116"/>
      <c r="Q381" s="116"/>
      <c r="AD381" s="506"/>
      <c r="AE381" s="506"/>
      <c r="AF381" s="506"/>
      <c r="AG381" s="506"/>
      <c r="AM381" s="5"/>
      <c r="AN381" s="5"/>
    </row>
    <row r="382" spans="1:40" ht="31.5" x14ac:dyDescent="0.25">
      <c r="A382" s="396">
        <v>49</v>
      </c>
      <c r="B382" s="419" t="str">
        <f t="shared" si="28"/>
        <v/>
      </c>
      <c r="C382" s="420" t="str">
        <f ca="1">TEXT(IFERROR(INDEX('Overview - Section A'!$A$37:$A$44,MATCH(G382,'Overview - Section A'!$U$37:$U$44,0)),""),"d-mmm-yy") &amp;" to " &amp; TEXT(IFERROR(INDEX('Overview - Section A'!$E$37:$E$44,MATCH(G382,'Overview - Section A'!$U$37:$U$44,0)),""),"d-mmm-yy")</f>
        <v>1-ene-20 to 31-dic-20</v>
      </c>
      <c r="D382" s="509"/>
      <c r="E382" s="509"/>
      <c r="F382" s="510" t="str">
        <f t="shared" si="29"/>
        <v/>
      </c>
      <c r="G382" s="511" t="s">
        <v>431</v>
      </c>
      <c r="H382" s="511"/>
      <c r="I382" s="512" t="b">
        <f t="shared" si="30"/>
        <v>1</v>
      </c>
      <c r="J382" s="512" t="b">
        <f t="shared" si="31"/>
        <v>0</v>
      </c>
      <c r="K382" s="512" t="str">
        <f t="shared" si="32"/>
        <v>a1N1R000008aBOOUA2</v>
      </c>
      <c r="L382" s="513" t="str">
        <f t="shared" ca="1" si="33"/>
        <v>491-ene-20 to 31-dic-20</v>
      </c>
      <c r="M382" s="514" t="s">
        <v>1351</v>
      </c>
      <c r="N382" s="505"/>
      <c r="O382" s="116"/>
      <c r="P382" s="116"/>
      <c r="Q382" s="116"/>
      <c r="AD382" s="506"/>
      <c r="AE382" s="506"/>
      <c r="AF382" s="506"/>
      <c r="AG382" s="506"/>
      <c r="AM382" s="5"/>
      <c r="AN382" s="5"/>
    </row>
    <row r="383" spans="1:40" ht="31.5" x14ac:dyDescent="0.25">
      <c r="A383" s="396">
        <v>49</v>
      </c>
      <c r="B383" s="419" t="str">
        <f t="shared" si="28"/>
        <v/>
      </c>
      <c r="C383" s="420" t="str">
        <f ca="1">TEXT(IFERROR(INDEX('Overview - Section A'!$A$37:$A$44,MATCH(G383,'Overview - Section A'!$U$37:$U$44,0)),""),"d-mmm-yy") &amp;" to " &amp; TEXT(IFERROR(INDEX('Overview - Section A'!$E$37:$E$44,MATCH(G383,'Overview - Section A'!$U$37:$U$44,0)),""),"d-mmm-yy")</f>
        <v>1-ene-21 to 31-dic-21</v>
      </c>
      <c r="D383" s="509"/>
      <c r="E383" s="509"/>
      <c r="F383" s="510" t="str">
        <f t="shared" si="29"/>
        <v/>
      </c>
      <c r="G383" s="511" t="s">
        <v>433</v>
      </c>
      <c r="H383" s="511"/>
      <c r="I383" s="512" t="b">
        <f t="shared" si="30"/>
        <v>1</v>
      </c>
      <c r="J383" s="512" t="b">
        <f t="shared" si="31"/>
        <v>0</v>
      </c>
      <c r="K383" s="512" t="str">
        <f t="shared" si="32"/>
        <v>a1N1R000008aBOOUA2</v>
      </c>
      <c r="L383" s="513" t="str">
        <f t="shared" ca="1" si="33"/>
        <v>491-ene-21 to 31-dic-21</v>
      </c>
      <c r="M383" s="514" t="s">
        <v>1352</v>
      </c>
      <c r="N383" s="505"/>
      <c r="O383" s="116"/>
      <c r="P383" s="116"/>
      <c r="Q383" s="116"/>
      <c r="AD383" s="506"/>
      <c r="AE383" s="506"/>
      <c r="AF383" s="506"/>
      <c r="AG383" s="506"/>
      <c r="AM383" s="5"/>
      <c r="AN383" s="5"/>
    </row>
    <row r="384" spans="1:40" ht="31.5" x14ac:dyDescent="0.25">
      <c r="A384" s="396">
        <v>49</v>
      </c>
      <c r="B384" s="419" t="str">
        <f t="shared" si="28"/>
        <v/>
      </c>
      <c r="C384" s="420" t="str">
        <f ca="1">TEXT(IFERROR(INDEX('Overview - Section A'!$A$37:$A$44,MATCH(G384,'Overview - Section A'!$U$37:$U$44,0)),""),"d-mmm-yy") &amp;" to " &amp; TEXT(IFERROR(INDEX('Overview - Section A'!$E$37:$E$44,MATCH(G384,'Overview - Section A'!$U$37:$U$44,0)),""),"d-mmm-yy")</f>
        <v>1-ene-22 to 31-dic-22</v>
      </c>
      <c r="D384" s="509"/>
      <c r="E384" s="509"/>
      <c r="F384" s="510" t="str">
        <f t="shared" si="29"/>
        <v/>
      </c>
      <c r="G384" s="511" t="s">
        <v>435</v>
      </c>
      <c r="H384" s="511"/>
      <c r="I384" s="512" t="b">
        <f t="shared" si="30"/>
        <v>1</v>
      </c>
      <c r="J384" s="512" t="b">
        <f t="shared" si="31"/>
        <v>0</v>
      </c>
      <c r="K384" s="512" t="str">
        <f t="shared" si="32"/>
        <v>a1N1R000008aBOOUA2</v>
      </c>
      <c r="L384" s="513" t="str">
        <f t="shared" ca="1" si="33"/>
        <v>491-ene-22 to 31-dic-22</v>
      </c>
      <c r="M384" s="514" t="s">
        <v>1353</v>
      </c>
      <c r="N384" s="505"/>
      <c r="O384" s="116"/>
      <c r="P384" s="116"/>
      <c r="Q384" s="116"/>
      <c r="AD384" s="506"/>
      <c r="AE384" s="506"/>
      <c r="AF384" s="506"/>
      <c r="AG384" s="506"/>
      <c r="AM384" s="5"/>
      <c r="AN384" s="5"/>
    </row>
    <row r="385" spans="1:40" ht="31.5" x14ac:dyDescent="0.25">
      <c r="A385" s="396">
        <v>49</v>
      </c>
      <c r="B385" s="419" t="str">
        <f t="shared" si="28"/>
        <v/>
      </c>
      <c r="C385" s="420" t="str">
        <f ca="1">TEXT(IFERROR(INDEX('Overview - Section A'!$A$37:$A$44,MATCH(G385,'Overview - Section A'!$U$37:$U$44,0)),""),"d-mmm-yy") &amp;" to " &amp; TEXT(IFERROR(INDEX('Overview - Section A'!$E$37:$E$44,MATCH(G385,'Overview - Section A'!$U$37:$U$44,0)),""),"d-mmm-yy")</f>
        <v>1-ene-23 to 31-dic-23</v>
      </c>
      <c r="D385" s="509"/>
      <c r="E385" s="509"/>
      <c r="F385" s="510" t="str">
        <f t="shared" si="29"/>
        <v/>
      </c>
      <c r="G385" s="511" t="s">
        <v>437</v>
      </c>
      <c r="H385" s="511"/>
      <c r="I385" s="512" t="b">
        <f t="shared" si="30"/>
        <v>1</v>
      </c>
      <c r="J385" s="512" t="b">
        <f t="shared" si="31"/>
        <v>0</v>
      </c>
      <c r="K385" s="512" t="str">
        <f t="shared" si="32"/>
        <v>a1N1R000008aBOOUA2</v>
      </c>
      <c r="L385" s="513" t="str">
        <f t="shared" ca="1" si="33"/>
        <v>491-ene-23 to 31-dic-23</v>
      </c>
      <c r="M385" s="514" t="s">
        <v>1354</v>
      </c>
      <c r="N385" s="505"/>
      <c r="O385" s="116"/>
      <c r="P385" s="116"/>
      <c r="Q385" s="116"/>
      <c r="AD385" s="506"/>
      <c r="AE385" s="506"/>
      <c r="AF385" s="506"/>
      <c r="AG385" s="506"/>
      <c r="AM385" s="5"/>
      <c r="AN385" s="5"/>
    </row>
    <row r="386" spans="1:40" ht="31.5" x14ac:dyDescent="0.25">
      <c r="A386" s="396">
        <v>49</v>
      </c>
      <c r="B386" s="419" t="str">
        <f t="shared" si="28"/>
        <v/>
      </c>
      <c r="C386" s="420" t="str">
        <f ca="1">TEXT(IFERROR(INDEX('Overview - Section A'!$A$37:$A$44,MATCH(G386,'Overview - Section A'!$U$37:$U$44,0)),""),"d-mmm-yy") &amp;" to " &amp; TEXT(IFERROR(INDEX('Overview - Section A'!$E$37:$E$44,MATCH(G386,'Overview - Section A'!$U$37:$U$44,0)),""),"d-mmm-yy")</f>
        <v>1-ene-24 to 31-dic-24</v>
      </c>
      <c r="D386" s="509"/>
      <c r="E386" s="509"/>
      <c r="F386" s="510" t="str">
        <f t="shared" si="29"/>
        <v/>
      </c>
      <c r="G386" s="511" t="s">
        <v>439</v>
      </c>
      <c r="H386" s="511"/>
      <c r="I386" s="512" t="b">
        <f t="shared" si="30"/>
        <v>1</v>
      </c>
      <c r="J386" s="512" t="b">
        <f t="shared" si="31"/>
        <v>0</v>
      </c>
      <c r="K386" s="512" t="str">
        <f t="shared" si="32"/>
        <v>a1N1R000008aBOOUA2</v>
      </c>
      <c r="L386" s="513" t="str">
        <f t="shared" ca="1" si="33"/>
        <v>491-ene-24 to 31-dic-24</v>
      </c>
      <c r="M386" s="514" t="s">
        <v>1355</v>
      </c>
      <c r="N386" s="505"/>
      <c r="O386" s="116"/>
      <c r="P386" s="116"/>
      <c r="Q386" s="116"/>
      <c r="AD386" s="506"/>
      <c r="AE386" s="506"/>
      <c r="AF386" s="506"/>
      <c r="AG386" s="506"/>
      <c r="AM386" s="5"/>
      <c r="AN386" s="5"/>
    </row>
    <row r="387" spans="1:40" ht="31.5" x14ac:dyDescent="0.25">
      <c r="A387" s="396">
        <v>49</v>
      </c>
      <c r="B387" s="419" t="str">
        <f t="shared" si="28"/>
        <v/>
      </c>
      <c r="C387" s="420" t="str">
        <f ca="1">TEXT(IFERROR(INDEX('Overview - Section A'!$A$37:$A$44,MATCH(G387,'Overview - Section A'!$U$37:$U$44,0)),""),"d-mmm-yy") &amp;" to " &amp; TEXT(IFERROR(INDEX('Overview - Section A'!$E$37:$E$44,MATCH(G387,'Overview - Section A'!$U$37:$U$44,0)),""),"d-mmm-yy")</f>
        <v>1-ene-25 to 31-dic-25</v>
      </c>
      <c r="D387" s="509"/>
      <c r="E387" s="509"/>
      <c r="F387" s="510" t="str">
        <f t="shared" si="29"/>
        <v/>
      </c>
      <c r="G387" s="511" t="s">
        <v>441</v>
      </c>
      <c r="H387" s="511"/>
      <c r="I387" s="512" t="b">
        <f t="shared" si="30"/>
        <v>1</v>
      </c>
      <c r="J387" s="512" t="b">
        <f t="shared" si="31"/>
        <v>0</v>
      </c>
      <c r="K387" s="512" t="str">
        <f t="shared" si="32"/>
        <v>a1N1R000008aBOOUA2</v>
      </c>
      <c r="L387" s="513" t="str">
        <f t="shared" ca="1" si="33"/>
        <v>491-ene-25 to 31-dic-25</v>
      </c>
      <c r="M387" s="514" t="s">
        <v>1356</v>
      </c>
      <c r="N387" s="505"/>
      <c r="O387" s="116"/>
      <c r="P387" s="116"/>
      <c r="Q387" s="116"/>
      <c r="AD387" s="506"/>
      <c r="AE387" s="506"/>
      <c r="AF387" s="506"/>
      <c r="AG387" s="506"/>
      <c r="AM387" s="5"/>
      <c r="AN387" s="5"/>
    </row>
    <row r="388" spans="1:40" ht="31.5" x14ac:dyDescent="0.25">
      <c r="A388" s="396">
        <v>50</v>
      </c>
      <c r="B388" s="419" t="str">
        <f t="shared" si="28"/>
        <v/>
      </c>
      <c r="C388" s="420" t="str">
        <f ca="1">TEXT(IFERROR(INDEX('Overview - Section A'!$A$37:$A$44,MATCH(G388,'Overview - Section A'!$U$37:$U$44,0)),""),"d-mmm-yy") &amp;" to " &amp; TEXT(IFERROR(INDEX('Overview - Section A'!$E$37:$E$44,MATCH(G388,'Overview - Section A'!$U$37:$U$44,0)),""),"d-mmm-yy")</f>
        <v>1-ene-20 to 31-dic-20</v>
      </c>
      <c r="D388" s="509"/>
      <c r="E388" s="509"/>
      <c r="F388" s="510" t="str">
        <f t="shared" si="29"/>
        <v/>
      </c>
      <c r="G388" s="511" t="s">
        <v>431</v>
      </c>
      <c r="H388" s="511"/>
      <c r="I388" s="512" t="b">
        <f t="shared" si="30"/>
        <v>1</v>
      </c>
      <c r="J388" s="512" t="b">
        <f t="shared" si="31"/>
        <v>0</v>
      </c>
      <c r="K388" s="512" t="str">
        <f t="shared" si="32"/>
        <v>a1N1R000008aBOPUA2</v>
      </c>
      <c r="L388" s="513" t="str">
        <f t="shared" ca="1" si="33"/>
        <v>501-ene-20 to 31-dic-20</v>
      </c>
      <c r="M388" s="514" t="s">
        <v>1357</v>
      </c>
      <c r="N388" s="505"/>
      <c r="O388" s="116"/>
      <c r="P388" s="116"/>
      <c r="Q388" s="116"/>
      <c r="AD388" s="506"/>
      <c r="AE388" s="506"/>
      <c r="AF388" s="506"/>
      <c r="AG388" s="506"/>
      <c r="AM388" s="5"/>
      <c r="AN388" s="5"/>
    </row>
    <row r="389" spans="1:40" ht="31.5" x14ac:dyDescent="0.25">
      <c r="A389" s="396">
        <v>50</v>
      </c>
      <c r="B389" s="419" t="str">
        <f t="shared" si="28"/>
        <v/>
      </c>
      <c r="C389" s="420" t="str">
        <f ca="1">TEXT(IFERROR(INDEX('Overview - Section A'!$A$37:$A$44,MATCH(G389,'Overview - Section A'!$U$37:$U$44,0)),""),"d-mmm-yy") &amp;" to " &amp; TEXT(IFERROR(INDEX('Overview - Section A'!$E$37:$E$44,MATCH(G389,'Overview - Section A'!$U$37:$U$44,0)),""),"d-mmm-yy")</f>
        <v>1-ene-21 to 31-dic-21</v>
      </c>
      <c r="D389" s="509"/>
      <c r="E389" s="509"/>
      <c r="F389" s="510" t="str">
        <f t="shared" si="29"/>
        <v/>
      </c>
      <c r="G389" s="511" t="s">
        <v>433</v>
      </c>
      <c r="H389" s="511"/>
      <c r="I389" s="512" t="b">
        <f t="shared" si="30"/>
        <v>1</v>
      </c>
      <c r="J389" s="512" t="b">
        <f t="shared" si="31"/>
        <v>0</v>
      </c>
      <c r="K389" s="512" t="str">
        <f t="shared" si="32"/>
        <v>a1N1R000008aBOPUA2</v>
      </c>
      <c r="L389" s="513" t="str">
        <f t="shared" ca="1" si="33"/>
        <v>501-ene-21 to 31-dic-21</v>
      </c>
      <c r="M389" s="514" t="s">
        <v>1358</v>
      </c>
      <c r="N389" s="505"/>
      <c r="O389" s="116"/>
      <c r="P389" s="116"/>
      <c r="Q389" s="116"/>
      <c r="AD389" s="506"/>
      <c r="AE389" s="506"/>
      <c r="AF389" s="506"/>
      <c r="AG389" s="506"/>
      <c r="AM389" s="5"/>
      <c r="AN389" s="5"/>
    </row>
    <row r="390" spans="1:40" ht="31.5" x14ac:dyDescent="0.25">
      <c r="A390" s="396">
        <v>50</v>
      </c>
      <c r="B390" s="419" t="str">
        <f t="shared" si="28"/>
        <v/>
      </c>
      <c r="C390" s="420" t="str">
        <f ca="1">TEXT(IFERROR(INDEX('Overview - Section A'!$A$37:$A$44,MATCH(G390,'Overview - Section A'!$U$37:$U$44,0)),""),"d-mmm-yy") &amp;" to " &amp; TEXT(IFERROR(INDEX('Overview - Section A'!$E$37:$E$44,MATCH(G390,'Overview - Section A'!$U$37:$U$44,0)),""),"d-mmm-yy")</f>
        <v>1-ene-22 to 31-dic-22</v>
      </c>
      <c r="D390" s="509"/>
      <c r="E390" s="509"/>
      <c r="F390" s="510" t="str">
        <f t="shared" si="29"/>
        <v/>
      </c>
      <c r="G390" s="511" t="s">
        <v>435</v>
      </c>
      <c r="H390" s="511"/>
      <c r="I390" s="512" t="b">
        <f t="shared" si="30"/>
        <v>1</v>
      </c>
      <c r="J390" s="512" t="b">
        <f t="shared" si="31"/>
        <v>0</v>
      </c>
      <c r="K390" s="512" t="str">
        <f t="shared" si="32"/>
        <v>a1N1R000008aBOPUA2</v>
      </c>
      <c r="L390" s="513" t="str">
        <f t="shared" ca="1" si="33"/>
        <v>501-ene-22 to 31-dic-22</v>
      </c>
      <c r="M390" s="514" t="s">
        <v>1359</v>
      </c>
      <c r="N390" s="505"/>
      <c r="O390" s="116"/>
      <c r="P390" s="116"/>
      <c r="Q390" s="116"/>
      <c r="AD390" s="506"/>
      <c r="AE390" s="506"/>
      <c r="AF390" s="506"/>
      <c r="AG390" s="506"/>
      <c r="AM390" s="5"/>
      <c r="AN390" s="5"/>
    </row>
    <row r="391" spans="1:40" ht="31.5" x14ac:dyDescent="0.25">
      <c r="A391" s="396">
        <v>50</v>
      </c>
      <c r="B391" s="419" t="str">
        <f t="shared" si="28"/>
        <v/>
      </c>
      <c r="C391" s="420" t="str">
        <f ca="1">TEXT(IFERROR(INDEX('Overview - Section A'!$A$37:$A$44,MATCH(G391,'Overview - Section A'!$U$37:$U$44,0)),""),"d-mmm-yy") &amp;" to " &amp; TEXT(IFERROR(INDEX('Overview - Section A'!$E$37:$E$44,MATCH(G391,'Overview - Section A'!$U$37:$U$44,0)),""),"d-mmm-yy")</f>
        <v>1-ene-23 to 31-dic-23</v>
      </c>
      <c r="D391" s="509"/>
      <c r="E391" s="509"/>
      <c r="F391" s="510" t="str">
        <f t="shared" si="29"/>
        <v/>
      </c>
      <c r="G391" s="511" t="s">
        <v>437</v>
      </c>
      <c r="H391" s="511"/>
      <c r="I391" s="512" t="b">
        <f t="shared" si="30"/>
        <v>1</v>
      </c>
      <c r="J391" s="512" t="b">
        <f t="shared" si="31"/>
        <v>0</v>
      </c>
      <c r="K391" s="512" t="str">
        <f t="shared" si="32"/>
        <v>a1N1R000008aBOPUA2</v>
      </c>
      <c r="L391" s="513" t="str">
        <f t="shared" ca="1" si="33"/>
        <v>501-ene-23 to 31-dic-23</v>
      </c>
      <c r="M391" s="514" t="s">
        <v>1360</v>
      </c>
      <c r="N391" s="505"/>
      <c r="O391" s="116"/>
      <c r="P391" s="116"/>
      <c r="Q391" s="116"/>
      <c r="AD391" s="506"/>
      <c r="AE391" s="506"/>
      <c r="AF391" s="506"/>
      <c r="AG391" s="506"/>
      <c r="AM391" s="5"/>
      <c r="AN391" s="5"/>
    </row>
    <row r="392" spans="1:40" ht="31.5" x14ac:dyDescent="0.25">
      <c r="A392" s="396">
        <v>50</v>
      </c>
      <c r="B392" s="419" t="str">
        <f t="shared" si="28"/>
        <v/>
      </c>
      <c r="C392" s="420" t="str">
        <f ca="1">TEXT(IFERROR(INDEX('Overview - Section A'!$A$37:$A$44,MATCH(G392,'Overview - Section A'!$U$37:$U$44,0)),""),"d-mmm-yy") &amp;" to " &amp; TEXT(IFERROR(INDEX('Overview - Section A'!$E$37:$E$44,MATCH(G392,'Overview - Section A'!$U$37:$U$44,0)),""),"d-mmm-yy")</f>
        <v>1-ene-24 to 31-dic-24</v>
      </c>
      <c r="D392" s="509"/>
      <c r="E392" s="509"/>
      <c r="F392" s="510" t="str">
        <f t="shared" si="29"/>
        <v/>
      </c>
      <c r="G392" s="511" t="s">
        <v>439</v>
      </c>
      <c r="H392" s="511"/>
      <c r="I392" s="512" t="b">
        <f t="shared" si="30"/>
        <v>1</v>
      </c>
      <c r="J392" s="512" t="b">
        <f t="shared" si="31"/>
        <v>0</v>
      </c>
      <c r="K392" s="512" t="str">
        <f t="shared" si="32"/>
        <v>a1N1R000008aBOPUA2</v>
      </c>
      <c r="L392" s="513" t="str">
        <f t="shared" ca="1" si="33"/>
        <v>501-ene-24 to 31-dic-24</v>
      </c>
      <c r="M392" s="514" t="s">
        <v>1361</v>
      </c>
      <c r="N392" s="505"/>
      <c r="O392" s="116"/>
      <c r="P392" s="116"/>
      <c r="Q392" s="116"/>
      <c r="AD392" s="506"/>
      <c r="AE392" s="506"/>
      <c r="AF392" s="506"/>
      <c r="AG392" s="506"/>
      <c r="AM392" s="5"/>
      <c r="AN392" s="5"/>
    </row>
    <row r="393" spans="1:40" ht="31.5" x14ac:dyDescent="0.25">
      <c r="A393" s="396">
        <v>50</v>
      </c>
      <c r="B393" s="419" t="str">
        <f t="shared" si="28"/>
        <v/>
      </c>
      <c r="C393" s="420" t="str">
        <f ca="1">TEXT(IFERROR(INDEX('Overview - Section A'!$A$37:$A$44,MATCH(G393,'Overview - Section A'!$U$37:$U$44,0)),""),"d-mmm-yy") &amp;" to " &amp; TEXT(IFERROR(INDEX('Overview - Section A'!$E$37:$E$44,MATCH(G393,'Overview - Section A'!$U$37:$U$44,0)),""),"d-mmm-yy")</f>
        <v>1-ene-25 to 31-dic-25</v>
      </c>
      <c r="D393" s="509"/>
      <c r="E393" s="509"/>
      <c r="F393" s="510" t="str">
        <f t="shared" si="29"/>
        <v/>
      </c>
      <c r="G393" s="511" t="s">
        <v>441</v>
      </c>
      <c r="H393" s="511"/>
      <c r="I393" s="512" t="b">
        <f t="shared" si="30"/>
        <v>1</v>
      </c>
      <c r="J393" s="512" t="b">
        <f t="shared" si="31"/>
        <v>0</v>
      </c>
      <c r="K393" s="512" t="str">
        <f t="shared" si="32"/>
        <v>a1N1R000008aBOPUA2</v>
      </c>
      <c r="L393" s="513" t="str">
        <f t="shared" ca="1" si="33"/>
        <v>501-ene-25 to 31-dic-25</v>
      </c>
      <c r="M393" s="514" t="s">
        <v>1362</v>
      </c>
      <c r="N393" s="505"/>
      <c r="O393" s="116"/>
      <c r="P393" s="116"/>
      <c r="Q393" s="116"/>
      <c r="AD393" s="506"/>
      <c r="AE393" s="506"/>
      <c r="AF393" s="506"/>
      <c r="AG393" s="506"/>
      <c r="AM393" s="5"/>
      <c r="AN393" s="5"/>
    </row>
    <row r="394" spans="1:40" ht="31.5" x14ac:dyDescent="0.25">
      <c r="A394" s="396">
        <v>51</v>
      </c>
      <c r="B394" s="419" t="str">
        <f t="shared" si="28"/>
        <v/>
      </c>
      <c r="C394" s="420" t="str">
        <f ca="1">TEXT(IFERROR(INDEX('Overview - Section A'!$A$37:$A$44,MATCH(G394,'Overview - Section A'!$U$37:$U$44,0)),""),"d-mmm-yy") &amp;" to " &amp; TEXT(IFERROR(INDEX('Overview - Section A'!$E$37:$E$44,MATCH(G394,'Overview - Section A'!$U$37:$U$44,0)),""),"d-mmm-yy")</f>
        <v>1-ene-20 to 31-dic-20</v>
      </c>
      <c r="D394" s="509"/>
      <c r="E394" s="509"/>
      <c r="F394" s="510" t="str">
        <f t="shared" si="29"/>
        <v/>
      </c>
      <c r="G394" s="511" t="s">
        <v>431</v>
      </c>
      <c r="H394" s="511"/>
      <c r="I394" s="512" t="b">
        <f t="shared" si="30"/>
        <v>1</v>
      </c>
      <c r="J394" s="512" t="b">
        <f t="shared" si="31"/>
        <v>0</v>
      </c>
      <c r="K394" s="512" t="str">
        <f t="shared" si="32"/>
        <v>a1N1R000008aBOQUA2</v>
      </c>
      <c r="L394" s="513" t="str">
        <f t="shared" ca="1" si="33"/>
        <v>511-ene-20 to 31-dic-20</v>
      </c>
      <c r="M394" s="514" t="s">
        <v>1363</v>
      </c>
      <c r="N394" s="505"/>
      <c r="O394" s="116"/>
      <c r="P394" s="116"/>
      <c r="Q394" s="116"/>
      <c r="AD394" s="506"/>
      <c r="AE394" s="506"/>
      <c r="AF394" s="506"/>
      <c r="AG394" s="506"/>
      <c r="AM394" s="5"/>
      <c r="AN394" s="5"/>
    </row>
    <row r="395" spans="1:40" ht="31.5" x14ac:dyDescent="0.25">
      <c r="A395" s="396">
        <v>51</v>
      </c>
      <c r="B395" s="419" t="str">
        <f t="shared" si="28"/>
        <v/>
      </c>
      <c r="C395" s="420" t="str">
        <f ca="1">TEXT(IFERROR(INDEX('Overview - Section A'!$A$37:$A$44,MATCH(G395,'Overview - Section A'!$U$37:$U$44,0)),""),"d-mmm-yy") &amp;" to " &amp; TEXT(IFERROR(INDEX('Overview - Section A'!$E$37:$E$44,MATCH(G395,'Overview - Section A'!$U$37:$U$44,0)),""),"d-mmm-yy")</f>
        <v>1-ene-21 to 31-dic-21</v>
      </c>
      <c r="D395" s="509"/>
      <c r="E395" s="509"/>
      <c r="F395" s="510" t="str">
        <f t="shared" si="29"/>
        <v/>
      </c>
      <c r="G395" s="511" t="s">
        <v>433</v>
      </c>
      <c r="H395" s="511"/>
      <c r="I395" s="512" t="b">
        <f t="shared" si="30"/>
        <v>1</v>
      </c>
      <c r="J395" s="512" t="b">
        <f t="shared" si="31"/>
        <v>0</v>
      </c>
      <c r="K395" s="512" t="str">
        <f t="shared" si="32"/>
        <v>a1N1R000008aBOQUA2</v>
      </c>
      <c r="L395" s="513" t="str">
        <f t="shared" ca="1" si="33"/>
        <v>511-ene-21 to 31-dic-21</v>
      </c>
      <c r="M395" s="514" t="s">
        <v>1364</v>
      </c>
      <c r="N395" s="505"/>
      <c r="O395" s="116"/>
      <c r="P395" s="116"/>
      <c r="Q395" s="116"/>
      <c r="AD395" s="506"/>
      <c r="AE395" s="506"/>
      <c r="AF395" s="506"/>
      <c r="AG395" s="506"/>
      <c r="AM395" s="5"/>
      <c r="AN395" s="5"/>
    </row>
    <row r="396" spans="1:40" ht="31.5" x14ac:dyDescent="0.25">
      <c r="A396" s="396">
        <v>51</v>
      </c>
      <c r="B396" s="419" t="str">
        <f t="shared" si="28"/>
        <v/>
      </c>
      <c r="C396" s="420" t="str">
        <f ca="1">TEXT(IFERROR(INDEX('Overview - Section A'!$A$37:$A$44,MATCH(G396,'Overview - Section A'!$U$37:$U$44,0)),""),"d-mmm-yy") &amp;" to " &amp; TEXT(IFERROR(INDEX('Overview - Section A'!$E$37:$E$44,MATCH(G396,'Overview - Section A'!$U$37:$U$44,0)),""),"d-mmm-yy")</f>
        <v>1-ene-22 to 31-dic-22</v>
      </c>
      <c r="D396" s="509"/>
      <c r="E396" s="509"/>
      <c r="F396" s="510" t="str">
        <f t="shared" si="29"/>
        <v/>
      </c>
      <c r="G396" s="511" t="s">
        <v>435</v>
      </c>
      <c r="H396" s="511"/>
      <c r="I396" s="512" t="b">
        <f t="shared" si="30"/>
        <v>1</v>
      </c>
      <c r="J396" s="512" t="b">
        <f t="shared" si="31"/>
        <v>0</v>
      </c>
      <c r="K396" s="512" t="str">
        <f t="shared" si="32"/>
        <v>a1N1R000008aBOQUA2</v>
      </c>
      <c r="L396" s="513" t="str">
        <f t="shared" ca="1" si="33"/>
        <v>511-ene-22 to 31-dic-22</v>
      </c>
      <c r="M396" s="514" t="s">
        <v>1365</v>
      </c>
      <c r="N396" s="505"/>
      <c r="O396" s="116"/>
      <c r="P396" s="116"/>
      <c r="Q396" s="116"/>
      <c r="AD396" s="506"/>
      <c r="AE396" s="506"/>
      <c r="AF396" s="506"/>
      <c r="AG396" s="506"/>
      <c r="AM396" s="5"/>
      <c r="AN396" s="5"/>
    </row>
    <row r="397" spans="1:40" ht="31.5" x14ac:dyDescent="0.25">
      <c r="A397" s="396">
        <v>51</v>
      </c>
      <c r="B397" s="419" t="str">
        <f t="shared" si="28"/>
        <v/>
      </c>
      <c r="C397" s="420" t="str">
        <f ca="1">TEXT(IFERROR(INDEX('Overview - Section A'!$A$37:$A$44,MATCH(G397,'Overview - Section A'!$U$37:$U$44,0)),""),"d-mmm-yy") &amp;" to " &amp; TEXT(IFERROR(INDEX('Overview - Section A'!$E$37:$E$44,MATCH(G397,'Overview - Section A'!$U$37:$U$44,0)),""),"d-mmm-yy")</f>
        <v>1-ene-23 to 31-dic-23</v>
      </c>
      <c r="D397" s="509"/>
      <c r="E397" s="509"/>
      <c r="F397" s="510" t="str">
        <f t="shared" si="29"/>
        <v/>
      </c>
      <c r="G397" s="511" t="s">
        <v>437</v>
      </c>
      <c r="H397" s="511"/>
      <c r="I397" s="512" t="b">
        <f t="shared" si="30"/>
        <v>1</v>
      </c>
      <c r="J397" s="512" t="b">
        <f t="shared" si="31"/>
        <v>0</v>
      </c>
      <c r="K397" s="512" t="str">
        <f t="shared" si="32"/>
        <v>a1N1R000008aBOQUA2</v>
      </c>
      <c r="L397" s="513" t="str">
        <f t="shared" ca="1" si="33"/>
        <v>511-ene-23 to 31-dic-23</v>
      </c>
      <c r="M397" s="514" t="s">
        <v>1366</v>
      </c>
      <c r="N397" s="505"/>
      <c r="O397" s="116"/>
      <c r="P397" s="116"/>
      <c r="Q397" s="116"/>
      <c r="AD397" s="506"/>
      <c r="AE397" s="506"/>
      <c r="AF397" s="506"/>
      <c r="AG397" s="506"/>
      <c r="AM397" s="5"/>
      <c r="AN397" s="5"/>
    </row>
    <row r="398" spans="1:40" ht="31.5" x14ac:dyDescent="0.25">
      <c r="A398" s="396">
        <v>51</v>
      </c>
      <c r="B398" s="419" t="str">
        <f t="shared" si="28"/>
        <v/>
      </c>
      <c r="C398" s="420" t="str">
        <f ca="1">TEXT(IFERROR(INDEX('Overview - Section A'!$A$37:$A$44,MATCH(G398,'Overview - Section A'!$U$37:$U$44,0)),""),"d-mmm-yy") &amp;" to " &amp; TEXT(IFERROR(INDEX('Overview - Section A'!$E$37:$E$44,MATCH(G398,'Overview - Section A'!$U$37:$U$44,0)),""),"d-mmm-yy")</f>
        <v>1-ene-24 to 31-dic-24</v>
      </c>
      <c r="D398" s="509"/>
      <c r="E398" s="509"/>
      <c r="F398" s="510" t="str">
        <f t="shared" si="29"/>
        <v/>
      </c>
      <c r="G398" s="511" t="s">
        <v>439</v>
      </c>
      <c r="H398" s="511"/>
      <c r="I398" s="512" t="b">
        <f t="shared" si="30"/>
        <v>1</v>
      </c>
      <c r="J398" s="512" t="b">
        <f t="shared" si="31"/>
        <v>0</v>
      </c>
      <c r="K398" s="512" t="str">
        <f t="shared" si="32"/>
        <v>a1N1R000008aBOQUA2</v>
      </c>
      <c r="L398" s="513" t="str">
        <f t="shared" ca="1" si="33"/>
        <v>511-ene-24 to 31-dic-24</v>
      </c>
      <c r="M398" s="514" t="s">
        <v>1367</v>
      </c>
      <c r="N398" s="505"/>
      <c r="O398" s="116"/>
      <c r="P398" s="116"/>
      <c r="Q398" s="116"/>
      <c r="AD398" s="506"/>
      <c r="AE398" s="506"/>
      <c r="AF398" s="506"/>
      <c r="AG398" s="506"/>
      <c r="AM398" s="5"/>
      <c r="AN398" s="5"/>
    </row>
    <row r="399" spans="1:40" ht="31.5" x14ac:dyDescent="0.25">
      <c r="A399" s="396">
        <v>51</v>
      </c>
      <c r="B399" s="419" t="str">
        <f t="shared" si="28"/>
        <v/>
      </c>
      <c r="C399" s="420" t="str">
        <f ca="1">TEXT(IFERROR(INDEX('Overview - Section A'!$A$37:$A$44,MATCH(G399,'Overview - Section A'!$U$37:$U$44,0)),""),"d-mmm-yy") &amp;" to " &amp; TEXT(IFERROR(INDEX('Overview - Section A'!$E$37:$E$44,MATCH(G399,'Overview - Section A'!$U$37:$U$44,0)),""),"d-mmm-yy")</f>
        <v>1-ene-25 to 31-dic-25</v>
      </c>
      <c r="D399" s="509"/>
      <c r="E399" s="509"/>
      <c r="F399" s="510" t="str">
        <f t="shared" si="29"/>
        <v/>
      </c>
      <c r="G399" s="511" t="s">
        <v>441</v>
      </c>
      <c r="H399" s="511"/>
      <c r="I399" s="512" t="b">
        <f t="shared" si="30"/>
        <v>1</v>
      </c>
      <c r="J399" s="512" t="b">
        <f t="shared" si="31"/>
        <v>0</v>
      </c>
      <c r="K399" s="512" t="str">
        <f t="shared" si="32"/>
        <v>a1N1R000008aBOQUA2</v>
      </c>
      <c r="L399" s="513" t="str">
        <f t="shared" ca="1" si="33"/>
        <v>511-ene-25 to 31-dic-25</v>
      </c>
      <c r="M399" s="514" t="s">
        <v>1368</v>
      </c>
      <c r="N399" s="505"/>
      <c r="O399" s="116"/>
      <c r="P399" s="116"/>
      <c r="Q399" s="116"/>
      <c r="AD399" s="506"/>
      <c r="AE399" s="506"/>
      <c r="AF399" s="506"/>
      <c r="AG399" s="506"/>
      <c r="AM399" s="5"/>
      <c r="AN399" s="5"/>
    </row>
    <row r="400" spans="1:40" ht="31.5" x14ac:dyDescent="0.25">
      <c r="A400" s="396">
        <v>52</v>
      </c>
      <c r="B400" s="419" t="str">
        <f t="shared" si="28"/>
        <v/>
      </c>
      <c r="C400" s="420" t="str">
        <f ca="1">TEXT(IFERROR(INDEX('Overview - Section A'!$A$37:$A$44,MATCH(G400,'Overview - Section A'!$U$37:$U$44,0)),""),"d-mmm-yy") &amp;" to " &amp; TEXT(IFERROR(INDEX('Overview - Section A'!$E$37:$E$44,MATCH(G400,'Overview - Section A'!$U$37:$U$44,0)),""),"d-mmm-yy")</f>
        <v>1-ene-20 to 31-dic-20</v>
      </c>
      <c r="D400" s="509"/>
      <c r="E400" s="509"/>
      <c r="F400" s="510" t="str">
        <f t="shared" si="29"/>
        <v/>
      </c>
      <c r="G400" s="511" t="s">
        <v>431</v>
      </c>
      <c r="H400" s="511"/>
      <c r="I400" s="512" t="b">
        <f t="shared" si="30"/>
        <v>1</v>
      </c>
      <c r="J400" s="512" t="b">
        <f t="shared" si="31"/>
        <v>0</v>
      </c>
      <c r="K400" s="512" t="str">
        <f t="shared" si="32"/>
        <v>a1N1R000008aBORUA2</v>
      </c>
      <c r="L400" s="513" t="str">
        <f t="shared" ca="1" si="33"/>
        <v>521-ene-20 to 31-dic-20</v>
      </c>
      <c r="M400" s="514" t="s">
        <v>1369</v>
      </c>
      <c r="N400" s="505"/>
      <c r="O400" s="116"/>
      <c r="P400" s="116"/>
      <c r="Q400" s="116"/>
      <c r="AD400" s="506"/>
      <c r="AE400" s="506"/>
      <c r="AF400" s="506"/>
      <c r="AG400" s="506"/>
      <c r="AM400" s="5"/>
      <c r="AN400" s="5"/>
    </row>
    <row r="401" spans="1:40" ht="31.5" x14ac:dyDescent="0.25">
      <c r="A401" s="396">
        <v>52</v>
      </c>
      <c r="B401" s="419" t="str">
        <f t="shared" si="28"/>
        <v/>
      </c>
      <c r="C401" s="420" t="str">
        <f ca="1">TEXT(IFERROR(INDEX('Overview - Section A'!$A$37:$A$44,MATCH(G401,'Overview - Section A'!$U$37:$U$44,0)),""),"d-mmm-yy") &amp;" to " &amp; TEXT(IFERROR(INDEX('Overview - Section A'!$E$37:$E$44,MATCH(G401,'Overview - Section A'!$U$37:$U$44,0)),""),"d-mmm-yy")</f>
        <v>1-ene-21 to 31-dic-21</v>
      </c>
      <c r="D401" s="509"/>
      <c r="E401" s="509"/>
      <c r="F401" s="510" t="str">
        <f t="shared" si="29"/>
        <v/>
      </c>
      <c r="G401" s="511" t="s">
        <v>433</v>
      </c>
      <c r="H401" s="511"/>
      <c r="I401" s="512" t="b">
        <f t="shared" si="30"/>
        <v>1</v>
      </c>
      <c r="J401" s="512" t="b">
        <f t="shared" si="31"/>
        <v>0</v>
      </c>
      <c r="K401" s="512" t="str">
        <f t="shared" si="32"/>
        <v>a1N1R000008aBORUA2</v>
      </c>
      <c r="L401" s="513" t="str">
        <f t="shared" ca="1" si="33"/>
        <v>521-ene-21 to 31-dic-21</v>
      </c>
      <c r="M401" s="514" t="s">
        <v>1370</v>
      </c>
      <c r="N401" s="505"/>
      <c r="O401" s="116"/>
      <c r="P401" s="116"/>
      <c r="Q401" s="116"/>
      <c r="AD401" s="506"/>
      <c r="AE401" s="506"/>
      <c r="AF401" s="506"/>
      <c r="AG401" s="506"/>
      <c r="AM401" s="5"/>
      <c r="AN401" s="5"/>
    </row>
    <row r="402" spans="1:40" ht="31.5" x14ac:dyDescent="0.25">
      <c r="A402" s="396">
        <v>52</v>
      </c>
      <c r="B402" s="419" t="str">
        <f t="shared" si="28"/>
        <v/>
      </c>
      <c r="C402" s="420" t="str">
        <f ca="1">TEXT(IFERROR(INDEX('Overview - Section A'!$A$37:$A$44,MATCH(G402,'Overview - Section A'!$U$37:$U$44,0)),""),"d-mmm-yy") &amp;" to " &amp; TEXT(IFERROR(INDEX('Overview - Section A'!$E$37:$E$44,MATCH(G402,'Overview - Section A'!$U$37:$U$44,0)),""),"d-mmm-yy")</f>
        <v>1-ene-22 to 31-dic-22</v>
      </c>
      <c r="D402" s="509"/>
      <c r="E402" s="509"/>
      <c r="F402" s="510" t="str">
        <f t="shared" si="29"/>
        <v/>
      </c>
      <c r="G402" s="511" t="s">
        <v>435</v>
      </c>
      <c r="H402" s="511"/>
      <c r="I402" s="512" t="b">
        <f t="shared" si="30"/>
        <v>1</v>
      </c>
      <c r="J402" s="512" t="b">
        <f t="shared" si="31"/>
        <v>0</v>
      </c>
      <c r="K402" s="512" t="str">
        <f t="shared" si="32"/>
        <v>a1N1R000008aBORUA2</v>
      </c>
      <c r="L402" s="513" t="str">
        <f t="shared" ca="1" si="33"/>
        <v>521-ene-22 to 31-dic-22</v>
      </c>
      <c r="M402" s="514" t="s">
        <v>1371</v>
      </c>
      <c r="N402" s="505"/>
      <c r="O402" s="116"/>
      <c r="P402" s="116"/>
      <c r="Q402" s="116"/>
      <c r="AD402" s="506"/>
      <c r="AE402" s="506"/>
      <c r="AF402" s="506"/>
      <c r="AG402" s="506"/>
      <c r="AM402" s="5"/>
      <c r="AN402" s="5"/>
    </row>
    <row r="403" spans="1:40" ht="31.5" x14ac:dyDescent="0.25">
      <c r="A403" s="396">
        <v>52</v>
      </c>
      <c r="B403" s="419" t="str">
        <f t="shared" si="28"/>
        <v/>
      </c>
      <c r="C403" s="420" t="str">
        <f ca="1">TEXT(IFERROR(INDEX('Overview - Section A'!$A$37:$A$44,MATCH(G403,'Overview - Section A'!$U$37:$U$44,0)),""),"d-mmm-yy") &amp;" to " &amp; TEXT(IFERROR(INDEX('Overview - Section A'!$E$37:$E$44,MATCH(G403,'Overview - Section A'!$U$37:$U$44,0)),""),"d-mmm-yy")</f>
        <v>1-ene-23 to 31-dic-23</v>
      </c>
      <c r="D403" s="509"/>
      <c r="E403" s="509"/>
      <c r="F403" s="510" t="str">
        <f t="shared" si="29"/>
        <v/>
      </c>
      <c r="G403" s="511" t="s">
        <v>437</v>
      </c>
      <c r="H403" s="511"/>
      <c r="I403" s="512" t="b">
        <f t="shared" si="30"/>
        <v>1</v>
      </c>
      <c r="J403" s="512" t="b">
        <f t="shared" si="31"/>
        <v>0</v>
      </c>
      <c r="K403" s="512" t="str">
        <f t="shared" si="32"/>
        <v>a1N1R000008aBORUA2</v>
      </c>
      <c r="L403" s="513" t="str">
        <f t="shared" ca="1" si="33"/>
        <v>521-ene-23 to 31-dic-23</v>
      </c>
      <c r="M403" s="514" t="s">
        <v>1372</v>
      </c>
      <c r="N403" s="505"/>
      <c r="O403" s="116"/>
      <c r="P403" s="116"/>
      <c r="Q403" s="116"/>
      <c r="AD403" s="506"/>
      <c r="AE403" s="506"/>
      <c r="AF403" s="506"/>
      <c r="AG403" s="506"/>
      <c r="AM403" s="5"/>
      <c r="AN403" s="5"/>
    </row>
    <row r="404" spans="1:40" ht="31.5" x14ac:dyDescent="0.25">
      <c r="A404" s="396">
        <v>52</v>
      </c>
      <c r="B404" s="419" t="str">
        <f t="shared" si="28"/>
        <v/>
      </c>
      <c r="C404" s="420" t="str">
        <f ca="1">TEXT(IFERROR(INDEX('Overview - Section A'!$A$37:$A$44,MATCH(G404,'Overview - Section A'!$U$37:$U$44,0)),""),"d-mmm-yy") &amp;" to " &amp; TEXT(IFERROR(INDEX('Overview - Section A'!$E$37:$E$44,MATCH(G404,'Overview - Section A'!$U$37:$U$44,0)),""),"d-mmm-yy")</f>
        <v>1-ene-24 to 31-dic-24</v>
      </c>
      <c r="D404" s="509"/>
      <c r="E404" s="509"/>
      <c r="F404" s="510" t="str">
        <f t="shared" si="29"/>
        <v/>
      </c>
      <c r="G404" s="511" t="s">
        <v>439</v>
      </c>
      <c r="H404" s="511"/>
      <c r="I404" s="512" t="b">
        <f t="shared" si="30"/>
        <v>1</v>
      </c>
      <c r="J404" s="512" t="b">
        <f t="shared" si="31"/>
        <v>0</v>
      </c>
      <c r="K404" s="512" t="str">
        <f t="shared" si="32"/>
        <v>a1N1R000008aBORUA2</v>
      </c>
      <c r="L404" s="513" t="str">
        <f t="shared" ca="1" si="33"/>
        <v>521-ene-24 to 31-dic-24</v>
      </c>
      <c r="M404" s="514" t="s">
        <v>1373</v>
      </c>
      <c r="N404" s="505"/>
      <c r="O404" s="116"/>
      <c r="P404" s="116"/>
      <c r="Q404" s="116"/>
      <c r="AD404" s="506"/>
      <c r="AE404" s="506"/>
      <c r="AF404" s="506"/>
      <c r="AG404" s="506"/>
      <c r="AM404" s="5"/>
      <c r="AN404" s="5"/>
    </row>
    <row r="405" spans="1:40" ht="31.5" x14ac:dyDescent="0.25">
      <c r="A405" s="396">
        <v>52</v>
      </c>
      <c r="B405" s="419" t="str">
        <f t="shared" si="28"/>
        <v/>
      </c>
      <c r="C405" s="420" t="str">
        <f ca="1">TEXT(IFERROR(INDEX('Overview - Section A'!$A$37:$A$44,MATCH(G405,'Overview - Section A'!$U$37:$U$44,0)),""),"d-mmm-yy") &amp;" to " &amp; TEXT(IFERROR(INDEX('Overview - Section A'!$E$37:$E$44,MATCH(G405,'Overview - Section A'!$U$37:$U$44,0)),""),"d-mmm-yy")</f>
        <v>1-ene-25 to 31-dic-25</v>
      </c>
      <c r="D405" s="509"/>
      <c r="E405" s="509"/>
      <c r="F405" s="510" t="str">
        <f t="shared" si="29"/>
        <v/>
      </c>
      <c r="G405" s="511" t="s">
        <v>441</v>
      </c>
      <c r="H405" s="511"/>
      <c r="I405" s="512" t="b">
        <f t="shared" si="30"/>
        <v>1</v>
      </c>
      <c r="J405" s="512" t="b">
        <f t="shared" si="31"/>
        <v>0</v>
      </c>
      <c r="K405" s="512" t="str">
        <f t="shared" si="32"/>
        <v>a1N1R000008aBORUA2</v>
      </c>
      <c r="L405" s="513" t="str">
        <f t="shared" ca="1" si="33"/>
        <v>521-ene-25 to 31-dic-25</v>
      </c>
      <c r="M405" s="514" t="s">
        <v>1374</v>
      </c>
      <c r="N405" s="505"/>
      <c r="O405" s="116"/>
      <c r="P405" s="116"/>
      <c r="Q405" s="116"/>
      <c r="AD405" s="506"/>
      <c r="AE405" s="506"/>
      <c r="AF405" s="506"/>
      <c r="AG405" s="506"/>
      <c r="AM405" s="5"/>
      <c r="AN405" s="5"/>
    </row>
    <row r="406" spans="1:40" ht="31.5" x14ac:dyDescent="0.25">
      <c r="A406" s="396">
        <v>53</v>
      </c>
      <c r="B406" s="419" t="str">
        <f t="shared" si="28"/>
        <v/>
      </c>
      <c r="C406" s="420" t="str">
        <f ca="1">TEXT(IFERROR(INDEX('Overview - Section A'!$A$37:$A$44,MATCH(G406,'Overview - Section A'!$U$37:$U$44,0)),""),"d-mmm-yy") &amp;" to " &amp; TEXT(IFERROR(INDEX('Overview - Section A'!$E$37:$E$44,MATCH(G406,'Overview - Section A'!$U$37:$U$44,0)),""),"d-mmm-yy")</f>
        <v>1-ene-20 to 31-dic-20</v>
      </c>
      <c r="D406" s="509"/>
      <c r="E406" s="509"/>
      <c r="F406" s="510" t="str">
        <f t="shared" si="29"/>
        <v/>
      </c>
      <c r="G406" s="511" t="s">
        <v>431</v>
      </c>
      <c r="H406" s="511"/>
      <c r="I406" s="512" t="b">
        <f t="shared" si="30"/>
        <v>1</v>
      </c>
      <c r="J406" s="512" t="b">
        <f t="shared" si="31"/>
        <v>0</v>
      </c>
      <c r="K406" s="512" t="str">
        <f t="shared" si="32"/>
        <v>a1N1R000008aBOSUA2</v>
      </c>
      <c r="L406" s="513" t="str">
        <f t="shared" ca="1" si="33"/>
        <v>531-ene-20 to 31-dic-20</v>
      </c>
      <c r="M406" s="514" t="s">
        <v>1375</v>
      </c>
      <c r="N406" s="505"/>
      <c r="O406" s="116"/>
      <c r="P406" s="116"/>
      <c r="Q406" s="116"/>
      <c r="AD406" s="506"/>
      <c r="AE406" s="506"/>
      <c r="AF406" s="506"/>
      <c r="AG406" s="506"/>
      <c r="AM406" s="5"/>
      <c r="AN406" s="5"/>
    </row>
    <row r="407" spans="1:40" ht="31.5" x14ac:dyDescent="0.25">
      <c r="A407" s="396">
        <v>53</v>
      </c>
      <c r="B407" s="419" t="str">
        <f t="shared" si="28"/>
        <v/>
      </c>
      <c r="C407" s="420" t="str">
        <f ca="1">TEXT(IFERROR(INDEX('Overview - Section A'!$A$37:$A$44,MATCH(G407,'Overview - Section A'!$U$37:$U$44,0)),""),"d-mmm-yy") &amp;" to " &amp; TEXT(IFERROR(INDEX('Overview - Section A'!$E$37:$E$44,MATCH(G407,'Overview - Section A'!$U$37:$U$44,0)),""),"d-mmm-yy")</f>
        <v>1-ene-21 to 31-dic-21</v>
      </c>
      <c r="D407" s="509"/>
      <c r="E407" s="509"/>
      <c r="F407" s="510" t="str">
        <f t="shared" si="29"/>
        <v/>
      </c>
      <c r="G407" s="511" t="s">
        <v>433</v>
      </c>
      <c r="H407" s="511"/>
      <c r="I407" s="512" t="b">
        <f t="shared" si="30"/>
        <v>1</v>
      </c>
      <c r="J407" s="512" t="b">
        <f t="shared" si="31"/>
        <v>0</v>
      </c>
      <c r="K407" s="512" t="str">
        <f t="shared" si="32"/>
        <v>a1N1R000008aBOSUA2</v>
      </c>
      <c r="L407" s="513" t="str">
        <f t="shared" ca="1" si="33"/>
        <v>531-ene-21 to 31-dic-21</v>
      </c>
      <c r="M407" s="514" t="s">
        <v>1376</v>
      </c>
      <c r="N407" s="505"/>
      <c r="O407" s="116"/>
      <c r="P407" s="116"/>
      <c r="Q407" s="116"/>
      <c r="AD407" s="506"/>
      <c r="AE407" s="506"/>
      <c r="AF407" s="506"/>
      <c r="AG407" s="506"/>
      <c r="AM407" s="5"/>
      <c r="AN407" s="5"/>
    </row>
    <row r="408" spans="1:40" ht="31.5" x14ac:dyDescent="0.25">
      <c r="A408" s="396">
        <v>53</v>
      </c>
      <c r="B408" s="419" t="str">
        <f t="shared" si="28"/>
        <v/>
      </c>
      <c r="C408" s="420" t="str">
        <f ca="1">TEXT(IFERROR(INDEX('Overview - Section A'!$A$37:$A$44,MATCH(G408,'Overview - Section A'!$U$37:$U$44,0)),""),"d-mmm-yy") &amp;" to " &amp; TEXT(IFERROR(INDEX('Overview - Section A'!$E$37:$E$44,MATCH(G408,'Overview - Section A'!$U$37:$U$44,0)),""),"d-mmm-yy")</f>
        <v>1-ene-22 to 31-dic-22</v>
      </c>
      <c r="D408" s="509"/>
      <c r="E408" s="509"/>
      <c r="F408" s="510" t="str">
        <f t="shared" si="29"/>
        <v/>
      </c>
      <c r="G408" s="511" t="s">
        <v>435</v>
      </c>
      <c r="H408" s="511"/>
      <c r="I408" s="512" t="b">
        <f t="shared" si="30"/>
        <v>1</v>
      </c>
      <c r="J408" s="512" t="b">
        <f t="shared" si="31"/>
        <v>0</v>
      </c>
      <c r="K408" s="512" t="str">
        <f t="shared" si="32"/>
        <v>a1N1R000008aBOSUA2</v>
      </c>
      <c r="L408" s="513" t="str">
        <f t="shared" ca="1" si="33"/>
        <v>531-ene-22 to 31-dic-22</v>
      </c>
      <c r="M408" s="514" t="s">
        <v>1377</v>
      </c>
      <c r="N408" s="505"/>
      <c r="O408" s="116"/>
      <c r="P408" s="116"/>
      <c r="Q408" s="116"/>
      <c r="AD408" s="506"/>
      <c r="AE408" s="506"/>
      <c r="AF408" s="506"/>
      <c r="AG408" s="506"/>
      <c r="AM408" s="5"/>
      <c r="AN408" s="5"/>
    </row>
    <row r="409" spans="1:40" ht="31.5" x14ac:dyDescent="0.25">
      <c r="A409" s="396">
        <v>53</v>
      </c>
      <c r="B409" s="419" t="str">
        <f t="shared" si="28"/>
        <v/>
      </c>
      <c r="C409" s="420" t="str">
        <f ca="1">TEXT(IFERROR(INDEX('Overview - Section A'!$A$37:$A$44,MATCH(G409,'Overview - Section A'!$U$37:$U$44,0)),""),"d-mmm-yy") &amp;" to " &amp; TEXT(IFERROR(INDEX('Overview - Section A'!$E$37:$E$44,MATCH(G409,'Overview - Section A'!$U$37:$U$44,0)),""),"d-mmm-yy")</f>
        <v>1-ene-23 to 31-dic-23</v>
      </c>
      <c r="D409" s="509"/>
      <c r="E409" s="509"/>
      <c r="F409" s="510" t="str">
        <f t="shared" si="29"/>
        <v/>
      </c>
      <c r="G409" s="511" t="s">
        <v>437</v>
      </c>
      <c r="H409" s="511"/>
      <c r="I409" s="512" t="b">
        <f t="shared" si="30"/>
        <v>1</v>
      </c>
      <c r="J409" s="512" t="b">
        <f t="shared" si="31"/>
        <v>0</v>
      </c>
      <c r="K409" s="512" t="str">
        <f t="shared" si="32"/>
        <v>a1N1R000008aBOSUA2</v>
      </c>
      <c r="L409" s="513" t="str">
        <f t="shared" ca="1" si="33"/>
        <v>531-ene-23 to 31-dic-23</v>
      </c>
      <c r="M409" s="514" t="s">
        <v>1378</v>
      </c>
      <c r="N409" s="505"/>
      <c r="O409" s="116"/>
      <c r="P409" s="116"/>
      <c r="Q409" s="116"/>
      <c r="AD409" s="506"/>
      <c r="AE409" s="506"/>
      <c r="AF409" s="506"/>
      <c r="AG409" s="506"/>
      <c r="AM409" s="5"/>
      <c r="AN409" s="5"/>
    </row>
    <row r="410" spans="1:40" ht="31.5" x14ac:dyDescent="0.25">
      <c r="A410" s="396">
        <v>53</v>
      </c>
      <c r="B410" s="419" t="str">
        <f t="shared" si="28"/>
        <v/>
      </c>
      <c r="C410" s="420" t="str">
        <f ca="1">TEXT(IFERROR(INDEX('Overview - Section A'!$A$37:$A$44,MATCH(G410,'Overview - Section A'!$U$37:$U$44,0)),""),"d-mmm-yy") &amp;" to " &amp; TEXT(IFERROR(INDEX('Overview - Section A'!$E$37:$E$44,MATCH(G410,'Overview - Section A'!$U$37:$U$44,0)),""),"d-mmm-yy")</f>
        <v>1-ene-24 to 31-dic-24</v>
      </c>
      <c r="D410" s="509"/>
      <c r="E410" s="509"/>
      <c r="F410" s="510" t="str">
        <f t="shared" si="29"/>
        <v/>
      </c>
      <c r="G410" s="511" t="s">
        <v>439</v>
      </c>
      <c r="H410" s="511"/>
      <c r="I410" s="512" t="b">
        <f t="shared" si="30"/>
        <v>1</v>
      </c>
      <c r="J410" s="512" t="b">
        <f t="shared" si="31"/>
        <v>0</v>
      </c>
      <c r="K410" s="512" t="str">
        <f t="shared" si="32"/>
        <v>a1N1R000008aBOSUA2</v>
      </c>
      <c r="L410" s="513" t="str">
        <f t="shared" ca="1" si="33"/>
        <v>531-ene-24 to 31-dic-24</v>
      </c>
      <c r="M410" s="514" t="s">
        <v>1379</v>
      </c>
      <c r="N410" s="505"/>
      <c r="O410" s="116"/>
      <c r="P410" s="116"/>
      <c r="Q410" s="116"/>
      <c r="AD410" s="506"/>
      <c r="AE410" s="506"/>
      <c r="AF410" s="506"/>
      <c r="AG410" s="506"/>
      <c r="AM410" s="5"/>
      <c r="AN410" s="5"/>
    </row>
    <row r="411" spans="1:40" ht="31.5" x14ac:dyDescent="0.25">
      <c r="A411" s="396">
        <v>53</v>
      </c>
      <c r="B411" s="419" t="str">
        <f t="shared" si="28"/>
        <v/>
      </c>
      <c r="C411" s="420" t="str">
        <f ca="1">TEXT(IFERROR(INDEX('Overview - Section A'!$A$37:$A$44,MATCH(G411,'Overview - Section A'!$U$37:$U$44,0)),""),"d-mmm-yy") &amp;" to " &amp; TEXT(IFERROR(INDEX('Overview - Section A'!$E$37:$E$44,MATCH(G411,'Overview - Section A'!$U$37:$U$44,0)),""),"d-mmm-yy")</f>
        <v>1-ene-25 to 31-dic-25</v>
      </c>
      <c r="D411" s="509"/>
      <c r="E411" s="509"/>
      <c r="F411" s="510" t="str">
        <f t="shared" si="29"/>
        <v/>
      </c>
      <c r="G411" s="511" t="s">
        <v>441</v>
      </c>
      <c r="H411" s="511"/>
      <c r="I411" s="512" t="b">
        <f t="shared" si="30"/>
        <v>1</v>
      </c>
      <c r="J411" s="512" t="b">
        <f t="shared" si="31"/>
        <v>0</v>
      </c>
      <c r="K411" s="512" t="str">
        <f t="shared" si="32"/>
        <v>a1N1R000008aBOSUA2</v>
      </c>
      <c r="L411" s="513" t="str">
        <f t="shared" ca="1" si="33"/>
        <v>531-ene-25 to 31-dic-25</v>
      </c>
      <c r="M411" s="514" t="s">
        <v>1380</v>
      </c>
      <c r="N411" s="505"/>
      <c r="O411" s="116"/>
      <c r="P411" s="116"/>
      <c r="Q411" s="116"/>
      <c r="AD411" s="506"/>
      <c r="AE411" s="506"/>
      <c r="AF411" s="506"/>
      <c r="AG411" s="506"/>
      <c r="AM411" s="5"/>
      <c r="AN411" s="5"/>
    </row>
    <row r="412" spans="1:40" ht="31.5" x14ac:dyDescent="0.25">
      <c r="A412" s="396">
        <v>54</v>
      </c>
      <c r="B412" s="419" t="str">
        <f t="shared" si="28"/>
        <v/>
      </c>
      <c r="C412" s="420" t="str">
        <f ca="1">TEXT(IFERROR(INDEX('Overview - Section A'!$A$37:$A$44,MATCH(G412,'Overview - Section A'!$U$37:$U$44,0)),""),"d-mmm-yy") &amp;" to " &amp; TEXT(IFERROR(INDEX('Overview - Section A'!$E$37:$E$44,MATCH(G412,'Overview - Section A'!$U$37:$U$44,0)),""),"d-mmm-yy")</f>
        <v>1-ene-20 to 31-dic-20</v>
      </c>
      <c r="D412" s="509"/>
      <c r="E412" s="509"/>
      <c r="F412" s="510" t="str">
        <f t="shared" si="29"/>
        <v/>
      </c>
      <c r="G412" s="511" t="s">
        <v>431</v>
      </c>
      <c r="H412" s="511"/>
      <c r="I412" s="512" t="b">
        <f t="shared" si="30"/>
        <v>1</v>
      </c>
      <c r="J412" s="512" t="b">
        <f t="shared" si="31"/>
        <v>0</v>
      </c>
      <c r="K412" s="512" t="str">
        <f t="shared" si="32"/>
        <v>a1N1R000008aBOTUA2</v>
      </c>
      <c r="L412" s="513" t="str">
        <f t="shared" ca="1" si="33"/>
        <v>541-ene-20 to 31-dic-20</v>
      </c>
      <c r="M412" s="514" t="s">
        <v>1381</v>
      </c>
      <c r="N412" s="505"/>
      <c r="O412" s="116"/>
      <c r="P412" s="116"/>
      <c r="Q412" s="116"/>
      <c r="AD412" s="506"/>
      <c r="AE412" s="506"/>
      <c r="AF412" s="506"/>
      <c r="AG412" s="506"/>
      <c r="AM412" s="5"/>
      <c r="AN412" s="5"/>
    </row>
    <row r="413" spans="1:40" ht="31.5" x14ac:dyDescent="0.25">
      <c r="A413" s="396">
        <v>54</v>
      </c>
      <c r="B413" s="419" t="str">
        <f t="shared" si="28"/>
        <v/>
      </c>
      <c r="C413" s="420" t="str">
        <f ca="1">TEXT(IFERROR(INDEX('Overview - Section A'!$A$37:$A$44,MATCH(G413,'Overview - Section A'!$U$37:$U$44,0)),""),"d-mmm-yy") &amp;" to " &amp; TEXT(IFERROR(INDEX('Overview - Section A'!$E$37:$E$44,MATCH(G413,'Overview - Section A'!$U$37:$U$44,0)),""),"d-mmm-yy")</f>
        <v>1-ene-21 to 31-dic-21</v>
      </c>
      <c r="D413" s="509"/>
      <c r="E413" s="509"/>
      <c r="F413" s="510" t="str">
        <f t="shared" si="29"/>
        <v/>
      </c>
      <c r="G413" s="511" t="s">
        <v>433</v>
      </c>
      <c r="H413" s="511"/>
      <c r="I413" s="512" t="b">
        <f t="shared" si="30"/>
        <v>1</v>
      </c>
      <c r="J413" s="512" t="b">
        <f t="shared" si="31"/>
        <v>0</v>
      </c>
      <c r="K413" s="512" t="str">
        <f t="shared" si="32"/>
        <v>a1N1R000008aBOTUA2</v>
      </c>
      <c r="L413" s="513" t="str">
        <f t="shared" ca="1" si="33"/>
        <v>541-ene-21 to 31-dic-21</v>
      </c>
      <c r="M413" s="514" t="s">
        <v>1382</v>
      </c>
      <c r="N413" s="505"/>
      <c r="O413" s="116"/>
      <c r="P413" s="116"/>
      <c r="Q413" s="116"/>
      <c r="AD413" s="506"/>
      <c r="AE413" s="506"/>
      <c r="AF413" s="506"/>
      <c r="AG413" s="506"/>
      <c r="AM413" s="5"/>
      <c r="AN413" s="5"/>
    </row>
    <row r="414" spans="1:40" ht="31.5" x14ac:dyDescent="0.25">
      <c r="A414" s="396">
        <v>54</v>
      </c>
      <c r="B414" s="419" t="str">
        <f t="shared" ref="B414:B477" si="34">IF(A414=A413,"",IF(VLOOKUP(A414,$A$8:$D$90,4,FALSE)=0,"",VLOOKUP(A414,$A$8:$D$90,4,FALSE)))</f>
        <v/>
      </c>
      <c r="C414" s="420" t="str">
        <f ca="1">TEXT(IFERROR(INDEX('Overview - Section A'!$A$37:$A$44,MATCH(G414,'Overview - Section A'!$U$37:$U$44,0)),""),"d-mmm-yy") &amp;" to " &amp; TEXT(IFERROR(INDEX('Overview - Section A'!$E$37:$E$44,MATCH(G414,'Overview - Section A'!$U$37:$U$44,0)),""),"d-mmm-yy")</f>
        <v>1-ene-22 to 31-dic-22</v>
      </c>
      <c r="D414" s="509"/>
      <c r="E414" s="509"/>
      <c r="F414" s="510" t="str">
        <f t="shared" ref="F414:F477" si="35">IF(VLOOKUP(A414,$A$8:$D$90,4,FALSE)=0,"",VLOOKUP(A414,$A$8:$D$90,4,FALSE))</f>
        <v/>
      </c>
      <c r="G414" s="511" t="s">
        <v>435</v>
      </c>
      <c r="H414" s="511"/>
      <c r="I414" s="512" t="b">
        <f t="shared" ref="I414:I477" si="36">IFERROR(TRUE,FALSE)</f>
        <v>1</v>
      </c>
      <c r="J414" s="512" t="b">
        <f t="shared" ref="J414:J477" si="37">IFERROR(IF(OR(D414&lt;&gt;"",E414&lt;&gt;""),TRUE,FALSE),FALSE)</f>
        <v>0</v>
      </c>
      <c r="K414" s="512" t="str">
        <f t="shared" ref="K414:K477" si="38">IFERROR(VLOOKUP(A414,$A$8:$T$90,20,FALSE),"")</f>
        <v>a1N1R000008aBOTUA2</v>
      </c>
      <c r="L414" s="513" t="str">
        <f t="shared" ref="L414:L477" ca="1" si="39">CONCATENATE(A414,C414)</f>
        <v>541-ene-22 to 31-dic-22</v>
      </c>
      <c r="M414" s="514" t="s">
        <v>1383</v>
      </c>
      <c r="N414" s="505"/>
      <c r="O414" s="116"/>
      <c r="P414" s="116"/>
      <c r="Q414" s="116"/>
      <c r="AD414" s="506"/>
      <c r="AE414" s="506"/>
      <c r="AF414" s="506"/>
      <c r="AG414" s="506"/>
      <c r="AM414" s="5"/>
      <c r="AN414" s="5"/>
    </row>
    <row r="415" spans="1:40" ht="31.5" x14ac:dyDescent="0.25">
      <c r="A415" s="396">
        <v>54</v>
      </c>
      <c r="B415" s="419" t="str">
        <f t="shared" si="34"/>
        <v/>
      </c>
      <c r="C415" s="420" t="str">
        <f ca="1">TEXT(IFERROR(INDEX('Overview - Section A'!$A$37:$A$44,MATCH(G415,'Overview - Section A'!$U$37:$U$44,0)),""),"d-mmm-yy") &amp;" to " &amp; TEXT(IFERROR(INDEX('Overview - Section A'!$E$37:$E$44,MATCH(G415,'Overview - Section A'!$U$37:$U$44,0)),""),"d-mmm-yy")</f>
        <v>1-ene-23 to 31-dic-23</v>
      </c>
      <c r="D415" s="509"/>
      <c r="E415" s="509"/>
      <c r="F415" s="510" t="str">
        <f t="shared" si="35"/>
        <v/>
      </c>
      <c r="G415" s="511" t="s">
        <v>437</v>
      </c>
      <c r="H415" s="511"/>
      <c r="I415" s="512" t="b">
        <f t="shared" si="36"/>
        <v>1</v>
      </c>
      <c r="J415" s="512" t="b">
        <f t="shared" si="37"/>
        <v>0</v>
      </c>
      <c r="K415" s="512" t="str">
        <f t="shared" si="38"/>
        <v>a1N1R000008aBOTUA2</v>
      </c>
      <c r="L415" s="513" t="str">
        <f t="shared" ca="1" si="39"/>
        <v>541-ene-23 to 31-dic-23</v>
      </c>
      <c r="M415" s="514" t="s">
        <v>1384</v>
      </c>
      <c r="N415" s="505"/>
      <c r="O415" s="116"/>
      <c r="P415" s="116"/>
      <c r="Q415" s="116"/>
      <c r="AD415" s="506"/>
      <c r="AE415" s="506"/>
      <c r="AF415" s="506"/>
      <c r="AG415" s="506"/>
      <c r="AM415" s="5"/>
      <c r="AN415" s="5"/>
    </row>
    <row r="416" spans="1:40" ht="31.5" x14ac:dyDescent="0.25">
      <c r="A416" s="396">
        <v>54</v>
      </c>
      <c r="B416" s="419" t="str">
        <f t="shared" si="34"/>
        <v/>
      </c>
      <c r="C416" s="420" t="str">
        <f ca="1">TEXT(IFERROR(INDEX('Overview - Section A'!$A$37:$A$44,MATCH(G416,'Overview - Section A'!$U$37:$U$44,0)),""),"d-mmm-yy") &amp;" to " &amp; TEXT(IFERROR(INDEX('Overview - Section A'!$E$37:$E$44,MATCH(G416,'Overview - Section A'!$U$37:$U$44,0)),""),"d-mmm-yy")</f>
        <v>1-ene-24 to 31-dic-24</v>
      </c>
      <c r="D416" s="509"/>
      <c r="E416" s="509"/>
      <c r="F416" s="510" t="str">
        <f t="shared" si="35"/>
        <v/>
      </c>
      <c r="G416" s="511" t="s">
        <v>439</v>
      </c>
      <c r="H416" s="511"/>
      <c r="I416" s="512" t="b">
        <f t="shared" si="36"/>
        <v>1</v>
      </c>
      <c r="J416" s="512" t="b">
        <f t="shared" si="37"/>
        <v>0</v>
      </c>
      <c r="K416" s="512" t="str">
        <f t="shared" si="38"/>
        <v>a1N1R000008aBOTUA2</v>
      </c>
      <c r="L416" s="513" t="str">
        <f t="shared" ca="1" si="39"/>
        <v>541-ene-24 to 31-dic-24</v>
      </c>
      <c r="M416" s="514" t="s">
        <v>1385</v>
      </c>
      <c r="N416" s="505"/>
      <c r="O416" s="116"/>
      <c r="P416" s="116"/>
      <c r="Q416" s="116"/>
      <c r="AD416" s="506"/>
      <c r="AE416" s="506"/>
      <c r="AF416" s="506"/>
      <c r="AG416" s="506"/>
      <c r="AM416" s="5"/>
      <c r="AN416" s="5"/>
    </row>
    <row r="417" spans="1:40" ht="31.5" x14ac:dyDescent="0.25">
      <c r="A417" s="396">
        <v>54</v>
      </c>
      <c r="B417" s="419" t="str">
        <f t="shared" si="34"/>
        <v/>
      </c>
      <c r="C417" s="420" t="str">
        <f ca="1">TEXT(IFERROR(INDEX('Overview - Section A'!$A$37:$A$44,MATCH(G417,'Overview - Section A'!$U$37:$U$44,0)),""),"d-mmm-yy") &amp;" to " &amp; TEXT(IFERROR(INDEX('Overview - Section A'!$E$37:$E$44,MATCH(G417,'Overview - Section A'!$U$37:$U$44,0)),""),"d-mmm-yy")</f>
        <v>1-ene-25 to 31-dic-25</v>
      </c>
      <c r="D417" s="509"/>
      <c r="E417" s="509"/>
      <c r="F417" s="510" t="str">
        <f t="shared" si="35"/>
        <v/>
      </c>
      <c r="G417" s="511" t="s">
        <v>441</v>
      </c>
      <c r="H417" s="511"/>
      <c r="I417" s="512" t="b">
        <f t="shared" si="36"/>
        <v>1</v>
      </c>
      <c r="J417" s="512" t="b">
        <f t="shared" si="37"/>
        <v>0</v>
      </c>
      <c r="K417" s="512" t="str">
        <f t="shared" si="38"/>
        <v>a1N1R000008aBOTUA2</v>
      </c>
      <c r="L417" s="513" t="str">
        <f t="shared" ca="1" si="39"/>
        <v>541-ene-25 to 31-dic-25</v>
      </c>
      <c r="M417" s="514" t="s">
        <v>1386</v>
      </c>
      <c r="N417" s="505"/>
      <c r="O417" s="116"/>
      <c r="P417" s="116"/>
      <c r="Q417" s="116"/>
      <c r="AD417" s="506"/>
      <c r="AE417" s="506"/>
      <c r="AF417" s="506"/>
      <c r="AG417" s="506"/>
      <c r="AM417" s="5"/>
      <c r="AN417" s="5"/>
    </row>
    <row r="418" spans="1:40" ht="31.5" x14ac:dyDescent="0.25">
      <c r="A418" s="396">
        <v>55</v>
      </c>
      <c r="B418" s="419" t="str">
        <f t="shared" si="34"/>
        <v/>
      </c>
      <c r="C418" s="420" t="str">
        <f ca="1">TEXT(IFERROR(INDEX('Overview - Section A'!$A$37:$A$44,MATCH(G418,'Overview - Section A'!$U$37:$U$44,0)),""),"d-mmm-yy") &amp;" to " &amp; TEXT(IFERROR(INDEX('Overview - Section A'!$E$37:$E$44,MATCH(G418,'Overview - Section A'!$U$37:$U$44,0)),""),"d-mmm-yy")</f>
        <v>1-ene-20 to 31-dic-20</v>
      </c>
      <c r="D418" s="509"/>
      <c r="E418" s="509"/>
      <c r="F418" s="510" t="str">
        <f t="shared" si="35"/>
        <v/>
      </c>
      <c r="G418" s="511" t="s">
        <v>431</v>
      </c>
      <c r="H418" s="511"/>
      <c r="I418" s="512" t="b">
        <f t="shared" si="36"/>
        <v>1</v>
      </c>
      <c r="J418" s="512" t="b">
        <f t="shared" si="37"/>
        <v>0</v>
      </c>
      <c r="K418" s="512" t="str">
        <f t="shared" si="38"/>
        <v>a1N1R000008aBOUUA2</v>
      </c>
      <c r="L418" s="513" t="str">
        <f t="shared" ca="1" si="39"/>
        <v>551-ene-20 to 31-dic-20</v>
      </c>
      <c r="M418" s="514" t="s">
        <v>1387</v>
      </c>
      <c r="N418" s="505"/>
      <c r="O418" s="116"/>
      <c r="P418" s="116"/>
      <c r="Q418" s="116"/>
      <c r="AD418" s="506"/>
      <c r="AE418" s="506"/>
      <c r="AF418" s="506"/>
      <c r="AG418" s="506"/>
      <c r="AM418" s="5"/>
      <c r="AN418" s="5"/>
    </row>
    <row r="419" spans="1:40" ht="31.5" x14ac:dyDescent="0.25">
      <c r="A419" s="396">
        <v>55</v>
      </c>
      <c r="B419" s="419" t="str">
        <f t="shared" si="34"/>
        <v/>
      </c>
      <c r="C419" s="420" t="str">
        <f ca="1">TEXT(IFERROR(INDEX('Overview - Section A'!$A$37:$A$44,MATCH(G419,'Overview - Section A'!$U$37:$U$44,0)),""),"d-mmm-yy") &amp;" to " &amp; TEXT(IFERROR(INDEX('Overview - Section A'!$E$37:$E$44,MATCH(G419,'Overview - Section A'!$U$37:$U$44,0)),""),"d-mmm-yy")</f>
        <v>1-ene-21 to 31-dic-21</v>
      </c>
      <c r="D419" s="509"/>
      <c r="E419" s="509"/>
      <c r="F419" s="510" t="str">
        <f t="shared" si="35"/>
        <v/>
      </c>
      <c r="G419" s="511" t="s">
        <v>433</v>
      </c>
      <c r="H419" s="511"/>
      <c r="I419" s="512" t="b">
        <f t="shared" si="36"/>
        <v>1</v>
      </c>
      <c r="J419" s="512" t="b">
        <f t="shared" si="37"/>
        <v>0</v>
      </c>
      <c r="K419" s="512" t="str">
        <f t="shared" si="38"/>
        <v>a1N1R000008aBOUUA2</v>
      </c>
      <c r="L419" s="513" t="str">
        <f t="shared" ca="1" si="39"/>
        <v>551-ene-21 to 31-dic-21</v>
      </c>
      <c r="M419" s="514" t="s">
        <v>1388</v>
      </c>
      <c r="N419" s="505"/>
      <c r="O419" s="116"/>
      <c r="P419" s="116"/>
      <c r="Q419" s="116"/>
      <c r="AD419" s="506"/>
      <c r="AE419" s="506"/>
      <c r="AF419" s="506"/>
      <c r="AG419" s="506"/>
      <c r="AM419" s="5"/>
      <c r="AN419" s="5"/>
    </row>
    <row r="420" spans="1:40" ht="31.5" x14ac:dyDescent="0.25">
      <c r="A420" s="396">
        <v>55</v>
      </c>
      <c r="B420" s="419" t="str">
        <f t="shared" si="34"/>
        <v/>
      </c>
      <c r="C420" s="420" t="str">
        <f ca="1">TEXT(IFERROR(INDEX('Overview - Section A'!$A$37:$A$44,MATCH(G420,'Overview - Section A'!$U$37:$U$44,0)),""),"d-mmm-yy") &amp;" to " &amp; TEXT(IFERROR(INDEX('Overview - Section A'!$E$37:$E$44,MATCH(G420,'Overview - Section A'!$U$37:$U$44,0)),""),"d-mmm-yy")</f>
        <v>1-ene-22 to 31-dic-22</v>
      </c>
      <c r="D420" s="509"/>
      <c r="E420" s="509"/>
      <c r="F420" s="510" t="str">
        <f t="shared" si="35"/>
        <v/>
      </c>
      <c r="G420" s="511" t="s">
        <v>435</v>
      </c>
      <c r="H420" s="511"/>
      <c r="I420" s="512" t="b">
        <f t="shared" si="36"/>
        <v>1</v>
      </c>
      <c r="J420" s="512" t="b">
        <f t="shared" si="37"/>
        <v>0</v>
      </c>
      <c r="K420" s="512" t="str">
        <f t="shared" si="38"/>
        <v>a1N1R000008aBOUUA2</v>
      </c>
      <c r="L420" s="513" t="str">
        <f t="shared" ca="1" si="39"/>
        <v>551-ene-22 to 31-dic-22</v>
      </c>
      <c r="M420" s="514" t="s">
        <v>1389</v>
      </c>
      <c r="N420" s="505"/>
      <c r="O420" s="116"/>
      <c r="P420" s="116"/>
      <c r="Q420" s="116"/>
      <c r="AD420" s="506"/>
      <c r="AE420" s="506"/>
      <c r="AF420" s="506"/>
      <c r="AG420" s="506"/>
      <c r="AM420" s="5"/>
      <c r="AN420" s="5"/>
    </row>
    <row r="421" spans="1:40" ht="31.5" x14ac:dyDescent="0.25">
      <c r="A421" s="396">
        <v>55</v>
      </c>
      <c r="B421" s="419" t="str">
        <f t="shared" si="34"/>
        <v/>
      </c>
      <c r="C421" s="420" t="str">
        <f ca="1">TEXT(IFERROR(INDEX('Overview - Section A'!$A$37:$A$44,MATCH(G421,'Overview - Section A'!$U$37:$U$44,0)),""),"d-mmm-yy") &amp;" to " &amp; TEXT(IFERROR(INDEX('Overview - Section A'!$E$37:$E$44,MATCH(G421,'Overview - Section A'!$U$37:$U$44,0)),""),"d-mmm-yy")</f>
        <v>1-ene-23 to 31-dic-23</v>
      </c>
      <c r="D421" s="509"/>
      <c r="E421" s="509"/>
      <c r="F421" s="510" t="str">
        <f t="shared" si="35"/>
        <v/>
      </c>
      <c r="G421" s="511" t="s">
        <v>437</v>
      </c>
      <c r="H421" s="511"/>
      <c r="I421" s="512" t="b">
        <f t="shared" si="36"/>
        <v>1</v>
      </c>
      <c r="J421" s="512" t="b">
        <f t="shared" si="37"/>
        <v>0</v>
      </c>
      <c r="K421" s="512" t="str">
        <f t="shared" si="38"/>
        <v>a1N1R000008aBOUUA2</v>
      </c>
      <c r="L421" s="513" t="str">
        <f t="shared" ca="1" si="39"/>
        <v>551-ene-23 to 31-dic-23</v>
      </c>
      <c r="M421" s="514" t="s">
        <v>1390</v>
      </c>
      <c r="N421" s="505"/>
      <c r="O421" s="116"/>
      <c r="P421" s="116"/>
      <c r="Q421" s="116"/>
      <c r="AD421" s="506"/>
      <c r="AE421" s="506"/>
      <c r="AF421" s="506"/>
      <c r="AG421" s="506"/>
      <c r="AM421" s="5"/>
      <c r="AN421" s="5"/>
    </row>
    <row r="422" spans="1:40" ht="31.5" x14ac:dyDescent="0.25">
      <c r="A422" s="396">
        <v>55</v>
      </c>
      <c r="B422" s="419" t="str">
        <f t="shared" si="34"/>
        <v/>
      </c>
      <c r="C422" s="420" t="str">
        <f ca="1">TEXT(IFERROR(INDEX('Overview - Section A'!$A$37:$A$44,MATCH(G422,'Overview - Section A'!$U$37:$U$44,0)),""),"d-mmm-yy") &amp;" to " &amp; TEXT(IFERROR(INDEX('Overview - Section A'!$E$37:$E$44,MATCH(G422,'Overview - Section A'!$U$37:$U$44,0)),""),"d-mmm-yy")</f>
        <v>1-ene-24 to 31-dic-24</v>
      </c>
      <c r="D422" s="509"/>
      <c r="E422" s="509"/>
      <c r="F422" s="510" t="str">
        <f t="shared" si="35"/>
        <v/>
      </c>
      <c r="G422" s="511" t="s">
        <v>439</v>
      </c>
      <c r="H422" s="511"/>
      <c r="I422" s="512" t="b">
        <f t="shared" si="36"/>
        <v>1</v>
      </c>
      <c r="J422" s="512" t="b">
        <f t="shared" si="37"/>
        <v>0</v>
      </c>
      <c r="K422" s="512" t="str">
        <f t="shared" si="38"/>
        <v>a1N1R000008aBOUUA2</v>
      </c>
      <c r="L422" s="513" t="str">
        <f t="shared" ca="1" si="39"/>
        <v>551-ene-24 to 31-dic-24</v>
      </c>
      <c r="M422" s="514" t="s">
        <v>1391</v>
      </c>
      <c r="N422" s="505"/>
      <c r="O422" s="116"/>
      <c r="P422" s="116"/>
      <c r="Q422" s="116"/>
      <c r="AD422" s="506"/>
      <c r="AE422" s="506"/>
      <c r="AF422" s="506"/>
      <c r="AG422" s="506"/>
      <c r="AM422" s="5"/>
      <c r="AN422" s="5"/>
    </row>
    <row r="423" spans="1:40" ht="31.5" x14ac:dyDescent="0.25">
      <c r="A423" s="396">
        <v>55</v>
      </c>
      <c r="B423" s="419" t="str">
        <f t="shared" si="34"/>
        <v/>
      </c>
      <c r="C423" s="420" t="str">
        <f ca="1">TEXT(IFERROR(INDEX('Overview - Section A'!$A$37:$A$44,MATCH(G423,'Overview - Section A'!$U$37:$U$44,0)),""),"d-mmm-yy") &amp;" to " &amp; TEXT(IFERROR(INDEX('Overview - Section A'!$E$37:$E$44,MATCH(G423,'Overview - Section A'!$U$37:$U$44,0)),""),"d-mmm-yy")</f>
        <v>1-ene-25 to 31-dic-25</v>
      </c>
      <c r="D423" s="509"/>
      <c r="E423" s="509"/>
      <c r="F423" s="510" t="str">
        <f t="shared" si="35"/>
        <v/>
      </c>
      <c r="G423" s="511" t="s">
        <v>441</v>
      </c>
      <c r="H423" s="511"/>
      <c r="I423" s="512" t="b">
        <f t="shared" si="36"/>
        <v>1</v>
      </c>
      <c r="J423" s="512" t="b">
        <f t="shared" si="37"/>
        <v>0</v>
      </c>
      <c r="K423" s="512" t="str">
        <f t="shared" si="38"/>
        <v>a1N1R000008aBOUUA2</v>
      </c>
      <c r="L423" s="513" t="str">
        <f t="shared" ca="1" si="39"/>
        <v>551-ene-25 to 31-dic-25</v>
      </c>
      <c r="M423" s="514" t="s">
        <v>1392</v>
      </c>
      <c r="N423" s="505"/>
      <c r="O423" s="116"/>
      <c r="P423" s="116"/>
      <c r="Q423" s="116"/>
      <c r="AD423" s="506"/>
      <c r="AE423" s="506"/>
      <c r="AF423" s="506"/>
      <c r="AG423" s="506"/>
      <c r="AM423" s="5"/>
      <c r="AN423" s="5"/>
    </row>
    <row r="424" spans="1:40" ht="31.5" x14ac:dyDescent="0.25">
      <c r="A424" s="396">
        <v>56</v>
      </c>
      <c r="B424" s="419" t="str">
        <f t="shared" si="34"/>
        <v/>
      </c>
      <c r="C424" s="420" t="str">
        <f ca="1">TEXT(IFERROR(INDEX('Overview - Section A'!$A$37:$A$44,MATCH(G424,'Overview - Section A'!$U$37:$U$44,0)),""),"d-mmm-yy") &amp;" to " &amp; TEXT(IFERROR(INDEX('Overview - Section A'!$E$37:$E$44,MATCH(G424,'Overview - Section A'!$U$37:$U$44,0)),""),"d-mmm-yy")</f>
        <v>1-ene-20 to 31-dic-20</v>
      </c>
      <c r="D424" s="509"/>
      <c r="E424" s="509"/>
      <c r="F424" s="510" t="str">
        <f t="shared" si="35"/>
        <v/>
      </c>
      <c r="G424" s="511" t="s">
        <v>431</v>
      </c>
      <c r="H424" s="511"/>
      <c r="I424" s="512" t="b">
        <f t="shared" si="36"/>
        <v>1</v>
      </c>
      <c r="J424" s="512" t="b">
        <f t="shared" si="37"/>
        <v>0</v>
      </c>
      <c r="K424" s="512" t="str">
        <f t="shared" si="38"/>
        <v>a1N1R000008aBOVUA2</v>
      </c>
      <c r="L424" s="513" t="str">
        <f t="shared" ca="1" si="39"/>
        <v>561-ene-20 to 31-dic-20</v>
      </c>
      <c r="M424" s="514" t="s">
        <v>1393</v>
      </c>
      <c r="N424" s="505"/>
      <c r="O424" s="116"/>
      <c r="P424" s="116"/>
      <c r="Q424" s="116"/>
      <c r="AD424" s="506"/>
      <c r="AE424" s="506"/>
      <c r="AF424" s="506"/>
      <c r="AG424" s="506"/>
      <c r="AM424" s="5"/>
      <c r="AN424" s="5"/>
    </row>
    <row r="425" spans="1:40" ht="31.5" x14ac:dyDescent="0.25">
      <c r="A425" s="396">
        <v>56</v>
      </c>
      <c r="B425" s="419" t="str">
        <f t="shared" si="34"/>
        <v/>
      </c>
      <c r="C425" s="420" t="str">
        <f ca="1">TEXT(IFERROR(INDEX('Overview - Section A'!$A$37:$A$44,MATCH(G425,'Overview - Section A'!$U$37:$U$44,0)),""),"d-mmm-yy") &amp;" to " &amp; TEXT(IFERROR(INDEX('Overview - Section A'!$E$37:$E$44,MATCH(G425,'Overview - Section A'!$U$37:$U$44,0)),""),"d-mmm-yy")</f>
        <v>1-ene-21 to 31-dic-21</v>
      </c>
      <c r="D425" s="509"/>
      <c r="E425" s="509"/>
      <c r="F425" s="510" t="str">
        <f t="shared" si="35"/>
        <v/>
      </c>
      <c r="G425" s="511" t="s">
        <v>433</v>
      </c>
      <c r="H425" s="511"/>
      <c r="I425" s="512" t="b">
        <f t="shared" si="36"/>
        <v>1</v>
      </c>
      <c r="J425" s="512" t="b">
        <f t="shared" si="37"/>
        <v>0</v>
      </c>
      <c r="K425" s="512" t="str">
        <f t="shared" si="38"/>
        <v>a1N1R000008aBOVUA2</v>
      </c>
      <c r="L425" s="513" t="str">
        <f t="shared" ca="1" si="39"/>
        <v>561-ene-21 to 31-dic-21</v>
      </c>
      <c r="M425" s="514" t="s">
        <v>1394</v>
      </c>
      <c r="N425" s="505"/>
      <c r="O425" s="116"/>
      <c r="P425" s="116"/>
      <c r="Q425" s="116"/>
      <c r="AD425" s="506"/>
      <c r="AE425" s="506"/>
      <c r="AF425" s="506"/>
      <c r="AG425" s="506"/>
      <c r="AM425" s="5"/>
      <c r="AN425" s="5"/>
    </row>
    <row r="426" spans="1:40" ht="31.5" x14ac:dyDescent="0.25">
      <c r="A426" s="396">
        <v>56</v>
      </c>
      <c r="B426" s="419" t="str">
        <f t="shared" si="34"/>
        <v/>
      </c>
      <c r="C426" s="420" t="str">
        <f ca="1">TEXT(IFERROR(INDEX('Overview - Section A'!$A$37:$A$44,MATCH(G426,'Overview - Section A'!$U$37:$U$44,0)),""),"d-mmm-yy") &amp;" to " &amp; TEXT(IFERROR(INDEX('Overview - Section A'!$E$37:$E$44,MATCH(G426,'Overview - Section A'!$U$37:$U$44,0)),""),"d-mmm-yy")</f>
        <v>1-ene-22 to 31-dic-22</v>
      </c>
      <c r="D426" s="509"/>
      <c r="E426" s="509"/>
      <c r="F426" s="510" t="str">
        <f t="shared" si="35"/>
        <v/>
      </c>
      <c r="G426" s="511" t="s">
        <v>435</v>
      </c>
      <c r="H426" s="511"/>
      <c r="I426" s="512" t="b">
        <f t="shared" si="36"/>
        <v>1</v>
      </c>
      <c r="J426" s="512" t="b">
        <f t="shared" si="37"/>
        <v>0</v>
      </c>
      <c r="K426" s="512" t="str">
        <f t="shared" si="38"/>
        <v>a1N1R000008aBOVUA2</v>
      </c>
      <c r="L426" s="513" t="str">
        <f t="shared" ca="1" si="39"/>
        <v>561-ene-22 to 31-dic-22</v>
      </c>
      <c r="M426" s="514" t="s">
        <v>1395</v>
      </c>
      <c r="N426" s="505"/>
      <c r="O426" s="116"/>
      <c r="P426" s="116"/>
      <c r="Q426" s="116"/>
      <c r="AD426" s="506"/>
      <c r="AE426" s="506"/>
      <c r="AF426" s="506"/>
      <c r="AG426" s="506"/>
      <c r="AM426" s="5"/>
      <c r="AN426" s="5"/>
    </row>
    <row r="427" spans="1:40" ht="31.5" x14ac:dyDescent="0.25">
      <c r="A427" s="396">
        <v>56</v>
      </c>
      <c r="B427" s="419" t="str">
        <f t="shared" si="34"/>
        <v/>
      </c>
      <c r="C427" s="420" t="str">
        <f ca="1">TEXT(IFERROR(INDEX('Overview - Section A'!$A$37:$A$44,MATCH(G427,'Overview - Section A'!$U$37:$U$44,0)),""),"d-mmm-yy") &amp;" to " &amp; TEXT(IFERROR(INDEX('Overview - Section A'!$E$37:$E$44,MATCH(G427,'Overview - Section A'!$U$37:$U$44,0)),""),"d-mmm-yy")</f>
        <v>1-ene-23 to 31-dic-23</v>
      </c>
      <c r="D427" s="509"/>
      <c r="E427" s="509"/>
      <c r="F427" s="510" t="str">
        <f t="shared" si="35"/>
        <v/>
      </c>
      <c r="G427" s="511" t="s">
        <v>437</v>
      </c>
      <c r="H427" s="511"/>
      <c r="I427" s="512" t="b">
        <f t="shared" si="36"/>
        <v>1</v>
      </c>
      <c r="J427" s="512" t="b">
        <f t="shared" si="37"/>
        <v>0</v>
      </c>
      <c r="K427" s="512" t="str">
        <f t="shared" si="38"/>
        <v>a1N1R000008aBOVUA2</v>
      </c>
      <c r="L427" s="513" t="str">
        <f t="shared" ca="1" si="39"/>
        <v>561-ene-23 to 31-dic-23</v>
      </c>
      <c r="M427" s="514" t="s">
        <v>1396</v>
      </c>
      <c r="N427" s="505"/>
      <c r="O427" s="116"/>
      <c r="P427" s="116"/>
      <c r="Q427" s="116"/>
      <c r="AD427" s="506"/>
      <c r="AE427" s="506"/>
      <c r="AF427" s="506"/>
      <c r="AG427" s="506"/>
      <c r="AM427" s="5"/>
      <c r="AN427" s="5"/>
    </row>
    <row r="428" spans="1:40" ht="31.5" x14ac:dyDescent="0.25">
      <c r="A428" s="396">
        <v>56</v>
      </c>
      <c r="B428" s="419" t="str">
        <f t="shared" si="34"/>
        <v/>
      </c>
      <c r="C428" s="420" t="str">
        <f ca="1">TEXT(IFERROR(INDEX('Overview - Section A'!$A$37:$A$44,MATCH(G428,'Overview - Section A'!$U$37:$U$44,0)),""),"d-mmm-yy") &amp;" to " &amp; TEXT(IFERROR(INDEX('Overview - Section A'!$E$37:$E$44,MATCH(G428,'Overview - Section A'!$U$37:$U$44,0)),""),"d-mmm-yy")</f>
        <v>1-ene-24 to 31-dic-24</v>
      </c>
      <c r="D428" s="509"/>
      <c r="E428" s="509"/>
      <c r="F428" s="510" t="str">
        <f t="shared" si="35"/>
        <v/>
      </c>
      <c r="G428" s="511" t="s">
        <v>439</v>
      </c>
      <c r="H428" s="511"/>
      <c r="I428" s="512" t="b">
        <f t="shared" si="36"/>
        <v>1</v>
      </c>
      <c r="J428" s="512" t="b">
        <f t="shared" si="37"/>
        <v>0</v>
      </c>
      <c r="K428" s="512" t="str">
        <f t="shared" si="38"/>
        <v>a1N1R000008aBOVUA2</v>
      </c>
      <c r="L428" s="513" t="str">
        <f t="shared" ca="1" si="39"/>
        <v>561-ene-24 to 31-dic-24</v>
      </c>
      <c r="M428" s="514" t="s">
        <v>1397</v>
      </c>
      <c r="N428" s="505"/>
      <c r="O428" s="116"/>
      <c r="P428" s="116"/>
      <c r="Q428" s="116"/>
      <c r="AD428" s="506"/>
      <c r="AE428" s="506"/>
      <c r="AF428" s="506"/>
      <c r="AG428" s="506"/>
      <c r="AM428" s="5"/>
      <c r="AN428" s="5"/>
    </row>
    <row r="429" spans="1:40" ht="31.5" x14ac:dyDescent="0.25">
      <c r="A429" s="396">
        <v>56</v>
      </c>
      <c r="B429" s="419" t="str">
        <f t="shared" si="34"/>
        <v/>
      </c>
      <c r="C429" s="420" t="str">
        <f ca="1">TEXT(IFERROR(INDEX('Overview - Section A'!$A$37:$A$44,MATCH(G429,'Overview - Section A'!$U$37:$U$44,0)),""),"d-mmm-yy") &amp;" to " &amp; TEXT(IFERROR(INDEX('Overview - Section A'!$E$37:$E$44,MATCH(G429,'Overview - Section A'!$U$37:$U$44,0)),""),"d-mmm-yy")</f>
        <v>1-ene-25 to 31-dic-25</v>
      </c>
      <c r="D429" s="509"/>
      <c r="E429" s="509"/>
      <c r="F429" s="510" t="str">
        <f t="shared" si="35"/>
        <v/>
      </c>
      <c r="G429" s="511" t="s">
        <v>441</v>
      </c>
      <c r="H429" s="511"/>
      <c r="I429" s="512" t="b">
        <f t="shared" si="36"/>
        <v>1</v>
      </c>
      <c r="J429" s="512" t="b">
        <f t="shared" si="37"/>
        <v>0</v>
      </c>
      <c r="K429" s="512" t="str">
        <f t="shared" si="38"/>
        <v>a1N1R000008aBOVUA2</v>
      </c>
      <c r="L429" s="513" t="str">
        <f t="shared" ca="1" si="39"/>
        <v>561-ene-25 to 31-dic-25</v>
      </c>
      <c r="M429" s="514" t="s">
        <v>1398</v>
      </c>
      <c r="N429" s="505"/>
      <c r="O429" s="116"/>
      <c r="P429" s="116"/>
      <c r="Q429" s="116"/>
      <c r="AD429" s="506"/>
      <c r="AE429" s="506"/>
      <c r="AF429" s="506"/>
      <c r="AG429" s="506"/>
      <c r="AM429" s="5"/>
      <c r="AN429" s="5"/>
    </row>
    <row r="430" spans="1:40" ht="47.25" x14ac:dyDescent="0.25">
      <c r="A430" s="396">
        <v>57</v>
      </c>
      <c r="B430" s="419" t="str">
        <f t="shared" si="34"/>
        <v/>
      </c>
      <c r="C430" s="420" t="str">
        <f ca="1">TEXT(IFERROR(INDEX('Overview - Section A'!$A$37:$A$44,MATCH(G430,'Overview - Section A'!$U$37:$U$44,0)),""),"d-mmm-yy") &amp;" to " &amp; TEXT(IFERROR(INDEX('Overview - Section A'!$E$37:$E$44,MATCH(G430,'Overview - Section A'!$U$37:$U$44,0)),""),"d-mmm-yy")</f>
        <v>1-ene-20 to 31-dic-20</v>
      </c>
      <c r="D430" s="509"/>
      <c r="E430" s="509"/>
      <c r="F430" s="510" t="str">
        <f t="shared" si="35"/>
        <v/>
      </c>
      <c r="G430" s="511" t="s">
        <v>431</v>
      </c>
      <c r="H430" s="511"/>
      <c r="I430" s="512" t="b">
        <f t="shared" si="36"/>
        <v>1</v>
      </c>
      <c r="J430" s="512" t="b">
        <f t="shared" si="37"/>
        <v>0</v>
      </c>
      <c r="K430" s="512" t="str">
        <f t="shared" si="38"/>
        <v>a1N1R000008aBOWUA2</v>
      </c>
      <c r="L430" s="513" t="str">
        <f t="shared" ca="1" si="39"/>
        <v>571-ene-20 to 31-dic-20</v>
      </c>
      <c r="M430" s="514" t="s">
        <v>1399</v>
      </c>
      <c r="N430" s="505"/>
      <c r="O430" s="116"/>
      <c r="P430" s="116"/>
      <c r="Q430" s="116"/>
      <c r="AD430" s="506"/>
      <c r="AE430" s="506"/>
      <c r="AF430" s="506"/>
      <c r="AG430" s="506"/>
      <c r="AM430" s="5"/>
      <c r="AN430" s="5"/>
    </row>
    <row r="431" spans="1:40" ht="47.25" x14ac:dyDescent="0.25">
      <c r="A431" s="396">
        <v>57</v>
      </c>
      <c r="B431" s="419" t="str">
        <f t="shared" si="34"/>
        <v/>
      </c>
      <c r="C431" s="420" t="str">
        <f ca="1">TEXT(IFERROR(INDEX('Overview - Section A'!$A$37:$A$44,MATCH(G431,'Overview - Section A'!$U$37:$U$44,0)),""),"d-mmm-yy") &amp;" to " &amp; TEXT(IFERROR(INDEX('Overview - Section A'!$E$37:$E$44,MATCH(G431,'Overview - Section A'!$U$37:$U$44,0)),""),"d-mmm-yy")</f>
        <v>1-ene-21 to 31-dic-21</v>
      </c>
      <c r="D431" s="509"/>
      <c r="E431" s="509"/>
      <c r="F431" s="510" t="str">
        <f t="shared" si="35"/>
        <v/>
      </c>
      <c r="G431" s="511" t="s">
        <v>433</v>
      </c>
      <c r="H431" s="511"/>
      <c r="I431" s="512" t="b">
        <f t="shared" si="36"/>
        <v>1</v>
      </c>
      <c r="J431" s="512" t="b">
        <f t="shared" si="37"/>
        <v>0</v>
      </c>
      <c r="K431" s="512" t="str">
        <f t="shared" si="38"/>
        <v>a1N1R000008aBOWUA2</v>
      </c>
      <c r="L431" s="513" t="str">
        <f t="shared" ca="1" si="39"/>
        <v>571-ene-21 to 31-dic-21</v>
      </c>
      <c r="M431" s="514" t="s">
        <v>1400</v>
      </c>
      <c r="N431" s="505"/>
      <c r="O431" s="116"/>
      <c r="P431" s="116"/>
      <c r="Q431" s="116"/>
      <c r="AD431" s="506"/>
      <c r="AE431" s="506"/>
      <c r="AF431" s="506"/>
      <c r="AG431" s="506"/>
      <c r="AM431" s="5"/>
      <c r="AN431" s="5"/>
    </row>
    <row r="432" spans="1:40" ht="47.25" x14ac:dyDescent="0.25">
      <c r="A432" s="396">
        <v>57</v>
      </c>
      <c r="B432" s="419" t="str">
        <f t="shared" si="34"/>
        <v/>
      </c>
      <c r="C432" s="420" t="str">
        <f ca="1">TEXT(IFERROR(INDEX('Overview - Section A'!$A$37:$A$44,MATCH(G432,'Overview - Section A'!$U$37:$U$44,0)),""),"d-mmm-yy") &amp;" to " &amp; TEXT(IFERROR(INDEX('Overview - Section A'!$E$37:$E$44,MATCH(G432,'Overview - Section A'!$U$37:$U$44,0)),""),"d-mmm-yy")</f>
        <v>1-ene-22 to 31-dic-22</v>
      </c>
      <c r="D432" s="509"/>
      <c r="E432" s="509"/>
      <c r="F432" s="510" t="str">
        <f t="shared" si="35"/>
        <v/>
      </c>
      <c r="G432" s="511" t="s">
        <v>435</v>
      </c>
      <c r="H432" s="511"/>
      <c r="I432" s="512" t="b">
        <f t="shared" si="36"/>
        <v>1</v>
      </c>
      <c r="J432" s="512" t="b">
        <f t="shared" si="37"/>
        <v>0</v>
      </c>
      <c r="K432" s="512" t="str">
        <f t="shared" si="38"/>
        <v>a1N1R000008aBOWUA2</v>
      </c>
      <c r="L432" s="513" t="str">
        <f t="shared" ca="1" si="39"/>
        <v>571-ene-22 to 31-dic-22</v>
      </c>
      <c r="M432" s="514" t="s">
        <v>1401</v>
      </c>
      <c r="N432" s="505"/>
      <c r="O432" s="116"/>
      <c r="P432" s="116"/>
      <c r="Q432" s="116"/>
      <c r="AD432" s="506"/>
      <c r="AE432" s="506"/>
      <c r="AF432" s="506"/>
      <c r="AG432" s="506"/>
      <c r="AM432" s="5"/>
      <c r="AN432" s="5"/>
    </row>
    <row r="433" spans="1:40" ht="47.25" x14ac:dyDescent="0.25">
      <c r="A433" s="396">
        <v>57</v>
      </c>
      <c r="B433" s="419" t="str">
        <f t="shared" si="34"/>
        <v/>
      </c>
      <c r="C433" s="420" t="str">
        <f ca="1">TEXT(IFERROR(INDEX('Overview - Section A'!$A$37:$A$44,MATCH(G433,'Overview - Section A'!$U$37:$U$44,0)),""),"d-mmm-yy") &amp;" to " &amp; TEXT(IFERROR(INDEX('Overview - Section A'!$E$37:$E$44,MATCH(G433,'Overview - Section A'!$U$37:$U$44,0)),""),"d-mmm-yy")</f>
        <v>1-ene-23 to 31-dic-23</v>
      </c>
      <c r="D433" s="509"/>
      <c r="E433" s="509"/>
      <c r="F433" s="510" t="str">
        <f t="shared" si="35"/>
        <v/>
      </c>
      <c r="G433" s="511" t="s">
        <v>437</v>
      </c>
      <c r="H433" s="511"/>
      <c r="I433" s="512" t="b">
        <f t="shared" si="36"/>
        <v>1</v>
      </c>
      <c r="J433" s="512" t="b">
        <f t="shared" si="37"/>
        <v>0</v>
      </c>
      <c r="K433" s="512" t="str">
        <f t="shared" si="38"/>
        <v>a1N1R000008aBOWUA2</v>
      </c>
      <c r="L433" s="513" t="str">
        <f t="shared" ca="1" si="39"/>
        <v>571-ene-23 to 31-dic-23</v>
      </c>
      <c r="M433" s="514" t="s">
        <v>1402</v>
      </c>
      <c r="N433" s="505"/>
      <c r="O433" s="116"/>
      <c r="P433" s="116"/>
      <c r="Q433" s="116"/>
      <c r="AD433" s="506"/>
      <c r="AE433" s="506"/>
      <c r="AF433" s="506"/>
      <c r="AG433" s="506"/>
      <c r="AM433" s="5"/>
      <c r="AN433" s="5"/>
    </row>
    <row r="434" spans="1:40" ht="47.25" x14ac:dyDescent="0.25">
      <c r="A434" s="396">
        <v>57</v>
      </c>
      <c r="B434" s="419" t="str">
        <f t="shared" si="34"/>
        <v/>
      </c>
      <c r="C434" s="420" t="str">
        <f ca="1">TEXT(IFERROR(INDEX('Overview - Section A'!$A$37:$A$44,MATCH(G434,'Overview - Section A'!$U$37:$U$44,0)),""),"d-mmm-yy") &amp;" to " &amp; TEXT(IFERROR(INDEX('Overview - Section A'!$E$37:$E$44,MATCH(G434,'Overview - Section A'!$U$37:$U$44,0)),""),"d-mmm-yy")</f>
        <v>1-ene-24 to 31-dic-24</v>
      </c>
      <c r="D434" s="509"/>
      <c r="E434" s="509"/>
      <c r="F434" s="510" t="str">
        <f t="shared" si="35"/>
        <v/>
      </c>
      <c r="G434" s="511" t="s">
        <v>439</v>
      </c>
      <c r="H434" s="511"/>
      <c r="I434" s="512" t="b">
        <f t="shared" si="36"/>
        <v>1</v>
      </c>
      <c r="J434" s="512" t="b">
        <f t="shared" si="37"/>
        <v>0</v>
      </c>
      <c r="K434" s="512" t="str">
        <f t="shared" si="38"/>
        <v>a1N1R000008aBOWUA2</v>
      </c>
      <c r="L434" s="513" t="str">
        <f t="shared" ca="1" si="39"/>
        <v>571-ene-24 to 31-dic-24</v>
      </c>
      <c r="M434" s="514" t="s">
        <v>1403</v>
      </c>
      <c r="N434" s="505"/>
      <c r="O434" s="116"/>
      <c r="P434" s="116"/>
      <c r="Q434" s="116"/>
      <c r="AD434" s="506"/>
      <c r="AE434" s="506"/>
      <c r="AF434" s="506"/>
      <c r="AG434" s="506"/>
      <c r="AM434" s="5"/>
      <c r="AN434" s="5"/>
    </row>
    <row r="435" spans="1:40" ht="47.25" x14ac:dyDescent="0.25">
      <c r="A435" s="396">
        <v>57</v>
      </c>
      <c r="B435" s="419" t="str">
        <f t="shared" si="34"/>
        <v/>
      </c>
      <c r="C435" s="420" t="str">
        <f ca="1">TEXT(IFERROR(INDEX('Overview - Section A'!$A$37:$A$44,MATCH(G435,'Overview - Section A'!$U$37:$U$44,0)),""),"d-mmm-yy") &amp;" to " &amp; TEXT(IFERROR(INDEX('Overview - Section A'!$E$37:$E$44,MATCH(G435,'Overview - Section A'!$U$37:$U$44,0)),""),"d-mmm-yy")</f>
        <v>1-ene-25 to 31-dic-25</v>
      </c>
      <c r="D435" s="509"/>
      <c r="E435" s="509"/>
      <c r="F435" s="510" t="str">
        <f t="shared" si="35"/>
        <v/>
      </c>
      <c r="G435" s="511" t="s">
        <v>441</v>
      </c>
      <c r="H435" s="511"/>
      <c r="I435" s="512" t="b">
        <f t="shared" si="36"/>
        <v>1</v>
      </c>
      <c r="J435" s="512" t="b">
        <f t="shared" si="37"/>
        <v>0</v>
      </c>
      <c r="K435" s="512" t="str">
        <f t="shared" si="38"/>
        <v>a1N1R000008aBOWUA2</v>
      </c>
      <c r="L435" s="513" t="str">
        <f t="shared" ca="1" si="39"/>
        <v>571-ene-25 to 31-dic-25</v>
      </c>
      <c r="M435" s="514" t="s">
        <v>1404</v>
      </c>
      <c r="N435" s="505"/>
      <c r="O435" s="116"/>
      <c r="P435" s="116"/>
      <c r="Q435" s="116"/>
      <c r="AD435" s="506"/>
      <c r="AE435" s="506"/>
      <c r="AF435" s="506"/>
      <c r="AG435" s="506"/>
      <c r="AM435" s="5"/>
      <c r="AN435" s="5"/>
    </row>
    <row r="436" spans="1:40" ht="31.5" x14ac:dyDescent="0.25">
      <c r="A436" s="396">
        <v>58</v>
      </c>
      <c r="B436" s="419" t="str">
        <f t="shared" si="34"/>
        <v/>
      </c>
      <c r="C436" s="420" t="str">
        <f ca="1">TEXT(IFERROR(INDEX('Overview - Section A'!$A$37:$A$44,MATCH(G436,'Overview - Section A'!$U$37:$U$44,0)),""),"d-mmm-yy") &amp;" to " &amp; TEXT(IFERROR(INDEX('Overview - Section A'!$E$37:$E$44,MATCH(G436,'Overview - Section A'!$U$37:$U$44,0)),""),"d-mmm-yy")</f>
        <v>1-ene-20 to 31-dic-20</v>
      </c>
      <c r="D436" s="509"/>
      <c r="E436" s="509"/>
      <c r="F436" s="510" t="str">
        <f t="shared" si="35"/>
        <v/>
      </c>
      <c r="G436" s="511" t="s">
        <v>431</v>
      </c>
      <c r="H436" s="511"/>
      <c r="I436" s="512" t="b">
        <f t="shared" si="36"/>
        <v>1</v>
      </c>
      <c r="J436" s="512" t="b">
        <f t="shared" si="37"/>
        <v>0</v>
      </c>
      <c r="K436" s="512" t="str">
        <f t="shared" si="38"/>
        <v>a1N1R000008aBOXUA2</v>
      </c>
      <c r="L436" s="513" t="str">
        <f t="shared" ca="1" si="39"/>
        <v>581-ene-20 to 31-dic-20</v>
      </c>
      <c r="M436" s="514" t="s">
        <v>1405</v>
      </c>
      <c r="N436" s="505"/>
      <c r="O436" s="116"/>
      <c r="P436" s="116"/>
      <c r="Q436" s="116"/>
      <c r="AD436" s="506"/>
      <c r="AE436" s="506"/>
      <c r="AF436" s="506"/>
      <c r="AG436" s="506"/>
      <c r="AM436" s="5"/>
      <c r="AN436" s="5"/>
    </row>
    <row r="437" spans="1:40" ht="31.5" x14ac:dyDescent="0.25">
      <c r="A437" s="396">
        <v>58</v>
      </c>
      <c r="B437" s="419" t="str">
        <f t="shared" si="34"/>
        <v/>
      </c>
      <c r="C437" s="420" t="str">
        <f ca="1">TEXT(IFERROR(INDEX('Overview - Section A'!$A$37:$A$44,MATCH(G437,'Overview - Section A'!$U$37:$U$44,0)),""),"d-mmm-yy") &amp;" to " &amp; TEXT(IFERROR(INDEX('Overview - Section A'!$E$37:$E$44,MATCH(G437,'Overview - Section A'!$U$37:$U$44,0)),""),"d-mmm-yy")</f>
        <v>1-ene-21 to 31-dic-21</v>
      </c>
      <c r="D437" s="509"/>
      <c r="E437" s="509"/>
      <c r="F437" s="510" t="str">
        <f t="shared" si="35"/>
        <v/>
      </c>
      <c r="G437" s="511" t="s">
        <v>433</v>
      </c>
      <c r="H437" s="511"/>
      <c r="I437" s="512" t="b">
        <f t="shared" si="36"/>
        <v>1</v>
      </c>
      <c r="J437" s="512" t="b">
        <f t="shared" si="37"/>
        <v>0</v>
      </c>
      <c r="K437" s="512" t="str">
        <f t="shared" si="38"/>
        <v>a1N1R000008aBOXUA2</v>
      </c>
      <c r="L437" s="513" t="str">
        <f t="shared" ca="1" si="39"/>
        <v>581-ene-21 to 31-dic-21</v>
      </c>
      <c r="M437" s="514" t="s">
        <v>1406</v>
      </c>
      <c r="N437" s="505"/>
      <c r="O437" s="116"/>
      <c r="P437" s="116"/>
      <c r="Q437" s="116"/>
      <c r="AD437" s="506"/>
      <c r="AE437" s="506"/>
      <c r="AF437" s="506"/>
      <c r="AG437" s="506"/>
      <c r="AM437" s="5"/>
      <c r="AN437" s="5"/>
    </row>
    <row r="438" spans="1:40" ht="31.5" x14ac:dyDescent="0.25">
      <c r="A438" s="396">
        <v>58</v>
      </c>
      <c r="B438" s="419" t="str">
        <f t="shared" si="34"/>
        <v/>
      </c>
      <c r="C438" s="420" t="str">
        <f ca="1">TEXT(IFERROR(INDEX('Overview - Section A'!$A$37:$A$44,MATCH(G438,'Overview - Section A'!$U$37:$U$44,0)),""),"d-mmm-yy") &amp;" to " &amp; TEXT(IFERROR(INDEX('Overview - Section A'!$E$37:$E$44,MATCH(G438,'Overview - Section A'!$U$37:$U$44,0)),""),"d-mmm-yy")</f>
        <v>1-ene-22 to 31-dic-22</v>
      </c>
      <c r="D438" s="509"/>
      <c r="E438" s="509"/>
      <c r="F438" s="510" t="str">
        <f t="shared" si="35"/>
        <v/>
      </c>
      <c r="G438" s="511" t="s">
        <v>435</v>
      </c>
      <c r="H438" s="511"/>
      <c r="I438" s="512" t="b">
        <f t="shared" si="36"/>
        <v>1</v>
      </c>
      <c r="J438" s="512" t="b">
        <f t="shared" si="37"/>
        <v>0</v>
      </c>
      <c r="K438" s="512" t="str">
        <f t="shared" si="38"/>
        <v>a1N1R000008aBOXUA2</v>
      </c>
      <c r="L438" s="513" t="str">
        <f t="shared" ca="1" si="39"/>
        <v>581-ene-22 to 31-dic-22</v>
      </c>
      <c r="M438" s="514" t="s">
        <v>1407</v>
      </c>
      <c r="N438" s="505"/>
      <c r="O438" s="116"/>
      <c r="P438" s="116"/>
      <c r="Q438" s="116"/>
      <c r="AD438" s="506"/>
      <c r="AE438" s="506"/>
      <c r="AF438" s="506"/>
      <c r="AG438" s="506"/>
      <c r="AM438" s="5"/>
      <c r="AN438" s="5"/>
    </row>
    <row r="439" spans="1:40" ht="31.5" x14ac:dyDescent="0.25">
      <c r="A439" s="396">
        <v>58</v>
      </c>
      <c r="B439" s="419" t="str">
        <f t="shared" si="34"/>
        <v/>
      </c>
      <c r="C439" s="420" t="str">
        <f ca="1">TEXT(IFERROR(INDEX('Overview - Section A'!$A$37:$A$44,MATCH(G439,'Overview - Section A'!$U$37:$U$44,0)),""),"d-mmm-yy") &amp;" to " &amp; TEXT(IFERROR(INDEX('Overview - Section A'!$E$37:$E$44,MATCH(G439,'Overview - Section A'!$U$37:$U$44,0)),""),"d-mmm-yy")</f>
        <v>1-ene-23 to 31-dic-23</v>
      </c>
      <c r="D439" s="509"/>
      <c r="E439" s="509"/>
      <c r="F439" s="510" t="str">
        <f t="shared" si="35"/>
        <v/>
      </c>
      <c r="G439" s="511" t="s">
        <v>437</v>
      </c>
      <c r="H439" s="511"/>
      <c r="I439" s="512" t="b">
        <f t="shared" si="36"/>
        <v>1</v>
      </c>
      <c r="J439" s="512" t="b">
        <f t="shared" si="37"/>
        <v>0</v>
      </c>
      <c r="K439" s="512" t="str">
        <f t="shared" si="38"/>
        <v>a1N1R000008aBOXUA2</v>
      </c>
      <c r="L439" s="513" t="str">
        <f t="shared" ca="1" si="39"/>
        <v>581-ene-23 to 31-dic-23</v>
      </c>
      <c r="M439" s="514" t="s">
        <v>1408</v>
      </c>
      <c r="N439" s="505"/>
      <c r="O439" s="116"/>
      <c r="P439" s="116"/>
      <c r="Q439" s="116"/>
      <c r="AD439" s="506"/>
      <c r="AE439" s="506"/>
      <c r="AF439" s="506"/>
      <c r="AG439" s="506"/>
      <c r="AM439" s="5"/>
      <c r="AN439" s="5"/>
    </row>
    <row r="440" spans="1:40" ht="31.5" x14ac:dyDescent="0.25">
      <c r="A440" s="396">
        <v>58</v>
      </c>
      <c r="B440" s="419" t="str">
        <f t="shared" si="34"/>
        <v/>
      </c>
      <c r="C440" s="420" t="str">
        <f ca="1">TEXT(IFERROR(INDEX('Overview - Section A'!$A$37:$A$44,MATCH(G440,'Overview - Section A'!$U$37:$U$44,0)),""),"d-mmm-yy") &amp;" to " &amp; TEXT(IFERROR(INDEX('Overview - Section A'!$E$37:$E$44,MATCH(G440,'Overview - Section A'!$U$37:$U$44,0)),""),"d-mmm-yy")</f>
        <v>1-ene-24 to 31-dic-24</v>
      </c>
      <c r="D440" s="509"/>
      <c r="E440" s="509"/>
      <c r="F440" s="510" t="str">
        <f t="shared" si="35"/>
        <v/>
      </c>
      <c r="G440" s="511" t="s">
        <v>439</v>
      </c>
      <c r="H440" s="511"/>
      <c r="I440" s="512" t="b">
        <f t="shared" si="36"/>
        <v>1</v>
      </c>
      <c r="J440" s="512" t="b">
        <f t="shared" si="37"/>
        <v>0</v>
      </c>
      <c r="K440" s="512" t="str">
        <f t="shared" si="38"/>
        <v>a1N1R000008aBOXUA2</v>
      </c>
      <c r="L440" s="513" t="str">
        <f t="shared" ca="1" si="39"/>
        <v>581-ene-24 to 31-dic-24</v>
      </c>
      <c r="M440" s="514" t="s">
        <v>1409</v>
      </c>
      <c r="N440" s="505"/>
      <c r="O440" s="116"/>
      <c r="P440" s="116"/>
      <c r="Q440" s="116"/>
      <c r="AD440" s="506"/>
      <c r="AE440" s="506"/>
      <c r="AF440" s="506"/>
      <c r="AG440" s="506"/>
      <c r="AM440" s="5"/>
      <c r="AN440" s="5"/>
    </row>
    <row r="441" spans="1:40" ht="31.5" x14ac:dyDescent="0.25">
      <c r="A441" s="396">
        <v>58</v>
      </c>
      <c r="B441" s="419" t="str">
        <f t="shared" si="34"/>
        <v/>
      </c>
      <c r="C441" s="420" t="str">
        <f ca="1">TEXT(IFERROR(INDEX('Overview - Section A'!$A$37:$A$44,MATCH(G441,'Overview - Section A'!$U$37:$U$44,0)),""),"d-mmm-yy") &amp;" to " &amp; TEXT(IFERROR(INDEX('Overview - Section A'!$E$37:$E$44,MATCH(G441,'Overview - Section A'!$U$37:$U$44,0)),""),"d-mmm-yy")</f>
        <v>1-ene-25 to 31-dic-25</v>
      </c>
      <c r="D441" s="509"/>
      <c r="E441" s="509"/>
      <c r="F441" s="510" t="str">
        <f t="shared" si="35"/>
        <v/>
      </c>
      <c r="G441" s="511" t="s">
        <v>441</v>
      </c>
      <c r="H441" s="511"/>
      <c r="I441" s="512" t="b">
        <f t="shared" si="36"/>
        <v>1</v>
      </c>
      <c r="J441" s="512" t="b">
        <f t="shared" si="37"/>
        <v>0</v>
      </c>
      <c r="K441" s="512" t="str">
        <f t="shared" si="38"/>
        <v>a1N1R000008aBOXUA2</v>
      </c>
      <c r="L441" s="513" t="str">
        <f t="shared" ca="1" si="39"/>
        <v>581-ene-25 to 31-dic-25</v>
      </c>
      <c r="M441" s="514" t="s">
        <v>1410</v>
      </c>
      <c r="N441" s="505"/>
      <c r="O441" s="116"/>
      <c r="P441" s="116"/>
      <c r="Q441" s="116"/>
      <c r="AD441" s="506"/>
      <c r="AE441" s="506"/>
      <c r="AF441" s="506"/>
      <c r="AG441" s="506"/>
      <c r="AM441" s="5"/>
      <c r="AN441" s="5"/>
    </row>
    <row r="442" spans="1:40" ht="31.5" x14ac:dyDescent="0.25">
      <c r="A442" s="396">
        <v>59</v>
      </c>
      <c r="B442" s="419" t="str">
        <f t="shared" si="34"/>
        <v/>
      </c>
      <c r="C442" s="420" t="str">
        <f ca="1">TEXT(IFERROR(INDEX('Overview - Section A'!$A$37:$A$44,MATCH(G442,'Overview - Section A'!$U$37:$U$44,0)),""),"d-mmm-yy") &amp;" to " &amp; TEXT(IFERROR(INDEX('Overview - Section A'!$E$37:$E$44,MATCH(G442,'Overview - Section A'!$U$37:$U$44,0)),""),"d-mmm-yy")</f>
        <v>1-ene-20 to 31-dic-20</v>
      </c>
      <c r="D442" s="509"/>
      <c r="E442" s="509"/>
      <c r="F442" s="510" t="str">
        <f t="shared" si="35"/>
        <v/>
      </c>
      <c r="G442" s="511" t="s">
        <v>431</v>
      </c>
      <c r="H442" s="511"/>
      <c r="I442" s="512" t="b">
        <f t="shared" si="36"/>
        <v>1</v>
      </c>
      <c r="J442" s="512" t="b">
        <f t="shared" si="37"/>
        <v>0</v>
      </c>
      <c r="K442" s="512" t="str">
        <f t="shared" si="38"/>
        <v>a1N1R000008aBOYUA2</v>
      </c>
      <c r="L442" s="513" t="str">
        <f t="shared" ca="1" si="39"/>
        <v>591-ene-20 to 31-dic-20</v>
      </c>
      <c r="M442" s="514" t="s">
        <v>1411</v>
      </c>
      <c r="N442" s="505"/>
      <c r="O442" s="116"/>
      <c r="P442" s="116"/>
      <c r="Q442" s="116"/>
      <c r="AD442" s="506"/>
      <c r="AE442" s="506"/>
      <c r="AF442" s="506"/>
      <c r="AG442" s="506"/>
      <c r="AM442" s="5"/>
      <c r="AN442" s="5"/>
    </row>
    <row r="443" spans="1:40" ht="31.5" x14ac:dyDescent="0.25">
      <c r="A443" s="396">
        <v>59</v>
      </c>
      <c r="B443" s="419" t="str">
        <f t="shared" si="34"/>
        <v/>
      </c>
      <c r="C443" s="420" t="str">
        <f ca="1">TEXT(IFERROR(INDEX('Overview - Section A'!$A$37:$A$44,MATCH(G443,'Overview - Section A'!$U$37:$U$44,0)),""),"d-mmm-yy") &amp;" to " &amp; TEXT(IFERROR(INDEX('Overview - Section A'!$E$37:$E$44,MATCH(G443,'Overview - Section A'!$U$37:$U$44,0)),""),"d-mmm-yy")</f>
        <v>1-ene-21 to 31-dic-21</v>
      </c>
      <c r="D443" s="509"/>
      <c r="E443" s="509"/>
      <c r="F443" s="510" t="str">
        <f t="shared" si="35"/>
        <v/>
      </c>
      <c r="G443" s="511" t="s">
        <v>433</v>
      </c>
      <c r="H443" s="511"/>
      <c r="I443" s="512" t="b">
        <f t="shared" si="36"/>
        <v>1</v>
      </c>
      <c r="J443" s="512" t="b">
        <f t="shared" si="37"/>
        <v>0</v>
      </c>
      <c r="K443" s="512" t="str">
        <f t="shared" si="38"/>
        <v>a1N1R000008aBOYUA2</v>
      </c>
      <c r="L443" s="513" t="str">
        <f t="shared" ca="1" si="39"/>
        <v>591-ene-21 to 31-dic-21</v>
      </c>
      <c r="M443" s="514" t="s">
        <v>1412</v>
      </c>
      <c r="N443" s="505"/>
      <c r="O443" s="116"/>
      <c r="P443" s="116"/>
      <c r="Q443" s="116"/>
      <c r="AD443" s="506"/>
      <c r="AE443" s="506"/>
      <c r="AF443" s="506"/>
      <c r="AG443" s="506"/>
      <c r="AM443" s="5"/>
      <c r="AN443" s="5"/>
    </row>
    <row r="444" spans="1:40" ht="31.5" x14ac:dyDescent="0.25">
      <c r="A444" s="396">
        <v>59</v>
      </c>
      <c r="B444" s="419" t="str">
        <f t="shared" si="34"/>
        <v/>
      </c>
      <c r="C444" s="420" t="str">
        <f ca="1">TEXT(IFERROR(INDEX('Overview - Section A'!$A$37:$A$44,MATCH(G444,'Overview - Section A'!$U$37:$U$44,0)),""),"d-mmm-yy") &amp;" to " &amp; TEXT(IFERROR(INDEX('Overview - Section A'!$E$37:$E$44,MATCH(G444,'Overview - Section A'!$U$37:$U$44,0)),""),"d-mmm-yy")</f>
        <v>1-ene-22 to 31-dic-22</v>
      </c>
      <c r="D444" s="509"/>
      <c r="E444" s="509"/>
      <c r="F444" s="510" t="str">
        <f t="shared" si="35"/>
        <v/>
      </c>
      <c r="G444" s="511" t="s">
        <v>435</v>
      </c>
      <c r="H444" s="511"/>
      <c r="I444" s="512" t="b">
        <f t="shared" si="36"/>
        <v>1</v>
      </c>
      <c r="J444" s="512" t="b">
        <f t="shared" si="37"/>
        <v>0</v>
      </c>
      <c r="K444" s="512" t="str">
        <f t="shared" si="38"/>
        <v>a1N1R000008aBOYUA2</v>
      </c>
      <c r="L444" s="513" t="str">
        <f t="shared" ca="1" si="39"/>
        <v>591-ene-22 to 31-dic-22</v>
      </c>
      <c r="M444" s="514" t="s">
        <v>1413</v>
      </c>
      <c r="N444" s="505"/>
      <c r="O444" s="116"/>
      <c r="P444" s="116"/>
      <c r="Q444" s="116"/>
      <c r="AD444" s="506"/>
      <c r="AE444" s="506"/>
      <c r="AF444" s="506"/>
      <c r="AG444" s="506"/>
      <c r="AM444" s="5"/>
      <c r="AN444" s="5"/>
    </row>
    <row r="445" spans="1:40" ht="31.5" x14ac:dyDescent="0.25">
      <c r="A445" s="396">
        <v>59</v>
      </c>
      <c r="B445" s="419" t="str">
        <f t="shared" si="34"/>
        <v/>
      </c>
      <c r="C445" s="420" t="str">
        <f ca="1">TEXT(IFERROR(INDEX('Overview - Section A'!$A$37:$A$44,MATCH(G445,'Overview - Section A'!$U$37:$U$44,0)),""),"d-mmm-yy") &amp;" to " &amp; TEXT(IFERROR(INDEX('Overview - Section A'!$E$37:$E$44,MATCH(G445,'Overview - Section A'!$U$37:$U$44,0)),""),"d-mmm-yy")</f>
        <v>1-ene-23 to 31-dic-23</v>
      </c>
      <c r="D445" s="509"/>
      <c r="E445" s="509"/>
      <c r="F445" s="510" t="str">
        <f t="shared" si="35"/>
        <v/>
      </c>
      <c r="G445" s="511" t="s">
        <v>437</v>
      </c>
      <c r="H445" s="511"/>
      <c r="I445" s="512" t="b">
        <f t="shared" si="36"/>
        <v>1</v>
      </c>
      <c r="J445" s="512" t="b">
        <f t="shared" si="37"/>
        <v>0</v>
      </c>
      <c r="K445" s="512" t="str">
        <f t="shared" si="38"/>
        <v>a1N1R000008aBOYUA2</v>
      </c>
      <c r="L445" s="513" t="str">
        <f t="shared" ca="1" si="39"/>
        <v>591-ene-23 to 31-dic-23</v>
      </c>
      <c r="M445" s="514" t="s">
        <v>1414</v>
      </c>
      <c r="N445" s="505"/>
      <c r="O445" s="116"/>
      <c r="P445" s="116"/>
      <c r="Q445" s="116"/>
      <c r="AD445" s="506"/>
      <c r="AE445" s="506"/>
      <c r="AF445" s="506"/>
      <c r="AG445" s="506"/>
      <c r="AM445" s="5"/>
      <c r="AN445" s="5"/>
    </row>
    <row r="446" spans="1:40" ht="31.5" x14ac:dyDescent="0.25">
      <c r="A446" s="396">
        <v>59</v>
      </c>
      <c r="B446" s="419" t="str">
        <f t="shared" si="34"/>
        <v/>
      </c>
      <c r="C446" s="420" t="str">
        <f ca="1">TEXT(IFERROR(INDEX('Overview - Section A'!$A$37:$A$44,MATCH(G446,'Overview - Section A'!$U$37:$U$44,0)),""),"d-mmm-yy") &amp;" to " &amp; TEXT(IFERROR(INDEX('Overview - Section A'!$E$37:$E$44,MATCH(G446,'Overview - Section A'!$U$37:$U$44,0)),""),"d-mmm-yy")</f>
        <v>1-ene-24 to 31-dic-24</v>
      </c>
      <c r="D446" s="509"/>
      <c r="E446" s="509"/>
      <c r="F446" s="510" t="str">
        <f t="shared" si="35"/>
        <v/>
      </c>
      <c r="G446" s="511" t="s">
        <v>439</v>
      </c>
      <c r="H446" s="511"/>
      <c r="I446" s="512" t="b">
        <f t="shared" si="36"/>
        <v>1</v>
      </c>
      <c r="J446" s="512" t="b">
        <f t="shared" si="37"/>
        <v>0</v>
      </c>
      <c r="K446" s="512" t="str">
        <f t="shared" si="38"/>
        <v>a1N1R000008aBOYUA2</v>
      </c>
      <c r="L446" s="513" t="str">
        <f t="shared" ca="1" si="39"/>
        <v>591-ene-24 to 31-dic-24</v>
      </c>
      <c r="M446" s="514" t="s">
        <v>1415</v>
      </c>
      <c r="N446" s="505"/>
      <c r="O446" s="116"/>
      <c r="P446" s="116"/>
      <c r="Q446" s="116"/>
      <c r="AD446" s="506"/>
      <c r="AE446" s="506"/>
      <c r="AF446" s="506"/>
      <c r="AG446" s="506"/>
      <c r="AM446" s="5"/>
      <c r="AN446" s="5"/>
    </row>
    <row r="447" spans="1:40" ht="31.5" x14ac:dyDescent="0.25">
      <c r="A447" s="396">
        <v>59</v>
      </c>
      <c r="B447" s="419" t="str">
        <f t="shared" si="34"/>
        <v/>
      </c>
      <c r="C447" s="420" t="str">
        <f ca="1">TEXT(IFERROR(INDEX('Overview - Section A'!$A$37:$A$44,MATCH(G447,'Overview - Section A'!$U$37:$U$44,0)),""),"d-mmm-yy") &amp;" to " &amp; TEXT(IFERROR(INDEX('Overview - Section A'!$E$37:$E$44,MATCH(G447,'Overview - Section A'!$U$37:$U$44,0)),""),"d-mmm-yy")</f>
        <v>1-ene-25 to 31-dic-25</v>
      </c>
      <c r="D447" s="509"/>
      <c r="E447" s="509"/>
      <c r="F447" s="510" t="str">
        <f t="shared" si="35"/>
        <v/>
      </c>
      <c r="G447" s="511" t="s">
        <v>441</v>
      </c>
      <c r="H447" s="511"/>
      <c r="I447" s="512" t="b">
        <f t="shared" si="36"/>
        <v>1</v>
      </c>
      <c r="J447" s="512" t="b">
        <f t="shared" si="37"/>
        <v>0</v>
      </c>
      <c r="K447" s="512" t="str">
        <f t="shared" si="38"/>
        <v>a1N1R000008aBOYUA2</v>
      </c>
      <c r="L447" s="513" t="str">
        <f t="shared" ca="1" si="39"/>
        <v>591-ene-25 to 31-dic-25</v>
      </c>
      <c r="M447" s="514" t="s">
        <v>1416</v>
      </c>
      <c r="N447" s="505"/>
      <c r="O447" s="116"/>
      <c r="P447" s="116"/>
      <c r="Q447" s="116"/>
      <c r="AD447" s="506"/>
      <c r="AE447" s="506"/>
      <c r="AF447" s="506"/>
      <c r="AG447" s="506"/>
      <c r="AM447" s="5"/>
      <c r="AN447" s="5"/>
    </row>
    <row r="448" spans="1:40" ht="31.5" x14ac:dyDescent="0.25">
      <c r="A448" s="396">
        <v>60</v>
      </c>
      <c r="B448" s="419" t="str">
        <f t="shared" si="34"/>
        <v/>
      </c>
      <c r="C448" s="420" t="str">
        <f ca="1">TEXT(IFERROR(INDEX('Overview - Section A'!$A$37:$A$44,MATCH(G448,'Overview - Section A'!$U$37:$U$44,0)),""),"d-mmm-yy") &amp;" to " &amp; TEXT(IFERROR(INDEX('Overview - Section A'!$E$37:$E$44,MATCH(G448,'Overview - Section A'!$U$37:$U$44,0)),""),"d-mmm-yy")</f>
        <v>1-ene-20 to 31-dic-20</v>
      </c>
      <c r="D448" s="509"/>
      <c r="E448" s="509"/>
      <c r="F448" s="510" t="str">
        <f t="shared" si="35"/>
        <v/>
      </c>
      <c r="G448" s="511" t="s">
        <v>431</v>
      </c>
      <c r="H448" s="511"/>
      <c r="I448" s="512" t="b">
        <f t="shared" si="36"/>
        <v>1</v>
      </c>
      <c r="J448" s="512" t="b">
        <f t="shared" si="37"/>
        <v>0</v>
      </c>
      <c r="K448" s="512" t="str">
        <f t="shared" si="38"/>
        <v>a1N1R000008aBOZUA2</v>
      </c>
      <c r="L448" s="513" t="str">
        <f t="shared" ca="1" si="39"/>
        <v>601-ene-20 to 31-dic-20</v>
      </c>
      <c r="M448" s="514" t="s">
        <v>1417</v>
      </c>
      <c r="N448" s="505"/>
      <c r="O448" s="116"/>
      <c r="P448" s="116"/>
      <c r="Q448" s="116"/>
      <c r="AD448" s="506"/>
      <c r="AE448" s="506"/>
      <c r="AF448" s="506"/>
      <c r="AG448" s="506"/>
      <c r="AM448" s="5"/>
      <c r="AN448" s="5"/>
    </row>
    <row r="449" spans="1:40" ht="31.5" x14ac:dyDescent="0.25">
      <c r="A449" s="396">
        <v>60</v>
      </c>
      <c r="B449" s="419" t="str">
        <f t="shared" si="34"/>
        <v/>
      </c>
      <c r="C449" s="420" t="str">
        <f ca="1">TEXT(IFERROR(INDEX('Overview - Section A'!$A$37:$A$44,MATCH(G449,'Overview - Section A'!$U$37:$U$44,0)),""),"d-mmm-yy") &amp;" to " &amp; TEXT(IFERROR(INDEX('Overview - Section A'!$E$37:$E$44,MATCH(G449,'Overview - Section A'!$U$37:$U$44,0)),""),"d-mmm-yy")</f>
        <v>1-ene-21 to 31-dic-21</v>
      </c>
      <c r="D449" s="509"/>
      <c r="E449" s="509"/>
      <c r="F449" s="510" t="str">
        <f t="shared" si="35"/>
        <v/>
      </c>
      <c r="G449" s="511" t="s">
        <v>433</v>
      </c>
      <c r="H449" s="511"/>
      <c r="I449" s="512" t="b">
        <f t="shared" si="36"/>
        <v>1</v>
      </c>
      <c r="J449" s="512" t="b">
        <f t="shared" si="37"/>
        <v>0</v>
      </c>
      <c r="K449" s="512" t="str">
        <f t="shared" si="38"/>
        <v>a1N1R000008aBOZUA2</v>
      </c>
      <c r="L449" s="513" t="str">
        <f t="shared" ca="1" si="39"/>
        <v>601-ene-21 to 31-dic-21</v>
      </c>
      <c r="M449" s="514" t="s">
        <v>1418</v>
      </c>
      <c r="N449" s="505"/>
      <c r="O449" s="116"/>
      <c r="P449" s="116"/>
      <c r="Q449" s="116"/>
      <c r="AD449" s="506"/>
      <c r="AE449" s="506"/>
      <c r="AF449" s="506"/>
      <c r="AG449" s="506"/>
      <c r="AM449" s="5"/>
      <c r="AN449" s="5"/>
    </row>
    <row r="450" spans="1:40" ht="31.5" x14ac:dyDescent="0.25">
      <c r="A450" s="396">
        <v>60</v>
      </c>
      <c r="B450" s="419" t="str">
        <f t="shared" si="34"/>
        <v/>
      </c>
      <c r="C450" s="420" t="str">
        <f ca="1">TEXT(IFERROR(INDEX('Overview - Section A'!$A$37:$A$44,MATCH(G450,'Overview - Section A'!$U$37:$U$44,0)),""),"d-mmm-yy") &amp;" to " &amp; TEXT(IFERROR(INDEX('Overview - Section A'!$E$37:$E$44,MATCH(G450,'Overview - Section A'!$U$37:$U$44,0)),""),"d-mmm-yy")</f>
        <v>1-ene-22 to 31-dic-22</v>
      </c>
      <c r="D450" s="509"/>
      <c r="E450" s="509"/>
      <c r="F450" s="510" t="str">
        <f t="shared" si="35"/>
        <v/>
      </c>
      <c r="G450" s="511" t="s">
        <v>435</v>
      </c>
      <c r="H450" s="511"/>
      <c r="I450" s="512" t="b">
        <f t="shared" si="36"/>
        <v>1</v>
      </c>
      <c r="J450" s="512" t="b">
        <f t="shared" si="37"/>
        <v>0</v>
      </c>
      <c r="K450" s="512" t="str">
        <f t="shared" si="38"/>
        <v>a1N1R000008aBOZUA2</v>
      </c>
      <c r="L450" s="513" t="str">
        <f t="shared" ca="1" si="39"/>
        <v>601-ene-22 to 31-dic-22</v>
      </c>
      <c r="M450" s="514" t="s">
        <v>1419</v>
      </c>
      <c r="N450" s="505"/>
      <c r="O450" s="116"/>
      <c r="P450" s="116"/>
      <c r="Q450" s="116"/>
      <c r="AD450" s="506"/>
      <c r="AE450" s="506"/>
      <c r="AF450" s="506"/>
      <c r="AG450" s="506"/>
      <c r="AM450" s="5"/>
      <c r="AN450" s="5"/>
    </row>
    <row r="451" spans="1:40" ht="31.5" x14ac:dyDescent="0.25">
      <c r="A451" s="396">
        <v>60</v>
      </c>
      <c r="B451" s="419" t="str">
        <f t="shared" si="34"/>
        <v/>
      </c>
      <c r="C451" s="420" t="str">
        <f ca="1">TEXT(IFERROR(INDEX('Overview - Section A'!$A$37:$A$44,MATCH(G451,'Overview - Section A'!$U$37:$U$44,0)),""),"d-mmm-yy") &amp;" to " &amp; TEXT(IFERROR(INDEX('Overview - Section A'!$E$37:$E$44,MATCH(G451,'Overview - Section A'!$U$37:$U$44,0)),""),"d-mmm-yy")</f>
        <v>1-ene-23 to 31-dic-23</v>
      </c>
      <c r="D451" s="509"/>
      <c r="E451" s="509"/>
      <c r="F451" s="510" t="str">
        <f t="shared" si="35"/>
        <v/>
      </c>
      <c r="G451" s="511" t="s">
        <v>437</v>
      </c>
      <c r="H451" s="511"/>
      <c r="I451" s="512" t="b">
        <f t="shared" si="36"/>
        <v>1</v>
      </c>
      <c r="J451" s="512" t="b">
        <f t="shared" si="37"/>
        <v>0</v>
      </c>
      <c r="K451" s="512" t="str">
        <f t="shared" si="38"/>
        <v>a1N1R000008aBOZUA2</v>
      </c>
      <c r="L451" s="513" t="str">
        <f t="shared" ca="1" si="39"/>
        <v>601-ene-23 to 31-dic-23</v>
      </c>
      <c r="M451" s="514" t="s">
        <v>1420</v>
      </c>
      <c r="N451" s="505"/>
      <c r="O451" s="116"/>
      <c r="P451" s="116"/>
      <c r="Q451" s="116"/>
      <c r="AD451" s="506"/>
      <c r="AE451" s="506"/>
      <c r="AF451" s="506"/>
      <c r="AG451" s="506"/>
      <c r="AM451" s="5"/>
      <c r="AN451" s="5"/>
    </row>
    <row r="452" spans="1:40" ht="31.5" x14ac:dyDescent="0.25">
      <c r="A452" s="396">
        <v>60</v>
      </c>
      <c r="B452" s="419" t="str">
        <f t="shared" si="34"/>
        <v/>
      </c>
      <c r="C452" s="420" t="str">
        <f ca="1">TEXT(IFERROR(INDEX('Overview - Section A'!$A$37:$A$44,MATCH(G452,'Overview - Section A'!$U$37:$U$44,0)),""),"d-mmm-yy") &amp;" to " &amp; TEXT(IFERROR(INDEX('Overview - Section A'!$E$37:$E$44,MATCH(G452,'Overview - Section A'!$U$37:$U$44,0)),""),"d-mmm-yy")</f>
        <v>1-ene-24 to 31-dic-24</v>
      </c>
      <c r="D452" s="509"/>
      <c r="E452" s="509"/>
      <c r="F452" s="510" t="str">
        <f t="shared" si="35"/>
        <v/>
      </c>
      <c r="G452" s="511" t="s">
        <v>439</v>
      </c>
      <c r="H452" s="511"/>
      <c r="I452" s="512" t="b">
        <f t="shared" si="36"/>
        <v>1</v>
      </c>
      <c r="J452" s="512" t="b">
        <f t="shared" si="37"/>
        <v>0</v>
      </c>
      <c r="K452" s="512" t="str">
        <f t="shared" si="38"/>
        <v>a1N1R000008aBOZUA2</v>
      </c>
      <c r="L452" s="513" t="str">
        <f t="shared" ca="1" si="39"/>
        <v>601-ene-24 to 31-dic-24</v>
      </c>
      <c r="M452" s="514" t="s">
        <v>1421</v>
      </c>
      <c r="N452" s="505"/>
      <c r="O452" s="116"/>
      <c r="P452" s="116"/>
      <c r="Q452" s="116"/>
      <c r="AD452" s="506"/>
      <c r="AE452" s="506"/>
      <c r="AF452" s="506"/>
      <c r="AG452" s="506"/>
      <c r="AM452" s="5"/>
      <c r="AN452" s="5"/>
    </row>
    <row r="453" spans="1:40" ht="31.5" x14ac:dyDescent="0.25">
      <c r="A453" s="396">
        <v>60</v>
      </c>
      <c r="B453" s="419" t="str">
        <f t="shared" si="34"/>
        <v/>
      </c>
      <c r="C453" s="420" t="str">
        <f ca="1">TEXT(IFERROR(INDEX('Overview - Section A'!$A$37:$A$44,MATCH(G453,'Overview - Section A'!$U$37:$U$44,0)),""),"d-mmm-yy") &amp;" to " &amp; TEXT(IFERROR(INDEX('Overview - Section A'!$E$37:$E$44,MATCH(G453,'Overview - Section A'!$U$37:$U$44,0)),""),"d-mmm-yy")</f>
        <v>1-ene-25 to 31-dic-25</v>
      </c>
      <c r="D453" s="509"/>
      <c r="E453" s="509"/>
      <c r="F453" s="510" t="str">
        <f t="shared" si="35"/>
        <v/>
      </c>
      <c r="G453" s="511" t="s">
        <v>441</v>
      </c>
      <c r="H453" s="511"/>
      <c r="I453" s="512" t="b">
        <f t="shared" si="36"/>
        <v>1</v>
      </c>
      <c r="J453" s="512" t="b">
        <f t="shared" si="37"/>
        <v>0</v>
      </c>
      <c r="K453" s="512" t="str">
        <f t="shared" si="38"/>
        <v>a1N1R000008aBOZUA2</v>
      </c>
      <c r="L453" s="513" t="str">
        <f t="shared" ca="1" si="39"/>
        <v>601-ene-25 to 31-dic-25</v>
      </c>
      <c r="M453" s="514" t="s">
        <v>1422</v>
      </c>
      <c r="N453" s="505"/>
      <c r="O453" s="116"/>
      <c r="P453" s="116"/>
      <c r="Q453" s="116"/>
      <c r="AD453" s="506"/>
      <c r="AE453" s="506"/>
      <c r="AF453" s="506"/>
      <c r="AG453" s="506"/>
      <c r="AM453" s="5"/>
      <c r="AN453" s="5"/>
    </row>
    <row r="454" spans="1:40" ht="47.25" x14ac:dyDescent="0.25">
      <c r="A454" s="396">
        <v>61</v>
      </c>
      <c r="B454" s="419" t="str">
        <f t="shared" si="34"/>
        <v/>
      </c>
      <c r="C454" s="420" t="str">
        <f ca="1">TEXT(IFERROR(INDEX('Overview - Section A'!$A$37:$A$44,MATCH(G454,'Overview - Section A'!$U$37:$U$44,0)),""),"d-mmm-yy") &amp;" to " &amp; TEXT(IFERROR(INDEX('Overview - Section A'!$E$37:$E$44,MATCH(G454,'Overview - Section A'!$U$37:$U$44,0)),""),"d-mmm-yy")</f>
        <v>1-ene-20 to 31-dic-20</v>
      </c>
      <c r="D454" s="509"/>
      <c r="E454" s="509"/>
      <c r="F454" s="510" t="str">
        <f t="shared" si="35"/>
        <v/>
      </c>
      <c r="G454" s="511" t="s">
        <v>431</v>
      </c>
      <c r="H454" s="511"/>
      <c r="I454" s="512" t="b">
        <f t="shared" si="36"/>
        <v>1</v>
      </c>
      <c r="J454" s="512" t="b">
        <f t="shared" si="37"/>
        <v>0</v>
      </c>
      <c r="K454" s="512" t="str">
        <f t="shared" si="38"/>
        <v>a1N1R000008aBOaUAM</v>
      </c>
      <c r="L454" s="513" t="str">
        <f t="shared" ca="1" si="39"/>
        <v>611-ene-20 to 31-dic-20</v>
      </c>
      <c r="M454" s="514" t="s">
        <v>1423</v>
      </c>
      <c r="N454" s="505"/>
      <c r="O454" s="116"/>
      <c r="P454" s="116"/>
      <c r="Q454" s="116"/>
      <c r="AD454" s="506"/>
      <c r="AE454" s="506"/>
      <c r="AF454" s="506"/>
      <c r="AG454" s="506"/>
      <c r="AM454" s="5"/>
      <c r="AN454" s="5"/>
    </row>
    <row r="455" spans="1:40" ht="47.25" x14ac:dyDescent="0.25">
      <c r="A455" s="396">
        <v>61</v>
      </c>
      <c r="B455" s="419" t="str">
        <f t="shared" si="34"/>
        <v/>
      </c>
      <c r="C455" s="420" t="str">
        <f ca="1">TEXT(IFERROR(INDEX('Overview - Section A'!$A$37:$A$44,MATCH(G455,'Overview - Section A'!$U$37:$U$44,0)),""),"d-mmm-yy") &amp;" to " &amp; TEXT(IFERROR(INDEX('Overview - Section A'!$E$37:$E$44,MATCH(G455,'Overview - Section A'!$U$37:$U$44,0)),""),"d-mmm-yy")</f>
        <v>1-ene-21 to 31-dic-21</v>
      </c>
      <c r="D455" s="509"/>
      <c r="E455" s="509"/>
      <c r="F455" s="510" t="str">
        <f t="shared" si="35"/>
        <v/>
      </c>
      <c r="G455" s="511" t="s">
        <v>433</v>
      </c>
      <c r="H455" s="511"/>
      <c r="I455" s="512" t="b">
        <f t="shared" si="36"/>
        <v>1</v>
      </c>
      <c r="J455" s="512" t="b">
        <f t="shared" si="37"/>
        <v>0</v>
      </c>
      <c r="K455" s="512" t="str">
        <f t="shared" si="38"/>
        <v>a1N1R000008aBOaUAM</v>
      </c>
      <c r="L455" s="513" t="str">
        <f t="shared" ca="1" si="39"/>
        <v>611-ene-21 to 31-dic-21</v>
      </c>
      <c r="M455" s="514" t="s">
        <v>1424</v>
      </c>
      <c r="N455" s="505"/>
      <c r="O455" s="116"/>
      <c r="P455" s="116"/>
      <c r="Q455" s="116"/>
      <c r="AD455" s="506"/>
      <c r="AE455" s="506"/>
      <c r="AF455" s="506"/>
      <c r="AG455" s="506"/>
      <c r="AM455" s="5"/>
      <c r="AN455" s="5"/>
    </row>
    <row r="456" spans="1:40" ht="47.25" x14ac:dyDescent="0.25">
      <c r="A456" s="396">
        <v>61</v>
      </c>
      <c r="B456" s="419" t="str">
        <f t="shared" si="34"/>
        <v/>
      </c>
      <c r="C456" s="420" t="str">
        <f ca="1">TEXT(IFERROR(INDEX('Overview - Section A'!$A$37:$A$44,MATCH(G456,'Overview - Section A'!$U$37:$U$44,0)),""),"d-mmm-yy") &amp;" to " &amp; TEXT(IFERROR(INDEX('Overview - Section A'!$E$37:$E$44,MATCH(G456,'Overview - Section A'!$U$37:$U$44,0)),""),"d-mmm-yy")</f>
        <v>1-ene-22 to 31-dic-22</v>
      </c>
      <c r="D456" s="509"/>
      <c r="E456" s="509"/>
      <c r="F456" s="510" t="str">
        <f t="shared" si="35"/>
        <v/>
      </c>
      <c r="G456" s="511" t="s">
        <v>435</v>
      </c>
      <c r="H456" s="511"/>
      <c r="I456" s="512" t="b">
        <f t="shared" si="36"/>
        <v>1</v>
      </c>
      <c r="J456" s="512" t="b">
        <f t="shared" si="37"/>
        <v>0</v>
      </c>
      <c r="K456" s="512" t="str">
        <f t="shared" si="38"/>
        <v>a1N1R000008aBOaUAM</v>
      </c>
      <c r="L456" s="513" t="str">
        <f t="shared" ca="1" si="39"/>
        <v>611-ene-22 to 31-dic-22</v>
      </c>
      <c r="M456" s="514" t="s">
        <v>1425</v>
      </c>
      <c r="N456" s="505"/>
      <c r="O456" s="116"/>
      <c r="P456" s="116"/>
      <c r="Q456" s="116"/>
      <c r="AD456" s="506"/>
      <c r="AE456" s="506"/>
      <c r="AF456" s="506"/>
      <c r="AG456" s="506"/>
      <c r="AM456" s="5"/>
      <c r="AN456" s="5"/>
    </row>
    <row r="457" spans="1:40" ht="47.25" x14ac:dyDescent="0.25">
      <c r="A457" s="396">
        <v>61</v>
      </c>
      <c r="B457" s="419" t="str">
        <f t="shared" si="34"/>
        <v/>
      </c>
      <c r="C457" s="420" t="str">
        <f ca="1">TEXT(IFERROR(INDEX('Overview - Section A'!$A$37:$A$44,MATCH(G457,'Overview - Section A'!$U$37:$U$44,0)),""),"d-mmm-yy") &amp;" to " &amp; TEXT(IFERROR(INDEX('Overview - Section A'!$E$37:$E$44,MATCH(G457,'Overview - Section A'!$U$37:$U$44,0)),""),"d-mmm-yy")</f>
        <v>1-ene-23 to 31-dic-23</v>
      </c>
      <c r="D457" s="509"/>
      <c r="E457" s="509"/>
      <c r="F457" s="510" t="str">
        <f t="shared" si="35"/>
        <v/>
      </c>
      <c r="G457" s="511" t="s">
        <v>437</v>
      </c>
      <c r="H457" s="511"/>
      <c r="I457" s="512" t="b">
        <f t="shared" si="36"/>
        <v>1</v>
      </c>
      <c r="J457" s="512" t="b">
        <f t="shared" si="37"/>
        <v>0</v>
      </c>
      <c r="K457" s="512" t="str">
        <f t="shared" si="38"/>
        <v>a1N1R000008aBOaUAM</v>
      </c>
      <c r="L457" s="513" t="str">
        <f t="shared" ca="1" si="39"/>
        <v>611-ene-23 to 31-dic-23</v>
      </c>
      <c r="M457" s="514" t="s">
        <v>1426</v>
      </c>
      <c r="N457" s="505"/>
      <c r="O457" s="116"/>
      <c r="P457" s="116"/>
      <c r="Q457" s="116"/>
      <c r="AD457" s="506"/>
      <c r="AE457" s="506"/>
      <c r="AF457" s="506"/>
      <c r="AG457" s="506"/>
      <c r="AM457" s="5"/>
      <c r="AN457" s="5"/>
    </row>
    <row r="458" spans="1:40" ht="47.25" x14ac:dyDescent="0.25">
      <c r="A458" s="396">
        <v>61</v>
      </c>
      <c r="B458" s="419" t="str">
        <f t="shared" si="34"/>
        <v/>
      </c>
      <c r="C458" s="420" t="str">
        <f ca="1">TEXT(IFERROR(INDEX('Overview - Section A'!$A$37:$A$44,MATCH(G458,'Overview - Section A'!$U$37:$U$44,0)),""),"d-mmm-yy") &amp;" to " &amp; TEXT(IFERROR(INDEX('Overview - Section A'!$E$37:$E$44,MATCH(G458,'Overview - Section A'!$U$37:$U$44,0)),""),"d-mmm-yy")</f>
        <v>1-ene-24 to 31-dic-24</v>
      </c>
      <c r="D458" s="509"/>
      <c r="E458" s="509"/>
      <c r="F458" s="510" t="str">
        <f t="shared" si="35"/>
        <v/>
      </c>
      <c r="G458" s="511" t="s">
        <v>439</v>
      </c>
      <c r="H458" s="511"/>
      <c r="I458" s="512" t="b">
        <f t="shared" si="36"/>
        <v>1</v>
      </c>
      <c r="J458" s="512" t="b">
        <f t="shared" si="37"/>
        <v>0</v>
      </c>
      <c r="K458" s="512" t="str">
        <f t="shared" si="38"/>
        <v>a1N1R000008aBOaUAM</v>
      </c>
      <c r="L458" s="513" t="str">
        <f t="shared" ca="1" si="39"/>
        <v>611-ene-24 to 31-dic-24</v>
      </c>
      <c r="M458" s="514" t="s">
        <v>1427</v>
      </c>
      <c r="N458" s="505"/>
      <c r="O458" s="116"/>
      <c r="P458" s="116"/>
      <c r="Q458" s="116"/>
      <c r="AD458" s="506"/>
      <c r="AE458" s="506"/>
      <c r="AF458" s="506"/>
      <c r="AG458" s="506"/>
      <c r="AM458" s="5"/>
      <c r="AN458" s="5"/>
    </row>
    <row r="459" spans="1:40" ht="47.25" x14ac:dyDescent="0.25">
      <c r="A459" s="396">
        <v>61</v>
      </c>
      <c r="B459" s="419" t="str">
        <f t="shared" si="34"/>
        <v/>
      </c>
      <c r="C459" s="420" t="str">
        <f ca="1">TEXT(IFERROR(INDEX('Overview - Section A'!$A$37:$A$44,MATCH(G459,'Overview - Section A'!$U$37:$U$44,0)),""),"d-mmm-yy") &amp;" to " &amp; TEXT(IFERROR(INDEX('Overview - Section A'!$E$37:$E$44,MATCH(G459,'Overview - Section A'!$U$37:$U$44,0)),""),"d-mmm-yy")</f>
        <v>1-ene-25 to 31-dic-25</v>
      </c>
      <c r="D459" s="509"/>
      <c r="E459" s="509"/>
      <c r="F459" s="510" t="str">
        <f t="shared" si="35"/>
        <v/>
      </c>
      <c r="G459" s="511" t="s">
        <v>441</v>
      </c>
      <c r="H459" s="511"/>
      <c r="I459" s="512" t="b">
        <f t="shared" si="36"/>
        <v>1</v>
      </c>
      <c r="J459" s="512" t="b">
        <f t="shared" si="37"/>
        <v>0</v>
      </c>
      <c r="K459" s="512" t="str">
        <f t="shared" si="38"/>
        <v>a1N1R000008aBOaUAM</v>
      </c>
      <c r="L459" s="513" t="str">
        <f t="shared" ca="1" si="39"/>
        <v>611-ene-25 to 31-dic-25</v>
      </c>
      <c r="M459" s="514" t="s">
        <v>1428</v>
      </c>
      <c r="N459" s="505"/>
      <c r="O459" s="116"/>
      <c r="P459" s="116"/>
      <c r="Q459" s="116"/>
      <c r="AD459" s="506"/>
      <c r="AE459" s="506"/>
      <c r="AF459" s="506"/>
      <c r="AG459" s="506"/>
      <c r="AM459" s="5"/>
      <c r="AN459" s="5"/>
    </row>
    <row r="460" spans="1:40" ht="47.25" x14ac:dyDescent="0.25">
      <c r="A460" s="396">
        <v>62</v>
      </c>
      <c r="B460" s="419" t="str">
        <f t="shared" si="34"/>
        <v/>
      </c>
      <c r="C460" s="420" t="str">
        <f ca="1">TEXT(IFERROR(INDEX('Overview - Section A'!$A$37:$A$44,MATCH(G460,'Overview - Section A'!$U$37:$U$44,0)),""),"d-mmm-yy") &amp;" to " &amp; TEXT(IFERROR(INDEX('Overview - Section A'!$E$37:$E$44,MATCH(G460,'Overview - Section A'!$U$37:$U$44,0)),""),"d-mmm-yy")</f>
        <v>1-ene-20 to 31-dic-20</v>
      </c>
      <c r="D460" s="509"/>
      <c r="E460" s="509"/>
      <c r="F460" s="510" t="str">
        <f t="shared" si="35"/>
        <v/>
      </c>
      <c r="G460" s="511" t="s">
        <v>431</v>
      </c>
      <c r="H460" s="511"/>
      <c r="I460" s="512" t="b">
        <f t="shared" si="36"/>
        <v>1</v>
      </c>
      <c r="J460" s="512" t="b">
        <f t="shared" si="37"/>
        <v>0</v>
      </c>
      <c r="K460" s="512" t="str">
        <f t="shared" si="38"/>
        <v>a1N1R000008aBObUAM</v>
      </c>
      <c r="L460" s="513" t="str">
        <f t="shared" ca="1" si="39"/>
        <v>621-ene-20 to 31-dic-20</v>
      </c>
      <c r="M460" s="514" t="s">
        <v>1429</v>
      </c>
      <c r="N460" s="505"/>
      <c r="O460" s="116"/>
      <c r="P460" s="116"/>
      <c r="Q460" s="116"/>
      <c r="AD460" s="506"/>
      <c r="AE460" s="506"/>
      <c r="AF460" s="506"/>
      <c r="AG460" s="506"/>
      <c r="AM460" s="5"/>
      <c r="AN460" s="5"/>
    </row>
    <row r="461" spans="1:40" ht="47.25" x14ac:dyDescent="0.25">
      <c r="A461" s="396">
        <v>62</v>
      </c>
      <c r="B461" s="419" t="str">
        <f t="shared" si="34"/>
        <v/>
      </c>
      <c r="C461" s="420" t="str">
        <f ca="1">TEXT(IFERROR(INDEX('Overview - Section A'!$A$37:$A$44,MATCH(G461,'Overview - Section A'!$U$37:$U$44,0)),""),"d-mmm-yy") &amp;" to " &amp; TEXT(IFERROR(INDEX('Overview - Section A'!$E$37:$E$44,MATCH(G461,'Overview - Section A'!$U$37:$U$44,0)),""),"d-mmm-yy")</f>
        <v>1-ene-21 to 31-dic-21</v>
      </c>
      <c r="D461" s="509"/>
      <c r="E461" s="509"/>
      <c r="F461" s="510" t="str">
        <f t="shared" si="35"/>
        <v/>
      </c>
      <c r="G461" s="511" t="s">
        <v>433</v>
      </c>
      <c r="H461" s="511"/>
      <c r="I461" s="512" t="b">
        <f t="shared" si="36"/>
        <v>1</v>
      </c>
      <c r="J461" s="512" t="b">
        <f t="shared" si="37"/>
        <v>0</v>
      </c>
      <c r="K461" s="512" t="str">
        <f t="shared" si="38"/>
        <v>a1N1R000008aBObUAM</v>
      </c>
      <c r="L461" s="513" t="str">
        <f t="shared" ca="1" si="39"/>
        <v>621-ene-21 to 31-dic-21</v>
      </c>
      <c r="M461" s="514" t="s">
        <v>1430</v>
      </c>
      <c r="N461" s="505"/>
      <c r="O461" s="116"/>
      <c r="P461" s="116"/>
      <c r="Q461" s="116"/>
      <c r="AD461" s="506"/>
      <c r="AE461" s="506"/>
      <c r="AF461" s="506"/>
      <c r="AG461" s="506"/>
      <c r="AM461" s="5"/>
      <c r="AN461" s="5"/>
    </row>
    <row r="462" spans="1:40" ht="47.25" x14ac:dyDescent="0.25">
      <c r="A462" s="396">
        <v>62</v>
      </c>
      <c r="B462" s="419" t="str">
        <f t="shared" si="34"/>
        <v/>
      </c>
      <c r="C462" s="420" t="str">
        <f ca="1">TEXT(IFERROR(INDEX('Overview - Section A'!$A$37:$A$44,MATCH(G462,'Overview - Section A'!$U$37:$U$44,0)),""),"d-mmm-yy") &amp;" to " &amp; TEXT(IFERROR(INDEX('Overview - Section A'!$E$37:$E$44,MATCH(G462,'Overview - Section A'!$U$37:$U$44,0)),""),"d-mmm-yy")</f>
        <v>1-ene-22 to 31-dic-22</v>
      </c>
      <c r="D462" s="509"/>
      <c r="E462" s="509"/>
      <c r="F462" s="510" t="str">
        <f t="shared" si="35"/>
        <v/>
      </c>
      <c r="G462" s="511" t="s">
        <v>435</v>
      </c>
      <c r="H462" s="511"/>
      <c r="I462" s="512" t="b">
        <f t="shared" si="36"/>
        <v>1</v>
      </c>
      <c r="J462" s="512" t="b">
        <f t="shared" si="37"/>
        <v>0</v>
      </c>
      <c r="K462" s="512" t="str">
        <f t="shared" si="38"/>
        <v>a1N1R000008aBObUAM</v>
      </c>
      <c r="L462" s="513" t="str">
        <f t="shared" ca="1" si="39"/>
        <v>621-ene-22 to 31-dic-22</v>
      </c>
      <c r="M462" s="514" t="s">
        <v>1431</v>
      </c>
      <c r="N462" s="505"/>
      <c r="O462" s="116"/>
      <c r="P462" s="116"/>
      <c r="Q462" s="116"/>
      <c r="AD462" s="506"/>
      <c r="AE462" s="506"/>
      <c r="AF462" s="506"/>
      <c r="AG462" s="506"/>
      <c r="AM462" s="5"/>
      <c r="AN462" s="5"/>
    </row>
    <row r="463" spans="1:40" ht="47.25" x14ac:dyDescent="0.25">
      <c r="A463" s="396">
        <v>62</v>
      </c>
      <c r="B463" s="419" t="str">
        <f t="shared" si="34"/>
        <v/>
      </c>
      <c r="C463" s="420" t="str">
        <f ca="1">TEXT(IFERROR(INDEX('Overview - Section A'!$A$37:$A$44,MATCH(G463,'Overview - Section A'!$U$37:$U$44,0)),""),"d-mmm-yy") &amp;" to " &amp; TEXT(IFERROR(INDEX('Overview - Section A'!$E$37:$E$44,MATCH(G463,'Overview - Section A'!$U$37:$U$44,0)),""),"d-mmm-yy")</f>
        <v>1-ene-23 to 31-dic-23</v>
      </c>
      <c r="D463" s="509"/>
      <c r="E463" s="509"/>
      <c r="F463" s="510" t="str">
        <f t="shared" si="35"/>
        <v/>
      </c>
      <c r="G463" s="511" t="s">
        <v>437</v>
      </c>
      <c r="H463" s="511"/>
      <c r="I463" s="512" t="b">
        <f t="shared" si="36"/>
        <v>1</v>
      </c>
      <c r="J463" s="512" t="b">
        <f t="shared" si="37"/>
        <v>0</v>
      </c>
      <c r="K463" s="512" t="str">
        <f t="shared" si="38"/>
        <v>a1N1R000008aBObUAM</v>
      </c>
      <c r="L463" s="513" t="str">
        <f t="shared" ca="1" si="39"/>
        <v>621-ene-23 to 31-dic-23</v>
      </c>
      <c r="M463" s="514" t="s">
        <v>1432</v>
      </c>
      <c r="N463" s="505"/>
      <c r="O463" s="116"/>
      <c r="P463" s="116"/>
      <c r="Q463" s="116"/>
      <c r="AD463" s="506"/>
      <c r="AE463" s="506"/>
      <c r="AF463" s="506"/>
      <c r="AG463" s="506"/>
      <c r="AM463" s="5"/>
      <c r="AN463" s="5"/>
    </row>
    <row r="464" spans="1:40" ht="47.25" x14ac:dyDescent="0.25">
      <c r="A464" s="396">
        <v>62</v>
      </c>
      <c r="B464" s="419" t="str">
        <f t="shared" si="34"/>
        <v/>
      </c>
      <c r="C464" s="420" t="str">
        <f ca="1">TEXT(IFERROR(INDEX('Overview - Section A'!$A$37:$A$44,MATCH(G464,'Overview - Section A'!$U$37:$U$44,0)),""),"d-mmm-yy") &amp;" to " &amp; TEXT(IFERROR(INDEX('Overview - Section A'!$E$37:$E$44,MATCH(G464,'Overview - Section A'!$U$37:$U$44,0)),""),"d-mmm-yy")</f>
        <v>1-ene-24 to 31-dic-24</v>
      </c>
      <c r="D464" s="509"/>
      <c r="E464" s="509"/>
      <c r="F464" s="510" t="str">
        <f t="shared" si="35"/>
        <v/>
      </c>
      <c r="G464" s="511" t="s">
        <v>439</v>
      </c>
      <c r="H464" s="511"/>
      <c r="I464" s="512" t="b">
        <f t="shared" si="36"/>
        <v>1</v>
      </c>
      <c r="J464" s="512" t="b">
        <f t="shared" si="37"/>
        <v>0</v>
      </c>
      <c r="K464" s="512" t="str">
        <f t="shared" si="38"/>
        <v>a1N1R000008aBObUAM</v>
      </c>
      <c r="L464" s="513" t="str">
        <f t="shared" ca="1" si="39"/>
        <v>621-ene-24 to 31-dic-24</v>
      </c>
      <c r="M464" s="514" t="s">
        <v>1433</v>
      </c>
      <c r="N464" s="505"/>
      <c r="O464" s="116"/>
      <c r="P464" s="116"/>
      <c r="Q464" s="116"/>
      <c r="AD464" s="506"/>
      <c r="AE464" s="506"/>
      <c r="AF464" s="506"/>
      <c r="AG464" s="506"/>
      <c r="AM464" s="5"/>
      <c r="AN464" s="5"/>
    </row>
    <row r="465" spans="1:40" ht="47.25" x14ac:dyDescent="0.25">
      <c r="A465" s="396">
        <v>62</v>
      </c>
      <c r="B465" s="419" t="str">
        <f t="shared" si="34"/>
        <v/>
      </c>
      <c r="C465" s="420" t="str">
        <f ca="1">TEXT(IFERROR(INDEX('Overview - Section A'!$A$37:$A$44,MATCH(G465,'Overview - Section A'!$U$37:$U$44,0)),""),"d-mmm-yy") &amp;" to " &amp; TEXT(IFERROR(INDEX('Overview - Section A'!$E$37:$E$44,MATCH(G465,'Overview - Section A'!$U$37:$U$44,0)),""),"d-mmm-yy")</f>
        <v>1-ene-25 to 31-dic-25</v>
      </c>
      <c r="D465" s="509"/>
      <c r="E465" s="509"/>
      <c r="F465" s="510" t="str">
        <f t="shared" si="35"/>
        <v/>
      </c>
      <c r="G465" s="511" t="s">
        <v>441</v>
      </c>
      <c r="H465" s="511"/>
      <c r="I465" s="512" t="b">
        <f t="shared" si="36"/>
        <v>1</v>
      </c>
      <c r="J465" s="512" t="b">
        <f t="shared" si="37"/>
        <v>0</v>
      </c>
      <c r="K465" s="512" t="str">
        <f t="shared" si="38"/>
        <v>a1N1R000008aBObUAM</v>
      </c>
      <c r="L465" s="513" t="str">
        <f t="shared" ca="1" si="39"/>
        <v>621-ene-25 to 31-dic-25</v>
      </c>
      <c r="M465" s="514" t="s">
        <v>1434</v>
      </c>
      <c r="N465" s="505"/>
      <c r="O465" s="116"/>
      <c r="P465" s="116"/>
      <c r="Q465" s="116"/>
      <c r="AD465" s="506"/>
      <c r="AE465" s="506"/>
      <c r="AF465" s="506"/>
      <c r="AG465" s="506"/>
      <c r="AM465" s="5"/>
      <c r="AN465" s="5"/>
    </row>
    <row r="466" spans="1:40" ht="47.25" x14ac:dyDescent="0.25">
      <c r="A466" s="396">
        <v>63</v>
      </c>
      <c r="B466" s="419" t="str">
        <f t="shared" si="34"/>
        <v/>
      </c>
      <c r="C466" s="420" t="str">
        <f ca="1">TEXT(IFERROR(INDEX('Overview - Section A'!$A$37:$A$44,MATCH(G466,'Overview - Section A'!$U$37:$U$44,0)),""),"d-mmm-yy") &amp;" to " &amp; TEXT(IFERROR(INDEX('Overview - Section A'!$E$37:$E$44,MATCH(G466,'Overview - Section A'!$U$37:$U$44,0)),""),"d-mmm-yy")</f>
        <v>1-ene-20 to 31-dic-20</v>
      </c>
      <c r="D466" s="509"/>
      <c r="E466" s="509"/>
      <c r="F466" s="510" t="str">
        <f t="shared" si="35"/>
        <v/>
      </c>
      <c r="G466" s="511" t="s">
        <v>431</v>
      </c>
      <c r="H466" s="511"/>
      <c r="I466" s="512" t="b">
        <f t="shared" si="36"/>
        <v>1</v>
      </c>
      <c r="J466" s="512" t="b">
        <f t="shared" si="37"/>
        <v>0</v>
      </c>
      <c r="K466" s="512" t="str">
        <f t="shared" si="38"/>
        <v>a1N1R000008aBOcUAM</v>
      </c>
      <c r="L466" s="513" t="str">
        <f t="shared" ca="1" si="39"/>
        <v>631-ene-20 to 31-dic-20</v>
      </c>
      <c r="M466" s="514" t="s">
        <v>1435</v>
      </c>
      <c r="N466" s="505"/>
      <c r="O466" s="116"/>
      <c r="P466" s="116"/>
      <c r="Q466" s="116"/>
      <c r="AD466" s="506"/>
      <c r="AE466" s="506"/>
      <c r="AF466" s="506"/>
      <c r="AG466" s="506"/>
      <c r="AM466" s="5"/>
      <c r="AN466" s="5"/>
    </row>
    <row r="467" spans="1:40" ht="47.25" x14ac:dyDescent="0.25">
      <c r="A467" s="396">
        <v>63</v>
      </c>
      <c r="B467" s="419" t="str">
        <f t="shared" si="34"/>
        <v/>
      </c>
      <c r="C467" s="420" t="str">
        <f ca="1">TEXT(IFERROR(INDEX('Overview - Section A'!$A$37:$A$44,MATCH(G467,'Overview - Section A'!$U$37:$U$44,0)),""),"d-mmm-yy") &amp;" to " &amp; TEXT(IFERROR(INDEX('Overview - Section A'!$E$37:$E$44,MATCH(G467,'Overview - Section A'!$U$37:$U$44,0)),""),"d-mmm-yy")</f>
        <v>1-ene-21 to 31-dic-21</v>
      </c>
      <c r="D467" s="509"/>
      <c r="E467" s="509"/>
      <c r="F467" s="510" t="str">
        <f t="shared" si="35"/>
        <v/>
      </c>
      <c r="G467" s="511" t="s">
        <v>433</v>
      </c>
      <c r="H467" s="511"/>
      <c r="I467" s="512" t="b">
        <f t="shared" si="36"/>
        <v>1</v>
      </c>
      <c r="J467" s="512" t="b">
        <f t="shared" si="37"/>
        <v>0</v>
      </c>
      <c r="K467" s="512" t="str">
        <f t="shared" si="38"/>
        <v>a1N1R000008aBOcUAM</v>
      </c>
      <c r="L467" s="513" t="str">
        <f t="shared" ca="1" si="39"/>
        <v>631-ene-21 to 31-dic-21</v>
      </c>
      <c r="M467" s="514" t="s">
        <v>1436</v>
      </c>
      <c r="N467" s="505"/>
      <c r="O467" s="116"/>
      <c r="P467" s="116"/>
      <c r="Q467" s="116"/>
      <c r="AD467" s="506"/>
      <c r="AE467" s="506"/>
      <c r="AF467" s="506"/>
      <c r="AG467" s="506"/>
      <c r="AM467" s="5"/>
      <c r="AN467" s="5"/>
    </row>
    <row r="468" spans="1:40" ht="47.25" x14ac:dyDescent="0.25">
      <c r="A468" s="396">
        <v>63</v>
      </c>
      <c r="B468" s="419" t="str">
        <f t="shared" si="34"/>
        <v/>
      </c>
      <c r="C468" s="420" t="str">
        <f ca="1">TEXT(IFERROR(INDEX('Overview - Section A'!$A$37:$A$44,MATCH(G468,'Overview - Section A'!$U$37:$U$44,0)),""),"d-mmm-yy") &amp;" to " &amp; TEXT(IFERROR(INDEX('Overview - Section A'!$E$37:$E$44,MATCH(G468,'Overview - Section A'!$U$37:$U$44,0)),""),"d-mmm-yy")</f>
        <v>1-ene-22 to 31-dic-22</v>
      </c>
      <c r="D468" s="509"/>
      <c r="E468" s="509"/>
      <c r="F468" s="510" t="str">
        <f t="shared" si="35"/>
        <v/>
      </c>
      <c r="G468" s="511" t="s">
        <v>435</v>
      </c>
      <c r="H468" s="511"/>
      <c r="I468" s="512" t="b">
        <f t="shared" si="36"/>
        <v>1</v>
      </c>
      <c r="J468" s="512" t="b">
        <f t="shared" si="37"/>
        <v>0</v>
      </c>
      <c r="K468" s="512" t="str">
        <f t="shared" si="38"/>
        <v>a1N1R000008aBOcUAM</v>
      </c>
      <c r="L468" s="513" t="str">
        <f t="shared" ca="1" si="39"/>
        <v>631-ene-22 to 31-dic-22</v>
      </c>
      <c r="M468" s="514" t="s">
        <v>1437</v>
      </c>
      <c r="N468" s="505"/>
      <c r="O468" s="116"/>
      <c r="P468" s="116"/>
      <c r="Q468" s="116"/>
      <c r="AD468" s="506"/>
      <c r="AE468" s="506"/>
      <c r="AF468" s="506"/>
      <c r="AG468" s="506"/>
      <c r="AM468" s="5"/>
      <c r="AN468" s="5"/>
    </row>
    <row r="469" spans="1:40" ht="47.25" x14ac:dyDescent="0.25">
      <c r="A469" s="396">
        <v>63</v>
      </c>
      <c r="B469" s="419" t="str">
        <f t="shared" si="34"/>
        <v/>
      </c>
      <c r="C469" s="420" t="str">
        <f ca="1">TEXT(IFERROR(INDEX('Overview - Section A'!$A$37:$A$44,MATCH(G469,'Overview - Section A'!$U$37:$U$44,0)),""),"d-mmm-yy") &amp;" to " &amp; TEXT(IFERROR(INDEX('Overview - Section A'!$E$37:$E$44,MATCH(G469,'Overview - Section A'!$U$37:$U$44,0)),""),"d-mmm-yy")</f>
        <v>1-ene-23 to 31-dic-23</v>
      </c>
      <c r="D469" s="509"/>
      <c r="E469" s="509"/>
      <c r="F469" s="510" t="str">
        <f t="shared" si="35"/>
        <v/>
      </c>
      <c r="G469" s="511" t="s">
        <v>437</v>
      </c>
      <c r="H469" s="511"/>
      <c r="I469" s="512" t="b">
        <f t="shared" si="36"/>
        <v>1</v>
      </c>
      <c r="J469" s="512" t="b">
        <f t="shared" si="37"/>
        <v>0</v>
      </c>
      <c r="K469" s="512" t="str">
        <f t="shared" si="38"/>
        <v>a1N1R000008aBOcUAM</v>
      </c>
      <c r="L469" s="513" t="str">
        <f t="shared" ca="1" si="39"/>
        <v>631-ene-23 to 31-dic-23</v>
      </c>
      <c r="M469" s="514" t="s">
        <v>1438</v>
      </c>
      <c r="N469" s="505"/>
      <c r="O469" s="116"/>
      <c r="P469" s="116"/>
      <c r="Q469" s="116"/>
      <c r="AD469" s="506"/>
      <c r="AE469" s="506"/>
      <c r="AF469" s="506"/>
      <c r="AG469" s="506"/>
      <c r="AM469" s="5"/>
      <c r="AN469" s="5"/>
    </row>
    <row r="470" spans="1:40" ht="47.25" x14ac:dyDescent="0.25">
      <c r="A470" s="396">
        <v>63</v>
      </c>
      <c r="B470" s="419" t="str">
        <f t="shared" si="34"/>
        <v/>
      </c>
      <c r="C470" s="420" t="str">
        <f ca="1">TEXT(IFERROR(INDEX('Overview - Section A'!$A$37:$A$44,MATCH(G470,'Overview - Section A'!$U$37:$U$44,0)),""),"d-mmm-yy") &amp;" to " &amp; TEXT(IFERROR(INDEX('Overview - Section A'!$E$37:$E$44,MATCH(G470,'Overview - Section A'!$U$37:$U$44,0)),""),"d-mmm-yy")</f>
        <v>1-ene-24 to 31-dic-24</v>
      </c>
      <c r="D470" s="509"/>
      <c r="E470" s="509"/>
      <c r="F470" s="510" t="str">
        <f t="shared" si="35"/>
        <v/>
      </c>
      <c r="G470" s="511" t="s">
        <v>439</v>
      </c>
      <c r="H470" s="511"/>
      <c r="I470" s="512" t="b">
        <f t="shared" si="36"/>
        <v>1</v>
      </c>
      <c r="J470" s="512" t="b">
        <f t="shared" si="37"/>
        <v>0</v>
      </c>
      <c r="K470" s="512" t="str">
        <f t="shared" si="38"/>
        <v>a1N1R000008aBOcUAM</v>
      </c>
      <c r="L470" s="513" t="str">
        <f t="shared" ca="1" si="39"/>
        <v>631-ene-24 to 31-dic-24</v>
      </c>
      <c r="M470" s="514" t="s">
        <v>1439</v>
      </c>
      <c r="N470" s="505"/>
      <c r="O470" s="116"/>
      <c r="P470" s="116"/>
      <c r="Q470" s="116"/>
      <c r="AD470" s="506"/>
      <c r="AE470" s="506"/>
      <c r="AF470" s="506"/>
      <c r="AG470" s="506"/>
      <c r="AM470" s="5"/>
      <c r="AN470" s="5"/>
    </row>
    <row r="471" spans="1:40" ht="47.25" x14ac:dyDescent="0.25">
      <c r="A471" s="396">
        <v>63</v>
      </c>
      <c r="B471" s="419" t="str">
        <f t="shared" si="34"/>
        <v/>
      </c>
      <c r="C471" s="420" t="str">
        <f ca="1">TEXT(IFERROR(INDEX('Overview - Section A'!$A$37:$A$44,MATCH(G471,'Overview - Section A'!$U$37:$U$44,0)),""),"d-mmm-yy") &amp;" to " &amp; TEXT(IFERROR(INDEX('Overview - Section A'!$E$37:$E$44,MATCH(G471,'Overview - Section A'!$U$37:$U$44,0)),""),"d-mmm-yy")</f>
        <v>1-ene-25 to 31-dic-25</v>
      </c>
      <c r="D471" s="509"/>
      <c r="E471" s="509"/>
      <c r="F471" s="510" t="str">
        <f t="shared" si="35"/>
        <v/>
      </c>
      <c r="G471" s="511" t="s">
        <v>441</v>
      </c>
      <c r="H471" s="511"/>
      <c r="I471" s="512" t="b">
        <f t="shared" si="36"/>
        <v>1</v>
      </c>
      <c r="J471" s="512" t="b">
        <f t="shared" si="37"/>
        <v>0</v>
      </c>
      <c r="K471" s="512" t="str">
        <f t="shared" si="38"/>
        <v>a1N1R000008aBOcUAM</v>
      </c>
      <c r="L471" s="513" t="str">
        <f t="shared" ca="1" si="39"/>
        <v>631-ene-25 to 31-dic-25</v>
      </c>
      <c r="M471" s="514" t="s">
        <v>1440</v>
      </c>
      <c r="N471" s="505"/>
      <c r="O471" s="116"/>
      <c r="P471" s="116"/>
      <c r="Q471" s="116"/>
      <c r="AD471" s="506"/>
      <c r="AE471" s="506"/>
      <c r="AF471" s="506"/>
      <c r="AG471" s="506"/>
      <c r="AM471" s="5"/>
      <c r="AN471" s="5"/>
    </row>
    <row r="472" spans="1:40" ht="47.25" x14ac:dyDescent="0.25">
      <c r="A472" s="396">
        <v>64</v>
      </c>
      <c r="B472" s="419" t="str">
        <f t="shared" si="34"/>
        <v/>
      </c>
      <c r="C472" s="420" t="str">
        <f ca="1">TEXT(IFERROR(INDEX('Overview - Section A'!$A$37:$A$44,MATCH(G472,'Overview - Section A'!$U$37:$U$44,0)),""),"d-mmm-yy") &amp;" to " &amp; TEXT(IFERROR(INDEX('Overview - Section A'!$E$37:$E$44,MATCH(G472,'Overview - Section A'!$U$37:$U$44,0)),""),"d-mmm-yy")</f>
        <v>1-ene-20 to 31-dic-20</v>
      </c>
      <c r="D472" s="509"/>
      <c r="E472" s="509"/>
      <c r="F472" s="510" t="str">
        <f t="shared" si="35"/>
        <v/>
      </c>
      <c r="G472" s="511" t="s">
        <v>431</v>
      </c>
      <c r="H472" s="511"/>
      <c r="I472" s="512" t="b">
        <f t="shared" si="36"/>
        <v>1</v>
      </c>
      <c r="J472" s="512" t="b">
        <f t="shared" si="37"/>
        <v>0</v>
      </c>
      <c r="K472" s="512" t="str">
        <f t="shared" si="38"/>
        <v>a1N1R000008aBOdUAM</v>
      </c>
      <c r="L472" s="513" t="str">
        <f t="shared" ca="1" si="39"/>
        <v>641-ene-20 to 31-dic-20</v>
      </c>
      <c r="M472" s="514" t="s">
        <v>1441</v>
      </c>
      <c r="N472" s="505"/>
      <c r="O472" s="116"/>
      <c r="P472" s="116"/>
      <c r="Q472" s="116"/>
      <c r="AD472" s="506"/>
      <c r="AE472" s="506"/>
      <c r="AF472" s="506"/>
      <c r="AG472" s="506"/>
      <c r="AM472" s="5"/>
      <c r="AN472" s="5"/>
    </row>
    <row r="473" spans="1:40" ht="47.25" x14ac:dyDescent="0.25">
      <c r="A473" s="396">
        <v>64</v>
      </c>
      <c r="B473" s="419" t="str">
        <f t="shared" si="34"/>
        <v/>
      </c>
      <c r="C473" s="420" t="str">
        <f ca="1">TEXT(IFERROR(INDEX('Overview - Section A'!$A$37:$A$44,MATCH(G473,'Overview - Section A'!$U$37:$U$44,0)),""),"d-mmm-yy") &amp;" to " &amp; TEXT(IFERROR(INDEX('Overview - Section A'!$E$37:$E$44,MATCH(G473,'Overview - Section A'!$U$37:$U$44,0)),""),"d-mmm-yy")</f>
        <v>1-ene-21 to 31-dic-21</v>
      </c>
      <c r="D473" s="509"/>
      <c r="E473" s="509"/>
      <c r="F473" s="510" t="str">
        <f t="shared" si="35"/>
        <v/>
      </c>
      <c r="G473" s="511" t="s">
        <v>433</v>
      </c>
      <c r="H473" s="511"/>
      <c r="I473" s="512" t="b">
        <f t="shared" si="36"/>
        <v>1</v>
      </c>
      <c r="J473" s="512" t="b">
        <f t="shared" si="37"/>
        <v>0</v>
      </c>
      <c r="K473" s="512" t="str">
        <f t="shared" si="38"/>
        <v>a1N1R000008aBOdUAM</v>
      </c>
      <c r="L473" s="513" t="str">
        <f t="shared" ca="1" si="39"/>
        <v>641-ene-21 to 31-dic-21</v>
      </c>
      <c r="M473" s="514" t="s">
        <v>1442</v>
      </c>
      <c r="N473" s="505"/>
      <c r="O473" s="116"/>
      <c r="P473" s="116"/>
      <c r="Q473" s="116"/>
      <c r="AD473" s="506"/>
      <c r="AE473" s="506"/>
      <c r="AF473" s="506"/>
      <c r="AG473" s="506"/>
      <c r="AM473" s="5"/>
      <c r="AN473" s="5"/>
    </row>
    <row r="474" spans="1:40" ht="47.25" x14ac:dyDescent="0.25">
      <c r="A474" s="396">
        <v>64</v>
      </c>
      <c r="B474" s="419" t="str">
        <f t="shared" si="34"/>
        <v/>
      </c>
      <c r="C474" s="420" t="str">
        <f ca="1">TEXT(IFERROR(INDEX('Overview - Section A'!$A$37:$A$44,MATCH(G474,'Overview - Section A'!$U$37:$U$44,0)),""),"d-mmm-yy") &amp;" to " &amp; TEXT(IFERROR(INDEX('Overview - Section A'!$E$37:$E$44,MATCH(G474,'Overview - Section A'!$U$37:$U$44,0)),""),"d-mmm-yy")</f>
        <v>1-ene-22 to 31-dic-22</v>
      </c>
      <c r="D474" s="509"/>
      <c r="E474" s="509"/>
      <c r="F474" s="510" t="str">
        <f t="shared" si="35"/>
        <v/>
      </c>
      <c r="G474" s="511" t="s">
        <v>435</v>
      </c>
      <c r="H474" s="511"/>
      <c r="I474" s="512" t="b">
        <f t="shared" si="36"/>
        <v>1</v>
      </c>
      <c r="J474" s="512" t="b">
        <f t="shared" si="37"/>
        <v>0</v>
      </c>
      <c r="K474" s="512" t="str">
        <f t="shared" si="38"/>
        <v>a1N1R000008aBOdUAM</v>
      </c>
      <c r="L474" s="513" t="str">
        <f t="shared" ca="1" si="39"/>
        <v>641-ene-22 to 31-dic-22</v>
      </c>
      <c r="M474" s="514" t="s">
        <v>1443</v>
      </c>
      <c r="N474" s="505"/>
      <c r="O474" s="116"/>
      <c r="P474" s="116"/>
      <c r="Q474" s="116"/>
      <c r="AD474" s="506"/>
      <c r="AE474" s="506"/>
      <c r="AF474" s="506"/>
      <c r="AG474" s="506"/>
      <c r="AM474" s="5"/>
      <c r="AN474" s="5"/>
    </row>
    <row r="475" spans="1:40" ht="47.25" x14ac:dyDescent="0.25">
      <c r="A475" s="396">
        <v>64</v>
      </c>
      <c r="B475" s="419" t="str">
        <f t="shared" si="34"/>
        <v/>
      </c>
      <c r="C475" s="420" t="str">
        <f ca="1">TEXT(IFERROR(INDEX('Overview - Section A'!$A$37:$A$44,MATCH(G475,'Overview - Section A'!$U$37:$U$44,0)),""),"d-mmm-yy") &amp;" to " &amp; TEXT(IFERROR(INDEX('Overview - Section A'!$E$37:$E$44,MATCH(G475,'Overview - Section A'!$U$37:$U$44,0)),""),"d-mmm-yy")</f>
        <v>1-ene-23 to 31-dic-23</v>
      </c>
      <c r="D475" s="509"/>
      <c r="E475" s="509"/>
      <c r="F475" s="510" t="str">
        <f t="shared" si="35"/>
        <v/>
      </c>
      <c r="G475" s="511" t="s">
        <v>437</v>
      </c>
      <c r="H475" s="511"/>
      <c r="I475" s="512" t="b">
        <f t="shared" si="36"/>
        <v>1</v>
      </c>
      <c r="J475" s="512" t="b">
        <f t="shared" si="37"/>
        <v>0</v>
      </c>
      <c r="K475" s="512" t="str">
        <f t="shared" si="38"/>
        <v>a1N1R000008aBOdUAM</v>
      </c>
      <c r="L475" s="513" t="str">
        <f t="shared" ca="1" si="39"/>
        <v>641-ene-23 to 31-dic-23</v>
      </c>
      <c r="M475" s="514" t="s">
        <v>1444</v>
      </c>
      <c r="N475" s="505"/>
      <c r="O475" s="116"/>
      <c r="P475" s="116"/>
      <c r="Q475" s="116"/>
      <c r="AD475" s="506"/>
      <c r="AE475" s="506"/>
      <c r="AF475" s="506"/>
      <c r="AG475" s="506"/>
      <c r="AM475" s="5"/>
      <c r="AN475" s="5"/>
    </row>
    <row r="476" spans="1:40" ht="47.25" x14ac:dyDescent="0.25">
      <c r="A476" s="396">
        <v>64</v>
      </c>
      <c r="B476" s="419" t="str">
        <f t="shared" si="34"/>
        <v/>
      </c>
      <c r="C476" s="420" t="str">
        <f ca="1">TEXT(IFERROR(INDEX('Overview - Section A'!$A$37:$A$44,MATCH(G476,'Overview - Section A'!$U$37:$U$44,0)),""),"d-mmm-yy") &amp;" to " &amp; TEXT(IFERROR(INDEX('Overview - Section A'!$E$37:$E$44,MATCH(G476,'Overview - Section A'!$U$37:$U$44,0)),""),"d-mmm-yy")</f>
        <v>1-ene-24 to 31-dic-24</v>
      </c>
      <c r="D476" s="509"/>
      <c r="E476" s="509"/>
      <c r="F476" s="510" t="str">
        <f t="shared" si="35"/>
        <v/>
      </c>
      <c r="G476" s="511" t="s">
        <v>439</v>
      </c>
      <c r="H476" s="511"/>
      <c r="I476" s="512" t="b">
        <f t="shared" si="36"/>
        <v>1</v>
      </c>
      <c r="J476" s="512" t="b">
        <f t="shared" si="37"/>
        <v>0</v>
      </c>
      <c r="K476" s="512" t="str">
        <f t="shared" si="38"/>
        <v>a1N1R000008aBOdUAM</v>
      </c>
      <c r="L476" s="513" t="str">
        <f t="shared" ca="1" si="39"/>
        <v>641-ene-24 to 31-dic-24</v>
      </c>
      <c r="M476" s="514" t="s">
        <v>1445</v>
      </c>
      <c r="N476" s="505"/>
      <c r="O476" s="116"/>
      <c r="P476" s="116"/>
      <c r="Q476" s="116"/>
      <c r="AD476" s="506"/>
      <c r="AE476" s="506"/>
      <c r="AF476" s="506"/>
      <c r="AG476" s="506"/>
      <c r="AM476" s="5"/>
      <c r="AN476" s="5"/>
    </row>
    <row r="477" spans="1:40" ht="47.25" x14ac:dyDescent="0.25">
      <c r="A477" s="396">
        <v>64</v>
      </c>
      <c r="B477" s="419" t="str">
        <f t="shared" si="34"/>
        <v/>
      </c>
      <c r="C477" s="420" t="str">
        <f ca="1">TEXT(IFERROR(INDEX('Overview - Section A'!$A$37:$A$44,MATCH(G477,'Overview - Section A'!$U$37:$U$44,0)),""),"d-mmm-yy") &amp;" to " &amp; TEXT(IFERROR(INDEX('Overview - Section A'!$E$37:$E$44,MATCH(G477,'Overview - Section A'!$U$37:$U$44,0)),""),"d-mmm-yy")</f>
        <v>1-ene-25 to 31-dic-25</v>
      </c>
      <c r="D477" s="509"/>
      <c r="E477" s="509"/>
      <c r="F477" s="510" t="str">
        <f t="shared" si="35"/>
        <v/>
      </c>
      <c r="G477" s="511" t="s">
        <v>441</v>
      </c>
      <c r="H477" s="511"/>
      <c r="I477" s="512" t="b">
        <f t="shared" si="36"/>
        <v>1</v>
      </c>
      <c r="J477" s="512" t="b">
        <f t="shared" si="37"/>
        <v>0</v>
      </c>
      <c r="K477" s="512" t="str">
        <f t="shared" si="38"/>
        <v>a1N1R000008aBOdUAM</v>
      </c>
      <c r="L477" s="513" t="str">
        <f t="shared" ca="1" si="39"/>
        <v>641-ene-25 to 31-dic-25</v>
      </c>
      <c r="M477" s="514" t="s">
        <v>1446</v>
      </c>
      <c r="N477" s="505"/>
      <c r="O477" s="116"/>
      <c r="P477" s="116"/>
      <c r="Q477" s="116"/>
      <c r="AD477" s="506"/>
      <c r="AE477" s="506"/>
      <c r="AF477" s="506"/>
      <c r="AG477" s="506"/>
      <c r="AM477" s="5"/>
      <c r="AN477" s="5"/>
    </row>
    <row r="478" spans="1:40" ht="47.25" x14ac:dyDescent="0.25">
      <c r="A478" s="396">
        <v>65</v>
      </c>
      <c r="B478" s="419" t="str">
        <f t="shared" ref="B478:B541" si="40">IF(A478=A477,"",IF(VLOOKUP(A478,$A$8:$D$90,4,FALSE)=0,"",VLOOKUP(A478,$A$8:$D$90,4,FALSE)))</f>
        <v/>
      </c>
      <c r="C478" s="420" t="str">
        <f ca="1">TEXT(IFERROR(INDEX('Overview - Section A'!$A$37:$A$44,MATCH(G478,'Overview - Section A'!$U$37:$U$44,0)),""),"d-mmm-yy") &amp;" to " &amp; TEXT(IFERROR(INDEX('Overview - Section A'!$E$37:$E$44,MATCH(G478,'Overview - Section A'!$U$37:$U$44,0)),""),"d-mmm-yy")</f>
        <v>1-ene-20 to 31-dic-20</v>
      </c>
      <c r="D478" s="509"/>
      <c r="E478" s="509"/>
      <c r="F478" s="510" t="str">
        <f t="shared" ref="F478:F541" si="41">IF(VLOOKUP(A478,$A$8:$D$90,4,FALSE)=0,"",VLOOKUP(A478,$A$8:$D$90,4,FALSE))</f>
        <v/>
      </c>
      <c r="G478" s="511" t="s">
        <v>431</v>
      </c>
      <c r="H478" s="511"/>
      <c r="I478" s="512" t="b">
        <f t="shared" ref="I478:I541" si="42">IFERROR(TRUE,FALSE)</f>
        <v>1</v>
      </c>
      <c r="J478" s="512" t="b">
        <f t="shared" ref="J478:J541" si="43">IFERROR(IF(OR(D478&lt;&gt;"",E478&lt;&gt;""),TRUE,FALSE),FALSE)</f>
        <v>0</v>
      </c>
      <c r="K478" s="512" t="str">
        <f t="shared" ref="K478:K541" si="44">IFERROR(VLOOKUP(A478,$A$8:$T$90,20,FALSE),"")</f>
        <v>a1N1R000008aBOeUAM</v>
      </c>
      <c r="L478" s="513" t="str">
        <f t="shared" ref="L478:L541" ca="1" si="45">CONCATENATE(A478,C478)</f>
        <v>651-ene-20 to 31-dic-20</v>
      </c>
      <c r="M478" s="514" t="s">
        <v>1447</v>
      </c>
      <c r="N478" s="505"/>
      <c r="O478" s="116"/>
      <c r="P478" s="116"/>
      <c r="Q478" s="116"/>
      <c r="AD478" s="506"/>
      <c r="AE478" s="506"/>
      <c r="AF478" s="506"/>
      <c r="AG478" s="506"/>
      <c r="AM478" s="5"/>
      <c r="AN478" s="5"/>
    </row>
    <row r="479" spans="1:40" ht="47.25" x14ac:dyDescent="0.25">
      <c r="A479" s="396">
        <v>65</v>
      </c>
      <c r="B479" s="419" t="str">
        <f t="shared" si="40"/>
        <v/>
      </c>
      <c r="C479" s="420" t="str">
        <f ca="1">TEXT(IFERROR(INDEX('Overview - Section A'!$A$37:$A$44,MATCH(G479,'Overview - Section A'!$U$37:$U$44,0)),""),"d-mmm-yy") &amp;" to " &amp; TEXT(IFERROR(INDEX('Overview - Section A'!$E$37:$E$44,MATCH(G479,'Overview - Section A'!$U$37:$U$44,0)),""),"d-mmm-yy")</f>
        <v>1-ene-21 to 31-dic-21</v>
      </c>
      <c r="D479" s="509"/>
      <c r="E479" s="509"/>
      <c r="F479" s="510" t="str">
        <f t="shared" si="41"/>
        <v/>
      </c>
      <c r="G479" s="511" t="s">
        <v>433</v>
      </c>
      <c r="H479" s="511"/>
      <c r="I479" s="512" t="b">
        <f t="shared" si="42"/>
        <v>1</v>
      </c>
      <c r="J479" s="512" t="b">
        <f t="shared" si="43"/>
        <v>0</v>
      </c>
      <c r="K479" s="512" t="str">
        <f t="shared" si="44"/>
        <v>a1N1R000008aBOeUAM</v>
      </c>
      <c r="L479" s="513" t="str">
        <f t="shared" ca="1" si="45"/>
        <v>651-ene-21 to 31-dic-21</v>
      </c>
      <c r="M479" s="514" t="s">
        <v>1448</v>
      </c>
      <c r="N479" s="505"/>
      <c r="O479" s="116"/>
      <c r="P479" s="116"/>
      <c r="Q479" s="116"/>
      <c r="AD479" s="506"/>
      <c r="AE479" s="506"/>
      <c r="AF479" s="506"/>
      <c r="AG479" s="506"/>
      <c r="AM479" s="5"/>
      <c r="AN479" s="5"/>
    </row>
    <row r="480" spans="1:40" ht="47.25" x14ac:dyDescent="0.25">
      <c r="A480" s="396">
        <v>65</v>
      </c>
      <c r="B480" s="419" t="str">
        <f t="shared" si="40"/>
        <v/>
      </c>
      <c r="C480" s="420" t="str">
        <f ca="1">TEXT(IFERROR(INDEX('Overview - Section A'!$A$37:$A$44,MATCH(G480,'Overview - Section A'!$U$37:$U$44,0)),""),"d-mmm-yy") &amp;" to " &amp; TEXT(IFERROR(INDEX('Overview - Section A'!$E$37:$E$44,MATCH(G480,'Overview - Section A'!$U$37:$U$44,0)),""),"d-mmm-yy")</f>
        <v>1-ene-22 to 31-dic-22</v>
      </c>
      <c r="D480" s="509"/>
      <c r="E480" s="509"/>
      <c r="F480" s="510" t="str">
        <f t="shared" si="41"/>
        <v/>
      </c>
      <c r="G480" s="511" t="s">
        <v>435</v>
      </c>
      <c r="H480" s="511"/>
      <c r="I480" s="512" t="b">
        <f t="shared" si="42"/>
        <v>1</v>
      </c>
      <c r="J480" s="512" t="b">
        <f t="shared" si="43"/>
        <v>0</v>
      </c>
      <c r="K480" s="512" t="str">
        <f t="shared" si="44"/>
        <v>a1N1R000008aBOeUAM</v>
      </c>
      <c r="L480" s="513" t="str">
        <f t="shared" ca="1" si="45"/>
        <v>651-ene-22 to 31-dic-22</v>
      </c>
      <c r="M480" s="514" t="s">
        <v>1449</v>
      </c>
      <c r="N480" s="505"/>
      <c r="O480" s="116"/>
      <c r="P480" s="116"/>
      <c r="Q480" s="116"/>
      <c r="AD480" s="506"/>
      <c r="AE480" s="506"/>
      <c r="AF480" s="506"/>
      <c r="AG480" s="506"/>
      <c r="AM480" s="5"/>
      <c r="AN480" s="5"/>
    </row>
    <row r="481" spans="1:40" ht="47.25" x14ac:dyDescent="0.25">
      <c r="A481" s="396">
        <v>65</v>
      </c>
      <c r="B481" s="419" t="str">
        <f t="shared" si="40"/>
        <v/>
      </c>
      <c r="C481" s="420" t="str">
        <f ca="1">TEXT(IFERROR(INDEX('Overview - Section A'!$A$37:$A$44,MATCH(G481,'Overview - Section A'!$U$37:$U$44,0)),""),"d-mmm-yy") &amp;" to " &amp; TEXT(IFERROR(INDEX('Overview - Section A'!$E$37:$E$44,MATCH(G481,'Overview - Section A'!$U$37:$U$44,0)),""),"d-mmm-yy")</f>
        <v>1-ene-23 to 31-dic-23</v>
      </c>
      <c r="D481" s="509"/>
      <c r="E481" s="509"/>
      <c r="F481" s="510" t="str">
        <f t="shared" si="41"/>
        <v/>
      </c>
      <c r="G481" s="511" t="s">
        <v>437</v>
      </c>
      <c r="H481" s="511"/>
      <c r="I481" s="512" t="b">
        <f t="shared" si="42"/>
        <v>1</v>
      </c>
      <c r="J481" s="512" t="b">
        <f t="shared" si="43"/>
        <v>0</v>
      </c>
      <c r="K481" s="512" t="str">
        <f t="shared" si="44"/>
        <v>a1N1R000008aBOeUAM</v>
      </c>
      <c r="L481" s="513" t="str">
        <f t="shared" ca="1" si="45"/>
        <v>651-ene-23 to 31-dic-23</v>
      </c>
      <c r="M481" s="514" t="s">
        <v>1450</v>
      </c>
      <c r="N481" s="505"/>
      <c r="O481" s="116"/>
      <c r="P481" s="116"/>
      <c r="Q481" s="116"/>
      <c r="AD481" s="506"/>
      <c r="AE481" s="506"/>
      <c r="AF481" s="506"/>
      <c r="AG481" s="506"/>
      <c r="AM481" s="5"/>
      <c r="AN481" s="5"/>
    </row>
    <row r="482" spans="1:40" ht="47.25" x14ac:dyDescent="0.25">
      <c r="A482" s="396">
        <v>65</v>
      </c>
      <c r="B482" s="419" t="str">
        <f t="shared" si="40"/>
        <v/>
      </c>
      <c r="C482" s="420" t="str">
        <f ca="1">TEXT(IFERROR(INDEX('Overview - Section A'!$A$37:$A$44,MATCH(G482,'Overview - Section A'!$U$37:$U$44,0)),""),"d-mmm-yy") &amp;" to " &amp; TEXT(IFERROR(INDEX('Overview - Section A'!$E$37:$E$44,MATCH(G482,'Overview - Section A'!$U$37:$U$44,0)),""),"d-mmm-yy")</f>
        <v>1-ene-24 to 31-dic-24</v>
      </c>
      <c r="D482" s="509"/>
      <c r="E482" s="509"/>
      <c r="F482" s="510" t="str">
        <f t="shared" si="41"/>
        <v/>
      </c>
      <c r="G482" s="511" t="s">
        <v>439</v>
      </c>
      <c r="H482" s="511"/>
      <c r="I482" s="512" t="b">
        <f t="shared" si="42"/>
        <v>1</v>
      </c>
      <c r="J482" s="512" t="b">
        <f t="shared" si="43"/>
        <v>0</v>
      </c>
      <c r="K482" s="512" t="str">
        <f t="shared" si="44"/>
        <v>a1N1R000008aBOeUAM</v>
      </c>
      <c r="L482" s="513" t="str">
        <f t="shared" ca="1" si="45"/>
        <v>651-ene-24 to 31-dic-24</v>
      </c>
      <c r="M482" s="514" t="s">
        <v>1451</v>
      </c>
      <c r="N482" s="505"/>
      <c r="O482" s="116"/>
      <c r="P482" s="116"/>
      <c r="Q482" s="116"/>
      <c r="AD482" s="506"/>
      <c r="AE482" s="506"/>
      <c r="AF482" s="506"/>
      <c r="AG482" s="506"/>
      <c r="AM482" s="5"/>
      <c r="AN482" s="5"/>
    </row>
    <row r="483" spans="1:40" ht="47.25" x14ac:dyDescent="0.25">
      <c r="A483" s="396">
        <v>65</v>
      </c>
      <c r="B483" s="419" t="str">
        <f t="shared" si="40"/>
        <v/>
      </c>
      <c r="C483" s="420" t="str">
        <f ca="1">TEXT(IFERROR(INDEX('Overview - Section A'!$A$37:$A$44,MATCH(G483,'Overview - Section A'!$U$37:$U$44,0)),""),"d-mmm-yy") &amp;" to " &amp; TEXT(IFERROR(INDEX('Overview - Section A'!$E$37:$E$44,MATCH(G483,'Overview - Section A'!$U$37:$U$44,0)),""),"d-mmm-yy")</f>
        <v>1-ene-25 to 31-dic-25</v>
      </c>
      <c r="D483" s="509"/>
      <c r="E483" s="509"/>
      <c r="F483" s="510" t="str">
        <f t="shared" si="41"/>
        <v/>
      </c>
      <c r="G483" s="511" t="s">
        <v>441</v>
      </c>
      <c r="H483" s="511"/>
      <c r="I483" s="512" t="b">
        <f t="shared" si="42"/>
        <v>1</v>
      </c>
      <c r="J483" s="512" t="b">
        <f t="shared" si="43"/>
        <v>0</v>
      </c>
      <c r="K483" s="512" t="str">
        <f t="shared" si="44"/>
        <v>a1N1R000008aBOeUAM</v>
      </c>
      <c r="L483" s="513" t="str">
        <f t="shared" ca="1" si="45"/>
        <v>651-ene-25 to 31-dic-25</v>
      </c>
      <c r="M483" s="514" t="s">
        <v>1452</v>
      </c>
      <c r="N483" s="505"/>
      <c r="O483" s="116"/>
      <c r="P483" s="116"/>
      <c r="Q483" s="116"/>
      <c r="AD483" s="506"/>
      <c r="AE483" s="506"/>
      <c r="AF483" s="506"/>
      <c r="AG483" s="506"/>
      <c r="AM483" s="5"/>
      <c r="AN483" s="5"/>
    </row>
    <row r="484" spans="1:40" ht="31.5" x14ac:dyDescent="0.25">
      <c r="A484" s="396">
        <v>66</v>
      </c>
      <c r="B484" s="419" t="str">
        <f t="shared" si="40"/>
        <v/>
      </c>
      <c r="C484" s="420" t="str">
        <f ca="1">TEXT(IFERROR(INDEX('Overview - Section A'!$A$37:$A$44,MATCH(G484,'Overview - Section A'!$U$37:$U$44,0)),""),"d-mmm-yy") &amp;" to " &amp; TEXT(IFERROR(INDEX('Overview - Section A'!$E$37:$E$44,MATCH(G484,'Overview - Section A'!$U$37:$U$44,0)),""),"d-mmm-yy")</f>
        <v>1-ene-20 to 31-dic-20</v>
      </c>
      <c r="D484" s="509"/>
      <c r="E484" s="509"/>
      <c r="F484" s="510" t="str">
        <f t="shared" si="41"/>
        <v/>
      </c>
      <c r="G484" s="511" t="s">
        <v>431</v>
      </c>
      <c r="H484" s="511"/>
      <c r="I484" s="512" t="b">
        <f t="shared" si="42"/>
        <v>1</v>
      </c>
      <c r="J484" s="512" t="b">
        <f t="shared" si="43"/>
        <v>0</v>
      </c>
      <c r="K484" s="512" t="str">
        <f t="shared" si="44"/>
        <v>a1N1R000008aBOfUAM</v>
      </c>
      <c r="L484" s="513" t="str">
        <f t="shared" ca="1" si="45"/>
        <v>661-ene-20 to 31-dic-20</v>
      </c>
      <c r="M484" s="514" t="s">
        <v>1453</v>
      </c>
      <c r="N484" s="505"/>
      <c r="O484" s="116"/>
      <c r="P484" s="116"/>
      <c r="Q484" s="116"/>
      <c r="AD484" s="506"/>
      <c r="AE484" s="506"/>
      <c r="AF484" s="506"/>
      <c r="AG484" s="506"/>
      <c r="AM484" s="5"/>
      <c r="AN484" s="5"/>
    </row>
    <row r="485" spans="1:40" ht="31.5" x14ac:dyDescent="0.25">
      <c r="A485" s="396">
        <v>66</v>
      </c>
      <c r="B485" s="419" t="str">
        <f t="shared" si="40"/>
        <v/>
      </c>
      <c r="C485" s="420" t="str">
        <f ca="1">TEXT(IFERROR(INDEX('Overview - Section A'!$A$37:$A$44,MATCH(G485,'Overview - Section A'!$U$37:$U$44,0)),""),"d-mmm-yy") &amp;" to " &amp; TEXT(IFERROR(INDEX('Overview - Section A'!$E$37:$E$44,MATCH(G485,'Overview - Section A'!$U$37:$U$44,0)),""),"d-mmm-yy")</f>
        <v>1-ene-21 to 31-dic-21</v>
      </c>
      <c r="D485" s="509"/>
      <c r="E485" s="509"/>
      <c r="F485" s="510" t="str">
        <f t="shared" si="41"/>
        <v/>
      </c>
      <c r="G485" s="511" t="s">
        <v>433</v>
      </c>
      <c r="H485" s="511"/>
      <c r="I485" s="512" t="b">
        <f t="shared" si="42"/>
        <v>1</v>
      </c>
      <c r="J485" s="512" t="b">
        <f t="shared" si="43"/>
        <v>0</v>
      </c>
      <c r="K485" s="512" t="str">
        <f t="shared" si="44"/>
        <v>a1N1R000008aBOfUAM</v>
      </c>
      <c r="L485" s="513" t="str">
        <f t="shared" ca="1" si="45"/>
        <v>661-ene-21 to 31-dic-21</v>
      </c>
      <c r="M485" s="514" t="s">
        <v>1454</v>
      </c>
      <c r="N485" s="505"/>
      <c r="O485" s="116"/>
      <c r="P485" s="116"/>
      <c r="Q485" s="116"/>
      <c r="AD485" s="506"/>
      <c r="AE485" s="506"/>
      <c r="AF485" s="506"/>
      <c r="AG485" s="506"/>
      <c r="AM485" s="5"/>
      <c r="AN485" s="5"/>
    </row>
    <row r="486" spans="1:40" ht="31.5" x14ac:dyDescent="0.25">
      <c r="A486" s="396">
        <v>66</v>
      </c>
      <c r="B486" s="419" t="str">
        <f t="shared" si="40"/>
        <v/>
      </c>
      <c r="C486" s="420" t="str">
        <f ca="1">TEXT(IFERROR(INDEX('Overview - Section A'!$A$37:$A$44,MATCH(G486,'Overview - Section A'!$U$37:$U$44,0)),""),"d-mmm-yy") &amp;" to " &amp; TEXT(IFERROR(INDEX('Overview - Section A'!$E$37:$E$44,MATCH(G486,'Overview - Section A'!$U$37:$U$44,0)),""),"d-mmm-yy")</f>
        <v>1-ene-22 to 31-dic-22</v>
      </c>
      <c r="D486" s="509"/>
      <c r="E486" s="509"/>
      <c r="F486" s="510" t="str">
        <f t="shared" si="41"/>
        <v/>
      </c>
      <c r="G486" s="511" t="s">
        <v>435</v>
      </c>
      <c r="H486" s="511"/>
      <c r="I486" s="512" t="b">
        <f t="shared" si="42"/>
        <v>1</v>
      </c>
      <c r="J486" s="512" t="b">
        <f t="shared" si="43"/>
        <v>0</v>
      </c>
      <c r="K486" s="512" t="str">
        <f t="shared" si="44"/>
        <v>a1N1R000008aBOfUAM</v>
      </c>
      <c r="L486" s="513" t="str">
        <f t="shared" ca="1" si="45"/>
        <v>661-ene-22 to 31-dic-22</v>
      </c>
      <c r="M486" s="514" t="s">
        <v>1455</v>
      </c>
      <c r="N486" s="505"/>
      <c r="O486" s="116"/>
      <c r="P486" s="116"/>
      <c r="Q486" s="116"/>
      <c r="AD486" s="506"/>
      <c r="AE486" s="506"/>
      <c r="AF486" s="506"/>
      <c r="AG486" s="506"/>
      <c r="AM486" s="5"/>
      <c r="AN486" s="5"/>
    </row>
    <row r="487" spans="1:40" ht="31.5" x14ac:dyDescent="0.25">
      <c r="A487" s="396">
        <v>66</v>
      </c>
      <c r="B487" s="419" t="str">
        <f t="shared" si="40"/>
        <v/>
      </c>
      <c r="C487" s="420" t="str">
        <f ca="1">TEXT(IFERROR(INDEX('Overview - Section A'!$A$37:$A$44,MATCH(G487,'Overview - Section A'!$U$37:$U$44,0)),""),"d-mmm-yy") &amp;" to " &amp; TEXT(IFERROR(INDEX('Overview - Section A'!$E$37:$E$44,MATCH(G487,'Overview - Section A'!$U$37:$U$44,0)),""),"d-mmm-yy")</f>
        <v>1-ene-23 to 31-dic-23</v>
      </c>
      <c r="D487" s="509"/>
      <c r="E487" s="509"/>
      <c r="F487" s="510" t="str">
        <f t="shared" si="41"/>
        <v/>
      </c>
      <c r="G487" s="511" t="s">
        <v>437</v>
      </c>
      <c r="H487" s="511"/>
      <c r="I487" s="512" t="b">
        <f t="shared" si="42"/>
        <v>1</v>
      </c>
      <c r="J487" s="512" t="b">
        <f t="shared" si="43"/>
        <v>0</v>
      </c>
      <c r="K487" s="512" t="str">
        <f t="shared" si="44"/>
        <v>a1N1R000008aBOfUAM</v>
      </c>
      <c r="L487" s="513" t="str">
        <f t="shared" ca="1" si="45"/>
        <v>661-ene-23 to 31-dic-23</v>
      </c>
      <c r="M487" s="514" t="s">
        <v>1456</v>
      </c>
      <c r="N487" s="505"/>
      <c r="O487" s="116"/>
      <c r="P487" s="116"/>
      <c r="Q487" s="116"/>
      <c r="AD487" s="506"/>
      <c r="AE487" s="506"/>
      <c r="AF487" s="506"/>
      <c r="AG487" s="506"/>
      <c r="AM487" s="5"/>
      <c r="AN487" s="5"/>
    </row>
    <row r="488" spans="1:40" ht="31.5" x14ac:dyDescent="0.25">
      <c r="A488" s="396">
        <v>66</v>
      </c>
      <c r="B488" s="419" t="str">
        <f t="shared" si="40"/>
        <v/>
      </c>
      <c r="C488" s="420" t="str">
        <f ca="1">TEXT(IFERROR(INDEX('Overview - Section A'!$A$37:$A$44,MATCH(G488,'Overview - Section A'!$U$37:$U$44,0)),""),"d-mmm-yy") &amp;" to " &amp; TEXT(IFERROR(INDEX('Overview - Section A'!$E$37:$E$44,MATCH(G488,'Overview - Section A'!$U$37:$U$44,0)),""),"d-mmm-yy")</f>
        <v>1-ene-24 to 31-dic-24</v>
      </c>
      <c r="D488" s="509"/>
      <c r="E488" s="509"/>
      <c r="F488" s="510" t="str">
        <f t="shared" si="41"/>
        <v/>
      </c>
      <c r="G488" s="511" t="s">
        <v>439</v>
      </c>
      <c r="H488" s="511"/>
      <c r="I488" s="512" t="b">
        <f t="shared" si="42"/>
        <v>1</v>
      </c>
      <c r="J488" s="512" t="b">
        <f t="shared" si="43"/>
        <v>0</v>
      </c>
      <c r="K488" s="512" t="str">
        <f t="shared" si="44"/>
        <v>a1N1R000008aBOfUAM</v>
      </c>
      <c r="L488" s="513" t="str">
        <f t="shared" ca="1" si="45"/>
        <v>661-ene-24 to 31-dic-24</v>
      </c>
      <c r="M488" s="514" t="s">
        <v>1457</v>
      </c>
      <c r="N488" s="505"/>
      <c r="O488" s="116"/>
      <c r="P488" s="116"/>
      <c r="Q488" s="116"/>
      <c r="AD488" s="506"/>
      <c r="AE488" s="506"/>
      <c r="AF488" s="506"/>
      <c r="AG488" s="506"/>
      <c r="AM488" s="5"/>
      <c r="AN488" s="5"/>
    </row>
    <row r="489" spans="1:40" ht="31.5" x14ac:dyDescent="0.25">
      <c r="A489" s="396">
        <v>66</v>
      </c>
      <c r="B489" s="419" t="str">
        <f t="shared" si="40"/>
        <v/>
      </c>
      <c r="C489" s="420" t="str">
        <f ca="1">TEXT(IFERROR(INDEX('Overview - Section A'!$A$37:$A$44,MATCH(G489,'Overview - Section A'!$U$37:$U$44,0)),""),"d-mmm-yy") &amp;" to " &amp; TEXT(IFERROR(INDEX('Overview - Section A'!$E$37:$E$44,MATCH(G489,'Overview - Section A'!$U$37:$U$44,0)),""),"d-mmm-yy")</f>
        <v>1-ene-25 to 31-dic-25</v>
      </c>
      <c r="D489" s="509"/>
      <c r="E489" s="509"/>
      <c r="F489" s="510" t="str">
        <f t="shared" si="41"/>
        <v/>
      </c>
      <c r="G489" s="511" t="s">
        <v>441</v>
      </c>
      <c r="H489" s="511"/>
      <c r="I489" s="512" t="b">
        <f t="shared" si="42"/>
        <v>1</v>
      </c>
      <c r="J489" s="512" t="b">
        <f t="shared" si="43"/>
        <v>0</v>
      </c>
      <c r="K489" s="512" t="str">
        <f t="shared" si="44"/>
        <v>a1N1R000008aBOfUAM</v>
      </c>
      <c r="L489" s="513" t="str">
        <f t="shared" ca="1" si="45"/>
        <v>661-ene-25 to 31-dic-25</v>
      </c>
      <c r="M489" s="514" t="s">
        <v>1458</v>
      </c>
      <c r="N489" s="505"/>
      <c r="O489" s="116"/>
      <c r="P489" s="116"/>
      <c r="Q489" s="116"/>
      <c r="AD489" s="506"/>
      <c r="AE489" s="506"/>
      <c r="AF489" s="506"/>
      <c r="AG489" s="506"/>
      <c r="AM489" s="5"/>
      <c r="AN489" s="5"/>
    </row>
    <row r="490" spans="1:40" ht="47.25" x14ac:dyDescent="0.25">
      <c r="A490" s="396">
        <v>67</v>
      </c>
      <c r="B490" s="419" t="str">
        <f t="shared" si="40"/>
        <v/>
      </c>
      <c r="C490" s="420" t="str">
        <f ca="1">TEXT(IFERROR(INDEX('Overview - Section A'!$A$37:$A$44,MATCH(G490,'Overview - Section A'!$U$37:$U$44,0)),""),"d-mmm-yy") &amp;" to " &amp; TEXT(IFERROR(INDEX('Overview - Section A'!$E$37:$E$44,MATCH(G490,'Overview - Section A'!$U$37:$U$44,0)),""),"d-mmm-yy")</f>
        <v>1-ene-20 to 31-dic-20</v>
      </c>
      <c r="D490" s="509"/>
      <c r="E490" s="509"/>
      <c r="F490" s="510" t="str">
        <f t="shared" si="41"/>
        <v/>
      </c>
      <c r="G490" s="511" t="s">
        <v>431</v>
      </c>
      <c r="H490" s="511"/>
      <c r="I490" s="512" t="b">
        <f t="shared" si="42"/>
        <v>1</v>
      </c>
      <c r="J490" s="512" t="b">
        <f t="shared" si="43"/>
        <v>0</v>
      </c>
      <c r="K490" s="512" t="str">
        <f t="shared" si="44"/>
        <v>a1N1R000008aBOgUAM</v>
      </c>
      <c r="L490" s="513" t="str">
        <f t="shared" ca="1" si="45"/>
        <v>671-ene-20 to 31-dic-20</v>
      </c>
      <c r="M490" s="514" t="s">
        <v>1459</v>
      </c>
      <c r="N490" s="505"/>
      <c r="O490" s="116"/>
      <c r="P490" s="116"/>
      <c r="Q490" s="116"/>
      <c r="AD490" s="506"/>
      <c r="AE490" s="506"/>
      <c r="AF490" s="506"/>
      <c r="AG490" s="506"/>
      <c r="AM490" s="5"/>
      <c r="AN490" s="5"/>
    </row>
    <row r="491" spans="1:40" ht="47.25" x14ac:dyDescent="0.25">
      <c r="A491" s="396">
        <v>67</v>
      </c>
      <c r="B491" s="419" t="str">
        <f t="shared" si="40"/>
        <v/>
      </c>
      <c r="C491" s="420" t="str">
        <f ca="1">TEXT(IFERROR(INDEX('Overview - Section A'!$A$37:$A$44,MATCH(G491,'Overview - Section A'!$U$37:$U$44,0)),""),"d-mmm-yy") &amp;" to " &amp; TEXT(IFERROR(INDEX('Overview - Section A'!$E$37:$E$44,MATCH(G491,'Overview - Section A'!$U$37:$U$44,0)),""),"d-mmm-yy")</f>
        <v>1-ene-21 to 31-dic-21</v>
      </c>
      <c r="D491" s="509"/>
      <c r="E491" s="509"/>
      <c r="F491" s="510" t="str">
        <f t="shared" si="41"/>
        <v/>
      </c>
      <c r="G491" s="511" t="s">
        <v>433</v>
      </c>
      <c r="H491" s="511"/>
      <c r="I491" s="512" t="b">
        <f t="shared" si="42"/>
        <v>1</v>
      </c>
      <c r="J491" s="512" t="b">
        <f t="shared" si="43"/>
        <v>0</v>
      </c>
      <c r="K491" s="512" t="str">
        <f t="shared" si="44"/>
        <v>a1N1R000008aBOgUAM</v>
      </c>
      <c r="L491" s="513" t="str">
        <f t="shared" ca="1" si="45"/>
        <v>671-ene-21 to 31-dic-21</v>
      </c>
      <c r="M491" s="514" t="s">
        <v>1460</v>
      </c>
      <c r="N491" s="505"/>
      <c r="O491" s="116"/>
      <c r="P491" s="116"/>
      <c r="Q491" s="116"/>
      <c r="AD491" s="506"/>
      <c r="AE491" s="506"/>
      <c r="AF491" s="506"/>
      <c r="AG491" s="506"/>
      <c r="AM491" s="5"/>
      <c r="AN491" s="5"/>
    </row>
    <row r="492" spans="1:40" ht="47.25" x14ac:dyDescent="0.25">
      <c r="A492" s="396">
        <v>67</v>
      </c>
      <c r="B492" s="419" t="str">
        <f t="shared" si="40"/>
        <v/>
      </c>
      <c r="C492" s="420" t="str">
        <f ca="1">TEXT(IFERROR(INDEX('Overview - Section A'!$A$37:$A$44,MATCH(G492,'Overview - Section A'!$U$37:$U$44,0)),""),"d-mmm-yy") &amp;" to " &amp; TEXT(IFERROR(INDEX('Overview - Section A'!$E$37:$E$44,MATCH(G492,'Overview - Section A'!$U$37:$U$44,0)),""),"d-mmm-yy")</f>
        <v>1-ene-22 to 31-dic-22</v>
      </c>
      <c r="D492" s="509"/>
      <c r="E492" s="509"/>
      <c r="F492" s="510" t="str">
        <f t="shared" si="41"/>
        <v/>
      </c>
      <c r="G492" s="511" t="s">
        <v>435</v>
      </c>
      <c r="H492" s="511"/>
      <c r="I492" s="512" t="b">
        <f t="shared" si="42"/>
        <v>1</v>
      </c>
      <c r="J492" s="512" t="b">
        <f t="shared" si="43"/>
        <v>0</v>
      </c>
      <c r="K492" s="512" t="str">
        <f t="shared" si="44"/>
        <v>a1N1R000008aBOgUAM</v>
      </c>
      <c r="L492" s="513" t="str">
        <f t="shared" ca="1" si="45"/>
        <v>671-ene-22 to 31-dic-22</v>
      </c>
      <c r="M492" s="514" t="s">
        <v>1461</v>
      </c>
      <c r="N492" s="505"/>
      <c r="O492" s="116"/>
      <c r="P492" s="116"/>
      <c r="Q492" s="116"/>
      <c r="AD492" s="506"/>
      <c r="AE492" s="506"/>
      <c r="AF492" s="506"/>
      <c r="AG492" s="506"/>
      <c r="AM492" s="5"/>
      <c r="AN492" s="5"/>
    </row>
    <row r="493" spans="1:40" ht="47.25" x14ac:dyDescent="0.25">
      <c r="A493" s="396">
        <v>67</v>
      </c>
      <c r="B493" s="419" t="str">
        <f t="shared" si="40"/>
        <v/>
      </c>
      <c r="C493" s="420" t="str">
        <f ca="1">TEXT(IFERROR(INDEX('Overview - Section A'!$A$37:$A$44,MATCH(G493,'Overview - Section A'!$U$37:$U$44,0)),""),"d-mmm-yy") &amp;" to " &amp; TEXT(IFERROR(INDEX('Overview - Section A'!$E$37:$E$44,MATCH(G493,'Overview - Section A'!$U$37:$U$44,0)),""),"d-mmm-yy")</f>
        <v>1-ene-23 to 31-dic-23</v>
      </c>
      <c r="D493" s="509"/>
      <c r="E493" s="509"/>
      <c r="F493" s="510" t="str">
        <f t="shared" si="41"/>
        <v/>
      </c>
      <c r="G493" s="511" t="s">
        <v>437</v>
      </c>
      <c r="H493" s="511"/>
      <c r="I493" s="512" t="b">
        <f t="shared" si="42"/>
        <v>1</v>
      </c>
      <c r="J493" s="512" t="b">
        <f t="shared" si="43"/>
        <v>0</v>
      </c>
      <c r="K493" s="512" t="str">
        <f t="shared" si="44"/>
        <v>a1N1R000008aBOgUAM</v>
      </c>
      <c r="L493" s="513" t="str">
        <f t="shared" ca="1" si="45"/>
        <v>671-ene-23 to 31-dic-23</v>
      </c>
      <c r="M493" s="514" t="s">
        <v>1462</v>
      </c>
      <c r="N493" s="505"/>
      <c r="O493" s="116"/>
      <c r="P493" s="116"/>
      <c r="Q493" s="116"/>
      <c r="AD493" s="506"/>
      <c r="AE493" s="506"/>
      <c r="AF493" s="506"/>
      <c r="AG493" s="506"/>
      <c r="AM493" s="5"/>
      <c r="AN493" s="5"/>
    </row>
    <row r="494" spans="1:40" ht="47.25" x14ac:dyDescent="0.25">
      <c r="A494" s="396">
        <v>67</v>
      </c>
      <c r="B494" s="419" t="str">
        <f t="shared" si="40"/>
        <v/>
      </c>
      <c r="C494" s="420" t="str">
        <f ca="1">TEXT(IFERROR(INDEX('Overview - Section A'!$A$37:$A$44,MATCH(G494,'Overview - Section A'!$U$37:$U$44,0)),""),"d-mmm-yy") &amp;" to " &amp; TEXT(IFERROR(INDEX('Overview - Section A'!$E$37:$E$44,MATCH(G494,'Overview - Section A'!$U$37:$U$44,0)),""),"d-mmm-yy")</f>
        <v>1-ene-24 to 31-dic-24</v>
      </c>
      <c r="D494" s="509"/>
      <c r="E494" s="509"/>
      <c r="F494" s="510" t="str">
        <f t="shared" si="41"/>
        <v/>
      </c>
      <c r="G494" s="511" t="s">
        <v>439</v>
      </c>
      <c r="H494" s="511"/>
      <c r="I494" s="512" t="b">
        <f t="shared" si="42"/>
        <v>1</v>
      </c>
      <c r="J494" s="512" t="b">
        <f t="shared" si="43"/>
        <v>0</v>
      </c>
      <c r="K494" s="512" t="str">
        <f t="shared" si="44"/>
        <v>a1N1R000008aBOgUAM</v>
      </c>
      <c r="L494" s="513" t="str">
        <f t="shared" ca="1" si="45"/>
        <v>671-ene-24 to 31-dic-24</v>
      </c>
      <c r="M494" s="514" t="s">
        <v>1463</v>
      </c>
      <c r="N494" s="505"/>
      <c r="O494" s="116"/>
      <c r="P494" s="116"/>
      <c r="Q494" s="116"/>
      <c r="AD494" s="506"/>
      <c r="AE494" s="506"/>
      <c r="AF494" s="506"/>
      <c r="AG494" s="506"/>
      <c r="AM494" s="5"/>
      <c r="AN494" s="5"/>
    </row>
    <row r="495" spans="1:40" ht="47.25" x14ac:dyDescent="0.25">
      <c r="A495" s="396">
        <v>67</v>
      </c>
      <c r="B495" s="419" t="str">
        <f t="shared" si="40"/>
        <v/>
      </c>
      <c r="C495" s="420" t="str">
        <f ca="1">TEXT(IFERROR(INDEX('Overview - Section A'!$A$37:$A$44,MATCH(G495,'Overview - Section A'!$U$37:$U$44,0)),""),"d-mmm-yy") &amp;" to " &amp; TEXT(IFERROR(INDEX('Overview - Section A'!$E$37:$E$44,MATCH(G495,'Overview - Section A'!$U$37:$U$44,0)),""),"d-mmm-yy")</f>
        <v>1-ene-25 to 31-dic-25</v>
      </c>
      <c r="D495" s="509"/>
      <c r="E495" s="509"/>
      <c r="F495" s="510" t="str">
        <f t="shared" si="41"/>
        <v/>
      </c>
      <c r="G495" s="511" t="s">
        <v>441</v>
      </c>
      <c r="H495" s="511"/>
      <c r="I495" s="512" t="b">
        <f t="shared" si="42"/>
        <v>1</v>
      </c>
      <c r="J495" s="512" t="b">
        <f t="shared" si="43"/>
        <v>0</v>
      </c>
      <c r="K495" s="512" t="str">
        <f t="shared" si="44"/>
        <v>a1N1R000008aBOgUAM</v>
      </c>
      <c r="L495" s="513" t="str">
        <f t="shared" ca="1" si="45"/>
        <v>671-ene-25 to 31-dic-25</v>
      </c>
      <c r="M495" s="514" t="s">
        <v>1464</v>
      </c>
      <c r="N495" s="505"/>
      <c r="O495" s="116"/>
      <c r="P495" s="116"/>
      <c r="Q495" s="116"/>
      <c r="AD495" s="506"/>
      <c r="AE495" s="506"/>
      <c r="AF495" s="506"/>
      <c r="AG495" s="506"/>
      <c r="AM495" s="5"/>
      <c r="AN495" s="5"/>
    </row>
    <row r="496" spans="1:40" ht="47.25" x14ac:dyDescent="0.25">
      <c r="A496" s="396">
        <v>68</v>
      </c>
      <c r="B496" s="419" t="str">
        <f t="shared" si="40"/>
        <v/>
      </c>
      <c r="C496" s="420" t="str">
        <f ca="1">TEXT(IFERROR(INDEX('Overview - Section A'!$A$37:$A$44,MATCH(G496,'Overview - Section A'!$U$37:$U$44,0)),""),"d-mmm-yy") &amp;" to " &amp; TEXT(IFERROR(INDEX('Overview - Section A'!$E$37:$E$44,MATCH(G496,'Overview - Section A'!$U$37:$U$44,0)),""),"d-mmm-yy")</f>
        <v>1-ene-20 to 31-dic-20</v>
      </c>
      <c r="D496" s="509"/>
      <c r="E496" s="509"/>
      <c r="F496" s="510" t="str">
        <f t="shared" si="41"/>
        <v/>
      </c>
      <c r="G496" s="511" t="s">
        <v>431</v>
      </c>
      <c r="H496" s="511"/>
      <c r="I496" s="512" t="b">
        <f t="shared" si="42"/>
        <v>1</v>
      </c>
      <c r="J496" s="512" t="b">
        <f t="shared" si="43"/>
        <v>0</v>
      </c>
      <c r="K496" s="512" t="str">
        <f t="shared" si="44"/>
        <v>a1N1R000008aBOhUAM</v>
      </c>
      <c r="L496" s="513" t="str">
        <f t="shared" ca="1" si="45"/>
        <v>681-ene-20 to 31-dic-20</v>
      </c>
      <c r="M496" s="514" t="s">
        <v>1465</v>
      </c>
      <c r="N496" s="505"/>
      <c r="O496" s="116"/>
      <c r="P496" s="116"/>
      <c r="Q496" s="116"/>
      <c r="AD496" s="506"/>
      <c r="AE496" s="506"/>
      <c r="AF496" s="506"/>
      <c r="AG496" s="506"/>
      <c r="AM496" s="5"/>
      <c r="AN496" s="5"/>
    </row>
    <row r="497" spans="1:40" ht="47.25" x14ac:dyDescent="0.25">
      <c r="A497" s="396">
        <v>68</v>
      </c>
      <c r="B497" s="419" t="str">
        <f t="shared" si="40"/>
        <v/>
      </c>
      <c r="C497" s="420" t="str">
        <f ca="1">TEXT(IFERROR(INDEX('Overview - Section A'!$A$37:$A$44,MATCH(G497,'Overview - Section A'!$U$37:$U$44,0)),""),"d-mmm-yy") &amp;" to " &amp; TEXT(IFERROR(INDEX('Overview - Section A'!$E$37:$E$44,MATCH(G497,'Overview - Section A'!$U$37:$U$44,0)),""),"d-mmm-yy")</f>
        <v>1-ene-21 to 31-dic-21</v>
      </c>
      <c r="D497" s="509"/>
      <c r="E497" s="509"/>
      <c r="F497" s="510" t="str">
        <f t="shared" si="41"/>
        <v/>
      </c>
      <c r="G497" s="511" t="s">
        <v>433</v>
      </c>
      <c r="H497" s="511"/>
      <c r="I497" s="512" t="b">
        <f t="shared" si="42"/>
        <v>1</v>
      </c>
      <c r="J497" s="512" t="b">
        <f t="shared" si="43"/>
        <v>0</v>
      </c>
      <c r="K497" s="512" t="str">
        <f t="shared" si="44"/>
        <v>a1N1R000008aBOhUAM</v>
      </c>
      <c r="L497" s="513" t="str">
        <f t="shared" ca="1" si="45"/>
        <v>681-ene-21 to 31-dic-21</v>
      </c>
      <c r="M497" s="514" t="s">
        <v>1466</v>
      </c>
      <c r="N497" s="505"/>
      <c r="O497" s="116"/>
      <c r="P497" s="116"/>
      <c r="Q497" s="116"/>
      <c r="AD497" s="506"/>
      <c r="AE497" s="506"/>
      <c r="AF497" s="506"/>
      <c r="AG497" s="506"/>
      <c r="AM497" s="5"/>
      <c r="AN497" s="5"/>
    </row>
    <row r="498" spans="1:40" ht="47.25" x14ac:dyDescent="0.25">
      <c r="A498" s="396">
        <v>68</v>
      </c>
      <c r="B498" s="419" t="str">
        <f t="shared" si="40"/>
        <v/>
      </c>
      <c r="C498" s="420" t="str">
        <f ca="1">TEXT(IFERROR(INDEX('Overview - Section A'!$A$37:$A$44,MATCH(G498,'Overview - Section A'!$U$37:$U$44,0)),""),"d-mmm-yy") &amp;" to " &amp; TEXT(IFERROR(INDEX('Overview - Section A'!$E$37:$E$44,MATCH(G498,'Overview - Section A'!$U$37:$U$44,0)),""),"d-mmm-yy")</f>
        <v>1-ene-22 to 31-dic-22</v>
      </c>
      <c r="D498" s="509"/>
      <c r="E498" s="509"/>
      <c r="F498" s="510" t="str">
        <f t="shared" si="41"/>
        <v/>
      </c>
      <c r="G498" s="511" t="s">
        <v>435</v>
      </c>
      <c r="H498" s="511"/>
      <c r="I498" s="512" t="b">
        <f t="shared" si="42"/>
        <v>1</v>
      </c>
      <c r="J498" s="512" t="b">
        <f t="shared" si="43"/>
        <v>0</v>
      </c>
      <c r="K498" s="512" t="str">
        <f t="shared" si="44"/>
        <v>a1N1R000008aBOhUAM</v>
      </c>
      <c r="L498" s="513" t="str">
        <f t="shared" ca="1" si="45"/>
        <v>681-ene-22 to 31-dic-22</v>
      </c>
      <c r="M498" s="514" t="s">
        <v>1467</v>
      </c>
      <c r="N498" s="505"/>
      <c r="O498" s="116"/>
      <c r="P498" s="116"/>
      <c r="Q498" s="116"/>
      <c r="AD498" s="506"/>
      <c r="AE498" s="506"/>
      <c r="AF498" s="506"/>
      <c r="AG498" s="506"/>
      <c r="AM498" s="5"/>
      <c r="AN498" s="5"/>
    </row>
    <row r="499" spans="1:40" ht="47.25" x14ac:dyDescent="0.25">
      <c r="A499" s="396">
        <v>68</v>
      </c>
      <c r="B499" s="419" t="str">
        <f t="shared" si="40"/>
        <v/>
      </c>
      <c r="C499" s="420" t="str">
        <f ca="1">TEXT(IFERROR(INDEX('Overview - Section A'!$A$37:$A$44,MATCH(G499,'Overview - Section A'!$U$37:$U$44,0)),""),"d-mmm-yy") &amp;" to " &amp; TEXT(IFERROR(INDEX('Overview - Section A'!$E$37:$E$44,MATCH(G499,'Overview - Section A'!$U$37:$U$44,0)),""),"d-mmm-yy")</f>
        <v>1-ene-23 to 31-dic-23</v>
      </c>
      <c r="D499" s="509"/>
      <c r="E499" s="509"/>
      <c r="F499" s="510" t="str">
        <f t="shared" si="41"/>
        <v/>
      </c>
      <c r="G499" s="511" t="s">
        <v>437</v>
      </c>
      <c r="H499" s="511"/>
      <c r="I499" s="512" t="b">
        <f t="shared" si="42"/>
        <v>1</v>
      </c>
      <c r="J499" s="512" t="b">
        <f t="shared" si="43"/>
        <v>0</v>
      </c>
      <c r="K499" s="512" t="str">
        <f t="shared" si="44"/>
        <v>a1N1R000008aBOhUAM</v>
      </c>
      <c r="L499" s="513" t="str">
        <f t="shared" ca="1" si="45"/>
        <v>681-ene-23 to 31-dic-23</v>
      </c>
      <c r="M499" s="514" t="s">
        <v>1468</v>
      </c>
      <c r="N499" s="505"/>
      <c r="O499" s="116"/>
      <c r="P499" s="116"/>
      <c r="Q499" s="116"/>
      <c r="AD499" s="506"/>
      <c r="AE499" s="506"/>
      <c r="AF499" s="506"/>
      <c r="AG499" s="506"/>
      <c r="AM499" s="5"/>
      <c r="AN499" s="5"/>
    </row>
    <row r="500" spans="1:40" ht="47.25" x14ac:dyDescent="0.25">
      <c r="A500" s="396">
        <v>68</v>
      </c>
      <c r="B500" s="419" t="str">
        <f t="shared" si="40"/>
        <v/>
      </c>
      <c r="C500" s="420" t="str">
        <f ca="1">TEXT(IFERROR(INDEX('Overview - Section A'!$A$37:$A$44,MATCH(G500,'Overview - Section A'!$U$37:$U$44,0)),""),"d-mmm-yy") &amp;" to " &amp; TEXT(IFERROR(INDEX('Overview - Section A'!$E$37:$E$44,MATCH(G500,'Overview - Section A'!$U$37:$U$44,0)),""),"d-mmm-yy")</f>
        <v>1-ene-24 to 31-dic-24</v>
      </c>
      <c r="D500" s="509"/>
      <c r="E500" s="509"/>
      <c r="F500" s="510" t="str">
        <f t="shared" si="41"/>
        <v/>
      </c>
      <c r="G500" s="511" t="s">
        <v>439</v>
      </c>
      <c r="H500" s="511"/>
      <c r="I500" s="512" t="b">
        <f t="shared" si="42"/>
        <v>1</v>
      </c>
      <c r="J500" s="512" t="b">
        <f t="shared" si="43"/>
        <v>0</v>
      </c>
      <c r="K500" s="512" t="str">
        <f t="shared" si="44"/>
        <v>a1N1R000008aBOhUAM</v>
      </c>
      <c r="L500" s="513" t="str">
        <f t="shared" ca="1" si="45"/>
        <v>681-ene-24 to 31-dic-24</v>
      </c>
      <c r="M500" s="514" t="s">
        <v>1469</v>
      </c>
      <c r="N500" s="505"/>
      <c r="O500" s="116"/>
      <c r="P500" s="116"/>
      <c r="Q500" s="116"/>
      <c r="AD500" s="506"/>
      <c r="AE500" s="506"/>
      <c r="AF500" s="506"/>
      <c r="AG500" s="506"/>
      <c r="AM500" s="5"/>
      <c r="AN500" s="5"/>
    </row>
    <row r="501" spans="1:40" ht="47.25" x14ac:dyDescent="0.25">
      <c r="A501" s="396">
        <v>68</v>
      </c>
      <c r="B501" s="419" t="str">
        <f t="shared" si="40"/>
        <v/>
      </c>
      <c r="C501" s="420" t="str">
        <f ca="1">TEXT(IFERROR(INDEX('Overview - Section A'!$A$37:$A$44,MATCH(G501,'Overview - Section A'!$U$37:$U$44,0)),""),"d-mmm-yy") &amp;" to " &amp; TEXT(IFERROR(INDEX('Overview - Section A'!$E$37:$E$44,MATCH(G501,'Overview - Section A'!$U$37:$U$44,0)),""),"d-mmm-yy")</f>
        <v>1-ene-25 to 31-dic-25</v>
      </c>
      <c r="D501" s="509"/>
      <c r="E501" s="509"/>
      <c r="F501" s="510" t="str">
        <f t="shared" si="41"/>
        <v/>
      </c>
      <c r="G501" s="511" t="s">
        <v>441</v>
      </c>
      <c r="H501" s="511"/>
      <c r="I501" s="512" t="b">
        <f t="shared" si="42"/>
        <v>1</v>
      </c>
      <c r="J501" s="512" t="b">
        <f t="shared" si="43"/>
        <v>0</v>
      </c>
      <c r="K501" s="512" t="str">
        <f t="shared" si="44"/>
        <v>a1N1R000008aBOhUAM</v>
      </c>
      <c r="L501" s="513" t="str">
        <f t="shared" ca="1" si="45"/>
        <v>681-ene-25 to 31-dic-25</v>
      </c>
      <c r="M501" s="514" t="s">
        <v>1470</v>
      </c>
      <c r="N501" s="505"/>
      <c r="O501" s="116"/>
      <c r="P501" s="116"/>
      <c r="Q501" s="116"/>
      <c r="AD501" s="506"/>
      <c r="AE501" s="506"/>
      <c r="AF501" s="506"/>
      <c r="AG501" s="506"/>
      <c r="AM501" s="5"/>
      <c r="AN501" s="5"/>
    </row>
    <row r="502" spans="1:40" ht="31.5" x14ac:dyDescent="0.25">
      <c r="A502" s="396">
        <v>69</v>
      </c>
      <c r="B502" s="419" t="str">
        <f t="shared" si="40"/>
        <v/>
      </c>
      <c r="C502" s="420" t="str">
        <f ca="1">TEXT(IFERROR(INDEX('Overview - Section A'!$A$37:$A$44,MATCH(G502,'Overview - Section A'!$U$37:$U$44,0)),""),"d-mmm-yy") &amp;" to " &amp; TEXT(IFERROR(INDEX('Overview - Section A'!$E$37:$E$44,MATCH(G502,'Overview - Section A'!$U$37:$U$44,0)),""),"d-mmm-yy")</f>
        <v>1-ene-20 to 31-dic-20</v>
      </c>
      <c r="D502" s="509"/>
      <c r="E502" s="509"/>
      <c r="F502" s="510" t="str">
        <f t="shared" si="41"/>
        <v/>
      </c>
      <c r="G502" s="511" t="s">
        <v>431</v>
      </c>
      <c r="H502" s="511"/>
      <c r="I502" s="512" t="b">
        <f t="shared" si="42"/>
        <v>1</v>
      </c>
      <c r="J502" s="512" t="b">
        <f t="shared" si="43"/>
        <v>0</v>
      </c>
      <c r="K502" s="512" t="str">
        <f t="shared" si="44"/>
        <v>a1N1R000008aBOiUAM</v>
      </c>
      <c r="L502" s="513" t="str">
        <f t="shared" ca="1" si="45"/>
        <v>691-ene-20 to 31-dic-20</v>
      </c>
      <c r="M502" s="514" t="s">
        <v>1471</v>
      </c>
      <c r="N502" s="505"/>
      <c r="O502" s="116"/>
      <c r="P502" s="116"/>
      <c r="Q502" s="116"/>
      <c r="AD502" s="506"/>
      <c r="AE502" s="506"/>
      <c r="AF502" s="506"/>
      <c r="AG502" s="506"/>
      <c r="AM502" s="5"/>
      <c r="AN502" s="5"/>
    </row>
    <row r="503" spans="1:40" ht="31.5" x14ac:dyDescent="0.25">
      <c r="A503" s="396">
        <v>69</v>
      </c>
      <c r="B503" s="419" t="str">
        <f t="shared" si="40"/>
        <v/>
      </c>
      <c r="C503" s="420" t="str">
        <f ca="1">TEXT(IFERROR(INDEX('Overview - Section A'!$A$37:$A$44,MATCH(G503,'Overview - Section A'!$U$37:$U$44,0)),""),"d-mmm-yy") &amp;" to " &amp; TEXT(IFERROR(INDEX('Overview - Section A'!$E$37:$E$44,MATCH(G503,'Overview - Section A'!$U$37:$U$44,0)),""),"d-mmm-yy")</f>
        <v>1-ene-21 to 31-dic-21</v>
      </c>
      <c r="D503" s="509"/>
      <c r="E503" s="509"/>
      <c r="F503" s="510" t="str">
        <f t="shared" si="41"/>
        <v/>
      </c>
      <c r="G503" s="511" t="s">
        <v>433</v>
      </c>
      <c r="H503" s="511"/>
      <c r="I503" s="512" t="b">
        <f t="shared" si="42"/>
        <v>1</v>
      </c>
      <c r="J503" s="512" t="b">
        <f t="shared" si="43"/>
        <v>0</v>
      </c>
      <c r="K503" s="512" t="str">
        <f t="shared" si="44"/>
        <v>a1N1R000008aBOiUAM</v>
      </c>
      <c r="L503" s="513" t="str">
        <f t="shared" ca="1" si="45"/>
        <v>691-ene-21 to 31-dic-21</v>
      </c>
      <c r="M503" s="514" t="s">
        <v>1472</v>
      </c>
      <c r="N503" s="505"/>
      <c r="O503" s="116"/>
      <c r="P503" s="116"/>
      <c r="Q503" s="116"/>
      <c r="AD503" s="506"/>
      <c r="AE503" s="506"/>
      <c r="AF503" s="506"/>
      <c r="AG503" s="506"/>
      <c r="AM503" s="5"/>
      <c r="AN503" s="5"/>
    </row>
    <row r="504" spans="1:40" ht="31.5" x14ac:dyDescent="0.25">
      <c r="A504" s="396">
        <v>69</v>
      </c>
      <c r="B504" s="419" t="str">
        <f t="shared" si="40"/>
        <v/>
      </c>
      <c r="C504" s="420" t="str">
        <f ca="1">TEXT(IFERROR(INDEX('Overview - Section A'!$A$37:$A$44,MATCH(G504,'Overview - Section A'!$U$37:$U$44,0)),""),"d-mmm-yy") &amp;" to " &amp; TEXT(IFERROR(INDEX('Overview - Section A'!$E$37:$E$44,MATCH(G504,'Overview - Section A'!$U$37:$U$44,0)),""),"d-mmm-yy")</f>
        <v>1-ene-22 to 31-dic-22</v>
      </c>
      <c r="D504" s="509"/>
      <c r="E504" s="509"/>
      <c r="F504" s="510" t="str">
        <f t="shared" si="41"/>
        <v/>
      </c>
      <c r="G504" s="511" t="s">
        <v>435</v>
      </c>
      <c r="H504" s="511"/>
      <c r="I504" s="512" t="b">
        <f t="shared" si="42"/>
        <v>1</v>
      </c>
      <c r="J504" s="512" t="b">
        <f t="shared" si="43"/>
        <v>0</v>
      </c>
      <c r="K504" s="512" t="str">
        <f t="shared" si="44"/>
        <v>a1N1R000008aBOiUAM</v>
      </c>
      <c r="L504" s="513" t="str">
        <f t="shared" ca="1" si="45"/>
        <v>691-ene-22 to 31-dic-22</v>
      </c>
      <c r="M504" s="514" t="s">
        <v>1473</v>
      </c>
      <c r="N504" s="505"/>
      <c r="O504" s="116"/>
      <c r="P504" s="116"/>
      <c r="Q504" s="116"/>
      <c r="AD504" s="506"/>
      <c r="AE504" s="506"/>
      <c r="AF504" s="506"/>
      <c r="AG504" s="506"/>
      <c r="AM504" s="5"/>
      <c r="AN504" s="5"/>
    </row>
    <row r="505" spans="1:40" ht="31.5" x14ac:dyDescent="0.25">
      <c r="A505" s="396">
        <v>69</v>
      </c>
      <c r="B505" s="419" t="str">
        <f t="shared" si="40"/>
        <v/>
      </c>
      <c r="C505" s="420" t="str">
        <f ca="1">TEXT(IFERROR(INDEX('Overview - Section A'!$A$37:$A$44,MATCH(G505,'Overview - Section A'!$U$37:$U$44,0)),""),"d-mmm-yy") &amp;" to " &amp; TEXT(IFERROR(INDEX('Overview - Section A'!$E$37:$E$44,MATCH(G505,'Overview - Section A'!$U$37:$U$44,0)),""),"d-mmm-yy")</f>
        <v>1-ene-23 to 31-dic-23</v>
      </c>
      <c r="D505" s="509"/>
      <c r="E505" s="509"/>
      <c r="F505" s="510" t="str">
        <f t="shared" si="41"/>
        <v/>
      </c>
      <c r="G505" s="511" t="s">
        <v>437</v>
      </c>
      <c r="H505" s="511"/>
      <c r="I505" s="512" t="b">
        <f t="shared" si="42"/>
        <v>1</v>
      </c>
      <c r="J505" s="512" t="b">
        <f t="shared" si="43"/>
        <v>0</v>
      </c>
      <c r="K505" s="512" t="str">
        <f t="shared" si="44"/>
        <v>a1N1R000008aBOiUAM</v>
      </c>
      <c r="L505" s="513" t="str">
        <f t="shared" ca="1" si="45"/>
        <v>691-ene-23 to 31-dic-23</v>
      </c>
      <c r="M505" s="514" t="s">
        <v>1474</v>
      </c>
      <c r="N505" s="505"/>
      <c r="O505" s="116"/>
      <c r="P505" s="116"/>
      <c r="Q505" s="116"/>
      <c r="AD505" s="506"/>
      <c r="AE505" s="506"/>
      <c r="AF505" s="506"/>
      <c r="AG505" s="506"/>
      <c r="AM505" s="5"/>
      <c r="AN505" s="5"/>
    </row>
    <row r="506" spans="1:40" ht="31.5" x14ac:dyDescent="0.25">
      <c r="A506" s="396">
        <v>69</v>
      </c>
      <c r="B506" s="419" t="str">
        <f t="shared" si="40"/>
        <v/>
      </c>
      <c r="C506" s="420" t="str">
        <f ca="1">TEXT(IFERROR(INDEX('Overview - Section A'!$A$37:$A$44,MATCH(G506,'Overview - Section A'!$U$37:$U$44,0)),""),"d-mmm-yy") &amp;" to " &amp; TEXT(IFERROR(INDEX('Overview - Section A'!$E$37:$E$44,MATCH(G506,'Overview - Section A'!$U$37:$U$44,0)),""),"d-mmm-yy")</f>
        <v>1-ene-24 to 31-dic-24</v>
      </c>
      <c r="D506" s="509"/>
      <c r="E506" s="509"/>
      <c r="F506" s="510" t="str">
        <f t="shared" si="41"/>
        <v/>
      </c>
      <c r="G506" s="511" t="s">
        <v>439</v>
      </c>
      <c r="H506" s="511"/>
      <c r="I506" s="512" t="b">
        <f t="shared" si="42"/>
        <v>1</v>
      </c>
      <c r="J506" s="512" t="b">
        <f t="shared" si="43"/>
        <v>0</v>
      </c>
      <c r="K506" s="512" t="str">
        <f t="shared" si="44"/>
        <v>a1N1R000008aBOiUAM</v>
      </c>
      <c r="L506" s="513" t="str">
        <f t="shared" ca="1" si="45"/>
        <v>691-ene-24 to 31-dic-24</v>
      </c>
      <c r="M506" s="514" t="s">
        <v>1475</v>
      </c>
      <c r="N506" s="505"/>
      <c r="O506" s="116"/>
      <c r="P506" s="116"/>
      <c r="Q506" s="116"/>
      <c r="AD506" s="506"/>
      <c r="AE506" s="506"/>
      <c r="AF506" s="506"/>
      <c r="AG506" s="506"/>
      <c r="AM506" s="5"/>
      <c r="AN506" s="5"/>
    </row>
    <row r="507" spans="1:40" ht="31.5" x14ac:dyDescent="0.25">
      <c r="A507" s="396">
        <v>69</v>
      </c>
      <c r="B507" s="419" t="str">
        <f t="shared" si="40"/>
        <v/>
      </c>
      <c r="C507" s="420" t="str">
        <f ca="1">TEXT(IFERROR(INDEX('Overview - Section A'!$A$37:$A$44,MATCH(G507,'Overview - Section A'!$U$37:$U$44,0)),""),"d-mmm-yy") &amp;" to " &amp; TEXT(IFERROR(INDEX('Overview - Section A'!$E$37:$E$44,MATCH(G507,'Overview - Section A'!$U$37:$U$44,0)),""),"d-mmm-yy")</f>
        <v>1-ene-25 to 31-dic-25</v>
      </c>
      <c r="D507" s="509"/>
      <c r="E507" s="509"/>
      <c r="F507" s="510" t="str">
        <f t="shared" si="41"/>
        <v/>
      </c>
      <c r="G507" s="511" t="s">
        <v>441</v>
      </c>
      <c r="H507" s="511"/>
      <c r="I507" s="512" t="b">
        <f t="shared" si="42"/>
        <v>1</v>
      </c>
      <c r="J507" s="512" t="b">
        <f t="shared" si="43"/>
        <v>0</v>
      </c>
      <c r="K507" s="512" t="str">
        <f t="shared" si="44"/>
        <v>a1N1R000008aBOiUAM</v>
      </c>
      <c r="L507" s="513" t="str">
        <f t="shared" ca="1" si="45"/>
        <v>691-ene-25 to 31-dic-25</v>
      </c>
      <c r="M507" s="514" t="s">
        <v>1476</v>
      </c>
      <c r="N507" s="505"/>
      <c r="O507" s="116"/>
      <c r="P507" s="116"/>
      <c r="Q507" s="116"/>
      <c r="AD507" s="506"/>
      <c r="AE507" s="506"/>
      <c r="AF507" s="506"/>
      <c r="AG507" s="506"/>
      <c r="AM507" s="5"/>
      <c r="AN507" s="5"/>
    </row>
    <row r="508" spans="1:40" ht="31.5" x14ac:dyDescent="0.25">
      <c r="A508" s="396">
        <v>70</v>
      </c>
      <c r="B508" s="419" t="str">
        <f t="shared" si="40"/>
        <v/>
      </c>
      <c r="C508" s="420" t="str">
        <f ca="1">TEXT(IFERROR(INDEX('Overview - Section A'!$A$37:$A$44,MATCH(G508,'Overview - Section A'!$U$37:$U$44,0)),""),"d-mmm-yy") &amp;" to " &amp; TEXT(IFERROR(INDEX('Overview - Section A'!$E$37:$E$44,MATCH(G508,'Overview - Section A'!$U$37:$U$44,0)),""),"d-mmm-yy")</f>
        <v>1-ene-20 to 31-dic-20</v>
      </c>
      <c r="D508" s="509"/>
      <c r="E508" s="509"/>
      <c r="F508" s="510" t="str">
        <f t="shared" si="41"/>
        <v/>
      </c>
      <c r="G508" s="511" t="s">
        <v>431</v>
      </c>
      <c r="H508" s="511"/>
      <c r="I508" s="512" t="b">
        <f t="shared" si="42"/>
        <v>1</v>
      </c>
      <c r="J508" s="512" t="b">
        <f t="shared" si="43"/>
        <v>0</v>
      </c>
      <c r="K508" s="512" t="str">
        <f t="shared" si="44"/>
        <v>a1N1R000008aBOjUAM</v>
      </c>
      <c r="L508" s="513" t="str">
        <f t="shared" ca="1" si="45"/>
        <v>701-ene-20 to 31-dic-20</v>
      </c>
      <c r="M508" s="514" t="s">
        <v>1477</v>
      </c>
      <c r="N508" s="505"/>
      <c r="O508" s="116"/>
      <c r="P508" s="116"/>
      <c r="Q508" s="116"/>
      <c r="AD508" s="506"/>
      <c r="AE508" s="506"/>
      <c r="AF508" s="506"/>
      <c r="AG508" s="506"/>
      <c r="AM508" s="5"/>
      <c r="AN508" s="5"/>
    </row>
    <row r="509" spans="1:40" ht="31.5" x14ac:dyDescent="0.25">
      <c r="A509" s="396">
        <v>70</v>
      </c>
      <c r="B509" s="419" t="str">
        <f t="shared" si="40"/>
        <v/>
      </c>
      <c r="C509" s="420" t="str">
        <f ca="1">TEXT(IFERROR(INDEX('Overview - Section A'!$A$37:$A$44,MATCH(G509,'Overview - Section A'!$U$37:$U$44,0)),""),"d-mmm-yy") &amp;" to " &amp; TEXT(IFERROR(INDEX('Overview - Section A'!$E$37:$E$44,MATCH(G509,'Overview - Section A'!$U$37:$U$44,0)),""),"d-mmm-yy")</f>
        <v>1-ene-21 to 31-dic-21</v>
      </c>
      <c r="D509" s="509"/>
      <c r="E509" s="509"/>
      <c r="F509" s="510" t="str">
        <f t="shared" si="41"/>
        <v/>
      </c>
      <c r="G509" s="511" t="s">
        <v>433</v>
      </c>
      <c r="H509" s="511"/>
      <c r="I509" s="512" t="b">
        <f t="shared" si="42"/>
        <v>1</v>
      </c>
      <c r="J509" s="512" t="b">
        <f t="shared" si="43"/>
        <v>0</v>
      </c>
      <c r="K509" s="512" t="str">
        <f t="shared" si="44"/>
        <v>a1N1R000008aBOjUAM</v>
      </c>
      <c r="L509" s="513" t="str">
        <f t="shared" ca="1" si="45"/>
        <v>701-ene-21 to 31-dic-21</v>
      </c>
      <c r="M509" s="514" t="s">
        <v>1478</v>
      </c>
      <c r="N509" s="505"/>
      <c r="O509" s="116"/>
      <c r="P509" s="116"/>
      <c r="Q509" s="116"/>
      <c r="AD509" s="506"/>
      <c r="AE509" s="506"/>
      <c r="AF509" s="506"/>
      <c r="AG509" s="506"/>
      <c r="AM509" s="5"/>
      <c r="AN509" s="5"/>
    </row>
    <row r="510" spans="1:40" ht="31.5" x14ac:dyDescent="0.25">
      <c r="A510" s="396">
        <v>70</v>
      </c>
      <c r="B510" s="419" t="str">
        <f t="shared" si="40"/>
        <v/>
      </c>
      <c r="C510" s="420" t="str">
        <f ca="1">TEXT(IFERROR(INDEX('Overview - Section A'!$A$37:$A$44,MATCH(G510,'Overview - Section A'!$U$37:$U$44,0)),""),"d-mmm-yy") &amp;" to " &amp; TEXT(IFERROR(INDEX('Overview - Section A'!$E$37:$E$44,MATCH(G510,'Overview - Section A'!$U$37:$U$44,0)),""),"d-mmm-yy")</f>
        <v>1-ene-22 to 31-dic-22</v>
      </c>
      <c r="D510" s="509"/>
      <c r="E510" s="509"/>
      <c r="F510" s="510" t="str">
        <f t="shared" si="41"/>
        <v/>
      </c>
      <c r="G510" s="511" t="s">
        <v>435</v>
      </c>
      <c r="H510" s="511"/>
      <c r="I510" s="512" t="b">
        <f t="shared" si="42"/>
        <v>1</v>
      </c>
      <c r="J510" s="512" t="b">
        <f t="shared" si="43"/>
        <v>0</v>
      </c>
      <c r="K510" s="512" t="str">
        <f t="shared" si="44"/>
        <v>a1N1R000008aBOjUAM</v>
      </c>
      <c r="L510" s="513" t="str">
        <f t="shared" ca="1" si="45"/>
        <v>701-ene-22 to 31-dic-22</v>
      </c>
      <c r="M510" s="514" t="s">
        <v>1479</v>
      </c>
      <c r="N510" s="505"/>
      <c r="O510" s="116"/>
      <c r="P510" s="116"/>
      <c r="Q510" s="116"/>
      <c r="AD510" s="506"/>
      <c r="AE510" s="506"/>
      <c r="AF510" s="506"/>
      <c r="AG510" s="506"/>
      <c r="AM510" s="5"/>
      <c r="AN510" s="5"/>
    </row>
    <row r="511" spans="1:40" ht="31.5" x14ac:dyDescent="0.25">
      <c r="A511" s="396">
        <v>70</v>
      </c>
      <c r="B511" s="419" t="str">
        <f t="shared" si="40"/>
        <v/>
      </c>
      <c r="C511" s="420" t="str">
        <f ca="1">TEXT(IFERROR(INDEX('Overview - Section A'!$A$37:$A$44,MATCH(G511,'Overview - Section A'!$U$37:$U$44,0)),""),"d-mmm-yy") &amp;" to " &amp; TEXT(IFERROR(INDEX('Overview - Section A'!$E$37:$E$44,MATCH(G511,'Overview - Section A'!$U$37:$U$44,0)),""),"d-mmm-yy")</f>
        <v>1-ene-23 to 31-dic-23</v>
      </c>
      <c r="D511" s="509"/>
      <c r="E511" s="509"/>
      <c r="F511" s="510" t="str">
        <f t="shared" si="41"/>
        <v/>
      </c>
      <c r="G511" s="511" t="s">
        <v>437</v>
      </c>
      <c r="H511" s="511"/>
      <c r="I511" s="512" t="b">
        <f t="shared" si="42"/>
        <v>1</v>
      </c>
      <c r="J511" s="512" t="b">
        <f t="shared" si="43"/>
        <v>0</v>
      </c>
      <c r="K511" s="512" t="str">
        <f t="shared" si="44"/>
        <v>a1N1R000008aBOjUAM</v>
      </c>
      <c r="L511" s="513" t="str">
        <f t="shared" ca="1" si="45"/>
        <v>701-ene-23 to 31-dic-23</v>
      </c>
      <c r="M511" s="514" t="s">
        <v>1480</v>
      </c>
      <c r="N511" s="505"/>
      <c r="O511" s="116"/>
      <c r="P511" s="116"/>
      <c r="Q511" s="116"/>
      <c r="AD511" s="506"/>
      <c r="AE511" s="506"/>
      <c r="AF511" s="506"/>
      <c r="AG511" s="506"/>
      <c r="AM511" s="5"/>
      <c r="AN511" s="5"/>
    </row>
    <row r="512" spans="1:40" ht="31.5" x14ac:dyDescent="0.25">
      <c r="A512" s="396">
        <v>70</v>
      </c>
      <c r="B512" s="419" t="str">
        <f t="shared" si="40"/>
        <v/>
      </c>
      <c r="C512" s="420" t="str">
        <f ca="1">TEXT(IFERROR(INDEX('Overview - Section A'!$A$37:$A$44,MATCH(G512,'Overview - Section A'!$U$37:$U$44,0)),""),"d-mmm-yy") &amp;" to " &amp; TEXT(IFERROR(INDEX('Overview - Section A'!$E$37:$E$44,MATCH(G512,'Overview - Section A'!$U$37:$U$44,0)),""),"d-mmm-yy")</f>
        <v>1-ene-24 to 31-dic-24</v>
      </c>
      <c r="D512" s="509"/>
      <c r="E512" s="509"/>
      <c r="F512" s="510" t="str">
        <f t="shared" si="41"/>
        <v/>
      </c>
      <c r="G512" s="511" t="s">
        <v>439</v>
      </c>
      <c r="H512" s="511"/>
      <c r="I512" s="512" t="b">
        <f t="shared" si="42"/>
        <v>1</v>
      </c>
      <c r="J512" s="512" t="b">
        <f t="shared" si="43"/>
        <v>0</v>
      </c>
      <c r="K512" s="512" t="str">
        <f t="shared" si="44"/>
        <v>a1N1R000008aBOjUAM</v>
      </c>
      <c r="L512" s="513" t="str">
        <f t="shared" ca="1" si="45"/>
        <v>701-ene-24 to 31-dic-24</v>
      </c>
      <c r="M512" s="514" t="s">
        <v>1481</v>
      </c>
      <c r="N512" s="505"/>
      <c r="O512" s="116"/>
      <c r="P512" s="116"/>
      <c r="Q512" s="116"/>
      <c r="AD512" s="506"/>
      <c r="AE512" s="506"/>
      <c r="AF512" s="506"/>
      <c r="AG512" s="506"/>
      <c r="AM512" s="5"/>
      <c r="AN512" s="5"/>
    </row>
    <row r="513" spans="1:40" ht="31.5" x14ac:dyDescent="0.25">
      <c r="A513" s="396">
        <v>70</v>
      </c>
      <c r="B513" s="419" t="str">
        <f t="shared" si="40"/>
        <v/>
      </c>
      <c r="C513" s="420" t="str">
        <f ca="1">TEXT(IFERROR(INDEX('Overview - Section A'!$A$37:$A$44,MATCH(G513,'Overview - Section A'!$U$37:$U$44,0)),""),"d-mmm-yy") &amp;" to " &amp; TEXT(IFERROR(INDEX('Overview - Section A'!$E$37:$E$44,MATCH(G513,'Overview - Section A'!$U$37:$U$44,0)),""),"d-mmm-yy")</f>
        <v>1-ene-25 to 31-dic-25</v>
      </c>
      <c r="D513" s="509"/>
      <c r="E513" s="509"/>
      <c r="F513" s="510" t="str">
        <f t="shared" si="41"/>
        <v/>
      </c>
      <c r="G513" s="511" t="s">
        <v>441</v>
      </c>
      <c r="H513" s="511"/>
      <c r="I513" s="512" t="b">
        <f t="shared" si="42"/>
        <v>1</v>
      </c>
      <c r="J513" s="512" t="b">
        <f t="shared" si="43"/>
        <v>0</v>
      </c>
      <c r="K513" s="512" t="str">
        <f t="shared" si="44"/>
        <v>a1N1R000008aBOjUAM</v>
      </c>
      <c r="L513" s="513" t="str">
        <f t="shared" ca="1" si="45"/>
        <v>701-ene-25 to 31-dic-25</v>
      </c>
      <c r="M513" s="514" t="s">
        <v>1482</v>
      </c>
      <c r="N513" s="505"/>
      <c r="O513" s="116"/>
      <c r="P513" s="116"/>
      <c r="Q513" s="116"/>
      <c r="AD513" s="506"/>
      <c r="AE513" s="506"/>
      <c r="AF513" s="506"/>
      <c r="AG513" s="506"/>
      <c r="AM513" s="5"/>
      <c r="AN513" s="5"/>
    </row>
    <row r="514" spans="1:40" ht="47.25" x14ac:dyDescent="0.25">
      <c r="A514" s="396">
        <v>71</v>
      </c>
      <c r="B514" s="419" t="str">
        <f t="shared" si="40"/>
        <v/>
      </c>
      <c r="C514" s="420" t="str">
        <f ca="1">TEXT(IFERROR(INDEX('Overview - Section A'!$A$37:$A$44,MATCH(G514,'Overview - Section A'!$U$37:$U$44,0)),""),"d-mmm-yy") &amp;" to " &amp; TEXT(IFERROR(INDEX('Overview - Section A'!$E$37:$E$44,MATCH(G514,'Overview - Section A'!$U$37:$U$44,0)),""),"d-mmm-yy")</f>
        <v>1-ene-20 to 31-dic-20</v>
      </c>
      <c r="D514" s="509"/>
      <c r="E514" s="509"/>
      <c r="F514" s="510" t="str">
        <f t="shared" si="41"/>
        <v/>
      </c>
      <c r="G514" s="511" t="s">
        <v>431</v>
      </c>
      <c r="H514" s="511"/>
      <c r="I514" s="512" t="b">
        <f t="shared" si="42"/>
        <v>1</v>
      </c>
      <c r="J514" s="512" t="b">
        <f t="shared" si="43"/>
        <v>0</v>
      </c>
      <c r="K514" s="512" t="str">
        <f t="shared" si="44"/>
        <v>a1N1R000008aBOkUAM</v>
      </c>
      <c r="L514" s="513" t="str">
        <f t="shared" ca="1" si="45"/>
        <v>711-ene-20 to 31-dic-20</v>
      </c>
      <c r="M514" s="514" t="s">
        <v>1483</v>
      </c>
      <c r="N514" s="505"/>
      <c r="O514" s="116"/>
      <c r="P514" s="116"/>
      <c r="Q514" s="116"/>
      <c r="AD514" s="506"/>
      <c r="AE514" s="506"/>
      <c r="AF514" s="506"/>
      <c r="AG514" s="506"/>
      <c r="AM514" s="5"/>
      <c r="AN514" s="5"/>
    </row>
    <row r="515" spans="1:40" ht="47.25" x14ac:dyDescent="0.25">
      <c r="A515" s="396">
        <v>71</v>
      </c>
      <c r="B515" s="419" t="str">
        <f t="shared" si="40"/>
        <v/>
      </c>
      <c r="C515" s="420" t="str">
        <f ca="1">TEXT(IFERROR(INDEX('Overview - Section A'!$A$37:$A$44,MATCH(G515,'Overview - Section A'!$U$37:$U$44,0)),""),"d-mmm-yy") &amp;" to " &amp; TEXT(IFERROR(INDEX('Overview - Section A'!$E$37:$E$44,MATCH(G515,'Overview - Section A'!$U$37:$U$44,0)),""),"d-mmm-yy")</f>
        <v>1-ene-21 to 31-dic-21</v>
      </c>
      <c r="D515" s="509"/>
      <c r="E515" s="509"/>
      <c r="F515" s="510" t="str">
        <f t="shared" si="41"/>
        <v/>
      </c>
      <c r="G515" s="511" t="s">
        <v>433</v>
      </c>
      <c r="H515" s="511"/>
      <c r="I515" s="512" t="b">
        <f t="shared" si="42"/>
        <v>1</v>
      </c>
      <c r="J515" s="512" t="b">
        <f t="shared" si="43"/>
        <v>0</v>
      </c>
      <c r="K515" s="512" t="str">
        <f t="shared" si="44"/>
        <v>a1N1R000008aBOkUAM</v>
      </c>
      <c r="L515" s="513" t="str">
        <f t="shared" ca="1" si="45"/>
        <v>711-ene-21 to 31-dic-21</v>
      </c>
      <c r="M515" s="514" t="s">
        <v>1484</v>
      </c>
      <c r="N515" s="505"/>
      <c r="O515" s="116"/>
      <c r="P515" s="116"/>
      <c r="Q515" s="116"/>
      <c r="AD515" s="506"/>
      <c r="AE515" s="506"/>
      <c r="AF515" s="506"/>
      <c r="AG515" s="506"/>
      <c r="AM515" s="5"/>
      <c r="AN515" s="5"/>
    </row>
    <row r="516" spans="1:40" ht="47.25" x14ac:dyDescent="0.25">
      <c r="A516" s="396">
        <v>71</v>
      </c>
      <c r="B516" s="419" t="str">
        <f t="shared" si="40"/>
        <v/>
      </c>
      <c r="C516" s="420" t="str">
        <f ca="1">TEXT(IFERROR(INDEX('Overview - Section A'!$A$37:$A$44,MATCH(G516,'Overview - Section A'!$U$37:$U$44,0)),""),"d-mmm-yy") &amp;" to " &amp; TEXT(IFERROR(INDEX('Overview - Section A'!$E$37:$E$44,MATCH(G516,'Overview - Section A'!$U$37:$U$44,0)),""),"d-mmm-yy")</f>
        <v>1-ene-22 to 31-dic-22</v>
      </c>
      <c r="D516" s="509"/>
      <c r="E516" s="509"/>
      <c r="F516" s="510" t="str">
        <f t="shared" si="41"/>
        <v/>
      </c>
      <c r="G516" s="511" t="s">
        <v>435</v>
      </c>
      <c r="H516" s="511"/>
      <c r="I516" s="512" t="b">
        <f t="shared" si="42"/>
        <v>1</v>
      </c>
      <c r="J516" s="512" t="b">
        <f t="shared" si="43"/>
        <v>0</v>
      </c>
      <c r="K516" s="512" t="str">
        <f t="shared" si="44"/>
        <v>a1N1R000008aBOkUAM</v>
      </c>
      <c r="L516" s="513" t="str">
        <f t="shared" ca="1" si="45"/>
        <v>711-ene-22 to 31-dic-22</v>
      </c>
      <c r="M516" s="514" t="s">
        <v>1485</v>
      </c>
      <c r="N516" s="505"/>
      <c r="O516" s="116"/>
      <c r="P516" s="116"/>
      <c r="Q516" s="116"/>
      <c r="AD516" s="506"/>
      <c r="AE516" s="506"/>
      <c r="AF516" s="506"/>
      <c r="AG516" s="506"/>
      <c r="AM516" s="5"/>
      <c r="AN516" s="5"/>
    </row>
    <row r="517" spans="1:40" ht="47.25" x14ac:dyDescent="0.25">
      <c r="A517" s="396">
        <v>71</v>
      </c>
      <c r="B517" s="419" t="str">
        <f t="shared" si="40"/>
        <v/>
      </c>
      <c r="C517" s="420" t="str">
        <f ca="1">TEXT(IFERROR(INDEX('Overview - Section A'!$A$37:$A$44,MATCH(G517,'Overview - Section A'!$U$37:$U$44,0)),""),"d-mmm-yy") &amp;" to " &amp; TEXT(IFERROR(INDEX('Overview - Section A'!$E$37:$E$44,MATCH(G517,'Overview - Section A'!$U$37:$U$44,0)),""),"d-mmm-yy")</f>
        <v>1-ene-23 to 31-dic-23</v>
      </c>
      <c r="D517" s="509"/>
      <c r="E517" s="509"/>
      <c r="F517" s="510" t="str">
        <f t="shared" si="41"/>
        <v/>
      </c>
      <c r="G517" s="511" t="s">
        <v>437</v>
      </c>
      <c r="H517" s="511"/>
      <c r="I517" s="512" t="b">
        <f t="shared" si="42"/>
        <v>1</v>
      </c>
      <c r="J517" s="512" t="b">
        <f t="shared" si="43"/>
        <v>0</v>
      </c>
      <c r="K517" s="512" t="str">
        <f t="shared" si="44"/>
        <v>a1N1R000008aBOkUAM</v>
      </c>
      <c r="L517" s="513" t="str">
        <f t="shared" ca="1" si="45"/>
        <v>711-ene-23 to 31-dic-23</v>
      </c>
      <c r="M517" s="514" t="s">
        <v>1486</v>
      </c>
      <c r="N517" s="505"/>
      <c r="O517" s="116"/>
      <c r="P517" s="116"/>
      <c r="Q517" s="116"/>
      <c r="AD517" s="506"/>
      <c r="AE517" s="506"/>
      <c r="AF517" s="506"/>
      <c r="AG517" s="506"/>
      <c r="AM517" s="5"/>
      <c r="AN517" s="5"/>
    </row>
    <row r="518" spans="1:40" ht="47.25" x14ac:dyDescent="0.25">
      <c r="A518" s="396">
        <v>71</v>
      </c>
      <c r="B518" s="419" t="str">
        <f t="shared" si="40"/>
        <v/>
      </c>
      <c r="C518" s="420" t="str">
        <f ca="1">TEXT(IFERROR(INDEX('Overview - Section A'!$A$37:$A$44,MATCH(G518,'Overview - Section A'!$U$37:$U$44,0)),""),"d-mmm-yy") &amp;" to " &amp; TEXT(IFERROR(INDEX('Overview - Section A'!$E$37:$E$44,MATCH(G518,'Overview - Section A'!$U$37:$U$44,0)),""),"d-mmm-yy")</f>
        <v>1-ene-24 to 31-dic-24</v>
      </c>
      <c r="D518" s="509"/>
      <c r="E518" s="509"/>
      <c r="F518" s="510" t="str">
        <f t="shared" si="41"/>
        <v/>
      </c>
      <c r="G518" s="511" t="s">
        <v>439</v>
      </c>
      <c r="H518" s="511"/>
      <c r="I518" s="512" t="b">
        <f t="shared" si="42"/>
        <v>1</v>
      </c>
      <c r="J518" s="512" t="b">
        <f t="shared" si="43"/>
        <v>0</v>
      </c>
      <c r="K518" s="512" t="str">
        <f t="shared" si="44"/>
        <v>a1N1R000008aBOkUAM</v>
      </c>
      <c r="L518" s="513" t="str">
        <f t="shared" ca="1" si="45"/>
        <v>711-ene-24 to 31-dic-24</v>
      </c>
      <c r="M518" s="514" t="s">
        <v>1487</v>
      </c>
      <c r="N518" s="505"/>
      <c r="O518" s="116"/>
      <c r="P518" s="116"/>
      <c r="Q518" s="116"/>
      <c r="AD518" s="506"/>
      <c r="AE518" s="506"/>
      <c r="AF518" s="506"/>
      <c r="AG518" s="506"/>
      <c r="AM518" s="5"/>
      <c r="AN518" s="5"/>
    </row>
    <row r="519" spans="1:40" ht="47.25" x14ac:dyDescent="0.25">
      <c r="A519" s="396">
        <v>71</v>
      </c>
      <c r="B519" s="419" t="str">
        <f t="shared" si="40"/>
        <v/>
      </c>
      <c r="C519" s="420" t="str">
        <f ca="1">TEXT(IFERROR(INDEX('Overview - Section A'!$A$37:$A$44,MATCH(G519,'Overview - Section A'!$U$37:$U$44,0)),""),"d-mmm-yy") &amp;" to " &amp; TEXT(IFERROR(INDEX('Overview - Section A'!$E$37:$E$44,MATCH(G519,'Overview - Section A'!$U$37:$U$44,0)),""),"d-mmm-yy")</f>
        <v>1-ene-25 to 31-dic-25</v>
      </c>
      <c r="D519" s="509"/>
      <c r="E519" s="509"/>
      <c r="F519" s="510" t="str">
        <f t="shared" si="41"/>
        <v/>
      </c>
      <c r="G519" s="511" t="s">
        <v>441</v>
      </c>
      <c r="H519" s="511"/>
      <c r="I519" s="512" t="b">
        <f t="shared" si="42"/>
        <v>1</v>
      </c>
      <c r="J519" s="512" t="b">
        <f t="shared" si="43"/>
        <v>0</v>
      </c>
      <c r="K519" s="512" t="str">
        <f t="shared" si="44"/>
        <v>a1N1R000008aBOkUAM</v>
      </c>
      <c r="L519" s="513" t="str">
        <f t="shared" ca="1" si="45"/>
        <v>711-ene-25 to 31-dic-25</v>
      </c>
      <c r="M519" s="514" t="s">
        <v>1488</v>
      </c>
      <c r="N519" s="505"/>
      <c r="O519" s="116"/>
      <c r="P519" s="116"/>
      <c r="Q519" s="116"/>
      <c r="AD519" s="506"/>
      <c r="AE519" s="506"/>
      <c r="AF519" s="506"/>
      <c r="AG519" s="506"/>
      <c r="AM519" s="5"/>
      <c r="AN519" s="5"/>
    </row>
    <row r="520" spans="1:40" ht="31.5" x14ac:dyDescent="0.25">
      <c r="A520" s="396">
        <v>72</v>
      </c>
      <c r="B520" s="419" t="str">
        <f t="shared" si="40"/>
        <v/>
      </c>
      <c r="C520" s="420" t="str">
        <f ca="1">TEXT(IFERROR(INDEX('Overview - Section A'!$A$37:$A$44,MATCH(G520,'Overview - Section A'!$U$37:$U$44,0)),""),"d-mmm-yy") &amp;" to " &amp; TEXT(IFERROR(INDEX('Overview - Section A'!$E$37:$E$44,MATCH(G520,'Overview - Section A'!$U$37:$U$44,0)),""),"d-mmm-yy")</f>
        <v>1-ene-20 to 31-dic-20</v>
      </c>
      <c r="D520" s="509"/>
      <c r="E520" s="509"/>
      <c r="F520" s="510" t="str">
        <f t="shared" si="41"/>
        <v/>
      </c>
      <c r="G520" s="511" t="s">
        <v>431</v>
      </c>
      <c r="H520" s="511"/>
      <c r="I520" s="512" t="b">
        <f t="shared" si="42"/>
        <v>1</v>
      </c>
      <c r="J520" s="512" t="b">
        <f t="shared" si="43"/>
        <v>0</v>
      </c>
      <c r="K520" s="512" t="str">
        <f t="shared" si="44"/>
        <v>a1N1R000008aBOlUAM</v>
      </c>
      <c r="L520" s="513" t="str">
        <f t="shared" ca="1" si="45"/>
        <v>721-ene-20 to 31-dic-20</v>
      </c>
      <c r="M520" s="514" t="s">
        <v>1489</v>
      </c>
      <c r="N520" s="505"/>
      <c r="O520" s="116"/>
      <c r="P520" s="116"/>
      <c r="Q520" s="116"/>
      <c r="AD520" s="506"/>
      <c r="AE520" s="506"/>
      <c r="AF520" s="506"/>
      <c r="AG520" s="506"/>
      <c r="AM520" s="5"/>
      <c r="AN520" s="5"/>
    </row>
    <row r="521" spans="1:40" ht="31.5" x14ac:dyDescent="0.25">
      <c r="A521" s="396">
        <v>72</v>
      </c>
      <c r="B521" s="419" t="str">
        <f t="shared" si="40"/>
        <v/>
      </c>
      <c r="C521" s="420" t="str">
        <f ca="1">TEXT(IFERROR(INDEX('Overview - Section A'!$A$37:$A$44,MATCH(G521,'Overview - Section A'!$U$37:$U$44,0)),""),"d-mmm-yy") &amp;" to " &amp; TEXT(IFERROR(INDEX('Overview - Section A'!$E$37:$E$44,MATCH(G521,'Overview - Section A'!$U$37:$U$44,0)),""),"d-mmm-yy")</f>
        <v>1-ene-21 to 31-dic-21</v>
      </c>
      <c r="D521" s="509"/>
      <c r="E521" s="509"/>
      <c r="F521" s="510" t="str">
        <f t="shared" si="41"/>
        <v/>
      </c>
      <c r="G521" s="511" t="s">
        <v>433</v>
      </c>
      <c r="H521" s="511"/>
      <c r="I521" s="512" t="b">
        <f t="shared" si="42"/>
        <v>1</v>
      </c>
      <c r="J521" s="512" t="b">
        <f t="shared" si="43"/>
        <v>0</v>
      </c>
      <c r="K521" s="512" t="str">
        <f t="shared" si="44"/>
        <v>a1N1R000008aBOlUAM</v>
      </c>
      <c r="L521" s="513" t="str">
        <f t="shared" ca="1" si="45"/>
        <v>721-ene-21 to 31-dic-21</v>
      </c>
      <c r="M521" s="514" t="s">
        <v>1490</v>
      </c>
      <c r="N521" s="505"/>
      <c r="O521" s="116"/>
      <c r="P521" s="116"/>
      <c r="Q521" s="116"/>
      <c r="AD521" s="506"/>
      <c r="AE521" s="506"/>
      <c r="AF521" s="506"/>
      <c r="AG521" s="506"/>
      <c r="AM521" s="5"/>
      <c r="AN521" s="5"/>
    </row>
    <row r="522" spans="1:40" ht="31.5" x14ac:dyDescent="0.25">
      <c r="A522" s="396">
        <v>72</v>
      </c>
      <c r="B522" s="419" t="str">
        <f t="shared" si="40"/>
        <v/>
      </c>
      <c r="C522" s="420" t="str">
        <f ca="1">TEXT(IFERROR(INDEX('Overview - Section A'!$A$37:$A$44,MATCH(G522,'Overview - Section A'!$U$37:$U$44,0)),""),"d-mmm-yy") &amp;" to " &amp; TEXT(IFERROR(INDEX('Overview - Section A'!$E$37:$E$44,MATCH(G522,'Overview - Section A'!$U$37:$U$44,0)),""),"d-mmm-yy")</f>
        <v>1-ene-22 to 31-dic-22</v>
      </c>
      <c r="D522" s="509"/>
      <c r="E522" s="509"/>
      <c r="F522" s="510" t="str">
        <f t="shared" si="41"/>
        <v/>
      </c>
      <c r="G522" s="511" t="s">
        <v>435</v>
      </c>
      <c r="H522" s="511"/>
      <c r="I522" s="512" t="b">
        <f t="shared" si="42"/>
        <v>1</v>
      </c>
      <c r="J522" s="512" t="b">
        <f t="shared" si="43"/>
        <v>0</v>
      </c>
      <c r="K522" s="512" t="str">
        <f t="shared" si="44"/>
        <v>a1N1R000008aBOlUAM</v>
      </c>
      <c r="L522" s="513" t="str">
        <f t="shared" ca="1" si="45"/>
        <v>721-ene-22 to 31-dic-22</v>
      </c>
      <c r="M522" s="514" t="s">
        <v>1491</v>
      </c>
      <c r="N522" s="505"/>
      <c r="O522" s="116"/>
      <c r="P522" s="116"/>
      <c r="Q522" s="116"/>
      <c r="AD522" s="506"/>
      <c r="AE522" s="506"/>
      <c r="AF522" s="506"/>
      <c r="AG522" s="506"/>
      <c r="AM522" s="5"/>
      <c r="AN522" s="5"/>
    </row>
    <row r="523" spans="1:40" ht="31.5" x14ac:dyDescent="0.25">
      <c r="A523" s="396">
        <v>72</v>
      </c>
      <c r="B523" s="419" t="str">
        <f t="shared" si="40"/>
        <v/>
      </c>
      <c r="C523" s="420" t="str">
        <f ca="1">TEXT(IFERROR(INDEX('Overview - Section A'!$A$37:$A$44,MATCH(G523,'Overview - Section A'!$U$37:$U$44,0)),""),"d-mmm-yy") &amp;" to " &amp; TEXT(IFERROR(INDEX('Overview - Section A'!$E$37:$E$44,MATCH(G523,'Overview - Section A'!$U$37:$U$44,0)),""),"d-mmm-yy")</f>
        <v>1-ene-23 to 31-dic-23</v>
      </c>
      <c r="D523" s="509"/>
      <c r="E523" s="509"/>
      <c r="F523" s="510" t="str">
        <f t="shared" si="41"/>
        <v/>
      </c>
      <c r="G523" s="511" t="s">
        <v>437</v>
      </c>
      <c r="H523" s="511"/>
      <c r="I523" s="512" t="b">
        <f t="shared" si="42"/>
        <v>1</v>
      </c>
      <c r="J523" s="512" t="b">
        <f t="shared" si="43"/>
        <v>0</v>
      </c>
      <c r="K523" s="512" t="str">
        <f t="shared" si="44"/>
        <v>a1N1R000008aBOlUAM</v>
      </c>
      <c r="L523" s="513" t="str">
        <f t="shared" ca="1" si="45"/>
        <v>721-ene-23 to 31-dic-23</v>
      </c>
      <c r="M523" s="514" t="s">
        <v>1492</v>
      </c>
      <c r="N523" s="505"/>
      <c r="O523" s="116"/>
      <c r="P523" s="116"/>
      <c r="Q523" s="116"/>
      <c r="AD523" s="506"/>
      <c r="AE523" s="506"/>
      <c r="AF523" s="506"/>
      <c r="AG523" s="506"/>
      <c r="AM523" s="5"/>
      <c r="AN523" s="5"/>
    </row>
    <row r="524" spans="1:40" ht="31.5" x14ac:dyDescent="0.25">
      <c r="A524" s="396">
        <v>72</v>
      </c>
      <c r="B524" s="419" t="str">
        <f t="shared" si="40"/>
        <v/>
      </c>
      <c r="C524" s="420" t="str">
        <f ca="1">TEXT(IFERROR(INDEX('Overview - Section A'!$A$37:$A$44,MATCH(G524,'Overview - Section A'!$U$37:$U$44,0)),""),"d-mmm-yy") &amp;" to " &amp; TEXT(IFERROR(INDEX('Overview - Section A'!$E$37:$E$44,MATCH(G524,'Overview - Section A'!$U$37:$U$44,0)),""),"d-mmm-yy")</f>
        <v>1-ene-24 to 31-dic-24</v>
      </c>
      <c r="D524" s="509"/>
      <c r="E524" s="509"/>
      <c r="F524" s="510" t="str">
        <f t="shared" si="41"/>
        <v/>
      </c>
      <c r="G524" s="511" t="s">
        <v>439</v>
      </c>
      <c r="H524" s="511"/>
      <c r="I524" s="512" t="b">
        <f t="shared" si="42"/>
        <v>1</v>
      </c>
      <c r="J524" s="512" t="b">
        <f t="shared" si="43"/>
        <v>0</v>
      </c>
      <c r="K524" s="512" t="str">
        <f t="shared" si="44"/>
        <v>a1N1R000008aBOlUAM</v>
      </c>
      <c r="L524" s="513" t="str">
        <f t="shared" ca="1" si="45"/>
        <v>721-ene-24 to 31-dic-24</v>
      </c>
      <c r="M524" s="514" t="s">
        <v>1493</v>
      </c>
      <c r="N524" s="505"/>
      <c r="O524" s="116"/>
      <c r="P524" s="116"/>
      <c r="Q524" s="116"/>
      <c r="AD524" s="506"/>
      <c r="AE524" s="506"/>
      <c r="AF524" s="506"/>
      <c r="AG524" s="506"/>
      <c r="AM524" s="5"/>
      <c r="AN524" s="5"/>
    </row>
    <row r="525" spans="1:40" ht="31.5" x14ac:dyDescent="0.25">
      <c r="A525" s="396">
        <v>72</v>
      </c>
      <c r="B525" s="419" t="str">
        <f t="shared" si="40"/>
        <v/>
      </c>
      <c r="C525" s="420" t="str">
        <f ca="1">TEXT(IFERROR(INDEX('Overview - Section A'!$A$37:$A$44,MATCH(G525,'Overview - Section A'!$U$37:$U$44,0)),""),"d-mmm-yy") &amp;" to " &amp; TEXT(IFERROR(INDEX('Overview - Section A'!$E$37:$E$44,MATCH(G525,'Overview - Section A'!$U$37:$U$44,0)),""),"d-mmm-yy")</f>
        <v>1-ene-25 to 31-dic-25</v>
      </c>
      <c r="D525" s="509"/>
      <c r="E525" s="509"/>
      <c r="F525" s="510" t="str">
        <f t="shared" si="41"/>
        <v/>
      </c>
      <c r="G525" s="511" t="s">
        <v>441</v>
      </c>
      <c r="H525" s="511"/>
      <c r="I525" s="512" t="b">
        <f t="shared" si="42"/>
        <v>1</v>
      </c>
      <c r="J525" s="512" t="b">
        <f t="shared" si="43"/>
        <v>0</v>
      </c>
      <c r="K525" s="512" t="str">
        <f t="shared" si="44"/>
        <v>a1N1R000008aBOlUAM</v>
      </c>
      <c r="L525" s="513" t="str">
        <f t="shared" ca="1" si="45"/>
        <v>721-ene-25 to 31-dic-25</v>
      </c>
      <c r="M525" s="514" t="s">
        <v>1494</v>
      </c>
      <c r="N525" s="505"/>
      <c r="O525" s="116"/>
      <c r="P525" s="116"/>
      <c r="Q525" s="116"/>
      <c r="AD525" s="506"/>
      <c r="AE525" s="506"/>
      <c r="AF525" s="506"/>
      <c r="AG525" s="506"/>
      <c r="AM525" s="5"/>
      <c r="AN525" s="5"/>
    </row>
    <row r="526" spans="1:40" ht="47.25" x14ac:dyDescent="0.25">
      <c r="A526" s="396">
        <v>73</v>
      </c>
      <c r="B526" s="419" t="str">
        <f t="shared" si="40"/>
        <v/>
      </c>
      <c r="C526" s="420" t="str">
        <f ca="1">TEXT(IFERROR(INDEX('Overview - Section A'!$A$37:$A$44,MATCH(G526,'Overview - Section A'!$U$37:$U$44,0)),""),"d-mmm-yy") &amp;" to " &amp; TEXT(IFERROR(INDEX('Overview - Section A'!$E$37:$E$44,MATCH(G526,'Overview - Section A'!$U$37:$U$44,0)),""),"d-mmm-yy")</f>
        <v>1-ene-20 to 31-dic-20</v>
      </c>
      <c r="D526" s="509"/>
      <c r="E526" s="509"/>
      <c r="F526" s="510" t="str">
        <f t="shared" si="41"/>
        <v/>
      </c>
      <c r="G526" s="511" t="s">
        <v>431</v>
      </c>
      <c r="H526" s="511"/>
      <c r="I526" s="512" t="b">
        <f t="shared" si="42"/>
        <v>1</v>
      </c>
      <c r="J526" s="512" t="b">
        <f t="shared" si="43"/>
        <v>0</v>
      </c>
      <c r="K526" s="512" t="str">
        <f t="shared" si="44"/>
        <v>a1N1R000008aBOmUAM</v>
      </c>
      <c r="L526" s="513" t="str">
        <f t="shared" ca="1" si="45"/>
        <v>731-ene-20 to 31-dic-20</v>
      </c>
      <c r="M526" s="514" t="s">
        <v>1495</v>
      </c>
      <c r="N526" s="505"/>
      <c r="O526" s="116"/>
      <c r="P526" s="116"/>
      <c r="Q526" s="116"/>
      <c r="AD526" s="506"/>
      <c r="AE526" s="506"/>
      <c r="AF526" s="506"/>
      <c r="AG526" s="506"/>
      <c r="AM526" s="5"/>
      <c r="AN526" s="5"/>
    </row>
    <row r="527" spans="1:40" ht="47.25" x14ac:dyDescent="0.25">
      <c r="A527" s="396">
        <v>73</v>
      </c>
      <c r="B527" s="419" t="str">
        <f t="shared" si="40"/>
        <v/>
      </c>
      <c r="C527" s="420" t="str">
        <f ca="1">TEXT(IFERROR(INDEX('Overview - Section A'!$A$37:$A$44,MATCH(G527,'Overview - Section A'!$U$37:$U$44,0)),""),"d-mmm-yy") &amp;" to " &amp; TEXT(IFERROR(INDEX('Overview - Section A'!$E$37:$E$44,MATCH(G527,'Overview - Section A'!$U$37:$U$44,0)),""),"d-mmm-yy")</f>
        <v>1-ene-21 to 31-dic-21</v>
      </c>
      <c r="D527" s="509"/>
      <c r="E527" s="509"/>
      <c r="F527" s="510" t="str">
        <f t="shared" si="41"/>
        <v/>
      </c>
      <c r="G527" s="511" t="s">
        <v>433</v>
      </c>
      <c r="H527" s="511"/>
      <c r="I527" s="512" t="b">
        <f t="shared" si="42"/>
        <v>1</v>
      </c>
      <c r="J527" s="512" t="b">
        <f t="shared" si="43"/>
        <v>0</v>
      </c>
      <c r="K527" s="512" t="str">
        <f t="shared" si="44"/>
        <v>a1N1R000008aBOmUAM</v>
      </c>
      <c r="L527" s="513" t="str">
        <f t="shared" ca="1" si="45"/>
        <v>731-ene-21 to 31-dic-21</v>
      </c>
      <c r="M527" s="514" t="s">
        <v>1496</v>
      </c>
      <c r="N527" s="505"/>
      <c r="O527" s="116"/>
      <c r="P527" s="116"/>
      <c r="Q527" s="116"/>
      <c r="AD527" s="506"/>
      <c r="AE527" s="506"/>
      <c r="AF527" s="506"/>
      <c r="AG527" s="506"/>
      <c r="AM527" s="5"/>
      <c r="AN527" s="5"/>
    </row>
    <row r="528" spans="1:40" ht="47.25" x14ac:dyDescent="0.25">
      <c r="A528" s="396">
        <v>73</v>
      </c>
      <c r="B528" s="419" t="str">
        <f t="shared" si="40"/>
        <v/>
      </c>
      <c r="C528" s="420" t="str">
        <f ca="1">TEXT(IFERROR(INDEX('Overview - Section A'!$A$37:$A$44,MATCH(G528,'Overview - Section A'!$U$37:$U$44,0)),""),"d-mmm-yy") &amp;" to " &amp; TEXT(IFERROR(INDEX('Overview - Section A'!$E$37:$E$44,MATCH(G528,'Overview - Section A'!$U$37:$U$44,0)),""),"d-mmm-yy")</f>
        <v>1-ene-22 to 31-dic-22</v>
      </c>
      <c r="D528" s="509"/>
      <c r="E528" s="509"/>
      <c r="F528" s="510" t="str">
        <f t="shared" si="41"/>
        <v/>
      </c>
      <c r="G528" s="511" t="s">
        <v>435</v>
      </c>
      <c r="H528" s="511"/>
      <c r="I528" s="512" t="b">
        <f t="shared" si="42"/>
        <v>1</v>
      </c>
      <c r="J528" s="512" t="b">
        <f t="shared" si="43"/>
        <v>0</v>
      </c>
      <c r="K528" s="512" t="str">
        <f t="shared" si="44"/>
        <v>a1N1R000008aBOmUAM</v>
      </c>
      <c r="L528" s="513" t="str">
        <f t="shared" ca="1" si="45"/>
        <v>731-ene-22 to 31-dic-22</v>
      </c>
      <c r="M528" s="514" t="s">
        <v>1497</v>
      </c>
      <c r="N528" s="505"/>
      <c r="O528" s="116"/>
      <c r="P528" s="116"/>
      <c r="Q528" s="116"/>
      <c r="AD528" s="506"/>
      <c r="AE528" s="506"/>
      <c r="AF528" s="506"/>
      <c r="AG528" s="506"/>
      <c r="AM528" s="5"/>
      <c r="AN528" s="5"/>
    </row>
    <row r="529" spans="1:40" ht="47.25" x14ac:dyDescent="0.25">
      <c r="A529" s="396">
        <v>73</v>
      </c>
      <c r="B529" s="419" t="str">
        <f t="shared" si="40"/>
        <v/>
      </c>
      <c r="C529" s="420" t="str">
        <f ca="1">TEXT(IFERROR(INDEX('Overview - Section A'!$A$37:$A$44,MATCH(G529,'Overview - Section A'!$U$37:$U$44,0)),""),"d-mmm-yy") &amp;" to " &amp; TEXT(IFERROR(INDEX('Overview - Section A'!$E$37:$E$44,MATCH(G529,'Overview - Section A'!$U$37:$U$44,0)),""),"d-mmm-yy")</f>
        <v>1-ene-23 to 31-dic-23</v>
      </c>
      <c r="D529" s="509"/>
      <c r="E529" s="509"/>
      <c r="F529" s="510" t="str">
        <f t="shared" si="41"/>
        <v/>
      </c>
      <c r="G529" s="511" t="s">
        <v>437</v>
      </c>
      <c r="H529" s="511"/>
      <c r="I529" s="512" t="b">
        <f t="shared" si="42"/>
        <v>1</v>
      </c>
      <c r="J529" s="512" t="b">
        <f t="shared" si="43"/>
        <v>0</v>
      </c>
      <c r="K529" s="512" t="str">
        <f t="shared" si="44"/>
        <v>a1N1R000008aBOmUAM</v>
      </c>
      <c r="L529" s="513" t="str">
        <f t="shared" ca="1" si="45"/>
        <v>731-ene-23 to 31-dic-23</v>
      </c>
      <c r="M529" s="514" t="s">
        <v>1498</v>
      </c>
      <c r="N529" s="505"/>
      <c r="O529" s="116"/>
      <c r="P529" s="116"/>
      <c r="Q529" s="116"/>
      <c r="AD529" s="506"/>
      <c r="AE529" s="506"/>
      <c r="AF529" s="506"/>
      <c r="AG529" s="506"/>
      <c r="AM529" s="5"/>
      <c r="AN529" s="5"/>
    </row>
    <row r="530" spans="1:40" ht="47.25" x14ac:dyDescent="0.25">
      <c r="A530" s="396">
        <v>73</v>
      </c>
      <c r="B530" s="419" t="str">
        <f t="shared" si="40"/>
        <v/>
      </c>
      <c r="C530" s="420" t="str">
        <f ca="1">TEXT(IFERROR(INDEX('Overview - Section A'!$A$37:$A$44,MATCH(G530,'Overview - Section A'!$U$37:$U$44,0)),""),"d-mmm-yy") &amp;" to " &amp; TEXT(IFERROR(INDEX('Overview - Section A'!$E$37:$E$44,MATCH(G530,'Overview - Section A'!$U$37:$U$44,0)),""),"d-mmm-yy")</f>
        <v>1-ene-24 to 31-dic-24</v>
      </c>
      <c r="D530" s="509"/>
      <c r="E530" s="509"/>
      <c r="F530" s="510" t="str">
        <f t="shared" si="41"/>
        <v/>
      </c>
      <c r="G530" s="511" t="s">
        <v>439</v>
      </c>
      <c r="H530" s="511"/>
      <c r="I530" s="512" t="b">
        <f t="shared" si="42"/>
        <v>1</v>
      </c>
      <c r="J530" s="512" t="b">
        <f t="shared" si="43"/>
        <v>0</v>
      </c>
      <c r="K530" s="512" t="str">
        <f t="shared" si="44"/>
        <v>a1N1R000008aBOmUAM</v>
      </c>
      <c r="L530" s="513" t="str">
        <f t="shared" ca="1" si="45"/>
        <v>731-ene-24 to 31-dic-24</v>
      </c>
      <c r="M530" s="514" t="s">
        <v>1499</v>
      </c>
      <c r="N530" s="505"/>
      <c r="O530" s="116"/>
      <c r="P530" s="116"/>
      <c r="Q530" s="116"/>
      <c r="AD530" s="506"/>
      <c r="AE530" s="506"/>
      <c r="AF530" s="506"/>
      <c r="AG530" s="506"/>
      <c r="AM530" s="5"/>
      <c r="AN530" s="5"/>
    </row>
    <row r="531" spans="1:40" ht="47.25" x14ac:dyDescent="0.25">
      <c r="A531" s="396">
        <v>73</v>
      </c>
      <c r="B531" s="419" t="str">
        <f t="shared" si="40"/>
        <v/>
      </c>
      <c r="C531" s="420" t="str">
        <f ca="1">TEXT(IFERROR(INDEX('Overview - Section A'!$A$37:$A$44,MATCH(G531,'Overview - Section A'!$U$37:$U$44,0)),""),"d-mmm-yy") &amp;" to " &amp; TEXT(IFERROR(INDEX('Overview - Section A'!$E$37:$E$44,MATCH(G531,'Overview - Section A'!$U$37:$U$44,0)),""),"d-mmm-yy")</f>
        <v>1-ene-25 to 31-dic-25</v>
      </c>
      <c r="D531" s="509"/>
      <c r="E531" s="509"/>
      <c r="F531" s="510" t="str">
        <f t="shared" si="41"/>
        <v/>
      </c>
      <c r="G531" s="511" t="s">
        <v>441</v>
      </c>
      <c r="H531" s="511"/>
      <c r="I531" s="512" t="b">
        <f t="shared" si="42"/>
        <v>1</v>
      </c>
      <c r="J531" s="512" t="b">
        <f t="shared" si="43"/>
        <v>0</v>
      </c>
      <c r="K531" s="512" t="str">
        <f t="shared" si="44"/>
        <v>a1N1R000008aBOmUAM</v>
      </c>
      <c r="L531" s="513" t="str">
        <f t="shared" ca="1" si="45"/>
        <v>731-ene-25 to 31-dic-25</v>
      </c>
      <c r="M531" s="514" t="s">
        <v>1500</v>
      </c>
      <c r="N531" s="505"/>
      <c r="O531" s="116"/>
      <c r="P531" s="116"/>
      <c r="Q531" s="116"/>
      <c r="AD531" s="506"/>
      <c r="AE531" s="506"/>
      <c r="AF531" s="506"/>
      <c r="AG531" s="506"/>
      <c r="AM531" s="5"/>
      <c r="AN531" s="5"/>
    </row>
    <row r="532" spans="1:40" ht="47.25" x14ac:dyDescent="0.25">
      <c r="A532" s="396">
        <v>74</v>
      </c>
      <c r="B532" s="419" t="str">
        <f t="shared" si="40"/>
        <v/>
      </c>
      <c r="C532" s="420" t="str">
        <f ca="1">TEXT(IFERROR(INDEX('Overview - Section A'!$A$37:$A$44,MATCH(G532,'Overview - Section A'!$U$37:$U$44,0)),""),"d-mmm-yy") &amp;" to " &amp; TEXT(IFERROR(INDEX('Overview - Section A'!$E$37:$E$44,MATCH(G532,'Overview - Section A'!$U$37:$U$44,0)),""),"d-mmm-yy")</f>
        <v>1-ene-20 to 31-dic-20</v>
      </c>
      <c r="D532" s="509"/>
      <c r="E532" s="509"/>
      <c r="F532" s="510" t="str">
        <f t="shared" si="41"/>
        <v/>
      </c>
      <c r="G532" s="511" t="s">
        <v>431</v>
      </c>
      <c r="H532" s="511"/>
      <c r="I532" s="512" t="b">
        <f t="shared" si="42"/>
        <v>1</v>
      </c>
      <c r="J532" s="512" t="b">
        <f t="shared" si="43"/>
        <v>0</v>
      </c>
      <c r="K532" s="512" t="str">
        <f t="shared" si="44"/>
        <v>a1N1R000008aBOnUAM</v>
      </c>
      <c r="L532" s="513" t="str">
        <f t="shared" ca="1" si="45"/>
        <v>741-ene-20 to 31-dic-20</v>
      </c>
      <c r="M532" s="514" t="s">
        <v>1501</v>
      </c>
      <c r="N532" s="505"/>
      <c r="O532" s="116"/>
      <c r="P532" s="116"/>
      <c r="Q532" s="116"/>
      <c r="AD532" s="506"/>
      <c r="AE532" s="506"/>
      <c r="AF532" s="506"/>
      <c r="AG532" s="506"/>
      <c r="AM532" s="5"/>
      <c r="AN532" s="5"/>
    </row>
    <row r="533" spans="1:40" ht="47.25" x14ac:dyDescent="0.25">
      <c r="A533" s="396">
        <v>74</v>
      </c>
      <c r="B533" s="419" t="str">
        <f t="shared" si="40"/>
        <v/>
      </c>
      <c r="C533" s="420" t="str">
        <f ca="1">TEXT(IFERROR(INDEX('Overview - Section A'!$A$37:$A$44,MATCH(G533,'Overview - Section A'!$U$37:$U$44,0)),""),"d-mmm-yy") &amp;" to " &amp; TEXT(IFERROR(INDEX('Overview - Section A'!$E$37:$E$44,MATCH(G533,'Overview - Section A'!$U$37:$U$44,0)),""),"d-mmm-yy")</f>
        <v>1-ene-21 to 31-dic-21</v>
      </c>
      <c r="D533" s="509"/>
      <c r="E533" s="509"/>
      <c r="F533" s="510" t="str">
        <f t="shared" si="41"/>
        <v/>
      </c>
      <c r="G533" s="511" t="s">
        <v>433</v>
      </c>
      <c r="H533" s="511"/>
      <c r="I533" s="512" t="b">
        <f t="shared" si="42"/>
        <v>1</v>
      </c>
      <c r="J533" s="512" t="b">
        <f t="shared" si="43"/>
        <v>0</v>
      </c>
      <c r="K533" s="512" t="str">
        <f t="shared" si="44"/>
        <v>a1N1R000008aBOnUAM</v>
      </c>
      <c r="L533" s="513" t="str">
        <f t="shared" ca="1" si="45"/>
        <v>741-ene-21 to 31-dic-21</v>
      </c>
      <c r="M533" s="514" t="s">
        <v>1502</v>
      </c>
      <c r="N533" s="505"/>
      <c r="O533" s="116"/>
      <c r="P533" s="116"/>
      <c r="Q533" s="116"/>
      <c r="AD533" s="506"/>
      <c r="AE533" s="506"/>
      <c r="AF533" s="506"/>
      <c r="AG533" s="506"/>
      <c r="AM533" s="5"/>
      <c r="AN533" s="5"/>
    </row>
    <row r="534" spans="1:40" ht="47.25" x14ac:dyDescent="0.25">
      <c r="A534" s="396">
        <v>74</v>
      </c>
      <c r="B534" s="419" t="str">
        <f t="shared" si="40"/>
        <v/>
      </c>
      <c r="C534" s="420" t="str">
        <f ca="1">TEXT(IFERROR(INDEX('Overview - Section A'!$A$37:$A$44,MATCH(G534,'Overview - Section A'!$U$37:$U$44,0)),""),"d-mmm-yy") &amp;" to " &amp; TEXT(IFERROR(INDEX('Overview - Section A'!$E$37:$E$44,MATCH(G534,'Overview - Section A'!$U$37:$U$44,0)),""),"d-mmm-yy")</f>
        <v>1-ene-22 to 31-dic-22</v>
      </c>
      <c r="D534" s="509"/>
      <c r="E534" s="509"/>
      <c r="F534" s="510" t="str">
        <f t="shared" si="41"/>
        <v/>
      </c>
      <c r="G534" s="511" t="s">
        <v>435</v>
      </c>
      <c r="H534" s="511"/>
      <c r="I534" s="512" t="b">
        <f t="shared" si="42"/>
        <v>1</v>
      </c>
      <c r="J534" s="512" t="b">
        <f t="shared" si="43"/>
        <v>0</v>
      </c>
      <c r="K534" s="512" t="str">
        <f t="shared" si="44"/>
        <v>a1N1R000008aBOnUAM</v>
      </c>
      <c r="L534" s="513" t="str">
        <f t="shared" ca="1" si="45"/>
        <v>741-ene-22 to 31-dic-22</v>
      </c>
      <c r="M534" s="514" t="s">
        <v>1503</v>
      </c>
      <c r="N534" s="505"/>
      <c r="O534" s="116"/>
      <c r="P534" s="116"/>
      <c r="Q534" s="116"/>
      <c r="AD534" s="506"/>
      <c r="AE534" s="506"/>
      <c r="AF534" s="506"/>
      <c r="AG534" s="506"/>
      <c r="AM534" s="5"/>
      <c r="AN534" s="5"/>
    </row>
    <row r="535" spans="1:40" ht="47.25" x14ac:dyDescent="0.25">
      <c r="A535" s="396">
        <v>74</v>
      </c>
      <c r="B535" s="419" t="str">
        <f t="shared" si="40"/>
        <v/>
      </c>
      <c r="C535" s="420" t="str">
        <f ca="1">TEXT(IFERROR(INDEX('Overview - Section A'!$A$37:$A$44,MATCH(G535,'Overview - Section A'!$U$37:$U$44,0)),""),"d-mmm-yy") &amp;" to " &amp; TEXT(IFERROR(INDEX('Overview - Section A'!$E$37:$E$44,MATCH(G535,'Overview - Section A'!$U$37:$U$44,0)),""),"d-mmm-yy")</f>
        <v>1-ene-23 to 31-dic-23</v>
      </c>
      <c r="D535" s="509"/>
      <c r="E535" s="509"/>
      <c r="F535" s="510" t="str">
        <f t="shared" si="41"/>
        <v/>
      </c>
      <c r="G535" s="511" t="s">
        <v>437</v>
      </c>
      <c r="H535" s="511"/>
      <c r="I535" s="512" t="b">
        <f t="shared" si="42"/>
        <v>1</v>
      </c>
      <c r="J535" s="512" t="b">
        <f t="shared" si="43"/>
        <v>0</v>
      </c>
      <c r="K535" s="512" t="str">
        <f t="shared" si="44"/>
        <v>a1N1R000008aBOnUAM</v>
      </c>
      <c r="L535" s="513" t="str">
        <f t="shared" ca="1" si="45"/>
        <v>741-ene-23 to 31-dic-23</v>
      </c>
      <c r="M535" s="514" t="s">
        <v>1504</v>
      </c>
      <c r="N535" s="505"/>
      <c r="O535" s="116"/>
      <c r="P535" s="116"/>
      <c r="Q535" s="116"/>
      <c r="AD535" s="506"/>
      <c r="AE535" s="506"/>
      <c r="AF535" s="506"/>
      <c r="AG535" s="506"/>
      <c r="AM535" s="5"/>
      <c r="AN535" s="5"/>
    </row>
    <row r="536" spans="1:40" ht="47.25" x14ac:dyDescent="0.25">
      <c r="A536" s="396">
        <v>74</v>
      </c>
      <c r="B536" s="419" t="str">
        <f t="shared" si="40"/>
        <v/>
      </c>
      <c r="C536" s="420" t="str">
        <f ca="1">TEXT(IFERROR(INDEX('Overview - Section A'!$A$37:$A$44,MATCH(G536,'Overview - Section A'!$U$37:$U$44,0)),""),"d-mmm-yy") &amp;" to " &amp; TEXT(IFERROR(INDEX('Overview - Section A'!$E$37:$E$44,MATCH(G536,'Overview - Section A'!$U$37:$U$44,0)),""),"d-mmm-yy")</f>
        <v>1-ene-24 to 31-dic-24</v>
      </c>
      <c r="D536" s="509"/>
      <c r="E536" s="509"/>
      <c r="F536" s="510" t="str">
        <f t="shared" si="41"/>
        <v/>
      </c>
      <c r="G536" s="511" t="s">
        <v>439</v>
      </c>
      <c r="H536" s="511"/>
      <c r="I536" s="512" t="b">
        <f t="shared" si="42"/>
        <v>1</v>
      </c>
      <c r="J536" s="512" t="b">
        <f t="shared" si="43"/>
        <v>0</v>
      </c>
      <c r="K536" s="512" t="str">
        <f t="shared" si="44"/>
        <v>a1N1R000008aBOnUAM</v>
      </c>
      <c r="L536" s="513" t="str">
        <f t="shared" ca="1" si="45"/>
        <v>741-ene-24 to 31-dic-24</v>
      </c>
      <c r="M536" s="514" t="s">
        <v>1505</v>
      </c>
      <c r="N536" s="505"/>
      <c r="O536" s="116"/>
      <c r="P536" s="116"/>
      <c r="Q536" s="116"/>
      <c r="AD536" s="506"/>
      <c r="AE536" s="506"/>
      <c r="AF536" s="506"/>
      <c r="AG536" s="506"/>
      <c r="AM536" s="5"/>
      <c r="AN536" s="5"/>
    </row>
    <row r="537" spans="1:40" ht="47.25" x14ac:dyDescent="0.25">
      <c r="A537" s="396">
        <v>74</v>
      </c>
      <c r="B537" s="419" t="str">
        <f t="shared" si="40"/>
        <v/>
      </c>
      <c r="C537" s="420" t="str">
        <f ca="1">TEXT(IFERROR(INDEX('Overview - Section A'!$A$37:$A$44,MATCH(G537,'Overview - Section A'!$U$37:$U$44,0)),""),"d-mmm-yy") &amp;" to " &amp; TEXT(IFERROR(INDEX('Overview - Section A'!$E$37:$E$44,MATCH(G537,'Overview - Section A'!$U$37:$U$44,0)),""),"d-mmm-yy")</f>
        <v>1-ene-25 to 31-dic-25</v>
      </c>
      <c r="D537" s="509"/>
      <c r="E537" s="509"/>
      <c r="F537" s="510" t="str">
        <f t="shared" si="41"/>
        <v/>
      </c>
      <c r="G537" s="511" t="s">
        <v>441</v>
      </c>
      <c r="H537" s="511"/>
      <c r="I537" s="512" t="b">
        <f t="shared" si="42"/>
        <v>1</v>
      </c>
      <c r="J537" s="512" t="b">
        <f t="shared" si="43"/>
        <v>0</v>
      </c>
      <c r="K537" s="512" t="str">
        <f t="shared" si="44"/>
        <v>a1N1R000008aBOnUAM</v>
      </c>
      <c r="L537" s="513" t="str">
        <f t="shared" ca="1" si="45"/>
        <v>741-ene-25 to 31-dic-25</v>
      </c>
      <c r="M537" s="514" t="s">
        <v>1506</v>
      </c>
      <c r="N537" s="505"/>
      <c r="O537" s="116"/>
      <c r="P537" s="116"/>
      <c r="Q537" s="116"/>
      <c r="AD537" s="506"/>
      <c r="AE537" s="506"/>
      <c r="AF537" s="506"/>
      <c r="AG537" s="506"/>
      <c r="AM537" s="5"/>
      <c r="AN537" s="5"/>
    </row>
    <row r="538" spans="1:40" ht="47.25" x14ac:dyDescent="0.25">
      <c r="A538" s="396">
        <v>75</v>
      </c>
      <c r="B538" s="419" t="str">
        <f t="shared" si="40"/>
        <v/>
      </c>
      <c r="C538" s="420" t="str">
        <f ca="1">TEXT(IFERROR(INDEX('Overview - Section A'!$A$37:$A$44,MATCH(G538,'Overview - Section A'!$U$37:$U$44,0)),""),"d-mmm-yy") &amp;" to " &amp; TEXT(IFERROR(INDEX('Overview - Section A'!$E$37:$E$44,MATCH(G538,'Overview - Section A'!$U$37:$U$44,0)),""),"d-mmm-yy")</f>
        <v>1-ene-20 to 31-dic-20</v>
      </c>
      <c r="D538" s="509"/>
      <c r="E538" s="509"/>
      <c r="F538" s="510" t="str">
        <f t="shared" si="41"/>
        <v/>
      </c>
      <c r="G538" s="511" t="s">
        <v>431</v>
      </c>
      <c r="H538" s="511"/>
      <c r="I538" s="512" t="b">
        <f t="shared" si="42"/>
        <v>1</v>
      </c>
      <c r="J538" s="512" t="b">
        <f t="shared" si="43"/>
        <v>0</v>
      </c>
      <c r="K538" s="512" t="str">
        <f t="shared" si="44"/>
        <v>a1N1R000008aBOoUAM</v>
      </c>
      <c r="L538" s="513" t="str">
        <f t="shared" ca="1" si="45"/>
        <v>751-ene-20 to 31-dic-20</v>
      </c>
      <c r="M538" s="514" t="s">
        <v>1507</v>
      </c>
      <c r="N538" s="505"/>
      <c r="O538" s="116"/>
      <c r="P538" s="116"/>
      <c r="Q538" s="116"/>
      <c r="AD538" s="506"/>
      <c r="AE538" s="506"/>
      <c r="AF538" s="506"/>
      <c r="AG538" s="506"/>
      <c r="AM538" s="5"/>
      <c r="AN538" s="5"/>
    </row>
    <row r="539" spans="1:40" ht="47.25" x14ac:dyDescent="0.25">
      <c r="A539" s="396">
        <v>75</v>
      </c>
      <c r="B539" s="419" t="str">
        <f t="shared" si="40"/>
        <v/>
      </c>
      <c r="C539" s="420" t="str">
        <f ca="1">TEXT(IFERROR(INDEX('Overview - Section A'!$A$37:$A$44,MATCH(G539,'Overview - Section A'!$U$37:$U$44,0)),""),"d-mmm-yy") &amp;" to " &amp; TEXT(IFERROR(INDEX('Overview - Section A'!$E$37:$E$44,MATCH(G539,'Overview - Section A'!$U$37:$U$44,0)),""),"d-mmm-yy")</f>
        <v>1-ene-21 to 31-dic-21</v>
      </c>
      <c r="D539" s="509"/>
      <c r="E539" s="509"/>
      <c r="F539" s="510" t="str">
        <f t="shared" si="41"/>
        <v/>
      </c>
      <c r="G539" s="511" t="s">
        <v>433</v>
      </c>
      <c r="H539" s="511"/>
      <c r="I539" s="512" t="b">
        <f t="shared" si="42"/>
        <v>1</v>
      </c>
      <c r="J539" s="512" t="b">
        <f t="shared" si="43"/>
        <v>0</v>
      </c>
      <c r="K539" s="512" t="str">
        <f t="shared" si="44"/>
        <v>a1N1R000008aBOoUAM</v>
      </c>
      <c r="L539" s="513" t="str">
        <f t="shared" ca="1" si="45"/>
        <v>751-ene-21 to 31-dic-21</v>
      </c>
      <c r="M539" s="514" t="s">
        <v>1508</v>
      </c>
      <c r="N539" s="505"/>
      <c r="O539" s="116"/>
      <c r="P539" s="116"/>
      <c r="Q539" s="116"/>
      <c r="AD539" s="506"/>
      <c r="AE539" s="506"/>
      <c r="AF539" s="506"/>
      <c r="AG539" s="506"/>
      <c r="AM539" s="5"/>
      <c r="AN539" s="5"/>
    </row>
    <row r="540" spans="1:40" ht="47.25" x14ac:dyDescent="0.25">
      <c r="A540" s="396">
        <v>75</v>
      </c>
      <c r="B540" s="419" t="str">
        <f t="shared" si="40"/>
        <v/>
      </c>
      <c r="C540" s="420" t="str">
        <f ca="1">TEXT(IFERROR(INDEX('Overview - Section A'!$A$37:$A$44,MATCH(G540,'Overview - Section A'!$U$37:$U$44,0)),""),"d-mmm-yy") &amp;" to " &amp; TEXT(IFERROR(INDEX('Overview - Section A'!$E$37:$E$44,MATCH(G540,'Overview - Section A'!$U$37:$U$44,0)),""),"d-mmm-yy")</f>
        <v>1-ene-22 to 31-dic-22</v>
      </c>
      <c r="D540" s="509"/>
      <c r="E540" s="509"/>
      <c r="F540" s="510" t="str">
        <f t="shared" si="41"/>
        <v/>
      </c>
      <c r="G540" s="511" t="s">
        <v>435</v>
      </c>
      <c r="H540" s="511"/>
      <c r="I540" s="512" t="b">
        <f t="shared" si="42"/>
        <v>1</v>
      </c>
      <c r="J540" s="512" t="b">
        <f t="shared" si="43"/>
        <v>0</v>
      </c>
      <c r="K540" s="512" t="str">
        <f t="shared" si="44"/>
        <v>a1N1R000008aBOoUAM</v>
      </c>
      <c r="L540" s="513" t="str">
        <f t="shared" ca="1" si="45"/>
        <v>751-ene-22 to 31-dic-22</v>
      </c>
      <c r="M540" s="514" t="s">
        <v>1509</v>
      </c>
      <c r="N540" s="505"/>
      <c r="O540" s="116"/>
      <c r="P540" s="116"/>
      <c r="Q540" s="116"/>
      <c r="AD540" s="506"/>
      <c r="AE540" s="506"/>
      <c r="AF540" s="506"/>
      <c r="AG540" s="506"/>
      <c r="AM540" s="5"/>
      <c r="AN540" s="5"/>
    </row>
    <row r="541" spans="1:40" ht="47.25" x14ac:dyDescent="0.25">
      <c r="A541" s="396">
        <v>75</v>
      </c>
      <c r="B541" s="419" t="str">
        <f t="shared" si="40"/>
        <v/>
      </c>
      <c r="C541" s="420" t="str">
        <f ca="1">TEXT(IFERROR(INDEX('Overview - Section A'!$A$37:$A$44,MATCH(G541,'Overview - Section A'!$U$37:$U$44,0)),""),"d-mmm-yy") &amp;" to " &amp; TEXT(IFERROR(INDEX('Overview - Section A'!$E$37:$E$44,MATCH(G541,'Overview - Section A'!$U$37:$U$44,0)),""),"d-mmm-yy")</f>
        <v>1-ene-23 to 31-dic-23</v>
      </c>
      <c r="D541" s="509"/>
      <c r="E541" s="509"/>
      <c r="F541" s="510" t="str">
        <f t="shared" si="41"/>
        <v/>
      </c>
      <c r="G541" s="511" t="s">
        <v>437</v>
      </c>
      <c r="H541" s="511"/>
      <c r="I541" s="512" t="b">
        <f t="shared" si="42"/>
        <v>1</v>
      </c>
      <c r="J541" s="512" t="b">
        <f t="shared" si="43"/>
        <v>0</v>
      </c>
      <c r="K541" s="512" t="str">
        <f t="shared" si="44"/>
        <v>a1N1R000008aBOoUAM</v>
      </c>
      <c r="L541" s="513" t="str">
        <f t="shared" ca="1" si="45"/>
        <v>751-ene-23 to 31-dic-23</v>
      </c>
      <c r="M541" s="514" t="s">
        <v>1510</v>
      </c>
      <c r="N541" s="505"/>
      <c r="O541" s="116"/>
      <c r="P541" s="116"/>
      <c r="Q541" s="116"/>
      <c r="AD541" s="506"/>
      <c r="AE541" s="506"/>
      <c r="AF541" s="506"/>
      <c r="AG541" s="506"/>
      <c r="AM541" s="5"/>
      <c r="AN541" s="5"/>
    </row>
    <row r="542" spans="1:40" ht="47.25" x14ac:dyDescent="0.25">
      <c r="A542" s="396">
        <v>75</v>
      </c>
      <c r="B542" s="419" t="str">
        <f t="shared" ref="B542:B573" si="46">IF(A542=A541,"",IF(VLOOKUP(A542,$A$8:$D$90,4,FALSE)=0,"",VLOOKUP(A542,$A$8:$D$90,4,FALSE)))</f>
        <v/>
      </c>
      <c r="C542" s="420" t="str">
        <f ca="1">TEXT(IFERROR(INDEX('Overview - Section A'!$A$37:$A$44,MATCH(G542,'Overview - Section A'!$U$37:$U$44,0)),""),"d-mmm-yy") &amp;" to " &amp; TEXT(IFERROR(INDEX('Overview - Section A'!$E$37:$E$44,MATCH(G542,'Overview - Section A'!$U$37:$U$44,0)),""),"d-mmm-yy")</f>
        <v>1-ene-24 to 31-dic-24</v>
      </c>
      <c r="D542" s="509"/>
      <c r="E542" s="509"/>
      <c r="F542" s="510" t="str">
        <f t="shared" ref="F542:F573" si="47">IF(VLOOKUP(A542,$A$8:$D$90,4,FALSE)=0,"",VLOOKUP(A542,$A$8:$D$90,4,FALSE))</f>
        <v/>
      </c>
      <c r="G542" s="511" t="s">
        <v>439</v>
      </c>
      <c r="H542" s="511"/>
      <c r="I542" s="512" t="b">
        <f t="shared" ref="I542:I573" si="48">IFERROR(TRUE,FALSE)</f>
        <v>1</v>
      </c>
      <c r="J542" s="512" t="b">
        <f t="shared" ref="J542:J573" si="49">IFERROR(IF(OR(D542&lt;&gt;"",E542&lt;&gt;""),TRUE,FALSE),FALSE)</f>
        <v>0</v>
      </c>
      <c r="K542" s="512" t="str">
        <f t="shared" ref="K542:K573" si="50">IFERROR(VLOOKUP(A542,$A$8:$T$90,20,FALSE),"")</f>
        <v>a1N1R000008aBOoUAM</v>
      </c>
      <c r="L542" s="513" t="str">
        <f t="shared" ref="L542:L573" ca="1" si="51">CONCATENATE(A542,C542)</f>
        <v>751-ene-24 to 31-dic-24</v>
      </c>
      <c r="M542" s="514" t="s">
        <v>1511</v>
      </c>
      <c r="N542" s="505"/>
      <c r="O542" s="116"/>
      <c r="P542" s="116"/>
      <c r="Q542" s="116"/>
      <c r="AD542" s="506"/>
      <c r="AE542" s="506"/>
      <c r="AF542" s="506"/>
      <c r="AG542" s="506"/>
      <c r="AM542" s="5"/>
      <c r="AN542" s="5"/>
    </row>
    <row r="543" spans="1:40" ht="47.25" x14ac:dyDescent="0.25">
      <c r="A543" s="396">
        <v>75</v>
      </c>
      <c r="B543" s="419" t="str">
        <f t="shared" si="46"/>
        <v/>
      </c>
      <c r="C543" s="420" t="str">
        <f ca="1">TEXT(IFERROR(INDEX('Overview - Section A'!$A$37:$A$44,MATCH(G543,'Overview - Section A'!$U$37:$U$44,0)),""),"d-mmm-yy") &amp;" to " &amp; TEXT(IFERROR(INDEX('Overview - Section A'!$E$37:$E$44,MATCH(G543,'Overview - Section A'!$U$37:$U$44,0)),""),"d-mmm-yy")</f>
        <v>1-ene-25 to 31-dic-25</v>
      </c>
      <c r="D543" s="509"/>
      <c r="E543" s="509"/>
      <c r="F543" s="510" t="str">
        <f t="shared" si="47"/>
        <v/>
      </c>
      <c r="G543" s="511" t="s">
        <v>441</v>
      </c>
      <c r="H543" s="511"/>
      <c r="I543" s="512" t="b">
        <f t="shared" si="48"/>
        <v>1</v>
      </c>
      <c r="J543" s="512" t="b">
        <f t="shared" si="49"/>
        <v>0</v>
      </c>
      <c r="K543" s="512" t="str">
        <f t="shared" si="50"/>
        <v>a1N1R000008aBOoUAM</v>
      </c>
      <c r="L543" s="513" t="str">
        <f t="shared" ca="1" si="51"/>
        <v>751-ene-25 to 31-dic-25</v>
      </c>
      <c r="M543" s="514" t="s">
        <v>1512</v>
      </c>
      <c r="N543" s="505"/>
      <c r="O543" s="116"/>
      <c r="P543" s="116"/>
      <c r="Q543" s="116"/>
      <c r="AD543" s="506"/>
      <c r="AE543" s="506"/>
      <c r="AF543" s="506"/>
      <c r="AG543" s="506"/>
      <c r="AM543" s="5"/>
      <c r="AN543" s="5"/>
    </row>
    <row r="544" spans="1:40" ht="47.25" x14ac:dyDescent="0.25">
      <c r="A544" s="396">
        <v>76</v>
      </c>
      <c r="B544" s="419" t="str">
        <f t="shared" si="46"/>
        <v/>
      </c>
      <c r="C544" s="420" t="str">
        <f ca="1">TEXT(IFERROR(INDEX('Overview - Section A'!$A$37:$A$44,MATCH(G544,'Overview - Section A'!$U$37:$U$44,0)),""),"d-mmm-yy") &amp;" to " &amp; TEXT(IFERROR(INDEX('Overview - Section A'!$E$37:$E$44,MATCH(G544,'Overview - Section A'!$U$37:$U$44,0)),""),"d-mmm-yy")</f>
        <v>1-ene-20 to 31-dic-20</v>
      </c>
      <c r="D544" s="509"/>
      <c r="E544" s="509"/>
      <c r="F544" s="510" t="str">
        <f t="shared" si="47"/>
        <v/>
      </c>
      <c r="G544" s="511" t="s">
        <v>431</v>
      </c>
      <c r="H544" s="511"/>
      <c r="I544" s="512" t="b">
        <f t="shared" si="48"/>
        <v>1</v>
      </c>
      <c r="J544" s="512" t="b">
        <f t="shared" si="49"/>
        <v>0</v>
      </c>
      <c r="K544" s="512" t="str">
        <f t="shared" si="50"/>
        <v>a1N1R000008aBOpUAM</v>
      </c>
      <c r="L544" s="513" t="str">
        <f t="shared" ca="1" si="51"/>
        <v>761-ene-20 to 31-dic-20</v>
      </c>
      <c r="M544" s="514" t="s">
        <v>1513</v>
      </c>
      <c r="N544" s="505"/>
      <c r="O544" s="116"/>
      <c r="P544" s="116"/>
      <c r="Q544" s="116"/>
      <c r="AD544" s="506"/>
      <c r="AE544" s="506"/>
      <c r="AF544" s="506"/>
      <c r="AG544" s="506"/>
      <c r="AM544" s="5"/>
      <c r="AN544" s="5"/>
    </row>
    <row r="545" spans="1:40" ht="47.25" x14ac:dyDescent="0.25">
      <c r="A545" s="396">
        <v>76</v>
      </c>
      <c r="B545" s="419" t="str">
        <f t="shared" si="46"/>
        <v/>
      </c>
      <c r="C545" s="420" t="str">
        <f ca="1">TEXT(IFERROR(INDEX('Overview - Section A'!$A$37:$A$44,MATCH(G545,'Overview - Section A'!$U$37:$U$44,0)),""),"d-mmm-yy") &amp;" to " &amp; TEXT(IFERROR(INDEX('Overview - Section A'!$E$37:$E$44,MATCH(G545,'Overview - Section A'!$U$37:$U$44,0)),""),"d-mmm-yy")</f>
        <v>1-ene-21 to 31-dic-21</v>
      </c>
      <c r="D545" s="509"/>
      <c r="E545" s="509"/>
      <c r="F545" s="510" t="str">
        <f t="shared" si="47"/>
        <v/>
      </c>
      <c r="G545" s="511" t="s">
        <v>433</v>
      </c>
      <c r="H545" s="511"/>
      <c r="I545" s="512" t="b">
        <f t="shared" si="48"/>
        <v>1</v>
      </c>
      <c r="J545" s="512" t="b">
        <f t="shared" si="49"/>
        <v>0</v>
      </c>
      <c r="K545" s="512" t="str">
        <f t="shared" si="50"/>
        <v>a1N1R000008aBOpUAM</v>
      </c>
      <c r="L545" s="513" t="str">
        <f t="shared" ca="1" si="51"/>
        <v>761-ene-21 to 31-dic-21</v>
      </c>
      <c r="M545" s="514" t="s">
        <v>1514</v>
      </c>
      <c r="N545" s="505"/>
      <c r="O545" s="116"/>
      <c r="P545" s="116"/>
      <c r="Q545" s="116"/>
      <c r="AD545" s="506"/>
      <c r="AE545" s="506"/>
      <c r="AF545" s="506"/>
      <c r="AG545" s="506"/>
      <c r="AM545" s="5"/>
      <c r="AN545" s="5"/>
    </row>
    <row r="546" spans="1:40" ht="47.25" x14ac:dyDescent="0.25">
      <c r="A546" s="396">
        <v>76</v>
      </c>
      <c r="B546" s="419" t="str">
        <f t="shared" si="46"/>
        <v/>
      </c>
      <c r="C546" s="420" t="str">
        <f ca="1">TEXT(IFERROR(INDEX('Overview - Section A'!$A$37:$A$44,MATCH(G546,'Overview - Section A'!$U$37:$U$44,0)),""),"d-mmm-yy") &amp;" to " &amp; TEXT(IFERROR(INDEX('Overview - Section A'!$E$37:$E$44,MATCH(G546,'Overview - Section A'!$U$37:$U$44,0)),""),"d-mmm-yy")</f>
        <v>1-ene-22 to 31-dic-22</v>
      </c>
      <c r="D546" s="509"/>
      <c r="E546" s="509"/>
      <c r="F546" s="510" t="str">
        <f t="shared" si="47"/>
        <v/>
      </c>
      <c r="G546" s="511" t="s">
        <v>435</v>
      </c>
      <c r="H546" s="511"/>
      <c r="I546" s="512" t="b">
        <f t="shared" si="48"/>
        <v>1</v>
      </c>
      <c r="J546" s="512" t="b">
        <f t="shared" si="49"/>
        <v>0</v>
      </c>
      <c r="K546" s="512" t="str">
        <f t="shared" si="50"/>
        <v>a1N1R000008aBOpUAM</v>
      </c>
      <c r="L546" s="513" t="str">
        <f t="shared" ca="1" si="51"/>
        <v>761-ene-22 to 31-dic-22</v>
      </c>
      <c r="M546" s="514" t="s">
        <v>1515</v>
      </c>
      <c r="N546" s="505"/>
      <c r="O546" s="116"/>
      <c r="P546" s="116"/>
      <c r="Q546" s="116"/>
      <c r="AD546" s="506"/>
      <c r="AE546" s="506"/>
      <c r="AF546" s="506"/>
      <c r="AG546" s="506"/>
      <c r="AM546" s="5"/>
      <c r="AN546" s="5"/>
    </row>
    <row r="547" spans="1:40" ht="47.25" x14ac:dyDescent="0.25">
      <c r="A547" s="396">
        <v>76</v>
      </c>
      <c r="B547" s="419" t="str">
        <f t="shared" si="46"/>
        <v/>
      </c>
      <c r="C547" s="420" t="str">
        <f ca="1">TEXT(IFERROR(INDEX('Overview - Section A'!$A$37:$A$44,MATCH(G547,'Overview - Section A'!$U$37:$U$44,0)),""),"d-mmm-yy") &amp;" to " &amp; TEXT(IFERROR(INDEX('Overview - Section A'!$E$37:$E$44,MATCH(G547,'Overview - Section A'!$U$37:$U$44,0)),""),"d-mmm-yy")</f>
        <v>1-ene-23 to 31-dic-23</v>
      </c>
      <c r="D547" s="509"/>
      <c r="E547" s="509"/>
      <c r="F547" s="510" t="str">
        <f t="shared" si="47"/>
        <v/>
      </c>
      <c r="G547" s="511" t="s">
        <v>437</v>
      </c>
      <c r="H547" s="511"/>
      <c r="I547" s="512" t="b">
        <f t="shared" si="48"/>
        <v>1</v>
      </c>
      <c r="J547" s="512" t="b">
        <f t="shared" si="49"/>
        <v>0</v>
      </c>
      <c r="K547" s="512" t="str">
        <f t="shared" si="50"/>
        <v>a1N1R000008aBOpUAM</v>
      </c>
      <c r="L547" s="513" t="str">
        <f t="shared" ca="1" si="51"/>
        <v>761-ene-23 to 31-dic-23</v>
      </c>
      <c r="M547" s="514" t="s">
        <v>1516</v>
      </c>
      <c r="N547" s="505"/>
      <c r="O547" s="116"/>
      <c r="P547" s="116"/>
      <c r="Q547" s="116"/>
      <c r="AD547" s="506"/>
      <c r="AE547" s="506"/>
      <c r="AF547" s="506"/>
      <c r="AG547" s="506"/>
      <c r="AM547" s="5"/>
      <c r="AN547" s="5"/>
    </row>
    <row r="548" spans="1:40" ht="47.25" x14ac:dyDescent="0.25">
      <c r="A548" s="396">
        <v>76</v>
      </c>
      <c r="B548" s="419" t="str">
        <f t="shared" si="46"/>
        <v/>
      </c>
      <c r="C548" s="420" t="str">
        <f ca="1">TEXT(IFERROR(INDEX('Overview - Section A'!$A$37:$A$44,MATCH(G548,'Overview - Section A'!$U$37:$U$44,0)),""),"d-mmm-yy") &amp;" to " &amp; TEXT(IFERROR(INDEX('Overview - Section A'!$E$37:$E$44,MATCH(G548,'Overview - Section A'!$U$37:$U$44,0)),""),"d-mmm-yy")</f>
        <v>1-ene-24 to 31-dic-24</v>
      </c>
      <c r="D548" s="509"/>
      <c r="E548" s="509"/>
      <c r="F548" s="510" t="str">
        <f t="shared" si="47"/>
        <v/>
      </c>
      <c r="G548" s="511" t="s">
        <v>439</v>
      </c>
      <c r="H548" s="511"/>
      <c r="I548" s="512" t="b">
        <f t="shared" si="48"/>
        <v>1</v>
      </c>
      <c r="J548" s="512" t="b">
        <f t="shared" si="49"/>
        <v>0</v>
      </c>
      <c r="K548" s="512" t="str">
        <f t="shared" si="50"/>
        <v>a1N1R000008aBOpUAM</v>
      </c>
      <c r="L548" s="513" t="str">
        <f t="shared" ca="1" si="51"/>
        <v>761-ene-24 to 31-dic-24</v>
      </c>
      <c r="M548" s="514" t="s">
        <v>1517</v>
      </c>
      <c r="N548" s="505"/>
      <c r="O548" s="116"/>
      <c r="P548" s="116"/>
      <c r="Q548" s="116"/>
      <c r="AD548" s="506"/>
      <c r="AE548" s="506"/>
      <c r="AF548" s="506"/>
      <c r="AG548" s="506"/>
      <c r="AM548" s="5"/>
      <c r="AN548" s="5"/>
    </row>
    <row r="549" spans="1:40" ht="47.25" x14ac:dyDescent="0.25">
      <c r="A549" s="396">
        <v>76</v>
      </c>
      <c r="B549" s="419" t="str">
        <f t="shared" si="46"/>
        <v/>
      </c>
      <c r="C549" s="420" t="str">
        <f ca="1">TEXT(IFERROR(INDEX('Overview - Section A'!$A$37:$A$44,MATCH(G549,'Overview - Section A'!$U$37:$U$44,0)),""),"d-mmm-yy") &amp;" to " &amp; TEXT(IFERROR(INDEX('Overview - Section A'!$E$37:$E$44,MATCH(G549,'Overview - Section A'!$U$37:$U$44,0)),""),"d-mmm-yy")</f>
        <v>1-ene-25 to 31-dic-25</v>
      </c>
      <c r="D549" s="509"/>
      <c r="E549" s="509"/>
      <c r="F549" s="510" t="str">
        <f t="shared" si="47"/>
        <v/>
      </c>
      <c r="G549" s="511" t="s">
        <v>441</v>
      </c>
      <c r="H549" s="511"/>
      <c r="I549" s="512" t="b">
        <f t="shared" si="48"/>
        <v>1</v>
      </c>
      <c r="J549" s="512" t="b">
        <f t="shared" si="49"/>
        <v>0</v>
      </c>
      <c r="K549" s="512" t="str">
        <f t="shared" si="50"/>
        <v>a1N1R000008aBOpUAM</v>
      </c>
      <c r="L549" s="513" t="str">
        <f t="shared" ca="1" si="51"/>
        <v>761-ene-25 to 31-dic-25</v>
      </c>
      <c r="M549" s="514" t="s">
        <v>1518</v>
      </c>
      <c r="N549" s="505"/>
      <c r="O549" s="116"/>
      <c r="P549" s="116"/>
      <c r="Q549" s="116"/>
      <c r="AD549" s="506"/>
      <c r="AE549" s="506"/>
      <c r="AF549" s="506"/>
      <c r="AG549" s="506"/>
      <c r="AM549" s="5"/>
      <c r="AN549" s="5"/>
    </row>
    <row r="550" spans="1:40" ht="47.25" x14ac:dyDescent="0.25">
      <c r="A550" s="396">
        <v>77</v>
      </c>
      <c r="B550" s="419" t="str">
        <f t="shared" si="46"/>
        <v/>
      </c>
      <c r="C550" s="420" t="str">
        <f ca="1">TEXT(IFERROR(INDEX('Overview - Section A'!$A$37:$A$44,MATCH(G550,'Overview - Section A'!$U$37:$U$44,0)),""),"d-mmm-yy") &amp;" to " &amp; TEXT(IFERROR(INDEX('Overview - Section A'!$E$37:$E$44,MATCH(G550,'Overview - Section A'!$U$37:$U$44,0)),""),"d-mmm-yy")</f>
        <v>1-ene-20 to 31-dic-20</v>
      </c>
      <c r="D550" s="509"/>
      <c r="E550" s="509"/>
      <c r="F550" s="510" t="str">
        <f t="shared" si="47"/>
        <v/>
      </c>
      <c r="G550" s="511" t="s">
        <v>431</v>
      </c>
      <c r="H550" s="511"/>
      <c r="I550" s="512" t="b">
        <f t="shared" si="48"/>
        <v>1</v>
      </c>
      <c r="J550" s="512" t="b">
        <f t="shared" si="49"/>
        <v>0</v>
      </c>
      <c r="K550" s="512" t="str">
        <f t="shared" si="50"/>
        <v>a1N1R000008aBOqUAM</v>
      </c>
      <c r="L550" s="513" t="str">
        <f t="shared" ca="1" si="51"/>
        <v>771-ene-20 to 31-dic-20</v>
      </c>
      <c r="M550" s="514" t="s">
        <v>1519</v>
      </c>
      <c r="N550" s="505"/>
      <c r="O550" s="116"/>
      <c r="P550" s="116"/>
      <c r="Q550" s="116"/>
      <c r="AD550" s="506"/>
      <c r="AE550" s="506"/>
      <c r="AF550" s="506"/>
      <c r="AG550" s="506"/>
      <c r="AM550" s="5"/>
      <c r="AN550" s="5"/>
    </row>
    <row r="551" spans="1:40" ht="47.25" x14ac:dyDescent="0.25">
      <c r="A551" s="396">
        <v>77</v>
      </c>
      <c r="B551" s="419" t="str">
        <f t="shared" si="46"/>
        <v/>
      </c>
      <c r="C551" s="420" t="str">
        <f ca="1">TEXT(IFERROR(INDEX('Overview - Section A'!$A$37:$A$44,MATCH(G551,'Overview - Section A'!$U$37:$U$44,0)),""),"d-mmm-yy") &amp;" to " &amp; TEXT(IFERROR(INDEX('Overview - Section A'!$E$37:$E$44,MATCH(G551,'Overview - Section A'!$U$37:$U$44,0)),""),"d-mmm-yy")</f>
        <v>1-ene-21 to 31-dic-21</v>
      </c>
      <c r="D551" s="509"/>
      <c r="E551" s="509"/>
      <c r="F551" s="510" t="str">
        <f t="shared" si="47"/>
        <v/>
      </c>
      <c r="G551" s="511" t="s">
        <v>433</v>
      </c>
      <c r="H551" s="511"/>
      <c r="I551" s="512" t="b">
        <f t="shared" si="48"/>
        <v>1</v>
      </c>
      <c r="J551" s="512" t="b">
        <f t="shared" si="49"/>
        <v>0</v>
      </c>
      <c r="K551" s="512" t="str">
        <f t="shared" si="50"/>
        <v>a1N1R000008aBOqUAM</v>
      </c>
      <c r="L551" s="513" t="str">
        <f t="shared" ca="1" si="51"/>
        <v>771-ene-21 to 31-dic-21</v>
      </c>
      <c r="M551" s="514" t="s">
        <v>1520</v>
      </c>
      <c r="N551" s="505"/>
      <c r="O551" s="116"/>
      <c r="P551" s="116"/>
      <c r="Q551" s="116"/>
      <c r="AD551" s="506"/>
      <c r="AE551" s="506"/>
      <c r="AF551" s="506"/>
      <c r="AG551" s="506"/>
      <c r="AM551" s="5"/>
      <c r="AN551" s="5"/>
    </row>
    <row r="552" spans="1:40" ht="47.25" x14ac:dyDescent="0.25">
      <c r="A552" s="396">
        <v>77</v>
      </c>
      <c r="B552" s="419" t="str">
        <f t="shared" si="46"/>
        <v/>
      </c>
      <c r="C552" s="420" t="str">
        <f ca="1">TEXT(IFERROR(INDEX('Overview - Section A'!$A$37:$A$44,MATCH(G552,'Overview - Section A'!$U$37:$U$44,0)),""),"d-mmm-yy") &amp;" to " &amp; TEXT(IFERROR(INDEX('Overview - Section A'!$E$37:$E$44,MATCH(G552,'Overview - Section A'!$U$37:$U$44,0)),""),"d-mmm-yy")</f>
        <v>1-ene-22 to 31-dic-22</v>
      </c>
      <c r="D552" s="509"/>
      <c r="E552" s="509"/>
      <c r="F552" s="510" t="str">
        <f t="shared" si="47"/>
        <v/>
      </c>
      <c r="G552" s="511" t="s">
        <v>435</v>
      </c>
      <c r="H552" s="511"/>
      <c r="I552" s="512" t="b">
        <f t="shared" si="48"/>
        <v>1</v>
      </c>
      <c r="J552" s="512" t="b">
        <f t="shared" si="49"/>
        <v>0</v>
      </c>
      <c r="K552" s="512" t="str">
        <f t="shared" si="50"/>
        <v>a1N1R000008aBOqUAM</v>
      </c>
      <c r="L552" s="513" t="str">
        <f t="shared" ca="1" si="51"/>
        <v>771-ene-22 to 31-dic-22</v>
      </c>
      <c r="M552" s="514" t="s">
        <v>1521</v>
      </c>
      <c r="N552" s="505"/>
      <c r="O552" s="116"/>
      <c r="P552" s="116"/>
      <c r="Q552" s="116"/>
      <c r="AD552" s="506"/>
      <c r="AE552" s="506"/>
      <c r="AF552" s="506"/>
      <c r="AG552" s="506"/>
      <c r="AM552" s="5"/>
      <c r="AN552" s="5"/>
    </row>
    <row r="553" spans="1:40" ht="47.25" x14ac:dyDescent="0.25">
      <c r="A553" s="396">
        <v>77</v>
      </c>
      <c r="B553" s="419" t="str">
        <f t="shared" si="46"/>
        <v/>
      </c>
      <c r="C553" s="420" t="str">
        <f ca="1">TEXT(IFERROR(INDEX('Overview - Section A'!$A$37:$A$44,MATCH(G553,'Overview - Section A'!$U$37:$U$44,0)),""),"d-mmm-yy") &amp;" to " &amp; TEXT(IFERROR(INDEX('Overview - Section A'!$E$37:$E$44,MATCH(G553,'Overview - Section A'!$U$37:$U$44,0)),""),"d-mmm-yy")</f>
        <v>1-ene-23 to 31-dic-23</v>
      </c>
      <c r="D553" s="509"/>
      <c r="E553" s="509"/>
      <c r="F553" s="510" t="str">
        <f t="shared" si="47"/>
        <v/>
      </c>
      <c r="G553" s="511" t="s">
        <v>437</v>
      </c>
      <c r="H553" s="511"/>
      <c r="I553" s="512" t="b">
        <f t="shared" si="48"/>
        <v>1</v>
      </c>
      <c r="J553" s="512" t="b">
        <f t="shared" si="49"/>
        <v>0</v>
      </c>
      <c r="K553" s="512" t="str">
        <f t="shared" si="50"/>
        <v>a1N1R000008aBOqUAM</v>
      </c>
      <c r="L553" s="513" t="str">
        <f t="shared" ca="1" si="51"/>
        <v>771-ene-23 to 31-dic-23</v>
      </c>
      <c r="M553" s="514" t="s">
        <v>1522</v>
      </c>
      <c r="N553" s="505"/>
      <c r="O553" s="116"/>
      <c r="P553" s="116"/>
      <c r="Q553" s="116"/>
      <c r="AD553" s="506"/>
      <c r="AE553" s="506"/>
      <c r="AF553" s="506"/>
      <c r="AG553" s="506"/>
      <c r="AM553" s="5"/>
      <c r="AN553" s="5"/>
    </row>
    <row r="554" spans="1:40" ht="47.25" x14ac:dyDescent="0.25">
      <c r="A554" s="396">
        <v>77</v>
      </c>
      <c r="B554" s="419" t="str">
        <f t="shared" si="46"/>
        <v/>
      </c>
      <c r="C554" s="420" t="str">
        <f ca="1">TEXT(IFERROR(INDEX('Overview - Section A'!$A$37:$A$44,MATCH(G554,'Overview - Section A'!$U$37:$U$44,0)),""),"d-mmm-yy") &amp;" to " &amp; TEXT(IFERROR(INDEX('Overview - Section A'!$E$37:$E$44,MATCH(G554,'Overview - Section A'!$U$37:$U$44,0)),""),"d-mmm-yy")</f>
        <v>1-ene-24 to 31-dic-24</v>
      </c>
      <c r="D554" s="509"/>
      <c r="E554" s="509"/>
      <c r="F554" s="510" t="str">
        <f t="shared" si="47"/>
        <v/>
      </c>
      <c r="G554" s="511" t="s">
        <v>439</v>
      </c>
      <c r="H554" s="511"/>
      <c r="I554" s="512" t="b">
        <f t="shared" si="48"/>
        <v>1</v>
      </c>
      <c r="J554" s="512" t="b">
        <f t="shared" si="49"/>
        <v>0</v>
      </c>
      <c r="K554" s="512" t="str">
        <f t="shared" si="50"/>
        <v>a1N1R000008aBOqUAM</v>
      </c>
      <c r="L554" s="513" t="str">
        <f t="shared" ca="1" si="51"/>
        <v>771-ene-24 to 31-dic-24</v>
      </c>
      <c r="M554" s="514" t="s">
        <v>1523</v>
      </c>
      <c r="N554" s="505"/>
      <c r="O554" s="116"/>
      <c r="P554" s="116"/>
      <c r="Q554" s="116"/>
      <c r="AD554" s="506"/>
      <c r="AE554" s="506"/>
      <c r="AF554" s="506"/>
      <c r="AG554" s="506"/>
      <c r="AM554" s="5"/>
      <c r="AN554" s="5"/>
    </row>
    <row r="555" spans="1:40" ht="47.25" x14ac:dyDescent="0.25">
      <c r="A555" s="396">
        <v>77</v>
      </c>
      <c r="B555" s="419" t="str">
        <f t="shared" si="46"/>
        <v/>
      </c>
      <c r="C555" s="420" t="str">
        <f ca="1">TEXT(IFERROR(INDEX('Overview - Section A'!$A$37:$A$44,MATCH(G555,'Overview - Section A'!$U$37:$U$44,0)),""),"d-mmm-yy") &amp;" to " &amp; TEXT(IFERROR(INDEX('Overview - Section A'!$E$37:$E$44,MATCH(G555,'Overview - Section A'!$U$37:$U$44,0)),""),"d-mmm-yy")</f>
        <v>1-ene-25 to 31-dic-25</v>
      </c>
      <c r="D555" s="509"/>
      <c r="E555" s="509"/>
      <c r="F555" s="510" t="str">
        <f t="shared" si="47"/>
        <v/>
      </c>
      <c r="G555" s="511" t="s">
        <v>441</v>
      </c>
      <c r="H555" s="511"/>
      <c r="I555" s="512" t="b">
        <f t="shared" si="48"/>
        <v>1</v>
      </c>
      <c r="J555" s="512" t="b">
        <f t="shared" si="49"/>
        <v>0</v>
      </c>
      <c r="K555" s="512" t="str">
        <f t="shared" si="50"/>
        <v>a1N1R000008aBOqUAM</v>
      </c>
      <c r="L555" s="513" t="str">
        <f t="shared" ca="1" si="51"/>
        <v>771-ene-25 to 31-dic-25</v>
      </c>
      <c r="M555" s="514" t="s">
        <v>1524</v>
      </c>
      <c r="N555" s="505"/>
      <c r="O555" s="116"/>
      <c r="P555" s="116"/>
      <c r="Q555" s="116"/>
      <c r="AD555" s="506"/>
      <c r="AE555" s="506"/>
      <c r="AF555" s="506"/>
      <c r="AG555" s="506"/>
      <c r="AM555" s="5"/>
      <c r="AN555" s="5"/>
    </row>
    <row r="556" spans="1:40" ht="31.5" x14ac:dyDescent="0.25">
      <c r="A556" s="396">
        <v>78</v>
      </c>
      <c r="B556" s="419" t="str">
        <f t="shared" si="46"/>
        <v/>
      </c>
      <c r="C556" s="420" t="str">
        <f ca="1">TEXT(IFERROR(INDEX('Overview - Section A'!$A$37:$A$44,MATCH(G556,'Overview - Section A'!$U$37:$U$44,0)),""),"d-mmm-yy") &amp;" to " &amp; TEXT(IFERROR(INDEX('Overview - Section A'!$E$37:$E$44,MATCH(G556,'Overview - Section A'!$U$37:$U$44,0)),""),"d-mmm-yy")</f>
        <v>1-ene-20 to 31-dic-20</v>
      </c>
      <c r="D556" s="509"/>
      <c r="E556" s="509"/>
      <c r="F556" s="510" t="str">
        <f t="shared" si="47"/>
        <v/>
      </c>
      <c r="G556" s="511" t="s">
        <v>431</v>
      </c>
      <c r="H556" s="511"/>
      <c r="I556" s="512" t="b">
        <f t="shared" si="48"/>
        <v>1</v>
      </c>
      <c r="J556" s="512" t="b">
        <f t="shared" si="49"/>
        <v>0</v>
      </c>
      <c r="K556" s="512" t="str">
        <f t="shared" si="50"/>
        <v>a1N1R000008aBOrUAM</v>
      </c>
      <c r="L556" s="513" t="str">
        <f t="shared" ca="1" si="51"/>
        <v>781-ene-20 to 31-dic-20</v>
      </c>
      <c r="M556" s="514" t="s">
        <v>1525</v>
      </c>
      <c r="N556" s="505"/>
      <c r="O556" s="116"/>
      <c r="P556" s="116"/>
      <c r="Q556" s="116"/>
      <c r="AD556" s="506"/>
      <c r="AE556" s="506"/>
      <c r="AF556" s="506"/>
      <c r="AG556" s="506"/>
      <c r="AM556" s="5"/>
      <c r="AN556" s="5"/>
    </row>
    <row r="557" spans="1:40" ht="31.5" x14ac:dyDescent="0.25">
      <c r="A557" s="396">
        <v>78</v>
      </c>
      <c r="B557" s="419" t="str">
        <f t="shared" si="46"/>
        <v/>
      </c>
      <c r="C557" s="420" t="str">
        <f ca="1">TEXT(IFERROR(INDEX('Overview - Section A'!$A$37:$A$44,MATCH(G557,'Overview - Section A'!$U$37:$U$44,0)),""),"d-mmm-yy") &amp;" to " &amp; TEXT(IFERROR(INDEX('Overview - Section A'!$E$37:$E$44,MATCH(G557,'Overview - Section A'!$U$37:$U$44,0)),""),"d-mmm-yy")</f>
        <v>1-ene-21 to 31-dic-21</v>
      </c>
      <c r="D557" s="509"/>
      <c r="E557" s="509"/>
      <c r="F557" s="510" t="str">
        <f t="shared" si="47"/>
        <v/>
      </c>
      <c r="G557" s="511" t="s">
        <v>433</v>
      </c>
      <c r="H557" s="511"/>
      <c r="I557" s="512" t="b">
        <f t="shared" si="48"/>
        <v>1</v>
      </c>
      <c r="J557" s="512" t="b">
        <f t="shared" si="49"/>
        <v>0</v>
      </c>
      <c r="K557" s="512" t="str">
        <f t="shared" si="50"/>
        <v>a1N1R000008aBOrUAM</v>
      </c>
      <c r="L557" s="513" t="str">
        <f t="shared" ca="1" si="51"/>
        <v>781-ene-21 to 31-dic-21</v>
      </c>
      <c r="M557" s="514" t="s">
        <v>1526</v>
      </c>
      <c r="N557" s="505"/>
      <c r="O557" s="116"/>
      <c r="P557" s="116"/>
      <c r="Q557" s="116"/>
      <c r="AD557" s="506"/>
      <c r="AE557" s="506"/>
      <c r="AF557" s="506"/>
      <c r="AG557" s="506"/>
      <c r="AM557" s="5"/>
      <c r="AN557" s="5"/>
    </row>
    <row r="558" spans="1:40" ht="31.5" x14ac:dyDescent="0.25">
      <c r="A558" s="396">
        <v>78</v>
      </c>
      <c r="B558" s="419" t="str">
        <f t="shared" si="46"/>
        <v/>
      </c>
      <c r="C558" s="420" t="str">
        <f ca="1">TEXT(IFERROR(INDEX('Overview - Section A'!$A$37:$A$44,MATCH(G558,'Overview - Section A'!$U$37:$U$44,0)),""),"d-mmm-yy") &amp;" to " &amp; TEXT(IFERROR(INDEX('Overview - Section A'!$E$37:$E$44,MATCH(G558,'Overview - Section A'!$U$37:$U$44,0)),""),"d-mmm-yy")</f>
        <v>1-ene-22 to 31-dic-22</v>
      </c>
      <c r="D558" s="509"/>
      <c r="E558" s="509"/>
      <c r="F558" s="510" t="str">
        <f t="shared" si="47"/>
        <v/>
      </c>
      <c r="G558" s="511" t="s">
        <v>435</v>
      </c>
      <c r="H558" s="511"/>
      <c r="I558" s="512" t="b">
        <f t="shared" si="48"/>
        <v>1</v>
      </c>
      <c r="J558" s="512" t="b">
        <f t="shared" si="49"/>
        <v>0</v>
      </c>
      <c r="K558" s="512" t="str">
        <f t="shared" si="50"/>
        <v>a1N1R000008aBOrUAM</v>
      </c>
      <c r="L558" s="513" t="str">
        <f t="shared" ca="1" si="51"/>
        <v>781-ene-22 to 31-dic-22</v>
      </c>
      <c r="M558" s="514" t="s">
        <v>1527</v>
      </c>
      <c r="N558" s="505"/>
      <c r="O558" s="116"/>
      <c r="P558" s="116"/>
      <c r="Q558" s="116"/>
      <c r="AD558" s="506"/>
      <c r="AE558" s="506"/>
      <c r="AF558" s="506"/>
      <c r="AG558" s="506"/>
      <c r="AM558" s="5"/>
      <c r="AN558" s="5"/>
    </row>
    <row r="559" spans="1:40" ht="31.5" x14ac:dyDescent="0.25">
      <c r="A559" s="396">
        <v>78</v>
      </c>
      <c r="B559" s="419" t="str">
        <f t="shared" si="46"/>
        <v/>
      </c>
      <c r="C559" s="420" t="str">
        <f ca="1">TEXT(IFERROR(INDEX('Overview - Section A'!$A$37:$A$44,MATCH(G559,'Overview - Section A'!$U$37:$U$44,0)),""),"d-mmm-yy") &amp;" to " &amp; TEXT(IFERROR(INDEX('Overview - Section A'!$E$37:$E$44,MATCH(G559,'Overview - Section A'!$U$37:$U$44,0)),""),"d-mmm-yy")</f>
        <v>1-ene-23 to 31-dic-23</v>
      </c>
      <c r="D559" s="509"/>
      <c r="E559" s="509"/>
      <c r="F559" s="510" t="str">
        <f t="shared" si="47"/>
        <v/>
      </c>
      <c r="G559" s="511" t="s">
        <v>437</v>
      </c>
      <c r="H559" s="511"/>
      <c r="I559" s="512" t="b">
        <f t="shared" si="48"/>
        <v>1</v>
      </c>
      <c r="J559" s="512" t="b">
        <f t="shared" si="49"/>
        <v>0</v>
      </c>
      <c r="K559" s="512" t="str">
        <f t="shared" si="50"/>
        <v>a1N1R000008aBOrUAM</v>
      </c>
      <c r="L559" s="513" t="str">
        <f t="shared" ca="1" si="51"/>
        <v>781-ene-23 to 31-dic-23</v>
      </c>
      <c r="M559" s="514" t="s">
        <v>1528</v>
      </c>
      <c r="N559" s="505"/>
      <c r="O559" s="116"/>
      <c r="P559" s="116"/>
      <c r="Q559" s="116"/>
      <c r="AD559" s="506"/>
      <c r="AE559" s="506"/>
      <c r="AF559" s="506"/>
      <c r="AG559" s="506"/>
      <c r="AM559" s="5"/>
      <c r="AN559" s="5"/>
    </row>
    <row r="560" spans="1:40" ht="31.5" x14ac:dyDescent="0.25">
      <c r="A560" s="396">
        <v>78</v>
      </c>
      <c r="B560" s="419" t="str">
        <f t="shared" si="46"/>
        <v/>
      </c>
      <c r="C560" s="420" t="str">
        <f ca="1">TEXT(IFERROR(INDEX('Overview - Section A'!$A$37:$A$44,MATCH(G560,'Overview - Section A'!$U$37:$U$44,0)),""),"d-mmm-yy") &amp;" to " &amp; TEXT(IFERROR(INDEX('Overview - Section A'!$E$37:$E$44,MATCH(G560,'Overview - Section A'!$U$37:$U$44,0)),""),"d-mmm-yy")</f>
        <v>1-ene-24 to 31-dic-24</v>
      </c>
      <c r="D560" s="509"/>
      <c r="E560" s="509"/>
      <c r="F560" s="510" t="str">
        <f t="shared" si="47"/>
        <v/>
      </c>
      <c r="G560" s="511" t="s">
        <v>439</v>
      </c>
      <c r="H560" s="511"/>
      <c r="I560" s="512" t="b">
        <f t="shared" si="48"/>
        <v>1</v>
      </c>
      <c r="J560" s="512" t="b">
        <f t="shared" si="49"/>
        <v>0</v>
      </c>
      <c r="K560" s="512" t="str">
        <f t="shared" si="50"/>
        <v>a1N1R000008aBOrUAM</v>
      </c>
      <c r="L560" s="513" t="str">
        <f t="shared" ca="1" si="51"/>
        <v>781-ene-24 to 31-dic-24</v>
      </c>
      <c r="M560" s="514" t="s">
        <v>1529</v>
      </c>
      <c r="N560" s="505"/>
      <c r="O560" s="116"/>
      <c r="P560" s="116"/>
      <c r="Q560" s="116"/>
      <c r="AD560" s="506"/>
      <c r="AE560" s="506"/>
      <c r="AF560" s="506"/>
      <c r="AG560" s="506"/>
      <c r="AM560" s="5"/>
      <c r="AN560" s="5"/>
    </row>
    <row r="561" spans="1:40" ht="31.5" x14ac:dyDescent="0.25">
      <c r="A561" s="396">
        <v>78</v>
      </c>
      <c r="B561" s="419" t="str">
        <f t="shared" si="46"/>
        <v/>
      </c>
      <c r="C561" s="420" t="str">
        <f ca="1">TEXT(IFERROR(INDEX('Overview - Section A'!$A$37:$A$44,MATCH(G561,'Overview - Section A'!$U$37:$U$44,0)),""),"d-mmm-yy") &amp;" to " &amp; TEXT(IFERROR(INDEX('Overview - Section A'!$E$37:$E$44,MATCH(G561,'Overview - Section A'!$U$37:$U$44,0)),""),"d-mmm-yy")</f>
        <v>1-ene-25 to 31-dic-25</v>
      </c>
      <c r="D561" s="509"/>
      <c r="E561" s="509"/>
      <c r="F561" s="510" t="str">
        <f t="shared" si="47"/>
        <v/>
      </c>
      <c r="G561" s="511" t="s">
        <v>441</v>
      </c>
      <c r="H561" s="511"/>
      <c r="I561" s="512" t="b">
        <f t="shared" si="48"/>
        <v>1</v>
      </c>
      <c r="J561" s="512" t="b">
        <f t="shared" si="49"/>
        <v>0</v>
      </c>
      <c r="K561" s="512" t="str">
        <f t="shared" si="50"/>
        <v>a1N1R000008aBOrUAM</v>
      </c>
      <c r="L561" s="513" t="str">
        <f t="shared" ca="1" si="51"/>
        <v>781-ene-25 to 31-dic-25</v>
      </c>
      <c r="M561" s="514" t="s">
        <v>1530</v>
      </c>
      <c r="N561" s="505"/>
      <c r="O561" s="116"/>
      <c r="P561" s="116"/>
      <c r="Q561" s="116"/>
      <c r="AD561" s="506"/>
      <c r="AE561" s="506"/>
      <c r="AF561" s="506"/>
      <c r="AG561" s="506"/>
      <c r="AM561" s="5"/>
      <c r="AN561" s="5"/>
    </row>
    <row r="562" spans="1:40" ht="47.25" x14ac:dyDescent="0.25">
      <c r="A562" s="396">
        <v>79</v>
      </c>
      <c r="B562" s="419" t="str">
        <f t="shared" si="46"/>
        <v/>
      </c>
      <c r="C562" s="420" t="str">
        <f ca="1">TEXT(IFERROR(INDEX('Overview - Section A'!$A$37:$A$44,MATCH(G562,'Overview - Section A'!$U$37:$U$44,0)),""),"d-mmm-yy") &amp;" to " &amp; TEXT(IFERROR(INDEX('Overview - Section A'!$E$37:$E$44,MATCH(G562,'Overview - Section A'!$U$37:$U$44,0)),""),"d-mmm-yy")</f>
        <v>1-ene-20 to 31-dic-20</v>
      </c>
      <c r="D562" s="509"/>
      <c r="E562" s="509"/>
      <c r="F562" s="510" t="str">
        <f t="shared" si="47"/>
        <v/>
      </c>
      <c r="G562" s="511" t="s">
        <v>431</v>
      </c>
      <c r="H562" s="511"/>
      <c r="I562" s="512" t="b">
        <f t="shared" si="48"/>
        <v>1</v>
      </c>
      <c r="J562" s="512" t="b">
        <f t="shared" si="49"/>
        <v>0</v>
      </c>
      <c r="K562" s="512" t="str">
        <f t="shared" si="50"/>
        <v>a1N1R000008aBOsUAM</v>
      </c>
      <c r="L562" s="513" t="str">
        <f t="shared" ca="1" si="51"/>
        <v>791-ene-20 to 31-dic-20</v>
      </c>
      <c r="M562" s="514" t="s">
        <v>1531</v>
      </c>
      <c r="N562" s="505"/>
      <c r="O562" s="116"/>
      <c r="P562" s="116"/>
      <c r="Q562" s="116"/>
      <c r="AD562" s="506"/>
      <c r="AE562" s="506"/>
      <c r="AF562" s="506"/>
      <c r="AG562" s="506"/>
      <c r="AM562" s="5"/>
      <c r="AN562" s="5"/>
    </row>
    <row r="563" spans="1:40" ht="47.25" x14ac:dyDescent="0.25">
      <c r="A563" s="396">
        <v>79</v>
      </c>
      <c r="B563" s="419" t="str">
        <f t="shared" si="46"/>
        <v/>
      </c>
      <c r="C563" s="420" t="str">
        <f ca="1">TEXT(IFERROR(INDEX('Overview - Section A'!$A$37:$A$44,MATCH(G563,'Overview - Section A'!$U$37:$U$44,0)),""),"d-mmm-yy") &amp;" to " &amp; TEXT(IFERROR(INDEX('Overview - Section A'!$E$37:$E$44,MATCH(G563,'Overview - Section A'!$U$37:$U$44,0)),""),"d-mmm-yy")</f>
        <v>1-ene-21 to 31-dic-21</v>
      </c>
      <c r="D563" s="509"/>
      <c r="E563" s="509"/>
      <c r="F563" s="510" t="str">
        <f t="shared" si="47"/>
        <v/>
      </c>
      <c r="G563" s="511" t="s">
        <v>433</v>
      </c>
      <c r="H563" s="511"/>
      <c r="I563" s="512" t="b">
        <f t="shared" si="48"/>
        <v>1</v>
      </c>
      <c r="J563" s="512" t="b">
        <f t="shared" si="49"/>
        <v>0</v>
      </c>
      <c r="K563" s="512" t="str">
        <f t="shared" si="50"/>
        <v>a1N1R000008aBOsUAM</v>
      </c>
      <c r="L563" s="513" t="str">
        <f t="shared" ca="1" si="51"/>
        <v>791-ene-21 to 31-dic-21</v>
      </c>
      <c r="M563" s="514" t="s">
        <v>1532</v>
      </c>
      <c r="N563" s="505"/>
      <c r="O563" s="116"/>
      <c r="P563" s="116"/>
      <c r="Q563" s="116"/>
      <c r="AD563" s="506"/>
      <c r="AE563" s="506"/>
      <c r="AF563" s="506"/>
      <c r="AG563" s="506"/>
      <c r="AM563" s="5"/>
      <c r="AN563" s="5"/>
    </row>
    <row r="564" spans="1:40" ht="47.25" x14ac:dyDescent="0.25">
      <c r="A564" s="396">
        <v>79</v>
      </c>
      <c r="B564" s="419" t="str">
        <f t="shared" si="46"/>
        <v/>
      </c>
      <c r="C564" s="420" t="str">
        <f ca="1">TEXT(IFERROR(INDEX('Overview - Section A'!$A$37:$A$44,MATCH(G564,'Overview - Section A'!$U$37:$U$44,0)),""),"d-mmm-yy") &amp;" to " &amp; TEXT(IFERROR(INDEX('Overview - Section A'!$E$37:$E$44,MATCH(G564,'Overview - Section A'!$U$37:$U$44,0)),""),"d-mmm-yy")</f>
        <v>1-ene-22 to 31-dic-22</v>
      </c>
      <c r="D564" s="509"/>
      <c r="E564" s="509"/>
      <c r="F564" s="510" t="str">
        <f t="shared" si="47"/>
        <v/>
      </c>
      <c r="G564" s="511" t="s">
        <v>435</v>
      </c>
      <c r="H564" s="511"/>
      <c r="I564" s="512" t="b">
        <f t="shared" si="48"/>
        <v>1</v>
      </c>
      <c r="J564" s="512" t="b">
        <f t="shared" si="49"/>
        <v>0</v>
      </c>
      <c r="K564" s="512" t="str">
        <f t="shared" si="50"/>
        <v>a1N1R000008aBOsUAM</v>
      </c>
      <c r="L564" s="513" t="str">
        <f t="shared" ca="1" si="51"/>
        <v>791-ene-22 to 31-dic-22</v>
      </c>
      <c r="M564" s="514" t="s">
        <v>1533</v>
      </c>
      <c r="N564" s="505"/>
      <c r="O564" s="116"/>
      <c r="P564" s="116"/>
      <c r="Q564" s="116"/>
      <c r="AD564" s="506"/>
      <c r="AE564" s="506"/>
      <c r="AF564" s="506"/>
      <c r="AG564" s="506"/>
      <c r="AM564" s="5"/>
      <c r="AN564" s="5"/>
    </row>
    <row r="565" spans="1:40" ht="47.25" x14ac:dyDescent="0.25">
      <c r="A565" s="396">
        <v>79</v>
      </c>
      <c r="B565" s="419" t="str">
        <f t="shared" si="46"/>
        <v/>
      </c>
      <c r="C565" s="420" t="str">
        <f ca="1">TEXT(IFERROR(INDEX('Overview - Section A'!$A$37:$A$44,MATCH(G565,'Overview - Section A'!$U$37:$U$44,0)),""),"d-mmm-yy") &amp;" to " &amp; TEXT(IFERROR(INDEX('Overview - Section A'!$E$37:$E$44,MATCH(G565,'Overview - Section A'!$U$37:$U$44,0)),""),"d-mmm-yy")</f>
        <v>1-ene-23 to 31-dic-23</v>
      </c>
      <c r="D565" s="509"/>
      <c r="E565" s="509"/>
      <c r="F565" s="510" t="str">
        <f t="shared" si="47"/>
        <v/>
      </c>
      <c r="G565" s="511" t="s">
        <v>437</v>
      </c>
      <c r="H565" s="511"/>
      <c r="I565" s="512" t="b">
        <f t="shared" si="48"/>
        <v>1</v>
      </c>
      <c r="J565" s="512" t="b">
        <f t="shared" si="49"/>
        <v>0</v>
      </c>
      <c r="K565" s="512" t="str">
        <f t="shared" si="50"/>
        <v>a1N1R000008aBOsUAM</v>
      </c>
      <c r="L565" s="513" t="str">
        <f t="shared" ca="1" si="51"/>
        <v>791-ene-23 to 31-dic-23</v>
      </c>
      <c r="M565" s="514" t="s">
        <v>1534</v>
      </c>
      <c r="N565" s="505"/>
      <c r="O565" s="116"/>
      <c r="P565" s="116"/>
      <c r="Q565" s="116"/>
      <c r="AD565" s="506"/>
      <c r="AE565" s="506"/>
      <c r="AF565" s="506"/>
      <c r="AG565" s="506"/>
      <c r="AM565" s="5"/>
      <c r="AN565" s="5"/>
    </row>
    <row r="566" spans="1:40" ht="47.25" x14ac:dyDescent="0.25">
      <c r="A566" s="396">
        <v>79</v>
      </c>
      <c r="B566" s="419" t="str">
        <f t="shared" si="46"/>
        <v/>
      </c>
      <c r="C566" s="420" t="str">
        <f ca="1">TEXT(IFERROR(INDEX('Overview - Section A'!$A$37:$A$44,MATCH(G566,'Overview - Section A'!$U$37:$U$44,0)),""),"d-mmm-yy") &amp;" to " &amp; TEXT(IFERROR(INDEX('Overview - Section A'!$E$37:$E$44,MATCH(G566,'Overview - Section A'!$U$37:$U$44,0)),""),"d-mmm-yy")</f>
        <v>1-ene-24 to 31-dic-24</v>
      </c>
      <c r="D566" s="509"/>
      <c r="E566" s="509"/>
      <c r="F566" s="510" t="str">
        <f t="shared" si="47"/>
        <v/>
      </c>
      <c r="G566" s="511" t="s">
        <v>439</v>
      </c>
      <c r="H566" s="511"/>
      <c r="I566" s="512" t="b">
        <f t="shared" si="48"/>
        <v>1</v>
      </c>
      <c r="J566" s="512" t="b">
        <f t="shared" si="49"/>
        <v>0</v>
      </c>
      <c r="K566" s="512" t="str">
        <f t="shared" si="50"/>
        <v>a1N1R000008aBOsUAM</v>
      </c>
      <c r="L566" s="513" t="str">
        <f t="shared" ca="1" si="51"/>
        <v>791-ene-24 to 31-dic-24</v>
      </c>
      <c r="M566" s="514" t="s">
        <v>1535</v>
      </c>
      <c r="N566" s="505"/>
      <c r="O566" s="116"/>
      <c r="P566" s="116"/>
      <c r="Q566" s="116"/>
      <c r="AD566" s="506"/>
      <c r="AE566" s="506"/>
      <c r="AF566" s="506"/>
      <c r="AG566" s="506"/>
      <c r="AM566" s="5"/>
      <c r="AN566" s="5"/>
    </row>
    <row r="567" spans="1:40" ht="47.25" x14ac:dyDescent="0.25">
      <c r="A567" s="396">
        <v>79</v>
      </c>
      <c r="B567" s="419" t="str">
        <f t="shared" si="46"/>
        <v/>
      </c>
      <c r="C567" s="420" t="str">
        <f ca="1">TEXT(IFERROR(INDEX('Overview - Section A'!$A$37:$A$44,MATCH(G567,'Overview - Section A'!$U$37:$U$44,0)),""),"d-mmm-yy") &amp;" to " &amp; TEXT(IFERROR(INDEX('Overview - Section A'!$E$37:$E$44,MATCH(G567,'Overview - Section A'!$U$37:$U$44,0)),""),"d-mmm-yy")</f>
        <v>1-ene-25 to 31-dic-25</v>
      </c>
      <c r="D567" s="509"/>
      <c r="E567" s="509"/>
      <c r="F567" s="510" t="str">
        <f t="shared" si="47"/>
        <v/>
      </c>
      <c r="G567" s="511" t="s">
        <v>441</v>
      </c>
      <c r="H567" s="511"/>
      <c r="I567" s="512" t="b">
        <f t="shared" si="48"/>
        <v>1</v>
      </c>
      <c r="J567" s="512" t="b">
        <f t="shared" si="49"/>
        <v>0</v>
      </c>
      <c r="K567" s="512" t="str">
        <f t="shared" si="50"/>
        <v>a1N1R000008aBOsUAM</v>
      </c>
      <c r="L567" s="513" t="str">
        <f t="shared" ca="1" si="51"/>
        <v>791-ene-25 to 31-dic-25</v>
      </c>
      <c r="M567" s="514" t="s">
        <v>1536</v>
      </c>
      <c r="N567" s="505"/>
      <c r="O567" s="116"/>
      <c r="P567" s="116"/>
      <c r="Q567" s="116"/>
      <c r="AD567" s="506"/>
      <c r="AE567" s="506"/>
      <c r="AF567" s="506"/>
      <c r="AG567" s="506"/>
      <c r="AM567" s="5"/>
      <c r="AN567" s="5"/>
    </row>
    <row r="568" spans="1:40" ht="31.5" x14ac:dyDescent="0.25">
      <c r="A568" s="396">
        <v>80</v>
      </c>
      <c r="B568" s="419" t="str">
        <f t="shared" si="46"/>
        <v/>
      </c>
      <c r="C568" s="420" t="str">
        <f ca="1">TEXT(IFERROR(INDEX('Overview - Section A'!$A$37:$A$44,MATCH(G568,'Overview - Section A'!$U$37:$U$44,0)),""),"d-mmm-yy") &amp;" to " &amp; TEXT(IFERROR(INDEX('Overview - Section A'!$E$37:$E$44,MATCH(G568,'Overview - Section A'!$U$37:$U$44,0)),""),"d-mmm-yy")</f>
        <v>1-ene-20 to 31-dic-20</v>
      </c>
      <c r="D568" s="509"/>
      <c r="E568" s="509"/>
      <c r="F568" s="510" t="str">
        <f t="shared" si="47"/>
        <v/>
      </c>
      <c r="G568" s="511" t="s">
        <v>431</v>
      </c>
      <c r="H568" s="511"/>
      <c r="I568" s="512" t="b">
        <f t="shared" si="48"/>
        <v>1</v>
      </c>
      <c r="J568" s="512" t="b">
        <f t="shared" si="49"/>
        <v>0</v>
      </c>
      <c r="K568" s="512" t="str">
        <f t="shared" si="50"/>
        <v>a1N1R000008aBOtUAM</v>
      </c>
      <c r="L568" s="513" t="str">
        <f t="shared" ca="1" si="51"/>
        <v>801-ene-20 to 31-dic-20</v>
      </c>
      <c r="M568" s="514" t="s">
        <v>1537</v>
      </c>
      <c r="N568" s="505"/>
      <c r="O568" s="116"/>
      <c r="P568" s="116"/>
      <c r="Q568" s="116"/>
      <c r="AD568" s="506"/>
      <c r="AE568" s="506"/>
      <c r="AF568" s="506"/>
      <c r="AG568" s="506"/>
      <c r="AM568" s="5"/>
      <c r="AN568" s="5"/>
    </row>
    <row r="569" spans="1:40" ht="31.5" x14ac:dyDescent="0.25">
      <c r="A569" s="396">
        <v>80</v>
      </c>
      <c r="B569" s="419" t="str">
        <f t="shared" si="46"/>
        <v/>
      </c>
      <c r="C569" s="420" t="str">
        <f ca="1">TEXT(IFERROR(INDEX('Overview - Section A'!$A$37:$A$44,MATCH(G569,'Overview - Section A'!$U$37:$U$44,0)),""),"d-mmm-yy") &amp;" to " &amp; TEXT(IFERROR(INDEX('Overview - Section A'!$E$37:$E$44,MATCH(G569,'Overview - Section A'!$U$37:$U$44,0)),""),"d-mmm-yy")</f>
        <v>1-ene-21 to 31-dic-21</v>
      </c>
      <c r="D569" s="509"/>
      <c r="E569" s="509"/>
      <c r="F569" s="510" t="str">
        <f t="shared" si="47"/>
        <v/>
      </c>
      <c r="G569" s="511" t="s">
        <v>433</v>
      </c>
      <c r="H569" s="511"/>
      <c r="I569" s="512" t="b">
        <f t="shared" si="48"/>
        <v>1</v>
      </c>
      <c r="J569" s="512" t="b">
        <f t="shared" si="49"/>
        <v>0</v>
      </c>
      <c r="K569" s="512" t="str">
        <f t="shared" si="50"/>
        <v>a1N1R000008aBOtUAM</v>
      </c>
      <c r="L569" s="513" t="str">
        <f t="shared" ca="1" si="51"/>
        <v>801-ene-21 to 31-dic-21</v>
      </c>
      <c r="M569" s="514" t="s">
        <v>1538</v>
      </c>
      <c r="N569" s="505"/>
      <c r="O569" s="116"/>
      <c r="P569" s="116"/>
      <c r="Q569" s="116"/>
      <c r="AD569" s="506"/>
      <c r="AE569" s="506"/>
      <c r="AF569" s="506"/>
      <c r="AG569" s="506"/>
      <c r="AM569" s="5"/>
      <c r="AN569" s="5"/>
    </row>
    <row r="570" spans="1:40" ht="31.5" x14ac:dyDescent="0.25">
      <c r="A570" s="396">
        <v>80</v>
      </c>
      <c r="B570" s="419" t="str">
        <f t="shared" si="46"/>
        <v/>
      </c>
      <c r="C570" s="420" t="str">
        <f ca="1">TEXT(IFERROR(INDEX('Overview - Section A'!$A$37:$A$44,MATCH(G570,'Overview - Section A'!$U$37:$U$44,0)),""),"d-mmm-yy") &amp;" to " &amp; TEXT(IFERROR(INDEX('Overview - Section A'!$E$37:$E$44,MATCH(G570,'Overview - Section A'!$U$37:$U$44,0)),""),"d-mmm-yy")</f>
        <v>1-ene-22 to 31-dic-22</v>
      </c>
      <c r="D570" s="509"/>
      <c r="E570" s="509"/>
      <c r="F570" s="510" t="str">
        <f t="shared" si="47"/>
        <v/>
      </c>
      <c r="G570" s="511" t="s">
        <v>435</v>
      </c>
      <c r="H570" s="511"/>
      <c r="I570" s="512" t="b">
        <f t="shared" si="48"/>
        <v>1</v>
      </c>
      <c r="J570" s="512" t="b">
        <f t="shared" si="49"/>
        <v>0</v>
      </c>
      <c r="K570" s="512" t="str">
        <f t="shared" si="50"/>
        <v>a1N1R000008aBOtUAM</v>
      </c>
      <c r="L570" s="513" t="str">
        <f t="shared" ca="1" si="51"/>
        <v>801-ene-22 to 31-dic-22</v>
      </c>
      <c r="M570" s="514" t="s">
        <v>1539</v>
      </c>
      <c r="N570" s="505"/>
      <c r="O570" s="116"/>
      <c r="P570" s="116"/>
      <c r="Q570" s="116"/>
      <c r="AD570" s="506"/>
      <c r="AE570" s="506"/>
      <c r="AF570" s="506"/>
      <c r="AG570" s="506"/>
      <c r="AM570" s="5"/>
      <c r="AN570" s="5"/>
    </row>
    <row r="571" spans="1:40" ht="31.5" x14ac:dyDescent="0.25">
      <c r="A571" s="396">
        <v>80</v>
      </c>
      <c r="B571" s="419" t="str">
        <f t="shared" si="46"/>
        <v/>
      </c>
      <c r="C571" s="420" t="str">
        <f ca="1">TEXT(IFERROR(INDEX('Overview - Section A'!$A$37:$A$44,MATCH(G571,'Overview - Section A'!$U$37:$U$44,0)),""),"d-mmm-yy") &amp;" to " &amp; TEXT(IFERROR(INDEX('Overview - Section A'!$E$37:$E$44,MATCH(G571,'Overview - Section A'!$U$37:$U$44,0)),""),"d-mmm-yy")</f>
        <v>1-ene-23 to 31-dic-23</v>
      </c>
      <c r="D571" s="509"/>
      <c r="E571" s="509"/>
      <c r="F571" s="510" t="str">
        <f t="shared" si="47"/>
        <v/>
      </c>
      <c r="G571" s="511" t="s">
        <v>437</v>
      </c>
      <c r="H571" s="511"/>
      <c r="I571" s="512" t="b">
        <f t="shared" si="48"/>
        <v>1</v>
      </c>
      <c r="J571" s="512" t="b">
        <f t="shared" si="49"/>
        <v>0</v>
      </c>
      <c r="K571" s="512" t="str">
        <f t="shared" si="50"/>
        <v>a1N1R000008aBOtUAM</v>
      </c>
      <c r="L571" s="513" t="str">
        <f t="shared" ca="1" si="51"/>
        <v>801-ene-23 to 31-dic-23</v>
      </c>
      <c r="M571" s="514" t="s">
        <v>1540</v>
      </c>
      <c r="N571" s="505"/>
      <c r="O571" s="116"/>
      <c r="P571" s="116"/>
      <c r="Q571" s="116"/>
      <c r="AD571" s="506"/>
      <c r="AE571" s="506"/>
      <c r="AF571" s="506"/>
      <c r="AG571" s="506"/>
      <c r="AM571" s="5"/>
      <c r="AN571" s="5"/>
    </row>
    <row r="572" spans="1:40" ht="31.5" x14ac:dyDescent="0.25">
      <c r="A572" s="396">
        <v>80</v>
      </c>
      <c r="B572" s="419" t="str">
        <f t="shared" si="46"/>
        <v/>
      </c>
      <c r="C572" s="420" t="str">
        <f ca="1">TEXT(IFERROR(INDEX('Overview - Section A'!$A$37:$A$44,MATCH(G572,'Overview - Section A'!$U$37:$U$44,0)),""),"d-mmm-yy") &amp;" to " &amp; TEXT(IFERROR(INDEX('Overview - Section A'!$E$37:$E$44,MATCH(G572,'Overview - Section A'!$U$37:$U$44,0)),""),"d-mmm-yy")</f>
        <v>1-ene-24 to 31-dic-24</v>
      </c>
      <c r="D572" s="509"/>
      <c r="E572" s="509"/>
      <c r="F572" s="510" t="str">
        <f t="shared" si="47"/>
        <v/>
      </c>
      <c r="G572" s="511" t="s">
        <v>439</v>
      </c>
      <c r="H572" s="511"/>
      <c r="I572" s="512" t="b">
        <f t="shared" si="48"/>
        <v>1</v>
      </c>
      <c r="J572" s="512" t="b">
        <f t="shared" si="49"/>
        <v>0</v>
      </c>
      <c r="K572" s="512" t="str">
        <f t="shared" si="50"/>
        <v>a1N1R000008aBOtUAM</v>
      </c>
      <c r="L572" s="513" t="str">
        <f t="shared" ca="1" si="51"/>
        <v>801-ene-24 to 31-dic-24</v>
      </c>
      <c r="M572" s="514" t="s">
        <v>1541</v>
      </c>
      <c r="N572" s="505"/>
      <c r="O572" s="116"/>
      <c r="P572" s="116"/>
      <c r="Q572" s="116"/>
      <c r="AD572" s="506"/>
      <c r="AE572" s="506"/>
      <c r="AF572" s="506"/>
      <c r="AG572" s="506"/>
      <c r="AM572" s="5"/>
      <c r="AN572" s="5"/>
    </row>
    <row r="573" spans="1:40" ht="31.5" x14ac:dyDescent="0.25">
      <c r="A573" s="396">
        <v>80</v>
      </c>
      <c r="B573" s="419" t="str">
        <f t="shared" si="46"/>
        <v/>
      </c>
      <c r="C573" s="420" t="str">
        <f ca="1">TEXT(IFERROR(INDEX('Overview - Section A'!$A$37:$A$44,MATCH(G573,'Overview - Section A'!$U$37:$U$44,0)),""),"d-mmm-yy") &amp;" to " &amp; TEXT(IFERROR(INDEX('Overview - Section A'!$E$37:$E$44,MATCH(G573,'Overview - Section A'!$U$37:$U$44,0)),""),"d-mmm-yy")</f>
        <v>1-ene-25 to 31-dic-25</v>
      </c>
      <c r="D573" s="509"/>
      <c r="E573" s="509"/>
      <c r="F573" s="510" t="str">
        <f t="shared" si="47"/>
        <v/>
      </c>
      <c r="G573" s="511" t="s">
        <v>441</v>
      </c>
      <c r="H573" s="511"/>
      <c r="I573" s="512" t="b">
        <f t="shared" si="48"/>
        <v>1</v>
      </c>
      <c r="J573" s="512" t="b">
        <f t="shared" si="49"/>
        <v>0</v>
      </c>
      <c r="K573" s="512" t="str">
        <f t="shared" si="50"/>
        <v>a1N1R000008aBOtUAM</v>
      </c>
      <c r="L573" s="513" t="str">
        <f t="shared" ca="1" si="51"/>
        <v>801-ene-25 to 31-dic-25</v>
      </c>
      <c r="M573" s="514" t="s">
        <v>1542</v>
      </c>
      <c r="N573" s="505"/>
      <c r="O573" s="116"/>
      <c r="P573" s="116"/>
      <c r="Q573" s="116"/>
      <c r="AD573" s="506"/>
      <c r="AE573" s="506"/>
      <c r="AF573" s="506"/>
      <c r="AG573" s="506"/>
      <c r="AM573" s="5"/>
      <c r="AN573" s="5"/>
    </row>
    <row r="574" spans="1:40" ht="2.25" customHeight="1" thickBot="1" x14ac:dyDescent="0.3">
      <c r="A574" s="61"/>
      <c r="B574" s="62"/>
      <c r="C574" s="62"/>
      <c r="D574" s="62"/>
      <c r="E574" s="62"/>
      <c r="F574" s="62"/>
      <c r="G574" s="62"/>
      <c r="H574" s="62"/>
      <c r="I574" s="62"/>
      <c r="J574" s="62"/>
      <c r="K574" s="62"/>
      <c r="L574" s="62"/>
      <c r="M574" s="56"/>
    </row>
    <row r="577" spans="1:5" x14ac:dyDescent="0.25">
      <c r="D577" s="99"/>
      <c r="E577" s="99"/>
    </row>
    <row r="578" spans="1:5" x14ac:dyDescent="0.25">
      <c r="D578" s="135"/>
      <c r="E578" s="135"/>
    </row>
    <row r="579" spans="1:5" x14ac:dyDescent="0.25">
      <c r="D579" s="99"/>
      <c r="E579" s="99"/>
    </row>
    <row r="580" spans="1:5" x14ac:dyDescent="0.25">
      <c r="A580" s="63" t="s">
        <v>131</v>
      </c>
    </row>
  </sheetData>
  <sheetProtection password="FB8C" sheet="1" objects="1" scenarios="1" formatCells="0" formatRows="0" sort="0" autoFilter="0"/>
  <dataConsolidate/>
  <mergeCells count="5">
    <mergeCell ref="AD92:AG92"/>
    <mergeCell ref="A91:E91"/>
    <mergeCell ref="A6:O6"/>
    <mergeCell ref="A1:O2"/>
    <mergeCell ref="AD93:AG93"/>
  </mergeCells>
  <conditionalFormatting sqref="A93:C573">
    <cfRule type="expression" dxfId="49" priority="32">
      <formula>MOD($A93,2)=0</formula>
    </cfRule>
    <cfRule type="expression" dxfId="48" priority="33">
      <formula>MOD($A93,2)=1</formula>
    </cfRule>
  </conditionalFormatting>
  <conditionalFormatting sqref="D93:E573">
    <cfRule type="expression" dxfId="47" priority="28">
      <formula>AND(INDEX($P$8:$P$8,MATCH($A93,$A$8:$A$8,0))="Deactivate")</formula>
    </cfRule>
  </conditionalFormatting>
  <conditionalFormatting sqref="E8:O88">
    <cfRule type="expression" dxfId="46" priority="27">
      <formula>$P$8="Deactivate"</formula>
    </cfRule>
  </conditionalFormatting>
  <conditionalFormatting sqref="A8:P12">
    <cfRule type="expression" dxfId="45" priority="26">
      <formula>$T8:$T89="[Record ID]"</formula>
    </cfRule>
  </conditionalFormatting>
  <conditionalFormatting sqref="P93:Q573 A93:E573">
    <cfRule type="expression" dxfId="44" priority="25">
      <formula>$G93:$G574="[Record ID]"</formula>
    </cfRule>
  </conditionalFormatting>
  <conditionalFormatting sqref="N93:N573 P93:Q573">
    <cfRule type="expression" dxfId="43" priority="11">
      <formula>AND(INDEX($P$8:$P$8,MATCH($A93,$A$8:$A$8,0))="Deactivate")</formula>
    </cfRule>
  </conditionalFormatting>
  <conditionalFormatting sqref="N93:N573">
    <cfRule type="expression" dxfId="42" priority="10">
      <formula>$G93:$G574="[Record ID]"</formula>
    </cfRule>
  </conditionalFormatting>
  <conditionalFormatting sqref="AD93:AD573">
    <cfRule type="expression" dxfId="41" priority="8">
      <formula>AND(INDEX($P$8:$P$8,MATCH($A93,$A$8:$A$8,0))="Deactivate")</formula>
    </cfRule>
  </conditionalFormatting>
  <conditionalFormatting sqref="AD93:AD573">
    <cfRule type="expression" dxfId="40" priority="7">
      <formula>$G93:$G574="[Record ID]"</formula>
    </cfRule>
  </conditionalFormatting>
  <conditionalFormatting sqref="O93:O573">
    <cfRule type="expression" dxfId="39" priority="2">
      <formula>AND(INDEX($P$8:$P$8,MATCH($A93,$A$8:$A$8,0))="Deactivate")</formula>
    </cfRule>
  </conditionalFormatting>
  <conditionalFormatting sqref="O93:O573">
    <cfRule type="expression" dxfId="38" priority="1">
      <formula>$G93:$G574="[Record ID]"</formula>
    </cfRule>
  </conditionalFormatting>
  <conditionalFormatting sqref="A13:P88">
    <cfRule type="expression" dxfId="37" priority="50">
      <formula>$T13:$T574="[Record ID]"</formula>
    </cfRule>
  </conditionalFormatting>
  <dataValidations count="11">
    <dataValidation type="list" allowBlank="1" showInputMessage="1" showErrorMessage="1" sqref="B8:B88" xr:uid="{00000000-0002-0000-0600-000000000000}">
      <formula1>Coverage_Module</formula1>
    </dataValidation>
    <dataValidation type="list" allowBlank="1" showInputMessage="1" showErrorMessage="1" sqref="C8:C88" xr:uid="{00000000-0002-0000-0600-000001000000}">
      <formula1>OFFSET(KeyActivityStart,MATCH(B8,KeyActivityColumn,0)-1,1,COUNTIF(KeyActivityColumn,B8),1)</formula1>
    </dataValidation>
    <dataValidation type="list" allowBlank="1" showInputMessage="1" showErrorMessage="1" sqref="E8:E88" xr:uid="{00000000-0002-0000-0600-000002000000}">
      <formula1>ResponsiblePR</formula1>
    </dataValidation>
    <dataValidation type="list" allowBlank="1" showInputMessage="1" showErrorMessage="1" sqref="N8:N88" xr:uid="{00000000-0002-0000-0600-000003000000}">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xr:uid="{00000000-0002-0000-0600-000004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xr:uid="{00000000-0002-0000-0600-000005000000}">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xr:uid="{8948C818-D1D5-4711-8301-18A2E3130AD6}">
      <formula1>-1000000000000000000</formula1>
      <formula2>1000000000000000000</formula2>
    </dataValidation>
    <dataValidation type="list" allowBlank="1" showInputMessage="1" showErrorMessage="1" errorTitle="X-Author for Excel" error="Please select a value from the drop-down." promptTitle="X-Author for Excel" sqref="P8:P88" xr:uid="{564F4E22-B86C-47E5-B518-2377CB2860B3}">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xr:uid="{D33255DD-E511-495E-B62E-9854B465C749}">
      <formula1>"TRUE,FALSE"</formula1>
    </dataValidation>
    <dataValidation type="custom" allowBlank="1" showInputMessage="1" showErrorMessage="1" errorTitle="X-Author for Excel" error="Id and Lookup fields are not editable." promptTitle="X-Author for Excel" sqref="Z8:Z88 T8:V88 M93:M573 G93:G573 K93:K573" xr:uid="{CFEDF676-0756-4B5D-AAF2-CDDC60FB083A}">
      <formula1>""</formula1>
    </dataValidation>
    <dataValidation type="date" allowBlank="1" showInputMessage="1" showErrorMessage="1" errorTitle="X-Author for Excel" error="Please enter a valid date." promptTitle="X-Author for Excel" sqref="H93:H573" xr:uid="{26CC1544-6B5B-4758-9B07-837E1B899378}">
      <formula1>1</formula1>
      <formula2>767376</formula2>
    </dataValidation>
  </dataValidations>
  <hyperlinks>
    <hyperlink ref="B4" location="'WPTM - Section F'!A6" display="Work Plan tracking Measures" xr:uid="{00000000-0004-0000-0600-000000000000}"/>
    <hyperlink ref="C4" location="_d8b44ed0_a865_499e_aa2c_09925ed64c24" display="Milestone targets" xr:uid="{00000000-0004-0000-0600-000001000000}"/>
    <hyperlink ref="A580" location="'WPTM - Section F'!A4" display="'WPTM - Section F'!A4" xr:uid="{00000000-0004-0000-06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1" id="{606BD51C-FAB7-456B-922B-5FAE5AC357B5}">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P93:Q573 A93:E574</xm:sqref>
        </x14:conditionalFormatting>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12" id="{F5F18A4C-B52B-4560-8E78-819B9426A616}">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N93:N573</xm:sqref>
        </x14:conditionalFormatting>
        <x14:conditionalFormatting xmlns:xm="http://schemas.microsoft.com/office/excel/2006/main">
          <x14:cfRule type="expression" priority="9" id="{3AA66235-8C0A-4184-8427-839A4AF971EF}">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AD93:AD573</xm:sqref>
        </x14:conditionalFormatting>
        <x14:conditionalFormatting xmlns:xm="http://schemas.microsoft.com/office/excel/2006/main">
          <x14:cfRule type="expression" priority="3" id="{B3D43AA8-559B-4805-938B-0E6B672A8842}">
            <xm:f>INDEX('Overview - Section A'!$E$37:$E$45,MATCH($G93,'Overview - Section A'!$U$37:$U$45,0))&gt;'Overview - Section A'!$E$8</xm:f>
            <x14:dxf>
              <font>
                <color theme="4" tint="0.79998168889431442"/>
              </font>
              <fill>
                <patternFill patternType="solid">
                  <fgColor theme="1" tint="0.499984740745262"/>
                  <bgColor theme="4" tint="0.79998168889431442"/>
                </patternFill>
              </fill>
            </x14:dxf>
          </x14:cfRule>
          <xm:sqref>O93:O573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7000000}">
          <x14:formula1>
            <xm:f>'Overview - Section A'!$AO$25:$AO$32</xm:f>
          </x14:formula1>
          <xm:sqref>G8:M88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BA336"/>
  <sheetViews>
    <sheetView view="pageBreakPreview" topLeftCell="A52" zoomScale="30" zoomScaleNormal="25" zoomScaleSheetLayoutView="30" workbookViewId="0">
      <selection activeCell="AQ191" sqref="AQ191"/>
    </sheetView>
  </sheetViews>
  <sheetFormatPr baseColWidth="10" defaultColWidth="9" defaultRowHeight="15.75" x14ac:dyDescent="0.25"/>
  <cols>
    <col min="1" max="1" width="11.125" style="195" customWidth="1"/>
    <col min="2" max="2" width="40.625" style="195" customWidth="1"/>
    <col min="3" max="3" width="47.625" style="195" customWidth="1"/>
    <col min="4" max="4" width="39.125" style="195" customWidth="1"/>
    <col min="5" max="5" width="22" style="195" customWidth="1"/>
    <col min="6" max="6" width="19.625" style="195" customWidth="1"/>
    <col min="7" max="7" width="26" style="195" customWidth="1"/>
    <col min="8" max="8" width="27" style="195" customWidth="1"/>
    <col min="9" max="9" width="19.625" style="195" customWidth="1"/>
    <col min="10" max="10" width="28.125" style="195" customWidth="1"/>
    <col min="11" max="11" width="21.625" style="195" customWidth="1"/>
    <col min="12" max="12" width="21" style="195" customWidth="1"/>
    <col min="13" max="13" width="21.625" style="195" customWidth="1"/>
    <col min="14" max="14" width="26" style="195" customWidth="1"/>
    <col min="15" max="15" width="17.125" style="195" customWidth="1"/>
    <col min="16" max="16" width="26" style="195" customWidth="1"/>
    <col min="17" max="17" width="22.5" style="195" customWidth="1"/>
    <col min="18" max="18" width="27.5" style="195" customWidth="1"/>
    <col min="19" max="19" width="15.125" style="195" customWidth="1"/>
    <col min="20" max="20" width="20.625" style="195" customWidth="1"/>
    <col min="21" max="21" width="22.5" style="195" customWidth="1"/>
    <col min="22" max="22" width="22.875" style="195" customWidth="1"/>
    <col min="23" max="23" width="15.125" style="195" customWidth="1"/>
    <col min="24" max="24" width="18.125" style="195" customWidth="1"/>
    <col min="25" max="25" width="23.5" style="195" customWidth="1"/>
    <col min="26" max="26" width="22.875" style="195" customWidth="1"/>
    <col min="27" max="27" width="14.125" style="195" customWidth="1"/>
    <col min="28" max="28" width="18.125" style="195" customWidth="1"/>
    <col min="29" max="29" width="23.5" style="195" customWidth="1"/>
    <col min="30" max="30" width="16.625" style="189" customWidth="1"/>
    <col min="31" max="37" width="19.625" style="189" customWidth="1"/>
    <col min="38" max="38" width="18.125" style="189" customWidth="1"/>
    <col min="39" max="39" width="130" style="189" customWidth="1"/>
    <col min="40" max="40" width="9" style="266"/>
    <col min="41" max="41" width="33.625" style="189" customWidth="1"/>
    <col min="42" max="42" width="35.125" style="189" customWidth="1"/>
    <col min="43" max="43" width="44" style="189" customWidth="1"/>
    <col min="44" max="44" width="9" style="230" customWidth="1"/>
    <col min="45" max="48" width="9" style="299" hidden="1" customWidth="1"/>
    <col min="49" max="49" width="9.375" style="299" hidden="1" customWidth="1"/>
    <col min="50" max="51" width="9" style="299" hidden="1" customWidth="1"/>
    <col min="52" max="53" width="9" style="299"/>
    <col min="54" max="16384" width="9" style="189"/>
  </cols>
  <sheetData>
    <row r="1" spans="1:43" ht="36.75" thickBot="1" x14ac:dyDescent="0.3">
      <c r="A1" s="634" t="s">
        <v>183</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266"/>
      <c r="AE1" s="266"/>
      <c r="AF1" s="266"/>
      <c r="AG1" s="266"/>
      <c r="AH1" s="266"/>
      <c r="AI1" s="266"/>
      <c r="AJ1" s="266"/>
      <c r="AK1" s="266"/>
      <c r="AL1" s="266"/>
      <c r="AM1" s="266"/>
      <c r="AO1" s="266"/>
      <c r="AP1" s="266"/>
      <c r="AQ1" s="266"/>
    </row>
    <row r="2" spans="1:43" ht="27" x14ac:dyDescent="0.25">
      <c r="A2" s="636"/>
      <c r="B2" s="637"/>
      <c r="C2" s="637"/>
      <c r="D2" s="637"/>
      <c r="E2" s="636"/>
      <c r="F2" s="637"/>
      <c r="G2" s="637"/>
      <c r="H2" s="637"/>
      <c r="I2" s="636"/>
      <c r="J2" s="637"/>
      <c r="K2" s="637"/>
      <c r="L2" s="637"/>
      <c r="M2" s="636"/>
      <c r="N2" s="637"/>
      <c r="O2" s="637"/>
      <c r="P2" s="637"/>
      <c r="Q2" s="636"/>
      <c r="R2" s="637"/>
      <c r="S2" s="637"/>
      <c r="T2" s="637"/>
      <c r="U2" s="636"/>
      <c r="V2" s="637"/>
      <c r="W2" s="637"/>
      <c r="X2" s="637"/>
      <c r="Y2" s="636"/>
      <c r="Z2" s="637"/>
      <c r="AA2" s="637"/>
      <c r="AB2" s="637"/>
      <c r="AC2" s="211"/>
      <c r="AD2" s="266"/>
      <c r="AE2" s="266"/>
      <c r="AF2" s="266"/>
      <c r="AG2" s="266"/>
      <c r="AH2" s="266"/>
      <c r="AI2" s="266"/>
      <c r="AJ2" s="266"/>
      <c r="AK2" s="266"/>
      <c r="AL2" s="266"/>
      <c r="AM2" s="266"/>
      <c r="AO2" s="266"/>
      <c r="AP2" s="266"/>
      <c r="AQ2" s="266"/>
    </row>
    <row r="3" spans="1:43" ht="16.5" thickBot="1" x14ac:dyDescent="0.3">
      <c r="A3" s="190"/>
      <c r="B3" s="190"/>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266"/>
      <c r="AE3" s="266"/>
      <c r="AF3" s="266"/>
      <c r="AG3" s="266"/>
      <c r="AH3" s="266"/>
      <c r="AI3" s="266"/>
      <c r="AJ3" s="266"/>
      <c r="AK3" s="266"/>
      <c r="AL3" s="266"/>
      <c r="AM3" s="266"/>
      <c r="AO3" s="266"/>
      <c r="AP3" s="266"/>
      <c r="AQ3" s="266"/>
    </row>
    <row r="4" spans="1:43" ht="99.75" customHeight="1" x14ac:dyDescent="0.25">
      <c r="A4" s="190"/>
      <c r="B4" s="638" t="s">
        <v>185</v>
      </c>
      <c r="C4" s="639"/>
      <c r="D4" s="295" t="str">
        <f>'Overview - Section A'!E5</f>
        <v>Bolivia (Plurinational State)</v>
      </c>
      <c r="E4" s="266"/>
      <c r="F4" s="266"/>
      <c r="G4" s="266"/>
      <c r="H4" s="210"/>
      <c r="I4" s="640" t="s">
        <v>300</v>
      </c>
      <c r="J4" s="641"/>
      <c r="K4" s="641"/>
      <c r="L4" s="641"/>
      <c r="M4" s="642" t="s">
        <v>299</v>
      </c>
      <c r="N4" s="641"/>
      <c r="O4" s="641"/>
      <c r="P4" s="643"/>
      <c r="Q4" s="266"/>
      <c r="R4" s="266"/>
      <c r="S4" s="266"/>
      <c r="T4" s="266"/>
      <c r="U4" s="266"/>
      <c r="V4" s="190"/>
      <c r="W4" s="190"/>
      <c r="X4" s="190"/>
      <c r="Y4" s="190"/>
      <c r="Z4" s="190"/>
      <c r="AA4" s="190"/>
      <c r="AB4" s="190"/>
      <c r="AC4" s="190"/>
      <c r="AD4" s="266"/>
      <c r="AE4" s="266"/>
      <c r="AF4" s="266"/>
      <c r="AG4" s="266"/>
      <c r="AH4" s="266"/>
      <c r="AI4" s="266"/>
      <c r="AJ4" s="266"/>
      <c r="AK4" s="266"/>
      <c r="AL4" s="266"/>
      <c r="AM4" s="266"/>
      <c r="AO4" s="266"/>
      <c r="AP4" s="266"/>
      <c r="AQ4" s="266"/>
    </row>
    <row r="5" spans="1:43" ht="24" customHeight="1" x14ac:dyDescent="0.25">
      <c r="A5" s="190"/>
      <c r="B5" s="644" t="s">
        <v>256</v>
      </c>
      <c r="C5" s="645"/>
      <c r="D5" s="296" t="str">
        <f>'Overview - Section A'!E6</f>
        <v>BOL-T-UNDP</v>
      </c>
      <c r="E5" s="266"/>
      <c r="F5" s="266"/>
      <c r="G5" s="266"/>
      <c r="H5" s="210">
        <v>1</v>
      </c>
      <c r="I5" s="646" t="str">
        <f ca="1">IFERROR(IF('Overview - Section A'!$AN$5&lt;&gt;"Funding Request",OFFSET('Overview - Section A'!E25,1,0),IF(INDEX('Overview - Section A'!E$25:E$31,MATCH($H5,'Overview - Section A'!$A$25:$A$31,0))&lt;&gt;0,(INDEX('Overview - Section A'!$E$25:$E$31,MATCH($H5,'Overview - Section A'!$A$25:$A$31,0))),"")),"")</f>
        <v>United Nations Development Programme</v>
      </c>
      <c r="J5" s="647"/>
      <c r="K5" s="647"/>
      <c r="L5" s="647"/>
      <c r="M5" s="647" t="str">
        <f>IFERROR(IF(INDEX('Overview - Section A'!K$25:K$31,MATCH($H5,'Overview - Section A'!$A$25:$A$31,0))&lt;&gt;0,(INDEX('Overview - Section A'!$K$25:$K$31,MATCH($H5,'Overview - Section A'!$A$25:$A$31,0))),""),"")</f>
        <v/>
      </c>
      <c r="N5" s="647"/>
      <c r="O5" s="647"/>
      <c r="P5" s="648"/>
      <c r="Q5" s="266"/>
      <c r="R5" s="266"/>
      <c r="S5" s="266"/>
      <c r="T5" s="266"/>
      <c r="U5" s="266"/>
      <c r="V5" s="190"/>
      <c r="W5" s="190"/>
      <c r="X5" s="190"/>
      <c r="Y5" s="190"/>
      <c r="Z5" s="190"/>
      <c r="AA5" s="190"/>
      <c r="AB5" s="190"/>
      <c r="AC5" s="190"/>
      <c r="AD5" s="266"/>
      <c r="AE5" s="266"/>
      <c r="AF5" s="266"/>
      <c r="AG5" s="266"/>
      <c r="AH5" s="266"/>
      <c r="AI5" s="266"/>
      <c r="AJ5" s="266"/>
      <c r="AK5" s="266"/>
      <c r="AL5" s="266"/>
      <c r="AM5" s="266"/>
      <c r="AO5" s="266"/>
      <c r="AP5" s="266"/>
      <c r="AQ5" s="266"/>
    </row>
    <row r="6" spans="1:43" ht="24" customHeight="1" x14ac:dyDescent="0.25">
      <c r="A6" s="190"/>
      <c r="B6" s="644" t="s">
        <v>186</v>
      </c>
      <c r="C6" s="645"/>
      <c r="D6" s="297">
        <f>'Overview - Section A'!E7</f>
        <v>43831</v>
      </c>
      <c r="E6" s="266"/>
      <c r="F6" s="266"/>
      <c r="G6" s="266"/>
      <c r="H6" s="210">
        <v>2</v>
      </c>
      <c r="I6" s="646" t="str">
        <f>IFERROR(IF(INDEX('Overview - Section A'!E$25:E$31,MATCH($H6,'Overview - Section A'!$A$25:$A$31,0))&lt;&gt;0,(INDEX('Overview - Section A'!$E$25:$E$31,MATCH($H6,'Overview - Section A'!$A$25:$A$31,0))),""),"")</f>
        <v/>
      </c>
      <c r="J6" s="647"/>
      <c r="K6" s="647"/>
      <c r="L6" s="647"/>
      <c r="M6" s="649" t="str">
        <f>IFERROR(IF(INDEX('Overview - Section A'!K$25:K$31,MATCH($H6,'Overview - Section A'!$A$25:$A$31,0))&lt;&gt;0,(INDEX('Overview - Section A'!$K$25:$K$31,MATCH($H6,'Overview - Section A'!$A$25:$A$31,0))),""),"")</f>
        <v/>
      </c>
      <c r="N6" s="650"/>
      <c r="O6" s="650"/>
      <c r="P6" s="651"/>
      <c r="Q6" s="266"/>
      <c r="R6" s="266"/>
      <c r="S6" s="266"/>
      <c r="T6" s="266"/>
      <c r="U6" s="266"/>
      <c r="V6" s="190"/>
      <c r="W6" s="190"/>
      <c r="X6" s="190"/>
      <c r="Y6" s="190"/>
      <c r="Z6" s="190"/>
      <c r="AA6" s="190"/>
      <c r="AB6" s="190"/>
      <c r="AC6" s="190"/>
      <c r="AD6" s="266"/>
      <c r="AE6" s="266"/>
      <c r="AF6" s="266"/>
      <c r="AG6" s="266"/>
      <c r="AH6" s="266"/>
      <c r="AI6" s="266"/>
      <c r="AJ6" s="266"/>
      <c r="AK6" s="266"/>
      <c r="AL6" s="266"/>
      <c r="AM6" s="266"/>
      <c r="AO6" s="266"/>
      <c r="AP6" s="266"/>
      <c r="AQ6" s="266"/>
    </row>
    <row r="7" spans="1:43" ht="24" customHeight="1" x14ac:dyDescent="0.25">
      <c r="A7" s="190"/>
      <c r="B7" s="644" t="s">
        <v>187</v>
      </c>
      <c r="C7" s="645"/>
      <c r="D7" s="297">
        <f>'Overview - Section A'!E8</f>
        <v>44926</v>
      </c>
      <c r="E7" s="266"/>
      <c r="F7" s="266"/>
      <c r="G7" s="266"/>
      <c r="H7" s="210">
        <v>3</v>
      </c>
      <c r="I7" s="646" t="str">
        <f>IFERROR(IF(INDEX('Overview - Section A'!E$25:E$31,MATCH($H7,'Overview - Section A'!$A$25:$A$31,0))&lt;&gt;0,(INDEX('Overview - Section A'!$E$25:$E$31,MATCH($H7,'Overview - Section A'!$A$25:$A$31,0))),""),"")</f>
        <v/>
      </c>
      <c r="J7" s="647"/>
      <c r="K7" s="647"/>
      <c r="L7" s="647"/>
      <c r="M7" s="649" t="str">
        <f>IFERROR(IF(INDEX('Overview - Section A'!K$25:K$31,MATCH($H7,'Overview - Section A'!$A$25:$A$31,0))&lt;&gt;0,(INDEX('Overview - Section A'!$K$25:$K$31,MATCH($H7,'Overview - Section A'!$A$25:$A$31,0))),""),"")</f>
        <v/>
      </c>
      <c r="N7" s="650"/>
      <c r="O7" s="650"/>
      <c r="P7" s="651"/>
      <c r="Q7" s="266"/>
      <c r="R7" s="266"/>
      <c r="S7" s="266"/>
      <c r="T7" s="266"/>
      <c r="U7" s="266"/>
      <c r="V7" s="190"/>
      <c r="W7" s="190"/>
      <c r="X7" s="190"/>
      <c r="Y7" s="190"/>
      <c r="Z7" s="190"/>
      <c r="AA7" s="190"/>
      <c r="AB7" s="190"/>
      <c r="AC7" s="190"/>
      <c r="AD7" s="266"/>
      <c r="AE7" s="266"/>
      <c r="AF7" s="266"/>
      <c r="AG7" s="266"/>
      <c r="AH7" s="266"/>
      <c r="AI7" s="266"/>
      <c r="AJ7" s="266"/>
      <c r="AK7" s="266"/>
      <c r="AL7" s="266"/>
      <c r="AM7" s="266"/>
      <c r="AO7" s="266"/>
      <c r="AP7" s="266"/>
      <c r="AQ7" s="266"/>
    </row>
    <row r="8" spans="1:43" ht="135.75" customHeight="1" x14ac:dyDescent="0.25">
      <c r="A8" s="190"/>
      <c r="B8" s="644" t="s">
        <v>168</v>
      </c>
      <c r="C8" s="645"/>
      <c r="D8" s="237">
        <f>'Overview - Section A'!E9</f>
        <v>12</v>
      </c>
      <c r="E8" s="266"/>
      <c r="F8" s="266"/>
      <c r="G8" s="266"/>
      <c r="H8" s="210">
        <v>4</v>
      </c>
      <c r="I8" s="646" t="str">
        <f>IFERROR(IF(INDEX('Overview - Section A'!E$25:E$31,MATCH($H8,'Overview - Section A'!$A$25:$A$31,0))&lt;&gt;0,(INDEX('Overview - Section A'!$E$25:$E$31,MATCH($H8,'Overview - Section A'!$A$25:$A$31,0))),""),"")</f>
        <v/>
      </c>
      <c r="J8" s="647"/>
      <c r="K8" s="647"/>
      <c r="L8" s="647"/>
      <c r="M8" s="649" t="str">
        <f>IFERROR(IF(INDEX('Overview - Section A'!K$25:K$31,MATCH($H8,'Overview - Section A'!$A$25:$A$31,0))&lt;&gt;0,(INDEX('Overview - Section A'!$K$25:$K$31,MATCH($H8,'Overview - Section A'!$A$25:$A$31,0))),""),"")</f>
        <v/>
      </c>
      <c r="N8" s="650"/>
      <c r="O8" s="650"/>
      <c r="P8" s="651"/>
      <c r="Q8" s="266"/>
      <c r="R8" s="266"/>
      <c r="S8" s="266"/>
      <c r="T8" s="266"/>
      <c r="U8" s="266"/>
      <c r="V8" s="190"/>
      <c r="W8" s="190"/>
      <c r="X8" s="190"/>
      <c r="Y8" s="190"/>
      <c r="Z8" s="190"/>
      <c r="AA8" s="190"/>
      <c r="AB8" s="190"/>
      <c r="AC8" s="190"/>
      <c r="AD8" s="266"/>
      <c r="AE8" s="266"/>
      <c r="AF8" s="266"/>
      <c r="AG8" s="266"/>
      <c r="AH8" s="266"/>
      <c r="AI8" s="266"/>
      <c r="AJ8" s="266"/>
      <c r="AK8" s="266"/>
      <c r="AL8" s="266"/>
      <c r="AM8" s="266"/>
      <c r="AO8" s="266"/>
      <c r="AP8" s="266"/>
      <c r="AQ8" s="266"/>
    </row>
    <row r="9" spans="1:43" ht="135.75" customHeight="1" x14ac:dyDescent="0.25">
      <c r="A9" s="190"/>
      <c r="B9" s="644" t="s">
        <v>288</v>
      </c>
      <c r="C9" s="645"/>
      <c r="D9" s="297">
        <f>IF('Overview - Section A'!E10&lt;&gt;"",'Overview - Section A'!E10,"")</f>
        <v>43831</v>
      </c>
      <c r="E9" s="266"/>
      <c r="F9" s="266"/>
      <c r="G9" s="266"/>
      <c r="H9" s="210">
        <v>5</v>
      </c>
      <c r="I9" s="646" t="str">
        <f>IFERROR(IF(INDEX('Overview - Section A'!E$25:E$31,MATCH($H9,'Overview - Section A'!$A$25:$A$31,0))&lt;&gt;0,(INDEX('Overview - Section A'!$E$25:$E$31,MATCH($H9,'Overview - Section A'!$A$25:$A$31,0))),""),"")</f>
        <v/>
      </c>
      <c r="J9" s="647"/>
      <c r="K9" s="647"/>
      <c r="L9" s="647"/>
      <c r="M9" s="649" t="str">
        <f>IFERROR(IF(INDEX('Overview - Section A'!K$25:K$31,MATCH($H9,'Overview - Section A'!$A$25:$A$31,0))&lt;&gt;0,(INDEX('Overview - Section A'!$K$25:$K$31,MATCH($H9,'Overview - Section A'!$A$25:$A$31,0))),""),"")</f>
        <v/>
      </c>
      <c r="N9" s="650"/>
      <c r="O9" s="650"/>
      <c r="P9" s="651"/>
      <c r="Q9" s="266"/>
      <c r="R9" s="266"/>
      <c r="S9" s="266"/>
      <c r="T9" s="266"/>
      <c r="U9" s="266"/>
      <c r="V9" s="190"/>
      <c r="W9" s="190"/>
      <c r="X9" s="190"/>
      <c r="Y9" s="190"/>
      <c r="Z9" s="190"/>
      <c r="AA9" s="190"/>
      <c r="AB9" s="190"/>
      <c r="AC9" s="190"/>
      <c r="AD9" s="266"/>
      <c r="AE9" s="266"/>
      <c r="AF9" s="266"/>
      <c r="AG9" s="266"/>
      <c r="AH9" s="266"/>
      <c r="AI9" s="266"/>
      <c r="AJ9" s="266"/>
      <c r="AK9" s="266"/>
      <c r="AL9" s="266"/>
      <c r="AM9" s="266"/>
      <c r="AO9" s="266"/>
      <c r="AP9" s="266"/>
      <c r="AQ9" s="266"/>
    </row>
    <row r="10" spans="1:43" ht="135.75" customHeight="1" thickBot="1" x14ac:dyDescent="0.3">
      <c r="A10" s="190"/>
      <c r="B10" s="652" t="s">
        <v>289</v>
      </c>
      <c r="C10" s="653"/>
      <c r="D10" s="298">
        <f>IF('Overview - Section A'!E11&lt;&gt;"",'Overview - Section A'!E11,"")</f>
        <v>44926</v>
      </c>
      <c r="E10" s="266"/>
      <c r="F10" s="266"/>
      <c r="G10" s="266"/>
      <c r="H10" s="210">
        <v>6</v>
      </c>
      <c r="I10" s="646" t="str">
        <f>IFERROR(IF(INDEX('Overview - Section A'!E$25:E$31,MATCH($H10,'Overview - Section A'!$A$25:$A$31,0))&lt;&gt;0,(INDEX('Overview - Section A'!$E$25:$E$31,MATCH($H10,'Overview - Section A'!$A$25:$A$31,0))),""),"")</f>
        <v/>
      </c>
      <c r="J10" s="647"/>
      <c r="K10" s="647"/>
      <c r="L10" s="647"/>
      <c r="M10" s="649" t="str">
        <f>IFERROR(IF(INDEX('Overview - Section A'!K$25:K$31,MATCH($H10,'Overview - Section A'!$A$25:$A$31,0))&lt;&gt;0,(INDEX('Overview - Section A'!$K$25:$K$31,MATCH($H10,'Overview - Section A'!$A$25:$A$31,0))),""),"")</f>
        <v/>
      </c>
      <c r="N10" s="650"/>
      <c r="O10" s="650"/>
      <c r="P10" s="651"/>
      <c r="Q10" s="266"/>
      <c r="R10" s="266"/>
      <c r="S10" s="266"/>
      <c r="T10" s="266"/>
      <c r="U10" s="266"/>
      <c r="V10" s="190"/>
      <c r="W10" s="190"/>
      <c r="X10" s="190"/>
      <c r="Y10" s="190"/>
      <c r="Z10" s="190"/>
      <c r="AA10" s="190"/>
      <c r="AB10" s="190"/>
      <c r="AC10" s="190"/>
      <c r="AD10" s="266"/>
      <c r="AE10" s="266"/>
      <c r="AF10" s="266"/>
      <c r="AG10" s="266"/>
      <c r="AH10" s="266"/>
      <c r="AI10" s="266"/>
      <c r="AJ10" s="266"/>
      <c r="AK10" s="266"/>
      <c r="AL10" s="266"/>
      <c r="AM10" s="266"/>
      <c r="AO10" s="266"/>
      <c r="AP10" s="266"/>
      <c r="AQ10" s="266"/>
    </row>
    <row r="11" spans="1:43" ht="27" customHeight="1" x14ac:dyDescent="0.25">
      <c r="A11" s="190"/>
      <c r="B11" s="190"/>
      <c r="C11" s="190"/>
      <c r="D11" s="266"/>
      <c r="E11" s="266"/>
      <c r="F11" s="266"/>
      <c r="G11" s="266"/>
      <c r="H11" s="210">
        <v>7</v>
      </c>
      <c r="I11" s="646" t="str">
        <f>IFERROR(IF(INDEX('Overview - Section A'!E$25:E$31,MATCH($H11,'Overview - Section A'!$A$25:$A$31,0))&lt;&gt;0,(INDEX('Overview - Section A'!$E$25:$E$31,MATCH($H11,'Overview - Section A'!$A$25:$A$31,0))),""),"")</f>
        <v/>
      </c>
      <c r="J11" s="647"/>
      <c r="K11" s="647"/>
      <c r="L11" s="647"/>
      <c r="M11" s="649" t="str">
        <f>IFERROR(IF(INDEX('Overview - Section A'!K$25:K$31,MATCH($H11,'Overview - Section A'!$A$25:$A$31,0))&lt;&gt;0,(INDEX('Overview - Section A'!$K$25:$K$31,MATCH($H11,'Overview - Section A'!$A$25:$A$31,0))),""),"")</f>
        <v/>
      </c>
      <c r="N11" s="650"/>
      <c r="O11" s="650"/>
      <c r="P11" s="651"/>
      <c r="Q11" s="266"/>
      <c r="R11" s="266"/>
      <c r="S11" s="266"/>
      <c r="T11" s="266"/>
      <c r="U11" s="266"/>
      <c r="V11" s="190"/>
      <c r="W11" s="190"/>
      <c r="X11" s="190"/>
      <c r="Y11" s="190"/>
      <c r="Z11" s="190"/>
      <c r="AA11" s="190"/>
      <c r="AB11" s="190"/>
      <c r="AC11" s="190"/>
      <c r="AD11" s="266"/>
      <c r="AE11" s="266"/>
      <c r="AF11" s="266"/>
      <c r="AG11" s="266"/>
      <c r="AH11" s="266"/>
      <c r="AI11" s="266"/>
      <c r="AJ11" s="266"/>
      <c r="AK11" s="266"/>
      <c r="AL11" s="266"/>
      <c r="AM11" s="266"/>
      <c r="AO11" s="266"/>
      <c r="AP11" s="266"/>
      <c r="AQ11" s="266"/>
    </row>
    <row r="12" spans="1:43" ht="27" customHeight="1" x14ac:dyDescent="0.25">
      <c r="A12" s="190"/>
      <c r="B12" s="190"/>
      <c r="C12" s="190"/>
      <c r="D12" s="266"/>
      <c r="E12" s="266"/>
      <c r="F12" s="266"/>
      <c r="G12" s="266"/>
      <c r="H12" s="210">
        <v>8</v>
      </c>
      <c r="I12" s="646" t="str">
        <f>IFERROR(IF(INDEX('Overview - Section A'!E$25:E$31,MATCH($H12,'Overview - Section A'!$A$25:$A$31,0))&lt;&gt;0,(INDEX('Overview - Section A'!$E$25:$E$31,MATCH($H12,'Overview - Section A'!$A$25:$A$31,0))),""),"")</f>
        <v/>
      </c>
      <c r="J12" s="647"/>
      <c r="K12" s="647"/>
      <c r="L12" s="647"/>
      <c r="M12" s="649" t="str">
        <f>IFERROR(IF(INDEX('Overview - Section A'!K$25:K$31,MATCH($H12,'Overview - Section A'!$A$25:$A$31,0))&lt;&gt;0,(INDEX('Overview - Section A'!$K$25:$K$31,MATCH($H12,'Overview - Section A'!$A$25:$A$31,0))),""),"")</f>
        <v/>
      </c>
      <c r="N12" s="650"/>
      <c r="O12" s="650"/>
      <c r="P12" s="651"/>
      <c r="Q12" s="266"/>
      <c r="R12" s="266"/>
      <c r="S12" s="266"/>
      <c r="T12" s="266"/>
      <c r="U12" s="266"/>
      <c r="V12" s="190"/>
      <c r="W12" s="190"/>
      <c r="X12" s="190"/>
      <c r="Y12" s="190"/>
      <c r="Z12" s="190"/>
      <c r="AA12" s="190"/>
      <c r="AB12" s="190"/>
      <c r="AC12" s="190"/>
      <c r="AD12" s="266"/>
      <c r="AE12" s="266"/>
      <c r="AF12" s="266"/>
      <c r="AG12" s="266"/>
      <c r="AH12" s="266"/>
      <c r="AI12" s="266"/>
      <c r="AJ12" s="266"/>
      <c r="AK12" s="266"/>
      <c r="AL12" s="266"/>
      <c r="AM12" s="266"/>
      <c r="AO12" s="266"/>
      <c r="AP12" s="266"/>
      <c r="AQ12" s="266"/>
    </row>
    <row r="13" spans="1:43" ht="27" customHeight="1" x14ac:dyDescent="0.25">
      <c r="A13" s="190"/>
      <c r="B13" s="190"/>
      <c r="C13" s="190"/>
      <c r="D13" s="266"/>
      <c r="E13" s="266"/>
      <c r="F13" s="266"/>
      <c r="G13" s="266"/>
      <c r="H13" s="210">
        <v>9</v>
      </c>
      <c r="I13" s="646" t="str">
        <f>IFERROR(IF(INDEX('Overview - Section A'!E$25:E$31,MATCH($H13,'Overview - Section A'!$A$25:$A$31,0))&lt;&gt;0,(INDEX('Overview - Section A'!$E$25:$E$31,MATCH($H13,'Overview - Section A'!$A$25:$A$31,0))),""),"")</f>
        <v/>
      </c>
      <c r="J13" s="647"/>
      <c r="K13" s="647"/>
      <c r="L13" s="647"/>
      <c r="M13" s="649" t="str">
        <f>IFERROR(IF(INDEX('Overview - Section A'!K$25:K$31,MATCH($H13,'Overview - Section A'!$A$25:$A$31,0))&lt;&gt;0,(INDEX('Overview - Section A'!$K$25:$K$31,MATCH($H13,'Overview - Section A'!$A$25:$A$31,0))),""),"")</f>
        <v/>
      </c>
      <c r="N13" s="650"/>
      <c r="O13" s="650"/>
      <c r="P13" s="651"/>
      <c r="Q13" s="266"/>
      <c r="R13" s="266"/>
      <c r="S13" s="266"/>
      <c r="T13" s="266"/>
      <c r="U13" s="266"/>
      <c r="V13" s="190"/>
      <c r="W13" s="190"/>
      <c r="X13" s="190"/>
      <c r="Y13" s="190"/>
      <c r="Z13" s="190"/>
      <c r="AA13" s="190"/>
      <c r="AB13" s="190"/>
      <c r="AC13" s="190"/>
      <c r="AD13" s="266"/>
      <c r="AE13" s="266"/>
      <c r="AF13" s="266"/>
      <c r="AG13" s="266"/>
      <c r="AH13" s="266"/>
      <c r="AI13" s="266"/>
      <c r="AJ13" s="266"/>
      <c r="AK13" s="266"/>
      <c r="AL13" s="266"/>
      <c r="AM13" s="266"/>
      <c r="AO13" s="266"/>
      <c r="AP13" s="266"/>
      <c r="AQ13" s="266"/>
    </row>
    <row r="14" spans="1:43" ht="16.5" thickBot="1" x14ac:dyDescent="0.3">
      <c r="A14" s="190"/>
      <c r="B14" s="190"/>
      <c r="C14" s="190"/>
      <c r="D14" s="190"/>
      <c r="E14" s="190"/>
      <c r="F14" s="190"/>
      <c r="G14" s="190"/>
      <c r="H14" s="190"/>
      <c r="I14" s="190"/>
      <c r="J14" s="190"/>
      <c r="K14" s="189"/>
      <c r="L14" s="189"/>
      <c r="M14" s="189"/>
      <c r="N14" s="189"/>
      <c r="O14" s="189"/>
      <c r="P14" s="189"/>
      <c r="Q14" s="266"/>
      <c r="R14" s="266"/>
      <c r="S14" s="266"/>
      <c r="T14" s="190"/>
      <c r="U14" s="190"/>
      <c r="V14" s="190"/>
      <c r="W14" s="190"/>
      <c r="X14" s="190"/>
      <c r="Y14" s="190"/>
      <c r="Z14" s="190"/>
      <c r="AA14" s="190"/>
      <c r="AB14" s="190"/>
      <c r="AC14" s="190"/>
      <c r="AD14" s="266"/>
      <c r="AE14" s="266"/>
      <c r="AF14" s="266"/>
      <c r="AG14" s="266"/>
      <c r="AH14" s="266"/>
      <c r="AI14" s="266"/>
      <c r="AJ14" s="266"/>
      <c r="AK14" s="266"/>
      <c r="AL14" s="266"/>
      <c r="AM14" s="266"/>
      <c r="AO14" s="266"/>
      <c r="AP14" s="266"/>
      <c r="AQ14" s="266"/>
    </row>
    <row r="15" spans="1:43" ht="27" x14ac:dyDescent="0.25">
      <c r="A15" s="190"/>
      <c r="B15" s="654" t="s">
        <v>277</v>
      </c>
      <c r="C15" s="655"/>
      <c r="D15" s="655"/>
      <c r="E15" s="656"/>
      <c r="F15" s="266"/>
      <c r="G15" s="190"/>
      <c r="H15" s="266"/>
      <c r="I15" s="266"/>
      <c r="J15" s="266"/>
      <c r="K15" s="266"/>
      <c r="L15" s="266"/>
      <c r="M15" s="266"/>
      <c r="N15" s="266"/>
      <c r="O15" s="266"/>
      <c r="P15" s="266"/>
      <c r="Q15" s="266"/>
      <c r="R15" s="266"/>
      <c r="S15" s="266"/>
      <c r="T15" s="190"/>
      <c r="U15" s="190"/>
      <c r="V15" s="190"/>
      <c r="W15" s="190"/>
      <c r="X15" s="190"/>
      <c r="Y15" s="190"/>
      <c r="Z15" s="190"/>
      <c r="AA15" s="190"/>
      <c r="AB15" s="190"/>
      <c r="AC15" s="190"/>
      <c r="AD15" s="266"/>
      <c r="AE15" s="266"/>
      <c r="AF15" s="266"/>
      <c r="AG15" s="266"/>
      <c r="AH15" s="266"/>
      <c r="AI15" s="266"/>
      <c r="AJ15" s="266"/>
      <c r="AK15" s="266"/>
      <c r="AL15" s="266"/>
      <c r="AM15" s="266"/>
      <c r="AO15" s="266"/>
      <c r="AP15" s="266"/>
      <c r="AQ15" s="266"/>
    </row>
    <row r="16" spans="1:43" ht="27" x14ac:dyDescent="0.25">
      <c r="A16" s="210">
        <v>2</v>
      </c>
      <c r="B16" s="657">
        <f ca="1">IFERROR(IF(INDEX('Overview - Section A'!A$37:A$45,MATCH($A16,'Overview - Section A'!$B$37:$B$45,0))&lt;&gt;0,(INDEX('Overview - Section A'!A$37:A$45,MATCH($A16,'Overview - Section A'!$B$37:$B$45,0))),""),"")</f>
        <v>43831</v>
      </c>
      <c r="C16" s="658"/>
      <c r="D16" s="658">
        <f ca="1">IFERROR(IF(INDEX('Overview - Section A'!E$37:E$45,MATCH($A16,'Overview - Section A'!$B$37:$B$45,0))&lt;&gt;0,(INDEX('Overview - Section A'!E$37:E$45,MATCH($A16,'Overview - Section A'!$B$37:$B$45,0))),""),"")</f>
        <v>44196</v>
      </c>
      <c r="E16" s="659"/>
      <c r="F16" s="269" t="str">
        <f>IFERROR(IF(INDEX('Overview - Section A'!U$66:U$85,MATCH(#REF!,'Overview - Section A'!$B$66:$B$85,0))&lt;&gt;0,(INDEX('Overview - Section A'!U$66:U$85,MATCH(#REF!,'Overview - Section A'!$B$66:$B$85,0))),""),"")</f>
        <v/>
      </c>
      <c r="G16" s="190"/>
      <c r="H16" s="266"/>
      <c r="I16" s="266"/>
      <c r="J16" s="266"/>
      <c r="K16" s="266"/>
      <c r="L16" s="266"/>
      <c r="M16" s="266"/>
      <c r="N16" s="266"/>
      <c r="O16" s="266"/>
      <c r="P16" s="266"/>
      <c r="Q16" s="266"/>
      <c r="R16" s="266"/>
      <c r="S16" s="266"/>
      <c r="T16" s="190"/>
      <c r="U16" s="190"/>
      <c r="V16" s="190"/>
      <c r="W16" s="190"/>
      <c r="X16" s="190"/>
      <c r="Y16" s="190"/>
      <c r="Z16" s="190"/>
      <c r="AA16" s="190"/>
      <c r="AB16" s="190"/>
      <c r="AC16" s="190"/>
      <c r="AD16" s="266"/>
      <c r="AE16" s="266"/>
      <c r="AF16" s="266"/>
      <c r="AG16" s="266"/>
      <c r="AH16" s="266"/>
      <c r="AI16" s="266"/>
      <c r="AJ16" s="266"/>
      <c r="AK16" s="266"/>
      <c r="AL16" s="266"/>
      <c r="AM16" s="266"/>
      <c r="AO16" s="266"/>
      <c r="AP16" s="266"/>
      <c r="AQ16" s="266"/>
    </row>
    <row r="17" spans="1:43" ht="27" customHeight="1" x14ac:dyDescent="0.25">
      <c r="A17" s="210">
        <v>3</v>
      </c>
      <c r="B17" s="657">
        <f ca="1">IFERROR(IF(INDEX('Overview - Section A'!A$37:A$45,MATCH($A17,'Overview - Section A'!$B$37:$B$45,0))&lt;&gt;0,(INDEX('Overview - Section A'!A$37:A$45,MATCH($A17,'Overview - Section A'!$B$37:$B$45,0))),""),"")</f>
        <v>44197</v>
      </c>
      <c r="C17" s="658"/>
      <c r="D17" s="658">
        <f ca="1">IFERROR(IF(INDEX('Overview - Section A'!E$37:E$45,MATCH($A17,'Overview - Section A'!$B$37:$B$45,0))&lt;&gt;0,(INDEX('Overview - Section A'!E$37:E$45,MATCH($A17,'Overview - Section A'!$B$37:$B$45,0))),""),"")</f>
        <v>44561</v>
      </c>
      <c r="E17" s="659"/>
      <c r="F17" s="269" t="str">
        <f>IFERROR(IF(INDEX('Overview - Section A'!U$66:U$85,MATCH(#REF!,'Overview - Section A'!$B$66:$B$85,0))&lt;&gt;0,(INDEX('Overview - Section A'!U$66:U$85,MATCH(#REF!,'Overview - Section A'!$B$66:$B$85,0))),""),"")</f>
        <v/>
      </c>
      <c r="G17" s="190"/>
      <c r="H17" s="266"/>
      <c r="I17" s="266"/>
      <c r="J17" s="266"/>
      <c r="K17" s="266"/>
      <c r="L17" s="266"/>
      <c r="M17" s="266"/>
      <c r="N17" s="266"/>
      <c r="O17" s="266"/>
      <c r="P17" s="266"/>
      <c r="Q17" s="266"/>
      <c r="R17" s="266"/>
      <c r="S17" s="266"/>
      <c r="T17" s="190"/>
      <c r="U17" s="190"/>
      <c r="V17" s="190"/>
      <c r="W17" s="190"/>
      <c r="X17" s="190"/>
      <c r="Y17" s="190"/>
      <c r="Z17" s="190"/>
      <c r="AA17" s="190"/>
      <c r="AB17" s="190"/>
      <c r="AC17" s="190"/>
      <c r="AD17" s="266"/>
      <c r="AE17" s="266"/>
      <c r="AF17" s="266"/>
      <c r="AG17" s="266"/>
      <c r="AH17" s="266"/>
      <c r="AI17" s="266"/>
      <c r="AJ17" s="266"/>
      <c r="AK17" s="266"/>
      <c r="AL17" s="266"/>
      <c r="AM17" s="266"/>
      <c r="AO17" s="266"/>
      <c r="AP17" s="266"/>
      <c r="AQ17" s="266"/>
    </row>
    <row r="18" spans="1:43" ht="27" customHeight="1" x14ac:dyDescent="0.25">
      <c r="A18" s="210">
        <v>4</v>
      </c>
      <c r="B18" s="657">
        <f ca="1">IFERROR(IF(INDEX('Overview - Section A'!A$37:A$45,MATCH($A18,'Overview - Section A'!$B$37:$B$45,0))&lt;&gt;0,(INDEX('Overview - Section A'!A$37:A$45,MATCH($A18,'Overview - Section A'!$B$37:$B$45,0))),""),"")</f>
        <v>44562</v>
      </c>
      <c r="C18" s="658"/>
      <c r="D18" s="658">
        <f ca="1">IFERROR(IF(INDEX('Overview - Section A'!E$37:E$45,MATCH($A18,'Overview - Section A'!$B$37:$B$45,0))&lt;&gt;0,(INDEX('Overview - Section A'!E$37:E$45,MATCH($A18,'Overview - Section A'!$B$37:$B$45,0))),""),"")</f>
        <v>44926</v>
      </c>
      <c r="E18" s="659"/>
      <c r="F18" s="269" t="str">
        <f>IFERROR(IF(INDEX('Overview - Section A'!U$66:U$85,MATCH(#REF!,'Overview - Section A'!$B$66:$B$85,0))&lt;&gt;0,(INDEX('Overview - Section A'!U$66:U$85,MATCH(#REF!,'Overview - Section A'!$B$66:$B$85,0))),""),"")</f>
        <v/>
      </c>
      <c r="G18" s="190"/>
      <c r="H18" s="266"/>
      <c r="I18" s="266"/>
      <c r="J18" s="266"/>
      <c r="K18" s="266"/>
      <c r="L18" s="266"/>
      <c r="M18" s="266"/>
      <c r="N18" s="266"/>
      <c r="O18" s="266"/>
      <c r="P18" s="266"/>
      <c r="Q18" s="266"/>
      <c r="R18" s="266"/>
      <c r="S18" s="266"/>
      <c r="T18" s="190"/>
      <c r="U18" s="190"/>
      <c r="V18" s="190"/>
      <c r="W18" s="190"/>
      <c r="X18" s="190"/>
      <c r="Y18" s="190"/>
      <c r="Z18" s="190"/>
      <c r="AA18" s="190"/>
      <c r="AB18" s="190"/>
      <c r="AC18" s="190"/>
      <c r="AD18" s="266"/>
      <c r="AE18" s="266"/>
      <c r="AF18" s="266"/>
      <c r="AG18" s="266"/>
      <c r="AH18" s="266"/>
      <c r="AI18" s="266"/>
      <c r="AJ18" s="266"/>
      <c r="AK18" s="266"/>
      <c r="AL18" s="266"/>
      <c r="AM18" s="266"/>
      <c r="AO18" s="266"/>
      <c r="AP18" s="266"/>
      <c r="AQ18" s="266"/>
    </row>
    <row r="19" spans="1:43" ht="27" customHeight="1" x14ac:dyDescent="0.25">
      <c r="A19" s="210">
        <v>5</v>
      </c>
      <c r="B19" s="657">
        <f ca="1">IFERROR(IF(INDEX('Overview - Section A'!A$37:A$45,MATCH($A19,'Overview - Section A'!$B$37:$B$45,0))&lt;&gt;0,(INDEX('Overview - Section A'!A$37:A$45,MATCH($A19,'Overview - Section A'!$B$37:$B$45,0))),""),"")</f>
        <v>44927</v>
      </c>
      <c r="C19" s="658"/>
      <c r="D19" s="658">
        <f ca="1">IFERROR(IF(INDEX('Overview - Section A'!E$37:E$45,MATCH($A19,'Overview - Section A'!$B$37:$B$45,0))&lt;&gt;0,(INDEX('Overview - Section A'!E$37:E$45,MATCH($A19,'Overview - Section A'!$B$37:$B$45,0))),""),"")</f>
        <v>45291</v>
      </c>
      <c r="E19" s="659"/>
      <c r="F19" s="269" t="str">
        <f>IFERROR(IF(INDEX('Overview - Section A'!U$66:U$85,MATCH(#REF!,'Overview - Section A'!$B$66:$B$85,0))&lt;&gt;0,(INDEX('Overview - Section A'!U$66:U$85,MATCH(#REF!,'Overview - Section A'!$B$66:$B$85,0))),""),"")</f>
        <v/>
      </c>
      <c r="G19" s="190"/>
      <c r="H19" s="266"/>
      <c r="I19" s="266"/>
      <c r="J19" s="266"/>
      <c r="K19" s="266"/>
      <c r="L19" s="266"/>
      <c r="M19" s="266"/>
      <c r="N19" s="266"/>
      <c r="O19" s="266"/>
      <c r="P19" s="266"/>
      <c r="Q19" s="266"/>
      <c r="R19" s="266"/>
      <c r="S19" s="266"/>
      <c r="T19" s="190"/>
      <c r="U19" s="190"/>
      <c r="V19" s="190"/>
      <c r="W19" s="190"/>
      <c r="X19" s="190"/>
      <c r="Y19" s="190"/>
      <c r="Z19" s="190"/>
      <c r="AA19" s="190"/>
      <c r="AB19" s="190"/>
      <c r="AC19" s="190"/>
      <c r="AD19" s="266"/>
      <c r="AE19" s="266"/>
      <c r="AF19" s="266"/>
      <c r="AG19" s="266"/>
      <c r="AH19" s="266"/>
      <c r="AI19" s="266"/>
      <c r="AJ19" s="266"/>
      <c r="AK19" s="266"/>
      <c r="AL19" s="266"/>
      <c r="AM19" s="266"/>
      <c r="AO19" s="266"/>
      <c r="AP19" s="266"/>
      <c r="AQ19" s="266"/>
    </row>
    <row r="20" spans="1:43" ht="27" customHeight="1" x14ac:dyDescent="0.25">
      <c r="A20" s="210">
        <v>6</v>
      </c>
      <c r="B20" s="657">
        <f ca="1">IFERROR(IF(INDEX('Overview - Section A'!A$37:A$45,MATCH($A20,'Overview - Section A'!$B$37:$B$45,0))&lt;&gt;0,(INDEX('Overview - Section A'!A$37:A$45,MATCH($A20,'Overview - Section A'!$B$37:$B$45,0))),""),"")</f>
        <v>45292</v>
      </c>
      <c r="C20" s="658"/>
      <c r="D20" s="658">
        <f ca="1">IFERROR(IF(INDEX('Overview - Section A'!E$37:E$45,MATCH($A20,'Overview - Section A'!$B$37:$B$45,0))&lt;&gt;0,(INDEX('Overview - Section A'!E$37:E$45,MATCH($A20,'Overview - Section A'!$B$37:$B$45,0))),""),"")</f>
        <v>45657</v>
      </c>
      <c r="E20" s="659"/>
      <c r="F20" s="269" t="str">
        <f>IFERROR(IF(INDEX('Overview - Section A'!U$66:U$85,MATCH(#REF!,'Overview - Section A'!$B$66:$B$85,0))&lt;&gt;0,(INDEX('Overview - Section A'!U$66:U$85,MATCH(#REF!,'Overview - Section A'!$B$66:$B$85,0))),""),"")</f>
        <v/>
      </c>
      <c r="G20" s="190"/>
      <c r="H20" s="266"/>
      <c r="I20" s="266"/>
      <c r="J20" s="266"/>
      <c r="K20" s="266"/>
      <c r="L20" s="266"/>
      <c r="M20" s="266"/>
      <c r="N20" s="266"/>
      <c r="O20" s="266"/>
      <c r="P20" s="266"/>
      <c r="Q20" s="266"/>
      <c r="R20" s="266"/>
      <c r="S20" s="266"/>
      <c r="T20" s="190"/>
      <c r="U20" s="190"/>
      <c r="V20" s="190"/>
      <c r="W20" s="190"/>
      <c r="X20" s="190"/>
      <c r="Y20" s="190"/>
      <c r="Z20" s="190"/>
      <c r="AA20" s="190"/>
      <c r="AB20" s="190"/>
      <c r="AC20" s="190"/>
      <c r="AD20" s="266"/>
      <c r="AE20" s="266"/>
      <c r="AF20" s="266"/>
      <c r="AG20" s="266"/>
      <c r="AH20" s="266"/>
      <c r="AI20" s="266"/>
      <c r="AJ20" s="266"/>
      <c r="AK20" s="266"/>
      <c r="AL20" s="266"/>
      <c r="AM20" s="266"/>
      <c r="AO20" s="266"/>
      <c r="AP20" s="266"/>
      <c r="AQ20" s="266"/>
    </row>
    <row r="21" spans="1:43" ht="27" customHeight="1" x14ac:dyDescent="0.25">
      <c r="A21" s="210">
        <v>7</v>
      </c>
      <c r="B21" s="657">
        <f ca="1">IFERROR(IF(INDEX('Overview - Section A'!A$37:A$45,MATCH($A21,'Overview - Section A'!$B$37:$B$45,0))&lt;&gt;0,(INDEX('Overview - Section A'!A$37:A$45,MATCH($A21,'Overview - Section A'!$B$37:$B$45,0))),""),"")</f>
        <v>45658</v>
      </c>
      <c r="C21" s="658"/>
      <c r="D21" s="658">
        <f ca="1">IFERROR(IF(INDEX('Overview - Section A'!E$37:E$45,MATCH($A21,'Overview - Section A'!$B$37:$B$45,0))&lt;&gt;0,(INDEX('Overview - Section A'!E$37:E$45,MATCH($A21,'Overview - Section A'!$B$37:$B$45,0))),""),"")</f>
        <v>46022</v>
      </c>
      <c r="E21" s="659"/>
      <c r="F21" s="269" t="str">
        <f>IFERROR(IF(INDEX('Overview - Section A'!U$66:U$85,MATCH(#REF!,'Overview - Section A'!$B$66:$B$85,0))&lt;&gt;0,(INDEX('Overview - Section A'!U$66:U$85,MATCH(#REF!,'Overview - Section A'!$B$66:$B$85,0))),""),"")</f>
        <v/>
      </c>
      <c r="G21" s="190"/>
      <c r="H21" s="266"/>
      <c r="I21" s="266"/>
      <c r="J21" s="266"/>
      <c r="K21" s="266"/>
      <c r="L21" s="266"/>
      <c r="M21" s="266"/>
      <c r="N21" s="266"/>
      <c r="O21" s="266"/>
      <c r="P21" s="266"/>
      <c r="Q21" s="266"/>
      <c r="R21" s="266"/>
      <c r="S21" s="266"/>
      <c r="T21" s="190"/>
      <c r="U21" s="190"/>
      <c r="V21" s="190"/>
      <c r="W21" s="190"/>
      <c r="X21" s="190"/>
      <c r="Y21" s="190"/>
      <c r="Z21" s="190"/>
      <c r="AA21" s="190"/>
      <c r="AB21" s="190"/>
      <c r="AC21" s="190"/>
      <c r="AD21" s="266"/>
      <c r="AE21" s="266"/>
      <c r="AF21" s="266"/>
      <c r="AG21" s="266"/>
      <c r="AH21" s="266"/>
      <c r="AI21" s="266"/>
      <c r="AJ21" s="266"/>
      <c r="AK21" s="266"/>
      <c r="AL21" s="266"/>
      <c r="AM21" s="266"/>
      <c r="AO21" s="266"/>
      <c r="AP21" s="266"/>
      <c r="AQ21" s="266"/>
    </row>
    <row r="22" spans="1:43" ht="27" customHeight="1" x14ac:dyDescent="0.25">
      <c r="A22" s="210">
        <v>8</v>
      </c>
      <c r="B22" s="657" t="str">
        <f>IFERROR(IF(INDEX('Overview - Section A'!A$37:A$45,MATCH($A22,'Overview - Section A'!$B$37:$B$45,0))&lt;&gt;0,(INDEX('Overview - Section A'!A$37:A$45,MATCH($A22,'Overview - Section A'!$B$37:$B$45,0))),""),"")</f>
        <v/>
      </c>
      <c r="C22" s="658"/>
      <c r="D22" s="658" t="str">
        <f>IFERROR(IF(INDEX('Overview - Section A'!E$37:E$45,MATCH($A22,'Overview - Section A'!$B$37:$B$45,0))&lt;&gt;0,(INDEX('Overview - Section A'!E$37:E$45,MATCH($A22,'Overview - Section A'!$B$37:$B$45,0))),""),"")</f>
        <v/>
      </c>
      <c r="E22" s="659"/>
      <c r="F22" s="269" t="str">
        <f>IFERROR(IF(INDEX('Overview - Section A'!U$66:U$85,MATCH(#REF!,'Overview - Section A'!$B$66:$B$85,0))&lt;&gt;0,(INDEX('Overview - Section A'!U$66:U$85,MATCH(#REF!,'Overview - Section A'!$B$66:$B$85,0))),""),"")</f>
        <v/>
      </c>
      <c r="G22" s="190"/>
      <c r="H22" s="266"/>
      <c r="I22" s="266"/>
      <c r="J22" s="266"/>
      <c r="K22" s="266"/>
      <c r="L22" s="266"/>
      <c r="M22" s="266"/>
      <c r="N22" s="266"/>
      <c r="O22" s="266"/>
      <c r="P22" s="266"/>
      <c r="Q22" s="266"/>
      <c r="R22" s="266"/>
      <c r="S22" s="266"/>
      <c r="T22" s="190"/>
      <c r="U22" s="190"/>
      <c r="V22" s="190"/>
      <c r="W22" s="190"/>
      <c r="X22" s="190"/>
      <c r="Y22" s="190"/>
      <c r="Z22" s="190"/>
      <c r="AA22" s="190"/>
      <c r="AB22" s="190"/>
      <c r="AC22" s="190"/>
      <c r="AD22" s="266"/>
      <c r="AE22" s="266"/>
      <c r="AF22" s="266"/>
      <c r="AG22" s="266"/>
      <c r="AH22" s="266"/>
      <c r="AI22" s="266"/>
      <c r="AJ22" s="266"/>
      <c r="AK22" s="266"/>
      <c r="AL22" s="266"/>
      <c r="AM22" s="266"/>
      <c r="AO22" s="266"/>
      <c r="AP22" s="266"/>
      <c r="AQ22" s="266"/>
    </row>
    <row r="23" spans="1:43" ht="27" customHeight="1" thickBot="1" x14ac:dyDescent="0.3">
      <c r="A23" s="210">
        <v>9</v>
      </c>
      <c r="B23" s="660" t="str">
        <f>IFERROR(IF(INDEX('Overview - Section A'!A$37:A$45,MATCH($A23,'Overview - Section A'!$B$37:$B$45,0))&lt;&gt;0,(INDEX('Overview - Section A'!A$37:A$45,MATCH($A23,'Overview - Section A'!$B$37:$B$45,0))),""),"")</f>
        <v/>
      </c>
      <c r="C23" s="661"/>
      <c r="D23" s="661" t="str">
        <f>IFERROR(IF(INDEX('Overview - Section A'!E$37:E$45,MATCH($A23,'Overview - Section A'!$B$37:$B$45,0))&lt;&gt;0,(INDEX('Overview - Section A'!E$37:E$45,MATCH($A23,'Overview - Section A'!$B$37:$B$45,0))),""),"")</f>
        <v/>
      </c>
      <c r="E23" s="662"/>
      <c r="F23" s="269" t="str">
        <f>IFERROR(IF(INDEX('Overview - Section A'!U$66:U$85,MATCH(#REF!,'Overview - Section A'!$B$66:$B$85,0))&lt;&gt;0,(INDEX('Overview - Section A'!U$66:U$85,MATCH(#REF!,'Overview - Section A'!$B$66:$B$85,0))),""),"")</f>
        <v/>
      </c>
      <c r="G23" s="190"/>
      <c r="H23" s="266"/>
      <c r="I23" s="266"/>
      <c r="J23" s="266"/>
      <c r="K23" s="266"/>
      <c r="L23" s="266"/>
      <c r="M23" s="266"/>
      <c r="N23" s="266"/>
      <c r="O23" s="266"/>
      <c r="P23" s="266"/>
      <c r="Q23" s="266"/>
      <c r="R23" s="266"/>
      <c r="S23" s="266"/>
      <c r="T23" s="190"/>
      <c r="U23" s="190"/>
      <c r="V23" s="190"/>
      <c r="W23" s="190"/>
      <c r="X23" s="190"/>
      <c r="Y23" s="190"/>
      <c r="Z23" s="190"/>
      <c r="AA23" s="190"/>
      <c r="AB23" s="190"/>
      <c r="AC23" s="190"/>
      <c r="AD23" s="266"/>
      <c r="AE23" s="266"/>
      <c r="AF23" s="266"/>
      <c r="AG23" s="266"/>
      <c r="AH23" s="266"/>
      <c r="AI23" s="266"/>
      <c r="AJ23" s="266"/>
      <c r="AK23" s="266"/>
      <c r="AL23" s="266"/>
      <c r="AM23" s="266"/>
      <c r="AO23" s="266"/>
      <c r="AP23" s="266"/>
      <c r="AQ23" s="266"/>
    </row>
    <row r="24" spans="1:43" ht="23.25" x14ac:dyDescent="0.25">
      <c r="A24" s="190"/>
      <c r="B24" s="202"/>
      <c r="C24" s="202"/>
      <c r="D24" s="202"/>
      <c r="E24" s="202"/>
      <c r="F24" s="266"/>
      <c r="G24" s="190"/>
      <c r="H24" s="266"/>
      <c r="I24" s="266"/>
      <c r="J24" s="266"/>
      <c r="K24" s="266"/>
      <c r="L24" s="266"/>
      <c r="M24" s="266"/>
      <c r="N24" s="266"/>
      <c r="O24" s="266"/>
      <c r="P24" s="266"/>
      <c r="Q24" s="266"/>
      <c r="R24" s="266"/>
      <c r="S24" s="266"/>
      <c r="T24" s="190"/>
      <c r="U24" s="190"/>
      <c r="V24" s="190"/>
      <c r="W24" s="190"/>
      <c r="X24" s="190"/>
      <c r="Y24" s="190"/>
      <c r="Z24" s="190"/>
      <c r="AA24" s="190"/>
      <c r="AB24" s="190"/>
      <c r="AC24" s="190"/>
      <c r="AD24" s="266"/>
      <c r="AE24" s="266"/>
      <c r="AF24" s="266"/>
      <c r="AG24" s="266"/>
      <c r="AH24" s="266"/>
      <c r="AI24" s="266"/>
      <c r="AJ24" s="266"/>
      <c r="AK24" s="266"/>
      <c r="AL24" s="266"/>
      <c r="AM24" s="266"/>
      <c r="AO24" s="266"/>
      <c r="AP24" s="266"/>
      <c r="AQ24" s="266"/>
    </row>
    <row r="25" spans="1:43" ht="16.5" thickBot="1" x14ac:dyDescent="0.3">
      <c r="A25" s="190"/>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266"/>
      <c r="AE25" s="266"/>
      <c r="AF25" s="266"/>
      <c r="AG25" s="266"/>
      <c r="AH25" s="266"/>
      <c r="AI25" s="266"/>
      <c r="AJ25" s="266"/>
      <c r="AK25" s="266"/>
      <c r="AL25" s="266"/>
      <c r="AM25" s="266"/>
      <c r="AO25" s="266"/>
      <c r="AP25" s="266"/>
      <c r="AQ25" s="266"/>
    </row>
    <row r="26" spans="1:43" ht="46.5" customHeight="1" x14ac:dyDescent="0.25">
      <c r="A26" s="190"/>
      <c r="B26" s="663" t="s">
        <v>13</v>
      </c>
      <c r="C26" s="637"/>
      <c r="D26" s="637"/>
      <c r="E26" s="637"/>
      <c r="F26" s="637"/>
      <c r="G26" s="637"/>
      <c r="H26" s="637"/>
      <c r="I26" s="637"/>
      <c r="J26" s="637"/>
      <c r="K26" s="637"/>
      <c r="L26" s="664"/>
      <c r="M26" s="190"/>
      <c r="N26" s="190"/>
      <c r="O26" s="663" t="s">
        <v>5</v>
      </c>
      <c r="P26" s="637"/>
      <c r="Q26" s="637"/>
      <c r="R26" s="637"/>
      <c r="S26" s="637"/>
      <c r="T26" s="637"/>
      <c r="U26" s="637"/>
      <c r="V26" s="637"/>
      <c r="W26" s="637"/>
      <c r="X26" s="637"/>
      <c r="Y26" s="637"/>
      <c r="Z26" s="637"/>
      <c r="AA26" s="664"/>
      <c r="AB26" s="190"/>
      <c r="AC26" s="190"/>
      <c r="AD26" s="266"/>
      <c r="AE26" s="266"/>
      <c r="AF26" s="266"/>
      <c r="AG26" s="266"/>
      <c r="AH26" s="266"/>
      <c r="AI26" s="266"/>
      <c r="AJ26" s="266"/>
      <c r="AK26" s="266"/>
      <c r="AL26" s="266"/>
      <c r="AM26" s="266"/>
      <c r="AO26" s="266"/>
      <c r="AP26" s="266"/>
      <c r="AQ26" s="266"/>
    </row>
    <row r="27" spans="1:43" ht="49.5" customHeight="1" x14ac:dyDescent="0.25">
      <c r="A27" s="210">
        <v>1</v>
      </c>
      <c r="B27" s="665" t="str">
        <f>IFERROR(IF(INDEX('Overview - Section A'!$E$49:$E$63,MATCH($A27,'Overview - Section A'!$A$49:$A$63,0))&lt;&gt;0,INDEX('Overview - Section A'!$E$49:$E$63,MATCH($A27,'Overview - Section A'!$A$49:$A$63,0)),""),"")</f>
        <v>Reduce the incidence of all forms of TB by 1,5% by 2022 // Reducir la incidencia de la tuberculosis en todas sus formas en 1,5% al 2022.</v>
      </c>
      <c r="C27" s="666"/>
      <c r="D27" s="666"/>
      <c r="E27" s="666"/>
      <c r="F27" s="666"/>
      <c r="G27" s="666"/>
      <c r="H27" s="666"/>
      <c r="I27" s="666"/>
      <c r="J27" s="666"/>
      <c r="K27" s="666"/>
      <c r="L27" s="667"/>
      <c r="M27" s="191"/>
      <c r="N27" s="191"/>
      <c r="O27" s="665" t="str">
        <f>IFERROR(IF(INDEX('Overview - Section A'!$E$49:$E$63,MATCH($A27,'Overview - Section A'!$A$49:$A$63,0))&lt;&gt;0,INDEX('Overview - Section A'!$E$49:$E$63,MATCH($A27,'Overview - Section A'!$A$49:$A$63,0)),""),"")</f>
        <v>Reduce the incidence of all forms of TB by 1,5% by 2022 // Reducir la incidencia de la tuberculosis en todas sus formas en 1,5% al 2022.</v>
      </c>
      <c r="P27" s="666"/>
      <c r="Q27" s="666"/>
      <c r="R27" s="666"/>
      <c r="S27" s="666"/>
      <c r="T27" s="666"/>
      <c r="U27" s="666"/>
      <c r="V27" s="666"/>
      <c r="W27" s="666"/>
      <c r="X27" s="666"/>
      <c r="Y27" s="666"/>
      <c r="Z27" s="666"/>
      <c r="AA27" s="667"/>
      <c r="AB27" s="190"/>
      <c r="AC27" s="190"/>
      <c r="AD27" s="266"/>
      <c r="AE27" s="266"/>
      <c r="AF27" s="266"/>
      <c r="AG27" s="266"/>
      <c r="AH27" s="266"/>
      <c r="AI27" s="266"/>
      <c r="AJ27" s="266"/>
      <c r="AK27" s="266"/>
      <c r="AL27" s="266"/>
      <c r="AM27" s="266"/>
      <c r="AO27" s="266"/>
      <c r="AP27" s="266"/>
      <c r="AQ27" s="266"/>
    </row>
    <row r="28" spans="1:43" ht="49.5" customHeight="1" x14ac:dyDescent="0.25">
      <c r="A28" s="210">
        <v>2</v>
      </c>
      <c r="B28" s="665" t="str">
        <f>IFERROR(IF(INDEX('Overview - Section A'!$E$49:$E$63,MATCH($A28,'Overview - Section A'!$A$49:$A$63,0))&lt;&gt;0,INDEX('Overview - Section A'!$E$49:$E$63,MATCH($A28,'Overview - Section A'!$A$49:$A$63,0)),""),"")</f>
        <v/>
      </c>
      <c r="C28" s="666"/>
      <c r="D28" s="666"/>
      <c r="E28" s="666"/>
      <c r="F28" s="666"/>
      <c r="G28" s="666"/>
      <c r="H28" s="666"/>
      <c r="I28" s="666"/>
      <c r="J28" s="666"/>
      <c r="K28" s="666"/>
      <c r="L28" s="667"/>
      <c r="M28" s="191"/>
      <c r="N28" s="191"/>
      <c r="O28" s="665" t="str">
        <f>IFERROR(IF(INDEX('Overview - Section A'!$E$49:$E$63,MATCH($A28,'Overview - Section A'!$A$49:$A$63,0))&lt;&gt;0,INDEX('Overview - Section A'!$E$49:$E$63,MATCH($A28,'Overview - Section A'!$A$49:$A$63,0)),""),"")</f>
        <v/>
      </c>
      <c r="P28" s="666"/>
      <c r="Q28" s="666"/>
      <c r="R28" s="666"/>
      <c r="S28" s="666"/>
      <c r="T28" s="666"/>
      <c r="U28" s="666"/>
      <c r="V28" s="666"/>
      <c r="W28" s="666"/>
      <c r="X28" s="666"/>
      <c r="Y28" s="666"/>
      <c r="Z28" s="666"/>
      <c r="AA28" s="667"/>
      <c r="AB28" s="190"/>
      <c r="AC28" s="190"/>
      <c r="AD28" s="266"/>
      <c r="AE28" s="266"/>
      <c r="AF28" s="266"/>
      <c r="AG28" s="266"/>
      <c r="AH28" s="266"/>
      <c r="AI28" s="266"/>
      <c r="AJ28" s="266"/>
      <c r="AK28" s="266"/>
      <c r="AL28" s="266"/>
      <c r="AM28" s="266"/>
      <c r="AO28" s="266"/>
      <c r="AP28" s="266"/>
      <c r="AQ28" s="266"/>
    </row>
    <row r="29" spans="1:43" ht="49.5" customHeight="1" x14ac:dyDescent="0.25">
      <c r="A29" s="210">
        <v>3</v>
      </c>
      <c r="B29" s="665" t="str">
        <f>IFERROR(IF(INDEX('Overview - Section A'!$E$49:$E$63,MATCH($A29,'Overview - Section A'!$A$49:$A$63,0))&lt;&gt;0,INDEX('Overview - Section A'!$E$49:$E$63,MATCH($A29,'Overview - Section A'!$A$49:$A$63,0)),""),"")</f>
        <v/>
      </c>
      <c r="C29" s="666"/>
      <c r="D29" s="666"/>
      <c r="E29" s="666"/>
      <c r="F29" s="666"/>
      <c r="G29" s="666"/>
      <c r="H29" s="666"/>
      <c r="I29" s="666"/>
      <c r="J29" s="666"/>
      <c r="K29" s="666"/>
      <c r="L29" s="667"/>
      <c r="M29" s="191"/>
      <c r="N29" s="191"/>
      <c r="O29" s="665" t="str">
        <f>IFERROR(IF(INDEX('Overview - Section A'!$E$49:$E$63,MATCH($A29,'Overview - Section A'!$A$49:$A$63,0))&lt;&gt;0,INDEX('Overview - Section A'!$E$49:$E$63,MATCH($A29,'Overview - Section A'!$A$49:$A$63,0)),""),"")</f>
        <v/>
      </c>
      <c r="P29" s="666"/>
      <c r="Q29" s="666"/>
      <c r="R29" s="666"/>
      <c r="S29" s="666"/>
      <c r="T29" s="666"/>
      <c r="U29" s="666"/>
      <c r="V29" s="666"/>
      <c r="W29" s="666"/>
      <c r="X29" s="666"/>
      <c r="Y29" s="666"/>
      <c r="Z29" s="666"/>
      <c r="AA29" s="667"/>
      <c r="AB29" s="190"/>
      <c r="AC29" s="190"/>
      <c r="AD29" s="266"/>
      <c r="AE29" s="266"/>
      <c r="AF29" s="266"/>
      <c r="AG29" s="266"/>
      <c r="AH29" s="266"/>
      <c r="AI29" s="266"/>
      <c r="AJ29" s="266"/>
      <c r="AK29" s="266"/>
      <c r="AL29" s="266"/>
      <c r="AM29" s="266"/>
      <c r="AO29" s="266"/>
      <c r="AP29" s="266"/>
      <c r="AQ29" s="266"/>
    </row>
    <row r="30" spans="1:43" ht="49.5" customHeight="1" x14ac:dyDescent="0.25">
      <c r="A30" s="210">
        <v>4</v>
      </c>
      <c r="B30" s="665" t="str">
        <f>IFERROR(IF(INDEX('Overview - Section A'!$E$49:$E$63,MATCH($A30,'Overview - Section A'!$A$49:$A$63,0))&lt;&gt;0,INDEX('Overview - Section A'!$E$49:$E$63,MATCH($A30,'Overview - Section A'!$A$49:$A$63,0)),""),"")</f>
        <v/>
      </c>
      <c r="C30" s="666"/>
      <c r="D30" s="666"/>
      <c r="E30" s="666"/>
      <c r="F30" s="666"/>
      <c r="G30" s="666"/>
      <c r="H30" s="666"/>
      <c r="I30" s="666"/>
      <c r="J30" s="666"/>
      <c r="K30" s="666"/>
      <c r="L30" s="667"/>
      <c r="M30" s="191"/>
      <c r="N30" s="191"/>
      <c r="O30" s="665" t="str">
        <f>IFERROR(IF(INDEX('Overview - Section A'!$E$49:$E$63,MATCH($A30,'Overview - Section A'!$A$49:$A$63,0))&lt;&gt;0,INDEX('Overview - Section A'!$E$49:$E$63,MATCH($A30,'Overview - Section A'!$A$49:$A$63,0)),""),"")</f>
        <v/>
      </c>
      <c r="P30" s="666"/>
      <c r="Q30" s="666"/>
      <c r="R30" s="666"/>
      <c r="S30" s="666"/>
      <c r="T30" s="666"/>
      <c r="U30" s="666"/>
      <c r="V30" s="666"/>
      <c r="W30" s="666"/>
      <c r="X30" s="666"/>
      <c r="Y30" s="666"/>
      <c r="Z30" s="666"/>
      <c r="AA30" s="667"/>
      <c r="AB30" s="190"/>
      <c r="AC30" s="190"/>
      <c r="AD30" s="266"/>
      <c r="AE30" s="266"/>
      <c r="AF30" s="266"/>
      <c r="AG30" s="266"/>
      <c r="AH30" s="266"/>
      <c r="AI30" s="266"/>
      <c r="AJ30" s="266"/>
      <c r="AK30" s="266"/>
      <c r="AL30" s="266"/>
      <c r="AM30" s="266"/>
      <c r="AO30" s="266"/>
      <c r="AP30" s="266"/>
      <c r="AQ30" s="266"/>
    </row>
    <row r="31" spans="1:43" ht="49.5" customHeight="1" x14ac:dyDescent="0.25">
      <c r="A31" s="210">
        <v>5</v>
      </c>
      <c r="B31" s="665" t="str">
        <f>IFERROR(IF(INDEX('Overview - Section A'!$E$49:$E$63,MATCH($A31,'Overview - Section A'!$A$49:$A$63,0))&lt;&gt;0,INDEX('Overview - Section A'!$E$49:$E$63,MATCH($A31,'Overview - Section A'!$A$49:$A$63,0)),""),"")</f>
        <v/>
      </c>
      <c r="C31" s="666"/>
      <c r="D31" s="666"/>
      <c r="E31" s="666"/>
      <c r="F31" s="666"/>
      <c r="G31" s="666"/>
      <c r="H31" s="666"/>
      <c r="I31" s="666"/>
      <c r="J31" s="666"/>
      <c r="K31" s="666"/>
      <c r="L31" s="667"/>
      <c r="M31" s="191"/>
      <c r="N31" s="191"/>
      <c r="O31" s="665" t="str">
        <f>IFERROR(IF(INDEX('Overview - Section A'!$E$49:$E$63,MATCH($A31,'Overview - Section A'!$A$49:$A$63,0))&lt;&gt;0,INDEX('Overview - Section A'!$E$49:$E$63,MATCH($A31,'Overview - Section A'!$A$49:$A$63,0)),""),"")</f>
        <v/>
      </c>
      <c r="P31" s="666"/>
      <c r="Q31" s="666"/>
      <c r="R31" s="666"/>
      <c r="S31" s="666"/>
      <c r="T31" s="666"/>
      <c r="U31" s="666"/>
      <c r="V31" s="666"/>
      <c r="W31" s="666"/>
      <c r="X31" s="666"/>
      <c r="Y31" s="666"/>
      <c r="Z31" s="666"/>
      <c r="AA31" s="667"/>
      <c r="AB31" s="190"/>
      <c r="AC31" s="190"/>
      <c r="AD31" s="266"/>
      <c r="AE31" s="266"/>
      <c r="AF31" s="266"/>
      <c r="AG31" s="266"/>
      <c r="AH31" s="266"/>
      <c r="AI31" s="266"/>
      <c r="AJ31" s="266"/>
      <c r="AK31" s="266"/>
      <c r="AL31" s="266"/>
      <c r="AM31" s="266"/>
      <c r="AO31" s="266"/>
      <c r="AP31" s="266"/>
      <c r="AQ31" s="266"/>
    </row>
    <row r="32" spans="1:43" ht="49.5" customHeight="1" x14ac:dyDescent="0.25">
      <c r="A32" s="210">
        <v>6</v>
      </c>
      <c r="B32" s="665" t="str">
        <f>IFERROR(IF(INDEX('Overview - Section A'!$E$49:$E$63,MATCH($A32,'Overview - Section A'!$A$49:$A$63,0))&lt;&gt;0,INDEX('Overview - Section A'!$E$49:$E$63,MATCH($A32,'Overview - Section A'!$A$49:$A$63,0)),""),"")</f>
        <v/>
      </c>
      <c r="C32" s="666"/>
      <c r="D32" s="666"/>
      <c r="E32" s="666"/>
      <c r="F32" s="666"/>
      <c r="G32" s="666"/>
      <c r="H32" s="666"/>
      <c r="I32" s="666"/>
      <c r="J32" s="666"/>
      <c r="K32" s="666"/>
      <c r="L32" s="667"/>
      <c r="M32" s="191"/>
      <c r="N32" s="191"/>
      <c r="O32" s="665" t="str">
        <f>IFERROR(IF(INDEX('Overview - Section A'!$E$49:$E$63,MATCH($A32,'Overview - Section A'!$A$49:$A$63,0))&lt;&gt;0,INDEX('Overview - Section A'!$E$49:$E$63,MATCH($A32,'Overview - Section A'!$A$49:$A$63,0)),""),"")</f>
        <v/>
      </c>
      <c r="P32" s="666"/>
      <c r="Q32" s="666"/>
      <c r="R32" s="666"/>
      <c r="S32" s="666"/>
      <c r="T32" s="666"/>
      <c r="U32" s="666"/>
      <c r="V32" s="666"/>
      <c r="W32" s="666"/>
      <c r="X32" s="666"/>
      <c r="Y32" s="666"/>
      <c r="Z32" s="666"/>
      <c r="AA32" s="667"/>
      <c r="AB32" s="190"/>
      <c r="AC32" s="190"/>
      <c r="AD32" s="266"/>
      <c r="AE32" s="266"/>
      <c r="AF32" s="266"/>
      <c r="AG32" s="266"/>
      <c r="AH32" s="266"/>
      <c r="AI32" s="266"/>
      <c r="AJ32" s="266"/>
      <c r="AK32" s="266"/>
      <c r="AL32" s="266"/>
      <c r="AM32" s="266"/>
      <c r="AO32" s="266"/>
      <c r="AP32" s="266"/>
      <c r="AQ32" s="266"/>
    </row>
    <row r="33" spans="1:53" ht="49.5" customHeight="1" x14ac:dyDescent="0.25">
      <c r="A33" s="210">
        <v>7</v>
      </c>
      <c r="B33" s="665" t="str">
        <f>IFERROR(IF(INDEX('Overview - Section A'!$E$49:$E$63,MATCH($A33,'Overview - Section A'!$A$49:$A$63,0))&lt;&gt;0,INDEX('Overview - Section A'!$E$49:$E$63,MATCH($A33,'Overview - Section A'!$A$49:$A$63,0)),""),"")</f>
        <v/>
      </c>
      <c r="C33" s="666"/>
      <c r="D33" s="666"/>
      <c r="E33" s="666"/>
      <c r="F33" s="666"/>
      <c r="G33" s="666"/>
      <c r="H33" s="666"/>
      <c r="I33" s="666"/>
      <c r="J33" s="666"/>
      <c r="K33" s="666"/>
      <c r="L33" s="667"/>
      <c r="M33" s="191"/>
      <c r="N33" s="191"/>
      <c r="O33" s="665" t="str">
        <f>IFERROR(IF(INDEX('Overview - Section A'!$E$49:$E$63,MATCH($A33,'Overview - Section A'!$A$49:$A$63,0))&lt;&gt;0,INDEX('Overview - Section A'!$E$49:$E$63,MATCH($A33,'Overview - Section A'!$A$49:$A$63,0)),""),"")</f>
        <v/>
      </c>
      <c r="P33" s="666"/>
      <c r="Q33" s="666"/>
      <c r="R33" s="666"/>
      <c r="S33" s="666"/>
      <c r="T33" s="666"/>
      <c r="U33" s="666"/>
      <c r="V33" s="666"/>
      <c r="W33" s="666"/>
      <c r="X33" s="666"/>
      <c r="Y33" s="666"/>
      <c r="Z33" s="666"/>
      <c r="AA33" s="667"/>
      <c r="AB33" s="190"/>
      <c r="AC33" s="190"/>
      <c r="AD33" s="266"/>
      <c r="AE33" s="266"/>
      <c r="AF33" s="266"/>
      <c r="AG33" s="266"/>
      <c r="AH33" s="266"/>
      <c r="AI33" s="266"/>
      <c r="AJ33" s="266"/>
      <c r="AK33" s="266"/>
      <c r="AL33" s="266"/>
      <c r="AM33" s="266"/>
      <c r="AO33" s="266"/>
      <c r="AP33" s="266"/>
      <c r="AQ33" s="266"/>
    </row>
    <row r="34" spans="1:53" ht="49.5" customHeight="1" x14ac:dyDescent="0.25">
      <c r="A34" s="210">
        <v>8</v>
      </c>
      <c r="B34" s="665" t="str">
        <f>IFERROR(IF(INDEX('Overview - Section A'!$E$49:$E$63,MATCH($A34,'Overview - Section A'!$A$49:$A$63,0))&lt;&gt;0,INDEX('Overview - Section A'!$E$49:$E$63,MATCH($A34,'Overview - Section A'!$A$49:$A$63,0)),""),"")</f>
        <v/>
      </c>
      <c r="C34" s="666"/>
      <c r="D34" s="666"/>
      <c r="E34" s="666"/>
      <c r="F34" s="666"/>
      <c r="G34" s="666"/>
      <c r="H34" s="666"/>
      <c r="I34" s="666"/>
      <c r="J34" s="666"/>
      <c r="K34" s="666"/>
      <c r="L34" s="667"/>
      <c r="M34" s="191"/>
      <c r="N34" s="191"/>
      <c r="O34" s="665" t="str">
        <f>IFERROR(IF(INDEX('Overview - Section A'!$E$49:$E$63,MATCH($A34,'Overview - Section A'!$A$49:$A$63,0))&lt;&gt;0,INDEX('Overview - Section A'!$E$49:$E$63,MATCH($A34,'Overview - Section A'!$A$49:$A$63,0)),""),"")</f>
        <v/>
      </c>
      <c r="P34" s="666"/>
      <c r="Q34" s="666"/>
      <c r="R34" s="666"/>
      <c r="S34" s="666"/>
      <c r="T34" s="666"/>
      <c r="U34" s="666"/>
      <c r="V34" s="666"/>
      <c r="W34" s="666"/>
      <c r="X34" s="666"/>
      <c r="Y34" s="666"/>
      <c r="Z34" s="666"/>
      <c r="AA34" s="667"/>
      <c r="AB34" s="190"/>
      <c r="AC34" s="190"/>
      <c r="AD34" s="266"/>
      <c r="AE34" s="266"/>
      <c r="AF34" s="266"/>
      <c r="AG34" s="266"/>
      <c r="AH34" s="266"/>
      <c r="AI34" s="266"/>
      <c r="AJ34" s="266"/>
      <c r="AK34" s="266"/>
      <c r="AL34" s="266"/>
      <c r="AM34" s="266"/>
      <c r="AO34" s="266"/>
      <c r="AP34" s="266"/>
      <c r="AQ34" s="266"/>
    </row>
    <row r="35" spans="1:53" ht="49.5" customHeight="1" x14ac:dyDescent="0.25">
      <c r="A35" s="210">
        <v>9</v>
      </c>
      <c r="B35" s="665" t="str">
        <f>IFERROR(IF(INDEX('Overview - Section A'!$E$49:$E$63,MATCH($A35,'Overview - Section A'!$A$49:$A$63,0))&lt;&gt;0,INDEX('Overview - Section A'!$E$49:$E$63,MATCH($A35,'Overview - Section A'!$A$49:$A$63,0)),""),"")</f>
        <v/>
      </c>
      <c r="C35" s="666"/>
      <c r="D35" s="666"/>
      <c r="E35" s="666"/>
      <c r="F35" s="666"/>
      <c r="G35" s="666"/>
      <c r="H35" s="666"/>
      <c r="I35" s="666"/>
      <c r="J35" s="666"/>
      <c r="K35" s="666"/>
      <c r="L35" s="667"/>
      <c r="M35" s="191"/>
      <c r="N35" s="191"/>
      <c r="O35" s="665" t="str">
        <f>IFERROR(IF(INDEX('Overview - Section A'!$E$49:$E$63,MATCH($A35,'Overview - Section A'!$A$49:$A$63,0))&lt;&gt;0,INDEX('Overview - Section A'!$E$49:$E$63,MATCH($A35,'Overview - Section A'!$A$49:$A$63,0)),""),"")</f>
        <v/>
      </c>
      <c r="P35" s="666"/>
      <c r="Q35" s="666"/>
      <c r="R35" s="666"/>
      <c r="S35" s="666"/>
      <c r="T35" s="666"/>
      <c r="U35" s="666"/>
      <c r="V35" s="666"/>
      <c r="W35" s="666"/>
      <c r="X35" s="666"/>
      <c r="Y35" s="666"/>
      <c r="Z35" s="666"/>
      <c r="AA35" s="667"/>
      <c r="AB35" s="190"/>
      <c r="AC35" s="190"/>
      <c r="AD35" s="266"/>
      <c r="AE35" s="266"/>
      <c r="AF35" s="266"/>
      <c r="AG35" s="266"/>
      <c r="AH35" s="266"/>
      <c r="AI35" s="266"/>
      <c r="AJ35" s="266"/>
      <c r="AK35" s="266"/>
      <c r="AL35" s="266"/>
      <c r="AM35" s="266"/>
      <c r="AO35" s="266"/>
      <c r="AP35" s="266"/>
      <c r="AQ35" s="266"/>
    </row>
    <row r="36" spans="1:53" ht="49.5" customHeight="1" x14ac:dyDescent="0.25">
      <c r="A36" s="210">
        <v>10</v>
      </c>
      <c r="B36" s="665" t="str">
        <f>IFERROR(IF(INDEX('Overview - Section A'!$E$49:$E$63,MATCH($A36,'Overview - Section A'!$A$49:$A$63,0))&lt;&gt;0,INDEX('Overview - Section A'!$E$49:$E$63,MATCH($A36,'Overview - Section A'!$A$49:$A$63,0)),""),"")</f>
        <v/>
      </c>
      <c r="C36" s="666"/>
      <c r="D36" s="666"/>
      <c r="E36" s="666"/>
      <c r="F36" s="666"/>
      <c r="G36" s="666"/>
      <c r="H36" s="666"/>
      <c r="I36" s="666"/>
      <c r="J36" s="666"/>
      <c r="K36" s="666"/>
      <c r="L36" s="667"/>
      <c r="M36" s="191"/>
      <c r="N36" s="191"/>
      <c r="O36" s="665" t="str">
        <f>IFERROR(IF(INDEX('Overview - Section A'!$E$49:$E$63,MATCH($A36,'Overview - Section A'!$A$49:$A$63,0))&lt;&gt;0,INDEX('Overview - Section A'!$E$49:$E$63,MATCH($A36,'Overview - Section A'!$A$49:$A$63,0)),""),"")</f>
        <v/>
      </c>
      <c r="P36" s="666"/>
      <c r="Q36" s="666"/>
      <c r="R36" s="666"/>
      <c r="S36" s="666"/>
      <c r="T36" s="666"/>
      <c r="U36" s="666"/>
      <c r="V36" s="666"/>
      <c r="W36" s="666"/>
      <c r="X36" s="666"/>
      <c r="Y36" s="666"/>
      <c r="Z36" s="666"/>
      <c r="AA36" s="667"/>
      <c r="AB36" s="190"/>
      <c r="AC36" s="190"/>
      <c r="AD36" s="266"/>
      <c r="AE36" s="266"/>
      <c r="AF36" s="266"/>
      <c r="AG36" s="266"/>
      <c r="AH36" s="266"/>
      <c r="AI36" s="266"/>
      <c r="AJ36" s="266"/>
      <c r="AK36" s="266"/>
      <c r="AL36" s="266"/>
      <c r="AM36" s="266"/>
      <c r="AO36" s="266"/>
      <c r="AP36" s="266"/>
      <c r="AQ36" s="266"/>
    </row>
    <row r="37" spans="1:53" ht="49.5" customHeight="1" x14ac:dyDescent="0.25">
      <c r="A37" s="210">
        <v>11</v>
      </c>
      <c r="B37" s="665" t="str">
        <f>IFERROR(IF(INDEX('Overview - Section A'!$E$49:$E$63,MATCH($A37,'Overview - Section A'!$A$49:$A$63,0))&lt;&gt;0,INDEX('Overview - Section A'!$E$49:$E$63,MATCH($A37,'Overview - Section A'!$A$49:$A$63,0)),""),"")</f>
        <v/>
      </c>
      <c r="C37" s="666"/>
      <c r="D37" s="666"/>
      <c r="E37" s="666"/>
      <c r="F37" s="666"/>
      <c r="G37" s="666"/>
      <c r="H37" s="666"/>
      <c r="I37" s="666"/>
      <c r="J37" s="666"/>
      <c r="K37" s="666"/>
      <c r="L37" s="667"/>
      <c r="M37" s="191"/>
      <c r="N37" s="191"/>
      <c r="O37" s="665" t="str">
        <f>IFERROR(IF(INDEX('Overview - Section A'!$E$49:$E$63,MATCH($A37,'Overview - Section A'!$A$49:$A$63,0))&lt;&gt;0,INDEX('Overview - Section A'!$E$49:$E$63,MATCH($A37,'Overview - Section A'!$A$49:$A$63,0)),""),"")</f>
        <v/>
      </c>
      <c r="P37" s="666"/>
      <c r="Q37" s="666"/>
      <c r="R37" s="666"/>
      <c r="S37" s="666"/>
      <c r="T37" s="666"/>
      <c r="U37" s="666"/>
      <c r="V37" s="666"/>
      <c r="W37" s="666"/>
      <c r="X37" s="666"/>
      <c r="Y37" s="666"/>
      <c r="Z37" s="666"/>
      <c r="AA37" s="667"/>
      <c r="AB37" s="190"/>
      <c r="AC37" s="190"/>
      <c r="AD37" s="266"/>
      <c r="AE37" s="266"/>
      <c r="AF37" s="266"/>
      <c r="AG37" s="266"/>
      <c r="AH37" s="266"/>
      <c r="AI37" s="266"/>
      <c r="AJ37" s="266"/>
      <c r="AK37" s="266"/>
      <c r="AL37" s="266"/>
      <c r="AM37" s="266"/>
      <c r="AO37" s="266"/>
      <c r="AP37" s="266"/>
      <c r="AQ37" s="266"/>
    </row>
    <row r="38" spans="1:53" ht="49.5" customHeight="1" thickBot="1" x14ac:dyDescent="0.3">
      <c r="A38" s="210">
        <v>12</v>
      </c>
      <c r="B38" s="668" t="str">
        <f>IFERROR(IF(INDEX('Overview - Section A'!$E$49:$E$63,MATCH($A38,'Overview - Section A'!$A$49:$A$63,0))&lt;&gt;0,INDEX('Overview - Section A'!$E$49:$E$63,MATCH($A38,'Overview - Section A'!$A$49:$A$63,0)),""),"")</f>
        <v/>
      </c>
      <c r="C38" s="669"/>
      <c r="D38" s="669"/>
      <c r="E38" s="669"/>
      <c r="F38" s="669"/>
      <c r="G38" s="669"/>
      <c r="H38" s="669"/>
      <c r="I38" s="669"/>
      <c r="J38" s="669"/>
      <c r="K38" s="669"/>
      <c r="L38" s="670"/>
      <c r="M38" s="191"/>
      <c r="N38" s="191"/>
      <c r="O38" s="668" t="str">
        <f>IFERROR(IF(INDEX('Overview - Section A'!$E$49:$E$63,MATCH($A38,'Overview - Section A'!$A$49:$A$63,0))&lt;&gt;0,INDEX('Overview - Section A'!$E$49:$E$63,MATCH($A38,'Overview - Section A'!$A$49:$A$63,0)),""),"")</f>
        <v/>
      </c>
      <c r="P38" s="669"/>
      <c r="Q38" s="669"/>
      <c r="R38" s="669"/>
      <c r="S38" s="669"/>
      <c r="T38" s="669"/>
      <c r="U38" s="669"/>
      <c r="V38" s="669"/>
      <c r="W38" s="669"/>
      <c r="X38" s="669"/>
      <c r="Y38" s="669"/>
      <c r="Z38" s="669"/>
      <c r="AA38" s="670"/>
      <c r="AB38" s="190"/>
      <c r="AC38" s="190"/>
      <c r="AD38" s="266"/>
      <c r="AE38" s="266"/>
      <c r="AF38" s="266"/>
      <c r="AG38" s="266"/>
      <c r="AH38" s="266"/>
      <c r="AI38" s="266"/>
      <c r="AJ38" s="266"/>
      <c r="AK38" s="266"/>
      <c r="AL38" s="266"/>
      <c r="AM38" s="266"/>
      <c r="AO38" s="266"/>
      <c r="AP38" s="266"/>
      <c r="AQ38" s="266"/>
    </row>
    <row r="39" spans="1:53" x14ac:dyDescent="0.25">
      <c r="A39" s="190"/>
      <c r="B39" s="190"/>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266"/>
      <c r="AE39" s="266"/>
      <c r="AF39" s="266"/>
      <c r="AG39" s="266"/>
      <c r="AH39" s="266"/>
      <c r="AI39" s="266"/>
      <c r="AJ39" s="266"/>
      <c r="AK39" s="266"/>
      <c r="AL39" s="266"/>
      <c r="AM39" s="266"/>
      <c r="AO39" s="266"/>
      <c r="AP39" s="266"/>
      <c r="AQ39" s="266"/>
    </row>
    <row r="40" spans="1:53" x14ac:dyDescent="0.25">
      <c r="A40" s="190"/>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266"/>
      <c r="AE40" s="266"/>
      <c r="AF40" s="266"/>
      <c r="AG40" s="266"/>
      <c r="AH40" s="266"/>
      <c r="AI40" s="266"/>
      <c r="AJ40" s="266"/>
      <c r="AK40" s="266"/>
      <c r="AL40" s="266"/>
      <c r="AM40" s="266"/>
      <c r="AO40" s="266"/>
      <c r="AP40" s="266"/>
      <c r="AQ40" s="266"/>
    </row>
    <row r="41" spans="1:53" x14ac:dyDescent="0.25">
      <c r="A41" s="190"/>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266"/>
      <c r="AE41" s="266"/>
      <c r="AF41" s="266"/>
      <c r="AG41" s="266"/>
      <c r="AH41" s="266"/>
      <c r="AI41" s="266"/>
      <c r="AJ41" s="266"/>
      <c r="AK41" s="266"/>
      <c r="AL41" s="266"/>
      <c r="AM41" s="266"/>
      <c r="AO41" s="266"/>
      <c r="AP41" s="266"/>
      <c r="AQ41" s="266"/>
    </row>
    <row r="42" spans="1:53" ht="16.5" thickBot="1" x14ac:dyDescent="0.3">
      <c r="A42" s="190"/>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266"/>
      <c r="AE42" s="266"/>
      <c r="AF42" s="266"/>
      <c r="AG42" s="266"/>
      <c r="AH42" s="266"/>
      <c r="AI42" s="266"/>
      <c r="AJ42" s="266"/>
      <c r="AK42" s="266"/>
      <c r="AL42" s="266"/>
      <c r="AM42" s="266"/>
      <c r="AO42" s="266"/>
      <c r="AP42" s="266"/>
      <c r="AQ42" s="266"/>
    </row>
    <row r="43" spans="1:53" ht="47.25" customHeight="1" thickBot="1" x14ac:dyDescent="0.3">
      <c r="A43" s="671" t="s">
        <v>15</v>
      </c>
      <c r="B43" s="672"/>
      <c r="C43" s="672"/>
      <c r="D43" s="672"/>
      <c r="E43" s="672"/>
      <c r="F43" s="672"/>
      <c r="G43" s="672"/>
      <c r="H43" s="672"/>
      <c r="I43" s="673"/>
      <c r="J43" s="190"/>
      <c r="K43" s="190"/>
      <c r="L43" s="190"/>
      <c r="M43" s="190"/>
      <c r="N43" s="190"/>
      <c r="O43" s="190"/>
      <c r="P43" s="190"/>
      <c r="Q43" s="190"/>
      <c r="R43" s="190"/>
      <c r="S43" s="190"/>
      <c r="T43" s="190"/>
      <c r="U43" s="190"/>
      <c r="V43" s="190"/>
      <c r="W43" s="190"/>
      <c r="X43" s="190"/>
      <c r="Y43" s="190"/>
      <c r="Z43" s="190"/>
      <c r="AA43" s="190"/>
      <c r="AB43" s="190"/>
      <c r="AC43" s="190"/>
      <c r="AD43" s="266"/>
      <c r="AE43" s="266"/>
      <c r="AF43" s="266"/>
      <c r="AG43" s="266"/>
      <c r="AH43" s="266"/>
      <c r="AI43" s="266"/>
      <c r="AJ43" s="266"/>
      <c r="AK43" s="266"/>
      <c r="AL43" s="266"/>
      <c r="AM43" s="266"/>
      <c r="AO43" s="266"/>
      <c r="AP43" s="266"/>
      <c r="AQ43" s="266"/>
    </row>
    <row r="44" spans="1:53" ht="16.5" thickBot="1" x14ac:dyDescent="0.3">
      <c r="A44" s="190"/>
      <c r="B44" s="190"/>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266"/>
      <c r="AE44" s="266"/>
      <c r="AF44" s="266"/>
      <c r="AG44" s="266"/>
      <c r="AH44" s="266"/>
      <c r="AI44" s="266"/>
      <c r="AJ44" s="266"/>
      <c r="AK44" s="266"/>
      <c r="AL44" s="266"/>
      <c r="AM44" s="266"/>
      <c r="AO44" s="266"/>
      <c r="AP44" s="266"/>
      <c r="AQ44" s="266"/>
    </row>
    <row r="45" spans="1:53" ht="28.5" customHeight="1" thickBot="1" x14ac:dyDescent="0.3">
      <c r="A45" s="197"/>
      <c r="B45" s="198"/>
      <c r="C45" s="198"/>
      <c r="D45" s="198"/>
      <c r="E45" s="198"/>
      <c r="F45" s="198"/>
      <c r="G45" s="198"/>
      <c r="H45" s="198"/>
      <c r="I45" s="198"/>
      <c r="J45" s="674">
        <f>IFERROR(YEAR('Overview - Section A'!$E$7)-1,"")</f>
        <v>2019</v>
      </c>
      <c r="K45" s="675"/>
      <c r="L45" s="675"/>
      <c r="M45" s="676"/>
      <c r="N45" s="674">
        <f>IFERROR(YEAR('Overview - Section A'!$E$7),"")</f>
        <v>2020</v>
      </c>
      <c r="O45" s="675"/>
      <c r="P45" s="675"/>
      <c r="Q45" s="676"/>
      <c r="R45" s="674">
        <f>IFERROR(YEAR('Overview - Section A'!$E$7)+1,"")</f>
        <v>2021</v>
      </c>
      <c r="S45" s="675"/>
      <c r="T45" s="675"/>
      <c r="U45" s="676"/>
      <c r="V45" s="674">
        <f>IFERROR(YEAR('Overview - Section A'!$E$7)+2,"")</f>
        <v>2022</v>
      </c>
      <c r="W45" s="675"/>
      <c r="X45" s="675"/>
      <c r="Y45" s="676"/>
      <c r="Z45" s="677">
        <f>IFERROR(YEAR('Overview - Section A'!$E$7)+3,"")</f>
        <v>2023</v>
      </c>
      <c r="AA45" s="678"/>
      <c r="AB45" s="678"/>
      <c r="AC45" s="679"/>
      <c r="AD45" s="721"/>
      <c r="AE45" s="722"/>
      <c r="AF45" s="722"/>
      <c r="AG45" s="722"/>
      <c r="AH45" s="722"/>
      <c r="AI45" s="722"/>
      <c r="AJ45" s="722"/>
      <c r="AK45" s="722"/>
      <c r="AL45" s="723"/>
      <c r="AM45" s="231"/>
      <c r="AO45" s="726" t="s">
        <v>309</v>
      </c>
      <c r="AP45" s="726"/>
      <c r="AQ45" s="726"/>
    </row>
    <row r="46" spans="1:53" ht="139.5" customHeight="1" thickBot="1" x14ac:dyDescent="0.3">
      <c r="A46" s="199" t="s">
        <v>184</v>
      </c>
      <c r="B46" s="220" t="s">
        <v>77</v>
      </c>
      <c r="C46" s="216" t="s">
        <v>199</v>
      </c>
      <c r="D46" s="219" t="s">
        <v>32</v>
      </c>
      <c r="E46" s="216" t="s">
        <v>33</v>
      </c>
      <c r="F46" s="216" t="s">
        <v>18</v>
      </c>
      <c r="G46" s="216" t="s">
        <v>19</v>
      </c>
      <c r="H46" s="216" t="s">
        <v>258</v>
      </c>
      <c r="I46" s="218" t="s">
        <v>11</v>
      </c>
      <c r="J46" s="199" t="s">
        <v>280</v>
      </c>
      <c r="K46" s="200" t="s">
        <v>8</v>
      </c>
      <c r="L46" s="200" t="s">
        <v>27</v>
      </c>
      <c r="M46" s="201" t="s">
        <v>144</v>
      </c>
      <c r="N46" s="199" t="s">
        <v>279</v>
      </c>
      <c r="O46" s="200" t="s">
        <v>8</v>
      </c>
      <c r="P46" s="200" t="s">
        <v>27</v>
      </c>
      <c r="Q46" s="201" t="s">
        <v>144</v>
      </c>
      <c r="R46" s="199" t="s">
        <v>279</v>
      </c>
      <c r="S46" s="200" t="s">
        <v>8</v>
      </c>
      <c r="T46" s="200" t="s">
        <v>27</v>
      </c>
      <c r="U46" s="201" t="s">
        <v>144</v>
      </c>
      <c r="V46" s="199" t="s">
        <v>279</v>
      </c>
      <c r="W46" s="200" t="s">
        <v>8</v>
      </c>
      <c r="X46" s="200" t="s">
        <v>27</v>
      </c>
      <c r="Y46" s="201" t="s">
        <v>144</v>
      </c>
      <c r="Z46" s="199" t="s">
        <v>279</v>
      </c>
      <c r="AA46" s="200" t="s">
        <v>8</v>
      </c>
      <c r="AB46" s="200" t="s">
        <v>27</v>
      </c>
      <c r="AC46" s="201" t="s">
        <v>144</v>
      </c>
      <c r="AD46" s="232"/>
      <c r="AE46" s="232"/>
      <c r="AF46" s="232"/>
      <c r="AG46" s="232"/>
      <c r="AH46" s="232"/>
      <c r="AI46" s="232"/>
      <c r="AJ46" s="232"/>
      <c r="AK46" s="232"/>
      <c r="AL46" s="232"/>
      <c r="AM46" s="229" t="s">
        <v>9</v>
      </c>
      <c r="AO46" s="264" t="s">
        <v>301</v>
      </c>
      <c r="AP46" s="264" t="s">
        <v>302</v>
      </c>
      <c r="AQ46" s="264" t="s">
        <v>303</v>
      </c>
    </row>
    <row r="47" spans="1:53" s="192" customFormat="1" ht="28.5" x14ac:dyDescent="0.45">
      <c r="A47" s="680">
        <v>1</v>
      </c>
      <c r="B47" s="681" t="str">
        <f>IFERROR(IF(INDEX('Impact Indicators - Section B'!B$9:B$25,MATCH($A47,'Impact Indicators - Section B'!$A$9:$A$25,0))&lt;&gt;0,INDEX('Impact Indicators - Section B'!B$9:B$25,MATCH($A47,'Impact Indicators - Section B'!$A$9:$A$25,0)),""),"")</f>
        <v>TB I-2: TB incidence rate per 100,000 population</v>
      </c>
      <c r="C47" s="682" t="str">
        <f>IFERROR(IF(INDEX('Impact Indicators - Section B'!C$9:C$25,MATCH($A47,'Impact Indicators - Section B'!$A$9:$A$25,0))&lt;&gt;0,INDEX('Impact Indicators - Section B'!C$9:C$25,MATCH($A47,'Impact Indicators - Section B'!$A$9:$A$25,0)),""),"")</f>
        <v/>
      </c>
      <c r="D47" s="682" t="str">
        <f>IFERROR(IF(INDEX('Impact Indicators - Section B'!D$9:D$25,MATCH($A47,'Impact Indicators - Section B'!$A$9:$A$25,0))&lt;&gt;0,INDEX('Impact Indicators - Section B'!D$9:D$25,MATCH($A47,'Impact Indicators - Section B'!$A$9:$A$25,0)),""),"")</f>
        <v>67.2</v>
      </c>
      <c r="E47" s="682" t="str">
        <f>IFERROR(IF(INDEX('Impact Indicators - Section B'!E$9:E$25,MATCH($A47,'Impact Indicators - Section B'!$A$9:$A$25,0))&lt;&gt;0,INDEX('Impact Indicators - Section B'!E$9:E$25,MATCH($A47,'Impact Indicators - Section B'!$A$9:$A$25,0)),""),"")</f>
        <v>2018</v>
      </c>
      <c r="F47" s="682" t="str">
        <f>IFERROR(IF(INDEX('Impact Indicators - Section B'!F$9:F$25,MATCH($A47,'Impact Indicators - Section B'!$A$9:$A$25,0))&lt;&gt;0,INDEX('Impact Indicators - Section B'!F$9:F$25,MATCH($A47,'Impact Indicators - Section B'!$A$9:$A$25,0)),""),"")</f>
        <v>WHO report</v>
      </c>
      <c r="G47" s="682" t="str">
        <f>IFERROR(IF(INDEX('Impact Indicators - Section B'!G$9:G$25,MATCH($A47,'Impact Indicators - Section B'!$A$9:$A$25,0))&lt;&gt;0,INDEX('Impact Indicators - Section B'!G$9:G$25,MATCH($A47,'Impact Indicators - Section B'!$A$9:$A$25,0)),""),"")</f>
        <v/>
      </c>
      <c r="H47" s="682" t="str">
        <f>IFERROR(IF(INDEX('Impact Indicators - Section B'!H$9:H$25,MATCH($A47,'Impact Indicators - Section B'!$A$9:$A$25,0))&lt;&gt;0,INDEX('Impact Indicators - Section B'!H$9:H$25,MATCH($A47,'Impact Indicators - Section B'!$A$9:$A$25,0)),""),"")</f>
        <v/>
      </c>
      <c r="I47" s="684" t="str">
        <f>IFERROR(IF(INDEX('Impact Indicators - Section B'!Q$9:Q$25,MATCH($A47,'Impact Indicators - Section B'!$A$9:$A$25,0))&lt;&gt;0,INDEX('Impact Indicators - Section B'!Q$9:Q$25,MATCH($A47,'Impact Indicators - Section B'!$A$9:$A$25,0)),""),"")</f>
        <v>Bolivia (Plurinational State)</v>
      </c>
      <c r="J47" s="289">
        <f>IFERROR(IF(INDEX('Impact Indicators - Section B'!D$29:D$120,MATCH($AR47,'Impact Indicators - Section B'!$I$29:$I$120,0))&lt;&gt;0,INDEX('Impact Indicators - Section B'!D$29:D$120,MATCH($AR47,'Impact Indicators - Section B'!$I$29:$I$120,0)),""),"")</f>
        <v>70</v>
      </c>
      <c r="K47" s="686" t="str">
        <f>IFERROR(IF(INDEX('Impact Indicators - Section B'!F$29:F$120,MATCH($AR47,'Impact Indicators - Section B'!$I$29:$I$120,0))&lt;&gt;0,INDEX('Impact Indicators - Section B'!F$29:F$120,MATCH($AR47,'Impact Indicators - Section B'!$I$29:$I$120,0)),""),"")</f>
        <v/>
      </c>
      <c r="L47" s="688" t="str">
        <f>IFERROR(IF(INDEX('Impact Indicators - Section B'!G$29:G$120,MATCH($AR47,'Impact Indicators - Section B'!$I$29:$I$120,0))&lt;&gt;0,INDEX('Impact Indicators - Section B'!G$29:G$120,MATCH($AR47,'Impact Indicators - Section B'!$I$29:$I$120,0)),""),"")</f>
        <v/>
      </c>
      <c r="M47" s="690" t="str">
        <f>IFERROR(IF(INDEX('Impact Indicators - Section B'!H$29:H$120,MATCH($AR47,'Impact Indicators - Section B'!$I$29:$I$120,0))&lt;&gt;0,INDEX('Impact Indicators - Section B'!H$29:H$120,MATCH($AR47,'Impact Indicators - Section B'!$I$29:$I$120,0)),""),"")</f>
        <v/>
      </c>
      <c r="N47" s="283">
        <f>IFERROR(IF(INDEX('Impact Indicators - Section B'!D$29:D$120,MATCH($AS47,'Impact Indicators - Section B'!$I$29:$I$120,0))&lt;&gt;0,INDEX('Impact Indicators - Section B'!D$29:D$120,MATCH($AS47,'Impact Indicators - Section B'!$I$29:$I$120,0)),""),"")</f>
        <v>71</v>
      </c>
      <c r="O47" s="686" t="str">
        <f>IFERROR(IF(INDEX('Impact Indicators - Section B'!F$29:F$120,MATCH($AS47,'Impact Indicators - Section B'!$I$29:$I$120,0))&lt;&gt;0,INDEX('Impact Indicators - Section B'!F$29:F$120,MATCH($AS47,'Impact Indicators - Section B'!$I$29:$I$120,0)),""),"")</f>
        <v/>
      </c>
      <c r="P47" s="688" t="str">
        <f>IFERROR(IF(INDEX('Impact Indicators - Section B'!G$29:G$120,MATCH($AS47,'Impact Indicators - Section B'!$I$29:$I$120,0))&lt;&gt;0,INDEX('Impact Indicators - Section B'!G$29:G$120,MATCH($AS47,'Impact Indicators - Section B'!$I$29:$I$120,0)),""),"")</f>
        <v/>
      </c>
      <c r="Q47" s="690" t="str">
        <f>IFERROR(IF(INDEX('Impact Indicators - Section B'!H$29:H$120,MATCH($AS47,'Impact Indicators - Section B'!$I$29:$I$120,0))&lt;&gt;0,INDEX('Impact Indicators - Section B'!H$29:H$120,MATCH($AS47,'Impact Indicators - Section B'!$I$29:$I$120,0)),""),"")</f>
        <v/>
      </c>
      <c r="R47" s="283">
        <f>IFERROR(IF(INDEX('Impact Indicators - Section B'!D$29:D$120,MATCH($AT47,'Impact Indicators - Section B'!$I$29:$I$120,0))&lt;&gt;0,INDEX('Impact Indicators - Section B'!D$29:D$120,MATCH($AT47,'Impact Indicators - Section B'!$I$29:$I$120,0)),""),"")</f>
        <v>68</v>
      </c>
      <c r="S47" s="686" t="str">
        <f>IFERROR(IF(INDEX('Impact Indicators - Section B'!F$29:F$120,MATCH($AT47,'Impact Indicators - Section B'!$I$29:$I$120,0))&lt;&gt;0,INDEX('Impact Indicators - Section B'!F$29:F$120,MATCH($AT47,'Impact Indicators - Section B'!$I$29:$I$120,0)),""),"")</f>
        <v/>
      </c>
      <c r="T47" s="688" t="str">
        <f>IFERROR(IF(INDEX('Impact Indicators - Section B'!G$29:G$120,MATCH($AT47,'Impact Indicators - Section B'!$I$29:$I$120,0))&lt;&gt;0,INDEX('Impact Indicators - Section B'!G$29:G$120,MATCH($AT47,'Impact Indicators - Section B'!$I$29:$I$120,0)),""),"")</f>
        <v/>
      </c>
      <c r="U47" s="690" t="str">
        <f>IFERROR(IF(INDEX('Impact Indicators - Section B'!H$29:H$120,MATCH($AT47,'Impact Indicators - Section B'!$I$29:$I$120,0))&lt;&gt;0,INDEX('Impact Indicators - Section B'!H$29:H$120,MATCH($AT47,'Impact Indicators - Section B'!$I$29:$I$120,0)),""),"")</f>
        <v/>
      </c>
      <c r="V47" s="283" t="str">
        <f>IFERROR(IF(INDEX('Impact Indicators - Section B'!D$29:D$120,MATCH($AU47,'Impact Indicators - Section B'!$I$29:$I$120,0))&lt;&gt;0,INDEX('Impact Indicators - Section B'!D$29:D$120,MATCH($AU47,'Impact Indicators - Section B'!$I$29:$I$120,0)),""),"")</f>
        <v/>
      </c>
      <c r="W47" s="686" t="str">
        <f>IFERROR(IF(INDEX('Impact Indicators - Section B'!F$29:F$120,MATCH($AU47,'Impact Indicators - Section B'!$I$29:$I$120,0))&lt;&gt;0,INDEX('Impact Indicators - Section B'!F$29:F$120,MATCH($AU47,'Impact Indicators - Section B'!$I$29:$I$120,0)),""),"")</f>
        <v/>
      </c>
      <c r="X47" s="688" t="str">
        <f>IFERROR(IF(INDEX('Impact Indicators - Section B'!G$29:G$120,MATCH($AU47,'Impact Indicators - Section B'!$I$29:$I$120,0))&lt;&gt;0,INDEX('Impact Indicators - Section B'!G$29:G$120,MATCH($AU47,'Impact Indicators - Section B'!$I$29:$I$120,0)),""),"")</f>
        <v/>
      </c>
      <c r="Y47" s="690" t="str">
        <f>IFERROR(IF(INDEX('Impact Indicators - Section B'!H$29:H$120,MATCH($AU47,'Impact Indicators - Section B'!$I$29:$I$120,0))&lt;&gt;0,INDEX('Impact Indicators - Section B'!H$29:H$120,MATCH($AU47,'Impact Indicators - Section B'!$I$29:$I$120,0)),""),"")</f>
        <v/>
      </c>
      <c r="Z47" s="283" t="str">
        <f>IFERROR(IF(INDEX('Impact Indicators - Section B'!D$29:D$120,MATCH($AV47,'Impact Indicators - Section B'!$I$29:$I$120,0))&lt;&gt;0,INDEX('Impact Indicators - Section B'!D$29:D$120,MATCH($AV47,'Impact Indicators - Section B'!$I$29:$I$120,0)),""),"")</f>
        <v/>
      </c>
      <c r="AA47" s="686" t="str">
        <f>IFERROR(IF(INDEX('Impact Indicators - Section B'!F$29:F$120,MATCH($AV47,'Impact Indicators - Section B'!$I$29:$I$120,0))&lt;&gt;0,INDEX('Impact Indicators - Section B'!F$29:F$120,MATCH($AV47,'Impact Indicators - Section B'!$I$29:$I$120,0)),""),"")</f>
        <v/>
      </c>
      <c r="AB47" s="688" t="str">
        <f>IFERROR(IF(INDEX('Impact Indicators - Section B'!G$29:G$120,MATCH($AV47,'Impact Indicators - Section B'!$I$29:$I$120,0))&lt;&gt;0,INDEX('Impact Indicators - Section B'!G$29:G$120,MATCH($AV47,'Impact Indicators - Section B'!$I$29:$I$120,0)),""),"")</f>
        <v/>
      </c>
      <c r="AC47" s="690" t="str">
        <f>IFERROR(IF(INDEX('Impact Indicators - Section B'!H$29:H$120,MATCH($AV47,'Impact Indicators - Section B'!$I$29:$I$120,0))&lt;&gt;0,INDEX('Impact Indicators - Section B'!H$29:H$120,MATCH($AV47,'Impact Indicators - Section B'!$I$29:$I$120,0)),""),"")</f>
        <v/>
      </c>
      <c r="AD47" s="284"/>
      <c r="AE47" s="284"/>
      <c r="AF47" s="284"/>
      <c r="AG47" s="284"/>
      <c r="AH47" s="284"/>
      <c r="AI47" s="284"/>
      <c r="AJ47" s="284"/>
      <c r="AK47" s="284"/>
      <c r="AL47" s="284"/>
      <c r="AM47" s="692" t="str">
        <f>IFERROR(IF(INDEX('Impact Indicators - Section B'!R$9:R$25,MATCH($A47,'Impact Indicators - Section B'!$A$9:$A$25,0))&lt;&gt;0,INDEX('Impact Indicators - Section B'!R$9:R$25,MATCH($A47,'Impact Indicators - Section B'!$A$9:$A$25,0)),""),"")</f>
        <v xml:space="preserve">Metodología de medición: Los datos seran obtenidos del sistema de información del PNCT. 
Numerador: se incluyen los casos notificados de TB-TF durante un periodo de tiempo.  Número de casos estimados, dato proxi para el calculo de la incidencia.
Denominador: poblacion estimada para el año. Poblaciones estimadas: año 2020: 11633371 hab, año 2021: 11797257 hab., año 2022: 11961042 hab.                
Multiplicador: 100.000                                                                                                               
Metas: año 2020: 70,3 (8182/11633371x100.000) casos, Año 2021: 70 (8382/11797257X100.000) y Año 2022: 68,2 (8162/11961042X100.000)      
Measurement methodology: The data will be obtained from the PNCT information system.
Numerator: notified cases of TB-TF for a period of time are included. Number of estimated cases, proxy data for the calculation of the incidence.
Denominator: population estimated for the year. Estimated populations: year 2020: 11633371 hab, year 2021: 11797257 hab., Year 2022: 11961042 hab.
Multiplier: 100,000
Targets : 2020: 70.3 (8182 / 11633371x100,000) cases, Year 2021: 70 (8382 / 11797257X100,000) and Year 2022: 68.2 (8162 / 11961042X100,000)
</v>
      </c>
      <c r="AN47" s="267"/>
      <c r="AO47" s="606"/>
      <c r="AP47" s="606"/>
      <c r="AQ47" s="606"/>
      <c r="AR47" s="633" t="str">
        <f>CONCATENATE($A47,J$45)</f>
        <v>12019</v>
      </c>
      <c r="AS47" s="631" t="str">
        <f>CONCATENATE($A47,N$45)</f>
        <v>12020</v>
      </c>
      <c r="AT47" s="631" t="str">
        <f>CONCATENATE($A47,R$45)</f>
        <v>12021</v>
      </c>
      <c r="AU47" s="631" t="str">
        <f>CONCATENATE($A47,V$45)</f>
        <v>12022</v>
      </c>
      <c r="AV47" s="631" t="str">
        <f>CONCATENATE($A47,Z$45)</f>
        <v>12023</v>
      </c>
      <c r="AW47" s="300"/>
      <c r="AX47" s="300"/>
      <c r="AY47" s="300"/>
      <c r="AZ47" s="300"/>
      <c r="BA47" s="300"/>
    </row>
    <row r="48" spans="1:53" s="192" customFormat="1" ht="28.5" x14ac:dyDescent="0.45">
      <c r="A48" s="680"/>
      <c r="B48" s="680"/>
      <c r="C48" s="683"/>
      <c r="D48" s="683"/>
      <c r="E48" s="683"/>
      <c r="F48" s="683"/>
      <c r="G48" s="683"/>
      <c r="H48" s="683"/>
      <c r="I48" s="685"/>
      <c r="J48" s="290" t="str">
        <f>IFERROR(IF(INDEX('Impact Indicators - Section B'!E$29:E$120,MATCH($AR47,'Impact Indicators - Section B'!$I$29:$I$120,0))&lt;&gt;0,INDEX('Impact Indicators - Section B'!E$29:E$120,MATCH($AR47,'Impact Indicators - Section B'!$I$29:$I$120,0)),""),"")</f>
        <v/>
      </c>
      <c r="K48" s="687"/>
      <c r="L48" s="689"/>
      <c r="M48" s="691"/>
      <c r="N48" s="291" t="str">
        <f>IFERROR(IF(INDEX('Impact Indicators - Section B'!E$29:E$120,MATCH($AS47,'Impact Indicators - Section B'!$I$29:$I$120,0))&lt;&gt;0,INDEX('Impact Indicators - Section B'!E$29:E$120,MATCH($AS47,'Impact Indicators - Section B'!$I$29:$I$120,0)),""),"")</f>
        <v/>
      </c>
      <c r="O48" s="687"/>
      <c r="P48" s="689"/>
      <c r="Q48" s="691"/>
      <c r="R48" s="291" t="str">
        <f>IFERROR(IF(INDEX('Impact Indicators - Section B'!E$29:E$120,MATCH($AT47,'Impact Indicators - Section B'!$I$29:$I$120,0))&lt;&gt;0,INDEX('Impact Indicators - Section B'!E$29:E$120,MATCH($AT47,'Impact Indicators - Section B'!$I$29:$I$120,0)),""),"")</f>
        <v/>
      </c>
      <c r="S48" s="687"/>
      <c r="T48" s="689"/>
      <c r="U48" s="691"/>
      <c r="V48" s="291" t="str">
        <f>IFERROR(IF(INDEX('Impact Indicators - Section B'!E$29:E$120,MATCH($AU47,'Impact Indicators - Section B'!$I$29:$I$120,0))&lt;&gt;0,INDEX('Impact Indicators - Section B'!E$29:E$120,MATCH($AU47,'Impact Indicators - Section B'!$I$29:$I$120,0)),""),"")</f>
        <v/>
      </c>
      <c r="W48" s="687"/>
      <c r="X48" s="689"/>
      <c r="Y48" s="691"/>
      <c r="Z48" s="291" t="str">
        <f>IFERROR(IF(INDEX('Impact Indicators - Section B'!E$29:E$120,MATCH($AV47,'Impact Indicators - Section B'!$I$29:$I$120,0))&lt;&gt;0,INDEX('Impact Indicators - Section B'!E$29:E$120,MATCH($AV47,'Impact Indicators - Section B'!$I$29:$I$120,0)),""),"")</f>
        <v/>
      </c>
      <c r="AA48" s="687"/>
      <c r="AB48" s="689"/>
      <c r="AC48" s="691"/>
      <c r="AD48" s="284"/>
      <c r="AE48" s="284"/>
      <c r="AF48" s="284"/>
      <c r="AG48" s="284"/>
      <c r="AH48" s="284"/>
      <c r="AI48" s="284"/>
      <c r="AJ48" s="284"/>
      <c r="AK48" s="284"/>
      <c r="AL48" s="284"/>
      <c r="AM48" s="692"/>
      <c r="AN48" s="267"/>
      <c r="AO48" s="606"/>
      <c r="AP48" s="606"/>
      <c r="AQ48" s="606"/>
      <c r="AR48" s="633"/>
      <c r="AS48" s="631"/>
      <c r="AT48" s="631"/>
      <c r="AU48" s="631"/>
      <c r="AV48" s="631"/>
      <c r="AW48" s="300"/>
      <c r="AX48" s="300"/>
      <c r="AY48" s="300"/>
      <c r="AZ48" s="300"/>
      <c r="BA48" s="300"/>
    </row>
    <row r="49" spans="1:53" s="192" customFormat="1" ht="28.5" x14ac:dyDescent="0.45">
      <c r="A49" s="680">
        <v>2</v>
      </c>
      <c r="B49" s="680" t="str">
        <f>IFERROR(IF(INDEX('Impact Indicators - Section B'!B$9:B$25,MATCH($A49,'Impact Indicators - Section B'!$A$9:$A$25,0))&lt;&gt;0,INDEX('Impact Indicators - Section B'!B$9:B$25,MATCH($A49,'Impact Indicators - Section B'!$A$9:$A$25,0)),""),"")</f>
        <v/>
      </c>
      <c r="C49" s="683" t="str">
        <f>IFERROR(IF(INDEX('Impact Indicators - Section B'!C$9:C$25,MATCH($A49,'Impact Indicators - Section B'!$A$9:$A$25,0))&lt;&gt;0,INDEX('Impact Indicators - Section B'!C$9:C$25,MATCH($A49,'Impact Indicators - Section B'!$A$9:$A$25,0)),""),"")</f>
        <v/>
      </c>
      <c r="D49" s="683" t="str">
        <f>IFERROR(IF(INDEX('Impact Indicators - Section B'!D$9:D$25,MATCH($A49,'Impact Indicators - Section B'!$A$9:$A$25,0))&lt;&gt;0,INDEX('Impact Indicators - Section B'!D$9:D$25,MATCH($A49,'Impact Indicators - Section B'!$A$9:$A$25,0)),""),"")</f>
        <v/>
      </c>
      <c r="E49" s="683" t="str">
        <f>IFERROR(IF(INDEX('Impact Indicators - Section B'!E$9:E$25,MATCH($A49,'Impact Indicators - Section B'!$A$9:$A$25,0))&lt;&gt;0,INDEX('Impact Indicators - Section B'!E$9:E$25,MATCH($A49,'Impact Indicators - Section B'!$A$9:$A$25,0)),""),"")</f>
        <v/>
      </c>
      <c r="F49" s="683" t="str">
        <f>IFERROR(IF(INDEX('Impact Indicators - Section B'!F$9:F$25,MATCH($A49,'Impact Indicators - Section B'!$A$9:$A$25,0))&lt;&gt;0,INDEX('Impact Indicators - Section B'!F$9:F$25,MATCH($A49,'Impact Indicators - Section B'!$A$9:$A$25,0)),""),"")</f>
        <v/>
      </c>
      <c r="G49" s="683" t="str">
        <f>IFERROR(IF(INDEX('Impact Indicators - Section B'!G$9:G$25,MATCH($A49,'Impact Indicators - Section B'!$A$9:$A$25,0))&lt;&gt;0,INDEX('Impact Indicators - Section B'!G$9:G$25,MATCH($A49,'Impact Indicators - Section B'!$A$9:$A$25,0)),""),"")</f>
        <v/>
      </c>
      <c r="H49" s="683" t="str">
        <f>IFERROR(IF(INDEX('Impact Indicators - Section B'!H$9:H$25,MATCH($A49,'Impact Indicators - Section B'!$A$9:$A$25,0))&lt;&gt;0,INDEX('Impact Indicators - Section B'!H$9:H$25,MATCH($A49,'Impact Indicators - Section B'!$A$9:$A$25,0)),""),"")</f>
        <v/>
      </c>
      <c r="I49" s="685" t="str">
        <f>IFERROR(IF(INDEX('Impact Indicators - Section B'!Q$9:Q$25,MATCH($A49,'Impact Indicators - Section B'!$A$9:$A$25,0))&lt;&gt;0,INDEX('Impact Indicators - Section B'!Q$9:Q$25,MATCH($A49,'Impact Indicators - Section B'!$A$9:$A$25,0)),""),"")</f>
        <v/>
      </c>
      <c r="J49" s="289" t="str">
        <f>IFERROR(IF(INDEX('Impact Indicators - Section B'!D$29:D$120,MATCH($AR49,'Impact Indicators - Section B'!$I$29:$I$120,0))&lt;&gt;0,INDEX('Impact Indicators - Section B'!D$29:D$120,MATCH($AR49,'Impact Indicators - Section B'!$I$29:$I$120,0)),""),"")</f>
        <v/>
      </c>
      <c r="K49" s="686" t="str">
        <f>IFERROR(IF(INDEX('Impact Indicators - Section B'!F$29:F$120,MATCH($AR49,'Impact Indicators - Section B'!$I$29:$I$120,0))&lt;&gt;0,INDEX('Impact Indicators - Section B'!F$29:F$120,MATCH($AR49,'Impact Indicators - Section B'!$I$29:$I$120,0)),""),"")</f>
        <v/>
      </c>
      <c r="L49" s="688" t="str">
        <f>IFERROR(IF(INDEX('Impact Indicators - Section B'!G$29:G$120,MATCH($AR49,'Impact Indicators - Section B'!$I$29:$I$120,0))&lt;&gt;0,INDEX('Impact Indicators - Section B'!G$29:G$120,MATCH($AR49,'Impact Indicators - Section B'!$I$29:$I$120,0)),""),"")</f>
        <v/>
      </c>
      <c r="M49" s="690" t="str">
        <f>IFERROR(IF(INDEX('Impact Indicators - Section B'!H$29:H$120,MATCH($AR49,'Impact Indicators - Section B'!$I$29:$I$120,0))&lt;&gt;0,INDEX('Impact Indicators - Section B'!H$29:H$120,MATCH($AR49,'Impact Indicators - Section B'!$I$29:$I$120,0)),""),"")</f>
        <v/>
      </c>
      <c r="N49" s="283" t="str">
        <f>IFERROR(IF(INDEX('Impact Indicators - Section B'!D$29:D$120,MATCH($AS49,'Impact Indicators - Section B'!$I$29:$I$120,0))&lt;&gt;0,INDEX('Impact Indicators - Section B'!D$29:D$120,MATCH($AS49,'Impact Indicators - Section B'!$I$29:$I$120,0)),""),"")</f>
        <v/>
      </c>
      <c r="O49" s="686" t="str">
        <f>IFERROR(IF(INDEX('Impact Indicators - Section B'!F$29:F$120,MATCH($AS49,'Impact Indicators - Section B'!$I$29:$I$120,0))&lt;&gt;0,INDEX('Impact Indicators - Section B'!F$29:F$120,MATCH($AS49,'Impact Indicators - Section B'!$I$29:$I$120,0)),""),"")</f>
        <v/>
      </c>
      <c r="P49" s="688" t="str">
        <f>IFERROR(IF(INDEX('Impact Indicators - Section B'!G$29:G$120,MATCH($AS49,'Impact Indicators - Section B'!$I$29:$I$120,0))&lt;&gt;0,INDEX('Impact Indicators - Section B'!G$29:G$120,MATCH($AS49,'Impact Indicators - Section B'!$I$29:$I$120,0)),""),"")</f>
        <v/>
      </c>
      <c r="Q49" s="690" t="str">
        <f>IFERROR(IF(INDEX('Impact Indicators - Section B'!H$29:H$120,MATCH($AS49,'Impact Indicators - Section B'!$I$29:$I$120,0))&lt;&gt;0,INDEX('Impact Indicators - Section B'!H$29:H$120,MATCH($AS49,'Impact Indicators - Section B'!$I$29:$I$120,0)),""),"")</f>
        <v/>
      </c>
      <c r="R49" s="283" t="str">
        <f>IFERROR(IF(INDEX('Impact Indicators - Section B'!D$29:D$120,MATCH($AT49,'Impact Indicators - Section B'!$I$29:$I$120,0))&lt;&gt;0,INDEX('Impact Indicators - Section B'!D$29:D$120,MATCH($AT49,'Impact Indicators - Section B'!$I$29:$I$120,0)),""),"")</f>
        <v/>
      </c>
      <c r="S49" s="686" t="str">
        <f>IFERROR(IF(INDEX('Impact Indicators - Section B'!F$29:F$120,MATCH($AT49,'Impact Indicators - Section B'!$I$29:$I$120,0))&lt;&gt;0,INDEX('Impact Indicators - Section B'!F$29:F$120,MATCH($AT49,'Impact Indicators - Section B'!$I$29:$I$120,0)),""),"")</f>
        <v/>
      </c>
      <c r="T49" s="688" t="str">
        <f>IFERROR(IF(INDEX('Impact Indicators - Section B'!G$29:G$120,MATCH($AT49,'Impact Indicators - Section B'!$I$29:$I$120,0))&lt;&gt;0,INDEX('Impact Indicators - Section B'!G$29:G$120,MATCH($AT49,'Impact Indicators - Section B'!$I$29:$I$120,0)),""),"")</f>
        <v/>
      </c>
      <c r="U49" s="690" t="str">
        <f>IFERROR(IF(INDEX('Impact Indicators - Section B'!H$29:H$120,MATCH($AT49,'Impact Indicators - Section B'!$I$29:$I$120,0))&lt;&gt;0,INDEX('Impact Indicators - Section B'!H$29:H$120,MATCH($AT49,'Impact Indicators - Section B'!$I$29:$I$120,0)),""),"")</f>
        <v/>
      </c>
      <c r="V49" s="283" t="str">
        <f>IFERROR(IF(INDEX('Impact Indicators - Section B'!D$29:D$120,MATCH($AU49,'Impact Indicators - Section B'!$I$29:$I$120,0))&lt;&gt;0,INDEX('Impact Indicators - Section B'!D$29:D$120,MATCH($AU49,'Impact Indicators - Section B'!$I$29:$I$120,0)),""),"")</f>
        <v/>
      </c>
      <c r="W49" s="686" t="str">
        <f>IFERROR(IF(INDEX('Impact Indicators - Section B'!F$29:F$120,MATCH($AU49,'Impact Indicators - Section B'!$I$29:$I$120,0))&lt;&gt;0,INDEX('Impact Indicators - Section B'!F$29:F$120,MATCH($AU49,'Impact Indicators - Section B'!$I$29:$I$120,0)),""),"")</f>
        <v/>
      </c>
      <c r="X49" s="688" t="str">
        <f>IFERROR(IF(INDEX('Impact Indicators - Section B'!G$29:G$120,MATCH($AU49,'Impact Indicators - Section B'!$I$29:$I$120,0))&lt;&gt;0,INDEX('Impact Indicators - Section B'!G$29:G$120,MATCH($AU49,'Impact Indicators - Section B'!$I$29:$I$120,0)),""),"")</f>
        <v/>
      </c>
      <c r="Y49" s="690" t="str">
        <f>IFERROR(IF(INDEX('Impact Indicators - Section B'!H$29:H$120,MATCH($AU49,'Impact Indicators - Section B'!$I$29:$I$120,0))&lt;&gt;0,INDEX('Impact Indicators - Section B'!H$29:H$120,MATCH($AU49,'Impact Indicators - Section B'!$I$29:$I$120,0)),""),"")</f>
        <v/>
      </c>
      <c r="Z49" s="283" t="str">
        <f>IFERROR(IF(INDEX('Impact Indicators - Section B'!D$29:D$120,MATCH($AV49,'Impact Indicators - Section B'!$I$29:$I$120,0))&lt;&gt;0,INDEX('Impact Indicators - Section B'!D$29:D$120,MATCH($AV49,'Impact Indicators - Section B'!$I$29:$I$120,0)),""),"")</f>
        <v/>
      </c>
      <c r="AA49" s="686" t="str">
        <f>IFERROR(IF(INDEX('Impact Indicators - Section B'!F$29:F$120,MATCH($AV49,'Impact Indicators - Section B'!$I$29:$I$120,0))&lt;&gt;0,INDEX('Impact Indicators - Section B'!F$29:F$120,MATCH($AV49,'Impact Indicators - Section B'!$I$29:$I$120,0)),""),"")</f>
        <v/>
      </c>
      <c r="AB49" s="688" t="str">
        <f>IFERROR(IF(INDEX('Impact Indicators - Section B'!G$29:G$120,MATCH($AV49,'Impact Indicators - Section B'!$I$29:$I$120,0))&lt;&gt;0,INDEX('Impact Indicators - Section B'!G$29:G$120,MATCH($AV49,'Impact Indicators - Section B'!$I$29:$I$120,0)),""),"")</f>
        <v/>
      </c>
      <c r="AC49" s="690" t="str">
        <f>IFERROR(IF(INDEX('Impact Indicators - Section B'!H$29:H$120,MATCH($AV49,'Impact Indicators - Section B'!$I$29:$I$120,0))&lt;&gt;0,INDEX('Impact Indicators - Section B'!H$29:H$120,MATCH($AV49,'Impact Indicators - Section B'!$I$29:$I$120,0)),""),"")</f>
        <v/>
      </c>
      <c r="AD49" s="284"/>
      <c r="AE49" s="284"/>
      <c r="AF49" s="284"/>
      <c r="AG49" s="284"/>
      <c r="AH49" s="284"/>
      <c r="AI49" s="284"/>
      <c r="AJ49" s="284"/>
      <c r="AK49" s="284"/>
      <c r="AL49" s="284"/>
      <c r="AM49" s="692" t="str">
        <f>IFERROR(IF(INDEX('Impact Indicators - Section B'!R$9:R$25,MATCH($A49,'Impact Indicators - Section B'!$A$9:$A$25,0))&lt;&gt;0,INDEX('Impact Indicators - Section B'!R$9:R$25,MATCH($A49,'Impact Indicators - Section B'!$A$9:$A$25,0)),""),"")</f>
        <v/>
      </c>
      <c r="AN49" s="267"/>
      <c r="AO49" s="606"/>
      <c r="AP49" s="606"/>
      <c r="AQ49" s="606"/>
      <c r="AR49" s="633" t="str">
        <f t="shared" ref="AR49" si="0">CONCATENATE($A49,J$45)</f>
        <v>22019</v>
      </c>
      <c r="AS49" s="631" t="str">
        <f t="shared" ref="AS49" si="1">CONCATENATE($A49,N$45)</f>
        <v>22020</v>
      </c>
      <c r="AT49" s="631" t="str">
        <f t="shared" ref="AT49" si="2">CONCATENATE($A49,R$45)</f>
        <v>22021</v>
      </c>
      <c r="AU49" s="631" t="str">
        <f t="shared" ref="AU49" si="3">CONCATENATE($A49,V$45)</f>
        <v>22022</v>
      </c>
      <c r="AV49" s="631" t="str">
        <f t="shared" ref="AV49" si="4">CONCATENATE($A49,Z$45)</f>
        <v>22023</v>
      </c>
      <c r="AW49" s="300"/>
      <c r="AX49" s="300"/>
      <c r="AY49" s="300"/>
      <c r="AZ49" s="300"/>
      <c r="BA49" s="300"/>
    </row>
    <row r="50" spans="1:53" s="192" customFormat="1" ht="28.5" x14ac:dyDescent="0.45">
      <c r="A50" s="680"/>
      <c r="B50" s="680"/>
      <c r="C50" s="683"/>
      <c r="D50" s="683"/>
      <c r="E50" s="683"/>
      <c r="F50" s="683"/>
      <c r="G50" s="683"/>
      <c r="H50" s="683"/>
      <c r="I50" s="685"/>
      <c r="J50" s="292" t="str">
        <f>IFERROR(IF(INDEX('Impact Indicators - Section B'!E$29:E$120,MATCH($AR49,'Impact Indicators - Section B'!$I$29:$I$120,0))&lt;&gt;0,INDEX('Impact Indicators - Section B'!E$29:E$120,MATCH($AR49,'Impact Indicators - Section B'!$I$29:$I$120,0)),""),"")</f>
        <v/>
      </c>
      <c r="K50" s="687"/>
      <c r="L50" s="689"/>
      <c r="M50" s="691"/>
      <c r="N50" s="293" t="str">
        <f>IFERROR(IF(INDEX('Impact Indicators - Section B'!E$29:E$120,MATCH($AS49,'Impact Indicators - Section B'!$I$29:$I$120,0))&lt;&gt;0,INDEX('Impact Indicators - Section B'!E$29:E$120,MATCH($AS49,'Impact Indicators - Section B'!$I$29:$I$120,0)),""),"")</f>
        <v/>
      </c>
      <c r="O50" s="687"/>
      <c r="P50" s="689"/>
      <c r="Q50" s="691"/>
      <c r="R50" s="293" t="str">
        <f>IFERROR(IF(INDEX('Impact Indicators - Section B'!E$29:E$120,MATCH($AT49,'Impact Indicators - Section B'!$I$29:$I$120,0))&lt;&gt;0,INDEX('Impact Indicators - Section B'!E$29:E$120,MATCH($AT49,'Impact Indicators - Section B'!$I$29:$I$120,0)),""),"")</f>
        <v/>
      </c>
      <c r="S50" s="687"/>
      <c r="T50" s="689"/>
      <c r="U50" s="691"/>
      <c r="V50" s="293" t="str">
        <f>IFERROR(IF(INDEX('Impact Indicators - Section B'!E$29:E$120,MATCH($AU49,'Impact Indicators - Section B'!$I$29:$I$120,0))&lt;&gt;0,INDEX('Impact Indicators - Section B'!E$29:E$120,MATCH($AU49,'Impact Indicators - Section B'!$I$29:$I$120,0)),""),"")</f>
        <v/>
      </c>
      <c r="W50" s="687"/>
      <c r="X50" s="689"/>
      <c r="Y50" s="691"/>
      <c r="Z50" s="293" t="str">
        <f>IFERROR(IF(INDEX('Impact Indicators - Section B'!E$29:E$120,MATCH($AV49,'Impact Indicators - Section B'!$I$29:$I$120,0))&lt;&gt;0,INDEX('Impact Indicators - Section B'!E$29:E$120,MATCH($AV49,'Impact Indicators - Section B'!$I$29:$I$120,0)),""),"")</f>
        <v/>
      </c>
      <c r="AA50" s="687"/>
      <c r="AB50" s="689"/>
      <c r="AC50" s="691"/>
      <c r="AD50" s="284"/>
      <c r="AE50" s="284"/>
      <c r="AF50" s="284"/>
      <c r="AG50" s="284"/>
      <c r="AH50" s="284"/>
      <c r="AI50" s="284"/>
      <c r="AJ50" s="284"/>
      <c r="AK50" s="284"/>
      <c r="AL50" s="284"/>
      <c r="AM50" s="692"/>
      <c r="AN50" s="267"/>
      <c r="AO50" s="606"/>
      <c r="AP50" s="606"/>
      <c r="AQ50" s="606"/>
      <c r="AR50" s="633"/>
      <c r="AS50" s="631"/>
      <c r="AT50" s="631"/>
      <c r="AU50" s="631"/>
      <c r="AV50" s="631"/>
      <c r="AW50" s="300"/>
      <c r="AX50" s="300"/>
      <c r="AY50" s="300"/>
      <c r="AZ50" s="300"/>
      <c r="BA50" s="300"/>
    </row>
    <row r="51" spans="1:53" s="192" customFormat="1" ht="28.5" x14ac:dyDescent="0.45">
      <c r="A51" s="680">
        <v>3</v>
      </c>
      <c r="B51" s="680" t="str">
        <f>IFERROR(IF(INDEX('Impact Indicators - Section B'!B$9:B$25,MATCH($A51,'Impact Indicators - Section B'!$A$9:$A$25,0))&lt;&gt;0,INDEX('Impact Indicators - Section B'!B$9:B$25,MATCH($A51,'Impact Indicators - Section B'!$A$9:$A$25,0)),""),"")</f>
        <v/>
      </c>
      <c r="C51" s="683" t="str">
        <f>IFERROR(IF(INDEX('Impact Indicators - Section B'!C$9:C$25,MATCH($A51,'Impact Indicators - Section B'!$A$9:$A$25,0))&lt;&gt;0,INDEX('Impact Indicators - Section B'!C$9:C$25,MATCH($A51,'Impact Indicators - Section B'!$A$9:$A$25,0)),""),"")</f>
        <v/>
      </c>
      <c r="D51" s="683" t="str">
        <f>IFERROR(IF(INDEX('Impact Indicators - Section B'!D$9:D$25,MATCH($A51,'Impact Indicators - Section B'!$A$9:$A$25,0))&lt;&gt;0,INDEX('Impact Indicators - Section B'!D$9:D$25,MATCH($A51,'Impact Indicators - Section B'!$A$9:$A$25,0)),""),"")</f>
        <v/>
      </c>
      <c r="E51" s="683" t="str">
        <f>IFERROR(IF(INDEX('Impact Indicators - Section B'!E$9:E$25,MATCH($A51,'Impact Indicators - Section B'!$A$9:$A$25,0))&lt;&gt;0,INDEX('Impact Indicators - Section B'!E$9:E$25,MATCH($A51,'Impact Indicators - Section B'!$A$9:$A$25,0)),""),"")</f>
        <v/>
      </c>
      <c r="F51" s="683" t="str">
        <f>IFERROR(IF(INDEX('Impact Indicators - Section B'!F$9:F$25,MATCH($A51,'Impact Indicators - Section B'!$A$9:$A$25,0))&lt;&gt;0,INDEX('Impact Indicators - Section B'!F$9:F$25,MATCH($A51,'Impact Indicators - Section B'!$A$9:$A$25,0)),""),"")</f>
        <v/>
      </c>
      <c r="G51" s="683" t="str">
        <f>IFERROR(IF(INDEX('Impact Indicators - Section B'!G$9:G$25,MATCH($A51,'Impact Indicators - Section B'!$A$9:$A$25,0))&lt;&gt;0,INDEX('Impact Indicators - Section B'!G$9:G$25,MATCH($A51,'Impact Indicators - Section B'!$A$9:$A$25,0)),""),"")</f>
        <v/>
      </c>
      <c r="H51" s="683" t="str">
        <f>IFERROR(IF(INDEX('Impact Indicators - Section B'!H$9:H$25,MATCH($A51,'Impact Indicators - Section B'!$A$9:$A$25,0))&lt;&gt;0,INDEX('Impact Indicators - Section B'!H$9:H$25,MATCH($A51,'Impact Indicators - Section B'!$A$9:$A$25,0)),""),"")</f>
        <v/>
      </c>
      <c r="I51" s="685" t="str">
        <f>IFERROR(IF(INDEX('Impact Indicators - Section B'!Q$9:Q$25,MATCH($A51,'Impact Indicators - Section B'!$A$9:$A$25,0))&lt;&gt;0,INDEX('Impact Indicators - Section B'!Q$9:Q$25,MATCH($A51,'Impact Indicators - Section B'!$A$9:$A$25,0)),""),"")</f>
        <v/>
      </c>
      <c r="J51" s="289" t="str">
        <f>IFERROR(IF(INDEX('Impact Indicators - Section B'!D$29:D$120,MATCH($AR51,'Impact Indicators - Section B'!$I$29:$I$120,0))&lt;&gt;0,INDEX('Impact Indicators - Section B'!D$29:D$120,MATCH($AR51,'Impact Indicators - Section B'!$I$29:$I$120,0)),""),"")</f>
        <v/>
      </c>
      <c r="K51" s="686" t="str">
        <f>IFERROR(IF(INDEX('Impact Indicators - Section B'!F$29:F$120,MATCH($AR51,'Impact Indicators - Section B'!$I$29:$I$120,0))&lt;&gt;0,INDEX('Impact Indicators - Section B'!F$29:F$120,MATCH($AR51,'Impact Indicators - Section B'!$I$29:$I$120,0)),""),"")</f>
        <v/>
      </c>
      <c r="L51" s="688" t="str">
        <f>IFERROR(IF(INDEX('Impact Indicators - Section B'!G$29:G$120,MATCH($AR51,'Impact Indicators - Section B'!$I$29:$I$120,0))&lt;&gt;0,INDEX('Impact Indicators - Section B'!G$29:G$120,MATCH($AR51,'Impact Indicators - Section B'!$I$29:$I$120,0)),""),"")</f>
        <v/>
      </c>
      <c r="M51" s="690" t="str">
        <f>IFERROR(IF(INDEX('Impact Indicators - Section B'!H$29:H$120,MATCH($AR51,'Impact Indicators - Section B'!$I$29:$I$120,0))&lt;&gt;0,INDEX('Impact Indicators - Section B'!H$29:H$120,MATCH($AR51,'Impact Indicators - Section B'!$I$29:$I$120,0)),""),"")</f>
        <v/>
      </c>
      <c r="N51" s="283" t="str">
        <f>IFERROR(IF(INDEX('Impact Indicators - Section B'!D$29:D$120,MATCH($AS51,'Impact Indicators - Section B'!$I$29:$I$120,0))&lt;&gt;0,INDEX('Impact Indicators - Section B'!D$29:D$120,MATCH($AS51,'Impact Indicators - Section B'!$I$29:$I$120,0)),""),"")</f>
        <v/>
      </c>
      <c r="O51" s="686" t="str">
        <f>IFERROR(IF(INDEX('Impact Indicators - Section B'!F$29:F$120,MATCH($AS51,'Impact Indicators - Section B'!$I$29:$I$120,0))&lt;&gt;0,INDEX('Impact Indicators - Section B'!F$29:F$120,MATCH($AS51,'Impact Indicators - Section B'!$I$29:$I$120,0)),""),"")</f>
        <v/>
      </c>
      <c r="P51" s="688" t="str">
        <f>IFERROR(IF(INDEX('Impact Indicators - Section B'!G$29:G$120,MATCH($AS51,'Impact Indicators - Section B'!$I$29:$I$120,0))&lt;&gt;0,INDEX('Impact Indicators - Section B'!G$29:G$120,MATCH($AS51,'Impact Indicators - Section B'!$I$29:$I$120,0)),""),"")</f>
        <v/>
      </c>
      <c r="Q51" s="690" t="str">
        <f>IFERROR(IF(INDEX('Impact Indicators - Section B'!H$29:H$120,MATCH($AS51,'Impact Indicators - Section B'!$I$29:$I$120,0))&lt;&gt;0,INDEX('Impact Indicators - Section B'!H$29:H$120,MATCH($AS51,'Impact Indicators - Section B'!$I$29:$I$120,0)),""),"")</f>
        <v/>
      </c>
      <c r="R51" s="283" t="str">
        <f>IFERROR(IF(INDEX('Impact Indicators - Section B'!D$29:D$120,MATCH($AT51,'Impact Indicators - Section B'!$I$29:$I$120,0))&lt;&gt;0,INDEX('Impact Indicators - Section B'!D$29:D$120,MATCH($AT51,'Impact Indicators - Section B'!$I$29:$I$120,0)),""),"")</f>
        <v/>
      </c>
      <c r="S51" s="686" t="str">
        <f>IFERROR(IF(INDEX('Impact Indicators - Section B'!F$29:F$120,MATCH($AT51,'Impact Indicators - Section B'!$I$29:$I$120,0))&lt;&gt;0,INDEX('Impact Indicators - Section B'!F$29:F$120,MATCH($AT51,'Impact Indicators - Section B'!$I$29:$I$120,0)),""),"")</f>
        <v/>
      </c>
      <c r="T51" s="688" t="str">
        <f>IFERROR(IF(INDEX('Impact Indicators - Section B'!G$29:G$120,MATCH($AT51,'Impact Indicators - Section B'!$I$29:$I$120,0))&lt;&gt;0,INDEX('Impact Indicators - Section B'!G$29:G$120,MATCH($AT51,'Impact Indicators - Section B'!$I$29:$I$120,0)),""),"")</f>
        <v/>
      </c>
      <c r="U51" s="690" t="str">
        <f>IFERROR(IF(INDEX('Impact Indicators - Section B'!H$29:H$120,MATCH($AT51,'Impact Indicators - Section B'!$I$29:$I$120,0))&lt;&gt;0,INDEX('Impact Indicators - Section B'!H$29:H$120,MATCH($AT51,'Impact Indicators - Section B'!$I$29:$I$120,0)),""),"")</f>
        <v/>
      </c>
      <c r="V51" s="283" t="str">
        <f>IFERROR(IF(INDEX('Impact Indicators - Section B'!D$29:D$120,MATCH($AU51,'Impact Indicators - Section B'!$I$29:$I$120,0))&lt;&gt;0,INDEX('Impact Indicators - Section B'!D$29:D$120,MATCH($AU51,'Impact Indicators - Section B'!$I$29:$I$120,0)),""),"")</f>
        <v/>
      </c>
      <c r="W51" s="686" t="str">
        <f>IFERROR(IF(INDEX('Impact Indicators - Section B'!F$29:F$120,MATCH($AU51,'Impact Indicators - Section B'!$I$29:$I$120,0))&lt;&gt;0,INDEX('Impact Indicators - Section B'!F$29:F$120,MATCH($AU51,'Impact Indicators - Section B'!$I$29:$I$120,0)),""),"")</f>
        <v/>
      </c>
      <c r="X51" s="688" t="str">
        <f>IFERROR(IF(INDEX('Impact Indicators - Section B'!G$29:G$120,MATCH($AU51,'Impact Indicators - Section B'!$I$29:$I$120,0))&lt;&gt;0,INDEX('Impact Indicators - Section B'!G$29:G$120,MATCH($AU51,'Impact Indicators - Section B'!$I$29:$I$120,0)),""),"")</f>
        <v/>
      </c>
      <c r="Y51" s="690" t="str">
        <f>IFERROR(IF(INDEX('Impact Indicators - Section B'!H$29:H$120,MATCH($AU51,'Impact Indicators - Section B'!$I$29:$I$120,0))&lt;&gt;0,INDEX('Impact Indicators - Section B'!H$29:H$120,MATCH($AU51,'Impact Indicators - Section B'!$I$29:$I$120,0)),""),"")</f>
        <v/>
      </c>
      <c r="Z51" s="283" t="str">
        <f>IFERROR(IF(INDEX('Impact Indicators - Section B'!D$29:D$120,MATCH(#REF!,'Impact Indicators - Section B'!$I$29:$I$120,0))&lt;&gt;0,INDEX('Impact Indicators - Section B'!D$29:D$120,MATCH(#REF!,'Impact Indicators - Section B'!$I$29:$I$120,0)),""),"")</f>
        <v/>
      </c>
      <c r="AA51" s="686" t="str">
        <f>IFERROR(IF(INDEX('Impact Indicators - Section B'!F$29:F$120,MATCH($AV51,'Impact Indicators - Section B'!$I$29:$I$120,0))&lt;&gt;0,INDEX('Impact Indicators - Section B'!F$29:F$120,MATCH($AV51,'Impact Indicators - Section B'!$I$29:$I$120,0)),""),"")</f>
        <v/>
      </c>
      <c r="AB51" s="688" t="str">
        <f>IFERROR(IF(INDEX('Impact Indicators - Section B'!G$29:G$120,MATCH($AV51,'Impact Indicators - Section B'!$I$29:$I$120,0))&lt;&gt;0,INDEX('Impact Indicators - Section B'!G$29:G$120,MATCH($AV51,'Impact Indicators - Section B'!$I$29:$I$120,0)),""),"")</f>
        <v/>
      </c>
      <c r="AC51" s="690" t="str">
        <f>IFERROR(IF(INDEX('Impact Indicators - Section B'!H$29:H$120,MATCH($AV51,'Impact Indicators - Section B'!$I$29:$I$120,0))&lt;&gt;0,INDEX('Impact Indicators - Section B'!H$29:H$120,MATCH($AV51,'Impact Indicators - Section B'!$I$29:$I$120,0)),""),"")</f>
        <v/>
      </c>
      <c r="AD51" s="284"/>
      <c r="AE51" s="284"/>
      <c r="AF51" s="284"/>
      <c r="AG51" s="284"/>
      <c r="AH51" s="284"/>
      <c r="AI51" s="284"/>
      <c r="AJ51" s="284"/>
      <c r="AK51" s="284"/>
      <c r="AL51" s="284"/>
      <c r="AM51" s="692" t="str">
        <f>IFERROR(IF(INDEX('Impact Indicators - Section B'!R$9:R$25,MATCH($A51,'Impact Indicators - Section B'!$A$9:$A$25,0))&lt;&gt;0,INDEX('Impact Indicators - Section B'!R$9:R$25,MATCH($A51,'Impact Indicators - Section B'!$A$9:$A$25,0)),""),"")</f>
        <v/>
      </c>
      <c r="AN51" s="267"/>
      <c r="AO51" s="606"/>
      <c r="AP51" s="606"/>
      <c r="AQ51" s="606"/>
      <c r="AR51" s="633" t="str">
        <f t="shared" ref="AR51" si="5">CONCATENATE($A51,J$45)</f>
        <v>32019</v>
      </c>
      <c r="AS51" s="631" t="str">
        <f t="shared" ref="AS51" si="6">CONCATENATE($A51,N$45)</f>
        <v>32020</v>
      </c>
      <c r="AT51" s="631" t="str">
        <f t="shared" ref="AT51" si="7">CONCATENATE($A51,R$45)</f>
        <v>32021</v>
      </c>
      <c r="AU51" s="631" t="str">
        <f t="shared" ref="AU51" si="8">CONCATENATE($A51,V$45)</f>
        <v>32022</v>
      </c>
      <c r="AV51" s="631" t="str">
        <f t="shared" ref="AV51" si="9">CONCATENATE($A51,Z$45)</f>
        <v>32023</v>
      </c>
      <c r="AW51" s="300"/>
      <c r="AX51" s="300"/>
      <c r="AY51" s="300"/>
      <c r="AZ51" s="300"/>
      <c r="BA51" s="300"/>
    </row>
    <row r="52" spans="1:53" s="192" customFormat="1" ht="28.5" x14ac:dyDescent="0.45">
      <c r="A52" s="680"/>
      <c r="B52" s="680"/>
      <c r="C52" s="683"/>
      <c r="D52" s="683"/>
      <c r="E52" s="683"/>
      <c r="F52" s="683"/>
      <c r="G52" s="683"/>
      <c r="H52" s="683"/>
      <c r="I52" s="685"/>
      <c r="J52" s="290" t="str">
        <f>IFERROR(IF(INDEX('Impact Indicators - Section B'!E$29:E$120,MATCH($AR51,'Impact Indicators - Section B'!$I$29:$I$120,0))&lt;&gt;0,INDEX('Impact Indicators - Section B'!E$29:E$120,MATCH($AR51,'Impact Indicators - Section B'!$I$29:$I$120,0)),""),"")</f>
        <v/>
      </c>
      <c r="K52" s="687"/>
      <c r="L52" s="689"/>
      <c r="M52" s="691"/>
      <c r="N52" s="291" t="str">
        <f>IFERROR(IF(INDEX('Impact Indicators - Section B'!E$29:E$120,MATCH($AS51,'Impact Indicators - Section B'!$I$29:$I$120,0))&lt;&gt;0,INDEX('Impact Indicators - Section B'!E$29:E$120,MATCH($AS51,'Impact Indicators - Section B'!$I$29:$I$120,0)),""),"")</f>
        <v/>
      </c>
      <c r="O52" s="687"/>
      <c r="P52" s="689"/>
      <c r="Q52" s="691"/>
      <c r="R52" s="291" t="str">
        <f>IFERROR(IF(INDEX('Impact Indicators - Section B'!E$29:E$120,MATCH($AT51,'Impact Indicators - Section B'!$I$29:$I$120,0))&lt;&gt;0,INDEX('Impact Indicators - Section B'!E$29:E$120,MATCH($AT51,'Impact Indicators - Section B'!$I$29:$I$120,0)),""),"")</f>
        <v/>
      </c>
      <c r="S52" s="687"/>
      <c r="T52" s="689"/>
      <c r="U52" s="691"/>
      <c r="V52" s="291" t="str">
        <f>IFERROR(IF(INDEX('Impact Indicators - Section B'!E$29:E$120,MATCH($AU51,'Impact Indicators - Section B'!$I$29:$I$120,0))&lt;&gt;0,INDEX('Impact Indicators - Section B'!E$29:E$120,MATCH($AU51,'Impact Indicators - Section B'!$I$29:$I$120,0)),""),"")</f>
        <v/>
      </c>
      <c r="W52" s="687"/>
      <c r="X52" s="689"/>
      <c r="Y52" s="691"/>
      <c r="Z52" s="291" t="str">
        <f>IFERROR(IF(INDEX('Impact Indicators - Section B'!E$29:E$120,MATCH(#REF!,'Impact Indicators - Section B'!$I$29:$I$120,0))&lt;&gt;0,INDEX('Impact Indicators - Section B'!E$29:E$120,MATCH(#REF!,'Impact Indicators - Section B'!$I$29:$I$120,0)),""),"")</f>
        <v/>
      </c>
      <c r="AA52" s="687"/>
      <c r="AB52" s="689"/>
      <c r="AC52" s="691"/>
      <c r="AD52" s="284"/>
      <c r="AE52" s="284"/>
      <c r="AF52" s="284"/>
      <c r="AG52" s="284"/>
      <c r="AH52" s="284"/>
      <c r="AI52" s="284"/>
      <c r="AJ52" s="284"/>
      <c r="AK52" s="284"/>
      <c r="AL52" s="284"/>
      <c r="AM52" s="692"/>
      <c r="AN52" s="267"/>
      <c r="AO52" s="606"/>
      <c r="AP52" s="606"/>
      <c r="AQ52" s="606"/>
      <c r="AR52" s="633"/>
      <c r="AS52" s="631"/>
      <c r="AT52" s="631"/>
      <c r="AU52" s="631"/>
      <c r="AV52" s="631"/>
      <c r="AW52" s="300"/>
      <c r="AX52" s="300"/>
      <c r="AY52" s="300"/>
      <c r="AZ52" s="300"/>
      <c r="BA52" s="300"/>
    </row>
    <row r="53" spans="1:53" s="192" customFormat="1" ht="28.5" x14ac:dyDescent="0.45">
      <c r="A53" s="680">
        <v>4</v>
      </c>
      <c r="B53" s="680" t="str">
        <f>IFERROR(IF(INDEX('Impact Indicators - Section B'!B$9:B$25,MATCH($A53,'Impact Indicators - Section B'!$A$9:$A$25,0))&lt;&gt;0,INDEX('Impact Indicators - Section B'!B$9:B$25,MATCH($A53,'Impact Indicators - Section B'!$A$9:$A$25,0)),""),"")</f>
        <v/>
      </c>
      <c r="C53" s="683" t="str">
        <f>IFERROR(IF(INDEX('Impact Indicators - Section B'!C$9:C$25,MATCH($A53,'Impact Indicators - Section B'!$A$9:$A$25,0))&lt;&gt;0,INDEX('Impact Indicators - Section B'!C$9:C$25,MATCH($A53,'Impact Indicators - Section B'!$A$9:$A$25,0)),""),"")</f>
        <v/>
      </c>
      <c r="D53" s="683" t="str">
        <f>IFERROR(IF(INDEX('Impact Indicators - Section B'!D$9:D$25,MATCH($A53,'Impact Indicators - Section B'!$A$9:$A$25,0))&lt;&gt;0,INDEX('Impact Indicators - Section B'!D$9:D$25,MATCH($A53,'Impact Indicators - Section B'!$A$9:$A$25,0)),""),"")</f>
        <v/>
      </c>
      <c r="E53" s="683" t="str">
        <f>IFERROR(IF(INDEX('Impact Indicators - Section B'!E$9:E$25,MATCH($A53,'Impact Indicators - Section B'!$A$9:$A$25,0))&lt;&gt;0,INDEX('Impact Indicators - Section B'!E$9:E$25,MATCH($A53,'Impact Indicators - Section B'!$A$9:$A$25,0)),""),"")</f>
        <v/>
      </c>
      <c r="F53" s="683" t="str">
        <f>IFERROR(IF(INDEX('Impact Indicators - Section B'!F$9:F$25,MATCH($A53,'Impact Indicators - Section B'!$A$9:$A$25,0))&lt;&gt;0,INDEX('Impact Indicators - Section B'!F$9:F$25,MATCH($A53,'Impact Indicators - Section B'!$A$9:$A$25,0)),""),"")</f>
        <v/>
      </c>
      <c r="G53" s="683" t="str">
        <f>IFERROR(IF(INDEX('Impact Indicators - Section B'!G$9:G$25,MATCH($A53,'Impact Indicators - Section B'!$A$9:$A$25,0))&lt;&gt;0,INDEX('Impact Indicators - Section B'!G$9:G$25,MATCH($A53,'Impact Indicators - Section B'!$A$9:$A$25,0)),""),"")</f>
        <v/>
      </c>
      <c r="H53" s="683" t="str">
        <f>IFERROR(IF(INDEX('Impact Indicators - Section B'!H$9:H$25,MATCH($A53,'Impact Indicators - Section B'!$A$9:$A$25,0))&lt;&gt;0,INDEX('Impact Indicators - Section B'!H$9:H$25,MATCH($A53,'Impact Indicators - Section B'!$A$9:$A$25,0)),""),"")</f>
        <v/>
      </c>
      <c r="I53" s="685" t="str">
        <f>IFERROR(IF(INDEX('Impact Indicators - Section B'!Q$9:Q$25,MATCH($A53,'Impact Indicators - Section B'!$A$9:$A$25,0))&lt;&gt;0,INDEX('Impact Indicators - Section B'!Q$9:Q$25,MATCH($A53,'Impact Indicators - Section B'!$A$9:$A$25,0)),""),"")</f>
        <v/>
      </c>
      <c r="J53" s="289" t="str">
        <f>IFERROR(IF(INDEX('Impact Indicators - Section B'!D$29:D$120,MATCH($AR53,'Impact Indicators - Section B'!$I$29:$I$120,0))&lt;&gt;0,INDEX('Impact Indicators - Section B'!D$29:D$120,MATCH($AR53,'Impact Indicators - Section B'!$I$29:$I$120,0)),""),"")</f>
        <v/>
      </c>
      <c r="K53" s="686" t="str">
        <f>IFERROR(IF(INDEX('Impact Indicators - Section B'!F$29:F$120,MATCH($AR53,'Impact Indicators - Section B'!$I$29:$I$120,0))&lt;&gt;0,INDEX('Impact Indicators - Section B'!F$29:F$120,MATCH($AR53,'Impact Indicators - Section B'!$I$29:$I$120,0)),""),"")</f>
        <v/>
      </c>
      <c r="L53" s="688" t="str">
        <f>IFERROR(IF(INDEX('Impact Indicators - Section B'!G$29:G$120,MATCH($AR53,'Impact Indicators - Section B'!$I$29:$I$120,0))&lt;&gt;0,INDEX('Impact Indicators - Section B'!G$29:G$120,MATCH($AR53,'Impact Indicators - Section B'!$I$29:$I$120,0)),""),"")</f>
        <v/>
      </c>
      <c r="M53" s="690" t="str">
        <f>IFERROR(IF(INDEX('Impact Indicators - Section B'!H$29:H$120,MATCH($AR53,'Impact Indicators - Section B'!$I$29:$I$120,0))&lt;&gt;0,INDEX('Impact Indicators - Section B'!H$29:H$120,MATCH($AR53,'Impact Indicators - Section B'!$I$29:$I$120,0)),""),"")</f>
        <v/>
      </c>
      <c r="N53" s="283" t="str">
        <f>IFERROR(IF(INDEX('Impact Indicators - Section B'!D$29:D$120,MATCH($AS53,'Impact Indicators - Section B'!$I$29:$I$120,0))&lt;&gt;0,INDEX('Impact Indicators - Section B'!D$29:D$120,MATCH($AS53,'Impact Indicators - Section B'!$I$29:$I$120,0)),""),"")</f>
        <v/>
      </c>
      <c r="O53" s="686" t="str">
        <f>IFERROR(IF(INDEX('Impact Indicators - Section B'!F$29:F$120,MATCH($AS53,'Impact Indicators - Section B'!$I$29:$I$120,0))&lt;&gt;0,INDEX('Impact Indicators - Section B'!F$29:F$120,MATCH($AS53,'Impact Indicators - Section B'!$I$29:$I$120,0)),""),"")</f>
        <v/>
      </c>
      <c r="P53" s="688" t="str">
        <f>IFERROR(IF(INDEX('Impact Indicators - Section B'!G$29:G$120,MATCH($AS53,'Impact Indicators - Section B'!$I$29:$I$120,0))&lt;&gt;0,INDEX('Impact Indicators - Section B'!G$29:G$120,MATCH($AS53,'Impact Indicators - Section B'!$I$29:$I$120,0)),""),"")</f>
        <v/>
      </c>
      <c r="Q53" s="690" t="str">
        <f>IFERROR(IF(INDEX('Impact Indicators - Section B'!H$29:H$120,MATCH($AS53,'Impact Indicators - Section B'!$I$29:$I$120,0))&lt;&gt;0,INDEX('Impact Indicators - Section B'!H$29:H$120,MATCH($AS53,'Impact Indicators - Section B'!$I$29:$I$120,0)),""),"")</f>
        <v/>
      </c>
      <c r="R53" s="283" t="str">
        <f>IFERROR(IF(INDEX('Impact Indicators - Section B'!D$29:D$120,MATCH($AT53,'Impact Indicators - Section B'!$I$29:$I$120,0))&lt;&gt;0,INDEX('Impact Indicators - Section B'!D$29:D$120,MATCH($AT53,'Impact Indicators - Section B'!$I$29:$I$120,0)),""),"")</f>
        <v/>
      </c>
      <c r="S53" s="686" t="str">
        <f>IFERROR(IF(INDEX('Impact Indicators - Section B'!F$29:F$120,MATCH($AT53,'Impact Indicators - Section B'!$I$29:$I$120,0))&lt;&gt;0,INDEX('Impact Indicators - Section B'!F$29:F$120,MATCH($AT53,'Impact Indicators - Section B'!$I$29:$I$120,0)),""),"")</f>
        <v/>
      </c>
      <c r="T53" s="688" t="str">
        <f>IFERROR(IF(INDEX('Impact Indicators - Section B'!G$29:G$120,MATCH($AT53,'Impact Indicators - Section B'!$I$29:$I$120,0))&lt;&gt;0,INDEX('Impact Indicators - Section B'!G$29:G$120,MATCH($AT53,'Impact Indicators - Section B'!$I$29:$I$120,0)),""),"")</f>
        <v/>
      </c>
      <c r="U53" s="690" t="str">
        <f>IFERROR(IF(INDEX('Impact Indicators - Section B'!H$29:H$120,MATCH($AT53,'Impact Indicators - Section B'!$I$29:$I$120,0))&lt;&gt;0,INDEX('Impact Indicators - Section B'!H$29:H$120,MATCH($AT53,'Impact Indicators - Section B'!$I$29:$I$120,0)),""),"")</f>
        <v/>
      </c>
      <c r="V53" s="283" t="str">
        <f>IFERROR(IF(INDEX('Impact Indicators - Section B'!D$29:D$120,MATCH($AU53,'Impact Indicators - Section B'!$I$29:$I$120,0))&lt;&gt;0,INDEX('Impact Indicators - Section B'!D$29:D$120,MATCH($AU53,'Impact Indicators - Section B'!$I$29:$I$120,0)),""),"")</f>
        <v/>
      </c>
      <c r="W53" s="686" t="str">
        <f>IFERROR(IF(INDEX('Impact Indicators - Section B'!F$29:F$120,MATCH($AU53,'Impact Indicators - Section B'!$I$29:$I$120,0))&lt;&gt;0,INDEX('Impact Indicators - Section B'!F$29:F$120,MATCH($AU53,'Impact Indicators - Section B'!$I$29:$I$120,0)),""),"")</f>
        <v/>
      </c>
      <c r="X53" s="688" t="str">
        <f>IFERROR(IF(INDEX('Impact Indicators - Section B'!G$29:G$120,MATCH($AU53,'Impact Indicators - Section B'!$I$29:$I$120,0))&lt;&gt;0,INDEX('Impact Indicators - Section B'!G$29:G$120,MATCH($AU53,'Impact Indicators - Section B'!$I$29:$I$120,0)),""),"")</f>
        <v/>
      </c>
      <c r="Y53" s="690" t="str">
        <f>IFERROR(IF(INDEX('Impact Indicators - Section B'!H$29:H$120,MATCH($AU53,'Impact Indicators - Section B'!$I$29:$I$120,0))&lt;&gt;0,INDEX('Impact Indicators - Section B'!H$29:H$120,MATCH($AU53,'Impact Indicators - Section B'!$I$29:$I$120,0)),""),"")</f>
        <v/>
      </c>
      <c r="Z53" s="283" t="str">
        <f>IFERROR(IF(INDEX('Impact Indicators - Section B'!D$29:D$120,MATCH(#REF!,'Impact Indicators - Section B'!$I$29:$I$120,0))&lt;&gt;0,INDEX('Impact Indicators - Section B'!D$29:D$120,MATCH(#REF!,'Impact Indicators - Section B'!$I$29:$I$120,0)),""),"")</f>
        <v/>
      </c>
      <c r="AA53" s="686" t="str">
        <f>IFERROR(IF(INDEX('Impact Indicators - Section B'!F$29:F$120,MATCH($AV53,'Impact Indicators - Section B'!$I$29:$I$120,0))&lt;&gt;0,INDEX('Impact Indicators - Section B'!F$29:F$120,MATCH($AV53,'Impact Indicators - Section B'!$I$29:$I$120,0)),""),"")</f>
        <v/>
      </c>
      <c r="AB53" s="688" t="str">
        <f>IFERROR(IF(INDEX('Impact Indicators - Section B'!G$29:G$120,MATCH($AV53,'Impact Indicators - Section B'!$I$29:$I$120,0))&lt;&gt;0,INDEX('Impact Indicators - Section B'!G$29:G$120,MATCH($AV53,'Impact Indicators - Section B'!$I$29:$I$120,0)),""),"")</f>
        <v/>
      </c>
      <c r="AC53" s="690" t="str">
        <f>IFERROR(IF(INDEX('Impact Indicators - Section B'!H$29:H$120,MATCH($AV53,'Impact Indicators - Section B'!$I$29:$I$120,0))&lt;&gt;0,INDEX('Impact Indicators - Section B'!H$29:H$120,MATCH($AV53,'Impact Indicators - Section B'!$I$29:$I$120,0)),""),"")</f>
        <v/>
      </c>
      <c r="AD53" s="284"/>
      <c r="AE53" s="284"/>
      <c r="AF53" s="284"/>
      <c r="AG53" s="284"/>
      <c r="AH53" s="284"/>
      <c r="AI53" s="284"/>
      <c r="AJ53" s="284"/>
      <c r="AK53" s="284"/>
      <c r="AL53" s="284"/>
      <c r="AM53" s="692" t="str">
        <f>IFERROR(IF(INDEX('Impact Indicators - Section B'!R$9:R$25,MATCH($A53,'Impact Indicators - Section B'!$A$9:$A$25,0))&lt;&gt;0,INDEX('Impact Indicators - Section B'!R$9:R$25,MATCH($A53,'Impact Indicators - Section B'!$A$9:$A$25,0)),""),"")</f>
        <v/>
      </c>
      <c r="AN53" s="267"/>
      <c r="AO53" s="606"/>
      <c r="AP53" s="606"/>
      <c r="AQ53" s="606"/>
      <c r="AR53" s="633" t="str">
        <f t="shared" ref="AR53" si="10">CONCATENATE($A53,J$45)</f>
        <v>42019</v>
      </c>
      <c r="AS53" s="631" t="str">
        <f t="shared" ref="AS53" si="11">CONCATENATE($A53,N$45)</f>
        <v>42020</v>
      </c>
      <c r="AT53" s="631" t="str">
        <f t="shared" ref="AT53" si="12">CONCATENATE($A53,R$45)</f>
        <v>42021</v>
      </c>
      <c r="AU53" s="631" t="str">
        <f t="shared" ref="AU53" si="13">CONCATENATE($A53,V$45)</f>
        <v>42022</v>
      </c>
      <c r="AV53" s="631" t="str">
        <f t="shared" ref="AV53" si="14">CONCATENATE($A53,Z$45)</f>
        <v>42023</v>
      </c>
      <c r="AW53" s="300"/>
      <c r="AX53" s="300"/>
      <c r="AY53" s="300"/>
      <c r="AZ53" s="300"/>
      <c r="BA53" s="300"/>
    </row>
    <row r="54" spans="1:53" s="192" customFormat="1" ht="28.5" x14ac:dyDescent="0.45">
      <c r="A54" s="680"/>
      <c r="B54" s="680"/>
      <c r="C54" s="683"/>
      <c r="D54" s="683"/>
      <c r="E54" s="683"/>
      <c r="F54" s="683"/>
      <c r="G54" s="683"/>
      <c r="H54" s="683"/>
      <c r="I54" s="685"/>
      <c r="J54" s="292" t="str">
        <f>IFERROR(IF(INDEX('Impact Indicators - Section B'!E$29:E$120,MATCH($AR53,'Impact Indicators - Section B'!$I$29:$I$120,0))&lt;&gt;0,INDEX('Impact Indicators - Section B'!E$29:E$120,MATCH($AR53,'Impact Indicators - Section B'!$I$29:$I$120,0)),""),"")</f>
        <v/>
      </c>
      <c r="K54" s="687"/>
      <c r="L54" s="689"/>
      <c r="M54" s="691"/>
      <c r="N54" s="293" t="str">
        <f>IFERROR(IF(INDEX('Impact Indicators - Section B'!E$29:E$120,MATCH($AS53,'Impact Indicators - Section B'!$I$29:$I$120,0))&lt;&gt;0,INDEX('Impact Indicators - Section B'!E$29:E$120,MATCH($AS53,'Impact Indicators - Section B'!$I$29:$I$120,0)),""),"")</f>
        <v/>
      </c>
      <c r="O54" s="687"/>
      <c r="P54" s="689"/>
      <c r="Q54" s="691"/>
      <c r="R54" s="293" t="str">
        <f>IFERROR(IF(INDEX('Impact Indicators - Section B'!E$29:E$120,MATCH($AT53,'Impact Indicators - Section B'!$I$29:$I$120,0))&lt;&gt;0,INDEX('Impact Indicators - Section B'!E$29:E$120,MATCH($AT53,'Impact Indicators - Section B'!$I$29:$I$120,0)),""),"")</f>
        <v/>
      </c>
      <c r="S54" s="687"/>
      <c r="T54" s="689"/>
      <c r="U54" s="691"/>
      <c r="V54" s="293" t="str">
        <f>IFERROR(IF(INDEX('Impact Indicators - Section B'!E$29:E$120,MATCH($AU53,'Impact Indicators - Section B'!$I$29:$I$120,0))&lt;&gt;0,INDEX('Impact Indicators - Section B'!E$29:E$120,MATCH($AU53,'Impact Indicators - Section B'!$I$29:$I$120,0)),""),"")</f>
        <v/>
      </c>
      <c r="W54" s="687"/>
      <c r="X54" s="689"/>
      <c r="Y54" s="691"/>
      <c r="Z54" s="293" t="str">
        <f>IFERROR(IF(INDEX('Impact Indicators - Section B'!E$29:E$120,MATCH(#REF!,'Impact Indicators - Section B'!$I$29:$I$120,0))&lt;&gt;0,INDEX('Impact Indicators - Section B'!E$29:E$120,MATCH(#REF!,'Impact Indicators - Section B'!$I$29:$I$120,0)),""),"")</f>
        <v/>
      </c>
      <c r="AA54" s="687"/>
      <c r="AB54" s="689"/>
      <c r="AC54" s="691"/>
      <c r="AD54" s="284"/>
      <c r="AE54" s="284"/>
      <c r="AF54" s="284"/>
      <c r="AG54" s="284"/>
      <c r="AH54" s="284"/>
      <c r="AI54" s="284"/>
      <c r="AJ54" s="284"/>
      <c r="AK54" s="284"/>
      <c r="AL54" s="284"/>
      <c r="AM54" s="692"/>
      <c r="AN54" s="267"/>
      <c r="AO54" s="606"/>
      <c r="AP54" s="606"/>
      <c r="AQ54" s="606"/>
      <c r="AR54" s="633"/>
      <c r="AS54" s="631"/>
      <c r="AT54" s="631"/>
      <c r="AU54" s="631"/>
      <c r="AV54" s="631"/>
      <c r="AW54" s="300"/>
      <c r="AX54" s="300"/>
      <c r="AY54" s="300"/>
      <c r="AZ54" s="300"/>
      <c r="BA54" s="300"/>
    </row>
    <row r="55" spans="1:53" s="192" customFormat="1" ht="28.5" x14ac:dyDescent="0.45">
      <c r="A55" s="680">
        <v>5</v>
      </c>
      <c r="B55" s="680" t="str">
        <f>IFERROR(IF(INDEX('Impact Indicators - Section B'!B$9:B$25,MATCH($A55,'Impact Indicators - Section B'!$A$9:$A$25,0))&lt;&gt;0,INDEX('Impact Indicators - Section B'!B$9:B$25,MATCH($A55,'Impact Indicators - Section B'!$A$9:$A$25,0)),""),"")</f>
        <v/>
      </c>
      <c r="C55" s="683" t="str">
        <f>IFERROR(IF(INDEX('Impact Indicators - Section B'!C$9:C$25,MATCH($A55,'Impact Indicators - Section B'!$A$9:$A$25,0))&lt;&gt;0,INDEX('Impact Indicators - Section B'!C$9:C$25,MATCH($A55,'Impact Indicators - Section B'!$A$9:$A$25,0)),""),"")</f>
        <v/>
      </c>
      <c r="D55" s="683" t="str">
        <f>IFERROR(IF(INDEX('Impact Indicators - Section B'!D$9:D$25,MATCH($A55,'Impact Indicators - Section B'!$A$9:$A$25,0))&lt;&gt;0,INDEX('Impact Indicators - Section B'!D$9:D$25,MATCH($A55,'Impact Indicators - Section B'!$A$9:$A$25,0)),""),"")</f>
        <v/>
      </c>
      <c r="E55" s="683" t="str">
        <f>IFERROR(IF(INDEX('Impact Indicators - Section B'!E$9:E$25,MATCH($A55,'Impact Indicators - Section B'!$A$9:$A$25,0))&lt;&gt;0,INDEX('Impact Indicators - Section B'!E$9:E$25,MATCH($A55,'Impact Indicators - Section B'!$A$9:$A$25,0)),""),"")</f>
        <v/>
      </c>
      <c r="F55" s="683" t="str">
        <f>IFERROR(IF(INDEX('Impact Indicators - Section B'!F$9:F$25,MATCH($A55,'Impact Indicators - Section B'!$A$9:$A$25,0))&lt;&gt;0,INDEX('Impact Indicators - Section B'!F$9:F$25,MATCH($A55,'Impact Indicators - Section B'!$A$9:$A$25,0)),""),"")</f>
        <v/>
      </c>
      <c r="G55" s="683" t="str">
        <f>IFERROR(IF(INDEX('Impact Indicators - Section B'!G$9:G$25,MATCH($A55,'Impact Indicators - Section B'!$A$9:$A$25,0))&lt;&gt;0,INDEX('Impact Indicators - Section B'!G$9:G$25,MATCH($A55,'Impact Indicators - Section B'!$A$9:$A$25,0)),""),"")</f>
        <v/>
      </c>
      <c r="H55" s="683" t="str">
        <f>IFERROR(IF(INDEX('Impact Indicators - Section B'!H$9:H$25,MATCH($A55,'Impact Indicators - Section B'!$A$9:$A$25,0))&lt;&gt;0,INDEX('Impact Indicators - Section B'!H$9:H$25,MATCH($A55,'Impact Indicators - Section B'!$A$9:$A$25,0)),""),"")</f>
        <v/>
      </c>
      <c r="I55" s="685" t="str">
        <f>IFERROR(IF(INDEX('Impact Indicators - Section B'!Q$9:Q$25,MATCH($A55,'Impact Indicators - Section B'!$A$9:$A$25,0))&lt;&gt;0,INDEX('Impact Indicators - Section B'!Q$9:Q$25,MATCH($A55,'Impact Indicators - Section B'!$A$9:$A$25,0)),""),"")</f>
        <v/>
      </c>
      <c r="J55" s="289" t="str">
        <f>IFERROR(IF(INDEX('Impact Indicators - Section B'!D$29:D$120,MATCH($AR55,'Impact Indicators - Section B'!$I$29:$I$120,0))&lt;&gt;0,INDEX('Impact Indicators - Section B'!D$29:D$120,MATCH($AR55,'Impact Indicators - Section B'!$I$29:$I$120,0)),""),"")</f>
        <v/>
      </c>
      <c r="K55" s="686" t="str">
        <f>IFERROR(IF(INDEX('Impact Indicators - Section B'!F$29:F$120,MATCH($AR55,'Impact Indicators - Section B'!$I$29:$I$120,0))&lt;&gt;0,INDEX('Impact Indicators - Section B'!F$29:F$120,MATCH($AR55,'Impact Indicators - Section B'!$I$29:$I$120,0)),""),"")</f>
        <v/>
      </c>
      <c r="L55" s="688" t="str">
        <f>IFERROR(IF(INDEX('Impact Indicators - Section B'!G$29:G$120,MATCH($AR55,'Impact Indicators - Section B'!$I$29:$I$120,0))&lt;&gt;0,INDEX('Impact Indicators - Section B'!G$29:G$120,MATCH($AR55,'Impact Indicators - Section B'!$I$29:$I$120,0)),""),"")</f>
        <v/>
      </c>
      <c r="M55" s="690" t="str">
        <f>IFERROR(IF(INDEX('Impact Indicators - Section B'!H$29:H$120,MATCH($AR55,'Impact Indicators - Section B'!$I$29:$I$120,0))&lt;&gt;0,INDEX('Impact Indicators - Section B'!H$29:H$120,MATCH($AR55,'Impact Indicators - Section B'!$I$29:$I$120,0)),""),"")</f>
        <v/>
      </c>
      <c r="N55" s="283" t="str">
        <f>IFERROR(IF(INDEX('Impact Indicators - Section B'!D$29:D$120,MATCH($AS55,'Impact Indicators - Section B'!$I$29:$I$120,0))&lt;&gt;0,INDEX('Impact Indicators - Section B'!D$29:D$120,MATCH($AS55,'Impact Indicators - Section B'!$I$29:$I$120,0)),""),"")</f>
        <v/>
      </c>
      <c r="O55" s="686" t="str">
        <f>IFERROR(IF(INDEX('Impact Indicators - Section B'!F$29:F$120,MATCH($AS55,'Impact Indicators - Section B'!$I$29:$I$120,0))&lt;&gt;0,INDEX('Impact Indicators - Section B'!F$29:F$120,MATCH($AS55,'Impact Indicators - Section B'!$I$29:$I$120,0)),""),"")</f>
        <v/>
      </c>
      <c r="P55" s="688" t="str">
        <f>IFERROR(IF(INDEX('Impact Indicators - Section B'!G$29:G$120,MATCH($AS55,'Impact Indicators - Section B'!$I$29:$I$120,0))&lt;&gt;0,INDEX('Impact Indicators - Section B'!G$29:G$120,MATCH($AS55,'Impact Indicators - Section B'!$I$29:$I$120,0)),""),"")</f>
        <v/>
      </c>
      <c r="Q55" s="690" t="str">
        <f>IFERROR(IF(INDEX('Impact Indicators - Section B'!H$29:H$120,MATCH($AS55,'Impact Indicators - Section B'!$I$29:$I$120,0))&lt;&gt;0,INDEX('Impact Indicators - Section B'!H$29:H$120,MATCH($AS55,'Impact Indicators - Section B'!$I$29:$I$120,0)),""),"")</f>
        <v/>
      </c>
      <c r="R55" s="283" t="str">
        <f>IFERROR(IF(INDEX('Impact Indicators - Section B'!D$29:D$120,MATCH($AT55,'Impact Indicators - Section B'!$I$29:$I$120,0))&lt;&gt;0,INDEX('Impact Indicators - Section B'!D$29:D$120,MATCH($AT55,'Impact Indicators - Section B'!$I$29:$I$120,0)),""),"")</f>
        <v/>
      </c>
      <c r="S55" s="686" t="str">
        <f>IFERROR(IF(INDEX('Impact Indicators - Section B'!F$29:F$120,MATCH($AT55,'Impact Indicators - Section B'!$I$29:$I$120,0))&lt;&gt;0,INDEX('Impact Indicators - Section B'!F$29:F$120,MATCH($AT55,'Impact Indicators - Section B'!$I$29:$I$120,0)),""),"")</f>
        <v/>
      </c>
      <c r="T55" s="688" t="str">
        <f>IFERROR(IF(INDEX('Impact Indicators - Section B'!G$29:G$120,MATCH($AT55,'Impact Indicators - Section B'!$I$29:$I$120,0))&lt;&gt;0,INDEX('Impact Indicators - Section B'!G$29:G$120,MATCH($AT55,'Impact Indicators - Section B'!$I$29:$I$120,0)),""),"")</f>
        <v/>
      </c>
      <c r="U55" s="690" t="str">
        <f>IFERROR(IF(INDEX('Impact Indicators - Section B'!H$29:H$120,MATCH($AT55,'Impact Indicators - Section B'!$I$29:$I$120,0))&lt;&gt;0,INDEX('Impact Indicators - Section B'!H$29:H$120,MATCH($AT55,'Impact Indicators - Section B'!$I$29:$I$120,0)),""),"")</f>
        <v/>
      </c>
      <c r="V55" s="283" t="str">
        <f>IFERROR(IF(INDEX('Impact Indicators - Section B'!D$29:D$120,MATCH($AU55,'Impact Indicators - Section B'!$I$29:$I$120,0))&lt;&gt;0,INDEX('Impact Indicators - Section B'!D$29:D$120,MATCH($AU55,'Impact Indicators - Section B'!$I$29:$I$120,0)),""),"")</f>
        <v/>
      </c>
      <c r="W55" s="686" t="str">
        <f>IFERROR(IF(INDEX('Impact Indicators - Section B'!F$29:F$120,MATCH($AU55,'Impact Indicators - Section B'!$I$29:$I$120,0))&lt;&gt;0,INDEX('Impact Indicators - Section B'!F$29:F$120,MATCH($AU55,'Impact Indicators - Section B'!$I$29:$I$120,0)),""),"")</f>
        <v/>
      </c>
      <c r="X55" s="688" t="str">
        <f>IFERROR(IF(INDEX('Impact Indicators - Section B'!G$29:G$120,MATCH($AU55,'Impact Indicators - Section B'!$I$29:$I$120,0))&lt;&gt;0,INDEX('Impact Indicators - Section B'!G$29:G$120,MATCH($AU55,'Impact Indicators - Section B'!$I$29:$I$120,0)),""),"")</f>
        <v/>
      </c>
      <c r="Y55" s="690" t="str">
        <f>IFERROR(IF(INDEX('Impact Indicators - Section B'!H$29:H$120,MATCH($AU55,'Impact Indicators - Section B'!$I$29:$I$120,0))&lt;&gt;0,INDEX('Impact Indicators - Section B'!H$29:H$120,MATCH($AU55,'Impact Indicators - Section B'!$I$29:$I$120,0)),""),"")</f>
        <v/>
      </c>
      <c r="Z55" s="283" t="str">
        <f>IFERROR(IF(INDEX('Impact Indicators - Section B'!D$29:D$120,MATCH(#REF!,'Impact Indicators - Section B'!$I$29:$I$120,0))&lt;&gt;0,INDEX('Impact Indicators - Section B'!D$29:D$120,MATCH(#REF!,'Impact Indicators - Section B'!$I$29:$I$120,0)),""),"")</f>
        <v/>
      </c>
      <c r="AA55" s="686" t="str">
        <f>IFERROR(IF(INDEX('Impact Indicators - Section B'!F$29:F$120,MATCH($AV55,'Impact Indicators - Section B'!$I$29:$I$120,0))&lt;&gt;0,INDEX('Impact Indicators - Section B'!F$29:F$120,MATCH($AV55,'Impact Indicators - Section B'!$I$29:$I$120,0)),""),"")</f>
        <v/>
      </c>
      <c r="AB55" s="688" t="str">
        <f>IFERROR(IF(INDEX('Impact Indicators - Section B'!G$29:G$120,MATCH($AV55,'Impact Indicators - Section B'!$I$29:$I$120,0))&lt;&gt;0,INDEX('Impact Indicators - Section B'!G$29:G$120,MATCH($AV55,'Impact Indicators - Section B'!$I$29:$I$120,0)),""),"")</f>
        <v/>
      </c>
      <c r="AC55" s="690" t="str">
        <f>IFERROR(IF(INDEX('Impact Indicators - Section B'!H$29:H$120,MATCH($AV55,'Impact Indicators - Section B'!$I$29:$I$120,0))&lt;&gt;0,INDEX('Impact Indicators - Section B'!H$29:H$120,MATCH($AV55,'Impact Indicators - Section B'!$I$29:$I$120,0)),""),"")</f>
        <v/>
      </c>
      <c r="AD55" s="284"/>
      <c r="AE55" s="284"/>
      <c r="AF55" s="284"/>
      <c r="AG55" s="284"/>
      <c r="AH55" s="284"/>
      <c r="AI55" s="284"/>
      <c r="AJ55" s="284"/>
      <c r="AK55" s="284"/>
      <c r="AL55" s="284"/>
      <c r="AM55" s="692" t="str">
        <f>IFERROR(IF(INDEX('Impact Indicators - Section B'!R$9:R$25,MATCH($A55,'Impact Indicators - Section B'!$A$9:$A$25,0))&lt;&gt;0,INDEX('Impact Indicators - Section B'!R$9:R$25,MATCH($A55,'Impact Indicators - Section B'!$A$9:$A$25,0)),""),"")</f>
        <v/>
      </c>
      <c r="AN55" s="267"/>
      <c r="AO55" s="606"/>
      <c r="AP55" s="606"/>
      <c r="AQ55" s="606"/>
      <c r="AR55" s="633" t="str">
        <f t="shared" ref="AR55" si="15">CONCATENATE($A55,J$45)</f>
        <v>52019</v>
      </c>
      <c r="AS55" s="631" t="str">
        <f t="shared" ref="AS55" si="16">CONCATENATE($A55,N$45)</f>
        <v>52020</v>
      </c>
      <c r="AT55" s="631" t="str">
        <f t="shared" ref="AT55" si="17">CONCATENATE($A55,R$45)</f>
        <v>52021</v>
      </c>
      <c r="AU55" s="631" t="str">
        <f t="shared" ref="AU55" si="18">CONCATENATE($A55,V$45)</f>
        <v>52022</v>
      </c>
      <c r="AV55" s="631" t="str">
        <f t="shared" ref="AV55" si="19">CONCATENATE($A55,Z$45)</f>
        <v>52023</v>
      </c>
      <c r="AW55" s="300"/>
      <c r="AX55" s="300"/>
      <c r="AY55" s="300"/>
      <c r="AZ55" s="300"/>
      <c r="BA55" s="300"/>
    </row>
    <row r="56" spans="1:53" s="192" customFormat="1" ht="28.5" x14ac:dyDescent="0.45">
      <c r="A56" s="680"/>
      <c r="B56" s="680"/>
      <c r="C56" s="683"/>
      <c r="D56" s="683"/>
      <c r="E56" s="683"/>
      <c r="F56" s="683"/>
      <c r="G56" s="683"/>
      <c r="H56" s="683"/>
      <c r="I56" s="685"/>
      <c r="J56" s="290" t="str">
        <f>IFERROR(IF(INDEX('Impact Indicators - Section B'!E$29:E$120,MATCH($AR55,'Impact Indicators - Section B'!$I$29:$I$120,0))&lt;&gt;0,INDEX('Impact Indicators - Section B'!E$29:E$120,MATCH($AR55,'Impact Indicators - Section B'!$I$29:$I$120,0)),""),"")</f>
        <v/>
      </c>
      <c r="K56" s="687"/>
      <c r="L56" s="689"/>
      <c r="M56" s="691"/>
      <c r="N56" s="291" t="str">
        <f>IFERROR(IF(INDEX('Impact Indicators - Section B'!E$29:E$120,MATCH($AS55,'Impact Indicators - Section B'!$I$29:$I$120,0))&lt;&gt;0,INDEX('Impact Indicators - Section B'!E$29:E$120,MATCH($AS55,'Impact Indicators - Section B'!$I$29:$I$120,0)),""),"")</f>
        <v/>
      </c>
      <c r="O56" s="687"/>
      <c r="P56" s="689"/>
      <c r="Q56" s="691"/>
      <c r="R56" s="291" t="str">
        <f>IFERROR(IF(INDEX('Impact Indicators - Section B'!E$29:E$120,MATCH($AT55,'Impact Indicators - Section B'!$I$29:$I$120,0))&lt;&gt;0,INDEX('Impact Indicators - Section B'!E$29:E$120,MATCH($AT55,'Impact Indicators - Section B'!$I$29:$I$120,0)),""),"")</f>
        <v/>
      </c>
      <c r="S56" s="687"/>
      <c r="T56" s="689"/>
      <c r="U56" s="691"/>
      <c r="V56" s="291" t="str">
        <f>IFERROR(IF(INDEX('Impact Indicators - Section B'!E$29:E$120,MATCH($AU55,'Impact Indicators - Section B'!$I$29:$I$120,0))&lt;&gt;0,INDEX('Impact Indicators - Section B'!E$29:E$120,MATCH($AU55,'Impact Indicators - Section B'!$I$29:$I$120,0)),""),"")</f>
        <v/>
      </c>
      <c r="W56" s="687"/>
      <c r="X56" s="689"/>
      <c r="Y56" s="691"/>
      <c r="Z56" s="291" t="str">
        <f>IFERROR(IF(INDEX('Impact Indicators - Section B'!E$29:E$120,MATCH(#REF!,'Impact Indicators - Section B'!$I$29:$I$120,0))&lt;&gt;0,INDEX('Impact Indicators - Section B'!E$29:E$120,MATCH(#REF!,'Impact Indicators - Section B'!$I$29:$I$120,0)),""),"")</f>
        <v/>
      </c>
      <c r="AA56" s="687"/>
      <c r="AB56" s="689"/>
      <c r="AC56" s="691"/>
      <c r="AD56" s="284"/>
      <c r="AE56" s="284"/>
      <c r="AF56" s="284"/>
      <c r="AG56" s="284"/>
      <c r="AH56" s="284"/>
      <c r="AI56" s="284"/>
      <c r="AJ56" s="284"/>
      <c r="AK56" s="284"/>
      <c r="AL56" s="284"/>
      <c r="AM56" s="692"/>
      <c r="AN56" s="267"/>
      <c r="AO56" s="606"/>
      <c r="AP56" s="606"/>
      <c r="AQ56" s="606"/>
      <c r="AR56" s="633"/>
      <c r="AS56" s="631"/>
      <c r="AT56" s="631"/>
      <c r="AU56" s="631"/>
      <c r="AV56" s="631"/>
      <c r="AW56" s="300"/>
      <c r="AX56" s="300"/>
      <c r="AY56" s="300"/>
      <c r="AZ56" s="300"/>
      <c r="BA56" s="300"/>
    </row>
    <row r="57" spans="1:53" s="192" customFormat="1" ht="28.5" x14ac:dyDescent="0.45">
      <c r="A57" s="680">
        <v>6</v>
      </c>
      <c r="B57" s="680" t="str">
        <f>IFERROR(IF(INDEX('Impact Indicators - Section B'!B$9:B$25,MATCH($A57,'Impact Indicators - Section B'!$A$9:$A$25,0))&lt;&gt;0,INDEX('Impact Indicators - Section B'!B$9:B$25,MATCH($A57,'Impact Indicators - Section B'!$A$9:$A$25,0)),""),"")</f>
        <v/>
      </c>
      <c r="C57" s="683" t="str">
        <f>IFERROR(IF(INDEX('Impact Indicators - Section B'!C$9:C$25,MATCH($A57,'Impact Indicators - Section B'!$A$9:$A$25,0))&lt;&gt;0,INDEX('Impact Indicators - Section B'!C$9:C$25,MATCH($A57,'Impact Indicators - Section B'!$A$9:$A$25,0)),""),"")</f>
        <v/>
      </c>
      <c r="D57" s="683" t="str">
        <f>IFERROR(IF(INDEX('Impact Indicators - Section B'!D$9:D$25,MATCH($A57,'Impact Indicators - Section B'!$A$9:$A$25,0))&lt;&gt;0,INDEX('Impact Indicators - Section B'!D$9:D$25,MATCH($A57,'Impact Indicators - Section B'!$A$9:$A$25,0)),""),"")</f>
        <v/>
      </c>
      <c r="E57" s="683" t="str">
        <f>IFERROR(IF(INDEX('Impact Indicators - Section B'!E$9:E$25,MATCH($A57,'Impact Indicators - Section B'!$A$9:$A$25,0))&lt;&gt;0,INDEX('Impact Indicators - Section B'!E$9:E$25,MATCH($A57,'Impact Indicators - Section B'!$A$9:$A$25,0)),""),"")</f>
        <v/>
      </c>
      <c r="F57" s="683" t="str">
        <f>IFERROR(IF(INDEX('Impact Indicators - Section B'!F$9:F$25,MATCH($A57,'Impact Indicators - Section B'!$A$9:$A$25,0))&lt;&gt;0,INDEX('Impact Indicators - Section B'!F$9:F$25,MATCH($A57,'Impact Indicators - Section B'!$A$9:$A$25,0)),""),"")</f>
        <v/>
      </c>
      <c r="G57" s="683" t="str">
        <f>IFERROR(IF(INDEX('Impact Indicators - Section B'!G$9:G$25,MATCH($A57,'Impact Indicators - Section B'!$A$9:$A$25,0))&lt;&gt;0,INDEX('Impact Indicators - Section B'!G$9:G$25,MATCH($A57,'Impact Indicators - Section B'!$A$9:$A$25,0)),""),"")</f>
        <v/>
      </c>
      <c r="H57" s="683" t="str">
        <f>IFERROR(IF(INDEX('Impact Indicators - Section B'!H$9:H$25,MATCH($A57,'Impact Indicators - Section B'!$A$9:$A$25,0))&lt;&gt;0,INDEX('Impact Indicators - Section B'!H$9:H$25,MATCH($A57,'Impact Indicators - Section B'!$A$9:$A$25,0)),""),"")</f>
        <v/>
      </c>
      <c r="I57" s="685" t="str">
        <f>IFERROR(IF(INDEX('Impact Indicators - Section B'!Q$9:Q$25,MATCH($A57,'Impact Indicators - Section B'!$A$9:$A$25,0))&lt;&gt;0,INDEX('Impact Indicators - Section B'!Q$9:Q$25,MATCH($A57,'Impact Indicators - Section B'!$A$9:$A$25,0)),""),"")</f>
        <v/>
      </c>
      <c r="J57" s="289" t="str">
        <f>IFERROR(IF(INDEX('Impact Indicators - Section B'!D$29:D$120,MATCH($AR57,'Impact Indicators - Section B'!$I$29:$I$120,0))&lt;&gt;0,INDEX('Impact Indicators - Section B'!D$29:D$120,MATCH($AR57,'Impact Indicators - Section B'!$I$29:$I$120,0)),""),"")</f>
        <v/>
      </c>
      <c r="K57" s="686" t="str">
        <f>IFERROR(IF(INDEX('Impact Indicators - Section B'!F$29:F$120,MATCH($AR57,'Impact Indicators - Section B'!$I$29:$I$120,0))&lt;&gt;0,INDEX('Impact Indicators - Section B'!F$29:F$120,MATCH($AR57,'Impact Indicators - Section B'!$I$29:$I$120,0)),""),"")</f>
        <v/>
      </c>
      <c r="L57" s="688" t="str">
        <f>IFERROR(IF(INDEX('Impact Indicators - Section B'!G$29:G$120,MATCH($AR57,'Impact Indicators - Section B'!$I$29:$I$120,0))&lt;&gt;0,INDEX('Impact Indicators - Section B'!G$29:G$120,MATCH($AR57,'Impact Indicators - Section B'!$I$29:$I$120,0)),""),"")</f>
        <v/>
      </c>
      <c r="M57" s="690" t="str">
        <f>IFERROR(IF(INDEX('Impact Indicators - Section B'!H$29:H$120,MATCH($AR57,'Impact Indicators - Section B'!$I$29:$I$120,0))&lt;&gt;0,INDEX('Impact Indicators - Section B'!H$29:H$120,MATCH($AR57,'Impact Indicators - Section B'!$I$29:$I$120,0)),""),"")</f>
        <v/>
      </c>
      <c r="N57" s="283" t="str">
        <f>IFERROR(IF(INDEX('Impact Indicators - Section B'!D$29:D$120,MATCH($AS57,'Impact Indicators - Section B'!$I$29:$I$120,0))&lt;&gt;0,INDEX('Impact Indicators - Section B'!D$29:D$120,MATCH($AS57,'Impact Indicators - Section B'!$I$29:$I$120,0)),""),"")</f>
        <v/>
      </c>
      <c r="O57" s="686" t="str">
        <f>IFERROR(IF(INDEX('Impact Indicators - Section B'!F$29:F$120,MATCH($AS57,'Impact Indicators - Section B'!$I$29:$I$120,0))&lt;&gt;0,INDEX('Impact Indicators - Section B'!F$29:F$120,MATCH($AS57,'Impact Indicators - Section B'!$I$29:$I$120,0)),""),"")</f>
        <v/>
      </c>
      <c r="P57" s="688" t="str">
        <f>IFERROR(IF(INDEX('Impact Indicators - Section B'!G$29:G$120,MATCH($AS57,'Impact Indicators - Section B'!$I$29:$I$120,0))&lt;&gt;0,INDEX('Impact Indicators - Section B'!G$29:G$120,MATCH($AS57,'Impact Indicators - Section B'!$I$29:$I$120,0)),""),"")</f>
        <v/>
      </c>
      <c r="Q57" s="690" t="str">
        <f>IFERROR(IF(INDEX('Impact Indicators - Section B'!H$29:H$120,MATCH($AS57,'Impact Indicators - Section B'!$I$29:$I$120,0))&lt;&gt;0,INDEX('Impact Indicators - Section B'!H$29:H$120,MATCH($AS57,'Impact Indicators - Section B'!$I$29:$I$120,0)),""),"")</f>
        <v/>
      </c>
      <c r="R57" s="283" t="str">
        <f>IFERROR(IF(INDEX('Impact Indicators - Section B'!D$29:D$120,MATCH($AT57,'Impact Indicators - Section B'!$I$29:$I$120,0))&lt;&gt;0,INDEX('Impact Indicators - Section B'!D$29:D$120,MATCH($AT57,'Impact Indicators - Section B'!$I$29:$I$120,0)),""),"")</f>
        <v/>
      </c>
      <c r="S57" s="686" t="str">
        <f>IFERROR(IF(INDEX('Impact Indicators - Section B'!F$29:F$120,MATCH($AT57,'Impact Indicators - Section B'!$I$29:$I$120,0))&lt;&gt;0,INDEX('Impact Indicators - Section B'!F$29:F$120,MATCH($AT57,'Impact Indicators - Section B'!$I$29:$I$120,0)),""),"")</f>
        <v/>
      </c>
      <c r="T57" s="688" t="str">
        <f>IFERROR(IF(INDEX('Impact Indicators - Section B'!G$29:G$120,MATCH($AT57,'Impact Indicators - Section B'!$I$29:$I$120,0))&lt;&gt;0,INDEX('Impact Indicators - Section B'!G$29:G$120,MATCH($AT57,'Impact Indicators - Section B'!$I$29:$I$120,0)),""),"")</f>
        <v/>
      </c>
      <c r="U57" s="690" t="str">
        <f>IFERROR(IF(INDEX('Impact Indicators - Section B'!H$29:H$120,MATCH($AT57,'Impact Indicators - Section B'!$I$29:$I$120,0))&lt;&gt;0,INDEX('Impact Indicators - Section B'!H$29:H$120,MATCH($AT57,'Impact Indicators - Section B'!$I$29:$I$120,0)),""),"")</f>
        <v/>
      </c>
      <c r="V57" s="283" t="str">
        <f>IFERROR(IF(INDEX('Impact Indicators - Section B'!D$29:D$120,MATCH($AU57,'Impact Indicators - Section B'!$I$29:$I$120,0))&lt;&gt;0,INDEX('Impact Indicators - Section B'!D$29:D$120,MATCH($AU57,'Impact Indicators - Section B'!$I$29:$I$120,0)),""),"")</f>
        <v/>
      </c>
      <c r="W57" s="686" t="str">
        <f>IFERROR(IF(INDEX('Impact Indicators - Section B'!F$29:F$120,MATCH($AU57,'Impact Indicators - Section B'!$I$29:$I$120,0))&lt;&gt;0,INDEX('Impact Indicators - Section B'!F$29:F$120,MATCH($AU57,'Impact Indicators - Section B'!$I$29:$I$120,0)),""),"")</f>
        <v/>
      </c>
      <c r="X57" s="688" t="str">
        <f>IFERROR(IF(INDEX('Impact Indicators - Section B'!G$29:G$120,MATCH($AU57,'Impact Indicators - Section B'!$I$29:$I$120,0))&lt;&gt;0,INDEX('Impact Indicators - Section B'!G$29:G$120,MATCH($AU57,'Impact Indicators - Section B'!$I$29:$I$120,0)),""),"")</f>
        <v/>
      </c>
      <c r="Y57" s="690" t="str">
        <f>IFERROR(IF(INDEX('Impact Indicators - Section B'!H$29:H$120,MATCH($AU57,'Impact Indicators - Section B'!$I$29:$I$120,0))&lt;&gt;0,INDEX('Impact Indicators - Section B'!H$29:H$120,MATCH($AU57,'Impact Indicators - Section B'!$I$29:$I$120,0)),""),"")</f>
        <v/>
      </c>
      <c r="Z57" s="283" t="str">
        <f>IFERROR(IF(INDEX('Impact Indicators - Section B'!D$29:D$120,MATCH(#REF!,'Impact Indicators - Section B'!$I$29:$I$120,0))&lt;&gt;0,INDEX('Impact Indicators - Section B'!D$29:D$120,MATCH(#REF!,'Impact Indicators - Section B'!$I$29:$I$120,0)),""),"")</f>
        <v/>
      </c>
      <c r="AA57" s="686" t="str">
        <f>IFERROR(IF(INDEX('Impact Indicators - Section B'!F$29:F$120,MATCH($AV57,'Impact Indicators - Section B'!$I$29:$I$120,0))&lt;&gt;0,INDEX('Impact Indicators - Section B'!F$29:F$120,MATCH($AV57,'Impact Indicators - Section B'!$I$29:$I$120,0)),""),"")</f>
        <v/>
      </c>
      <c r="AB57" s="688" t="str">
        <f>IFERROR(IF(INDEX('Impact Indicators - Section B'!G$29:G$120,MATCH($AV57,'Impact Indicators - Section B'!$I$29:$I$120,0))&lt;&gt;0,INDEX('Impact Indicators - Section B'!G$29:G$120,MATCH($AV57,'Impact Indicators - Section B'!$I$29:$I$120,0)),""),"")</f>
        <v/>
      </c>
      <c r="AC57" s="690" t="str">
        <f>IFERROR(IF(INDEX('Impact Indicators - Section B'!H$29:H$120,MATCH($AV57,'Impact Indicators - Section B'!$I$29:$I$120,0))&lt;&gt;0,INDEX('Impact Indicators - Section B'!H$29:H$120,MATCH($AV57,'Impact Indicators - Section B'!$I$29:$I$120,0)),""),"")</f>
        <v/>
      </c>
      <c r="AD57" s="284"/>
      <c r="AE57" s="284"/>
      <c r="AF57" s="284"/>
      <c r="AG57" s="284"/>
      <c r="AH57" s="284"/>
      <c r="AI57" s="284"/>
      <c r="AJ57" s="284"/>
      <c r="AK57" s="284"/>
      <c r="AL57" s="284"/>
      <c r="AM57" s="692" t="str">
        <f>IFERROR(IF(INDEX('Impact Indicators - Section B'!R$9:R$25,MATCH($A57,'Impact Indicators - Section B'!$A$9:$A$25,0))&lt;&gt;0,INDEX('Impact Indicators - Section B'!R$9:R$25,MATCH($A57,'Impact Indicators - Section B'!$A$9:$A$25,0)),""),"")</f>
        <v/>
      </c>
      <c r="AN57" s="267"/>
      <c r="AO57" s="606"/>
      <c r="AP57" s="606"/>
      <c r="AQ57" s="606"/>
      <c r="AR57" s="633" t="str">
        <f t="shared" ref="AR57" si="20">CONCATENATE($A57,J$45)</f>
        <v>62019</v>
      </c>
      <c r="AS57" s="631" t="str">
        <f t="shared" ref="AS57" si="21">CONCATENATE($A57,N$45)</f>
        <v>62020</v>
      </c>
      <c r="AT57" s="631" t="str">
        <f t="shared" ref="AT57" si="22">CONCATENATE($A57,R$45)</f>
        <v>62021</v>
      </c>
      <c r="AU57" s="631" t="str">
        <f t="shared" ref="AU57" si="23">CONCATENATE($A57,V$45)</f>
        <v>62022</v>
      </c>
      <c r="AV57" s="631" t="str">
        <f t="shared" ref="AV57" si="24">CONCATENATE($A57,Z$45)</f>
        <v>62023</v>
      </c>
      <c r="AW57" s="300"/>
      <c r="AX57" s="300"/>
      <c r="AY57" s="300"/>
      <c r="AZ57" s="300"/>
      <c r="BA57" s="300"/>
    </row>
    <row r="58" spans="1:53" s="192" customFormat="1" ht="28.5" x14ac:dyDescent="0.45">
      <c r="A58" s="680"/>
      <c r="B58" s="680"/>
      <c r="C58" s="683"/>
      <c r="D58" s="683"/>
      <c r="E58" s="683"/>
      <c r="F58" s="683"/>
      <c r="G58" s="683"/>
      <c r="H58" s="683"/>
      <c r="I58" s="685"/>
      <c r="J58" s="292" t="str">
        <f>IFERROR(IF(INDEX('Impact Indicators - Section B'!E$29:E$120,MATCH($AR57,'Impact Indicators - Section B'!$I$29:$I$120,0))&lt;&gt;0,INDEX('Impact Indicators - Section B'!E$29:E$120,MATCH($AR57,'Impact Indicators - Section B'!$I$29:$I$120,0)),""),"")</f>
        <v/>
      </c>
      <c r="K58" s="687"/>
      <c r="L58" s="689"/>
      <c r="M58" s="691"/>
      <c r="N58" s="293" t="str">
        <f>IFERROR(IF(INDEX('Impact Indicators - Section B'!E$29:E$120,MATCH($AS57,'Impact Indicators - Section B'!$I$29:$I$120,0))&lt;&gt;0,INDEX('Impact Indicators - Section B'!E$29:E$120,MATCH($AS57,'Impact Indicators - Section B'!$I$29:$I$120,0)),""),"")</f>
        <v/>
      </c>
      <c r="O58" s="687"/>
      <c r="P58" s="689"/>
      <c r="Q58" s="691"/>
      <c r="R58" s="293" t="str">
        <f>IFERROR(IF(INDEX('Impact Indicators - Section B'!E$29:E$120,MATCH($AT57,'Impact Indicators - Section B'!$I$29:$I$120,0))&lt;&gt;0,INDEX('Impact Indicators - Section B'!E$29:E$120,MATCH($AT57,'Impact Indicators - Section B'!$I$29:$I$120,0)),""),"")</f>
        <v/>
      </c>
      <c r="S58" s="687"/>
      <c r="T58" s="689"/>
      <c r="U58" s="691"/>
      <c r="V58" s="293" t="str">
        <f>IFERROR(IF(INDEX('Impact Indicators - Section B'!E$29:E$120,MATCH($AU57,'Impact Indicators - Section B'!$I$29:$I$120,0))&lt;&gt;0,INDEX('Impact Indicators - Section B'!E$29:E$120,MATCH($AU57,'Impact Indicators - Section B'!$I$29:$I$120,0)),""),"")</f>
        <v/>
      </c>
      <c r="W58" s="687"/>
      <c r="X58" s="689"/>
      <c r="Y58" s="691"/>
      <c r="Z58" s="293" t="str">
        <f>IFERROR(IF(INDEX('Impact Indicators - Section B'!E$29:E$120,MATCH(#REF!,'Impact Indicators - Section B'!$I$29:$I$120,0))&lt;&gt;0,INDEX('Impact Indicators - Section B'!E$29:E$120,MATCH(#REF!,'Impact Indicators - Section B'!$I$29:$I$120,0)),""),"")</f>
        <v/>
      </c>
      <c r="AA58" s="687"/>
      <c r="AB58" s="689"/>
      <c r="AC58" s="691"/>
      <c r="AD58" s="284"/>
      <c r="AE58" s="284"/>
      <c r="AF58" s="284"/>
      <c r="AG58" s="284"/>
      <c r="AH58" s="284"/>
      <c r="AI58" s="284"/>
      <c r="AJ58" s="284"/>
      <c r="AK58" s="284"/>
      <c r="AL58" s="284"/>
      <c r="AM58" s="692"/>
      <c r="AN58" s="267"/>
      <c r="AO58" s="606"/>
      <c r="AP58" s="606"/>
      <c r="AQ58" s="606"/>
      <c r="AR58" s="633"/>
      <c r="AS58" s="631"/>
      <c r="AT58" s="631"/>
      <c r="AU58" s="631"/>
      <c r="AV58" s="631"/>
      <c r="AW58" s="300"/>
      <c r="AX58" s="300"/>
      <c r="AY58" s="300"/>
      <c r="AZ58" s="300"/>
      <c r="BA58" s="300"/>
    </row>
    <row r="59" spans="1:53" s="192" customFormat="1" ht="28.5" x14ac:dyDescent="0.45">
      <c r="A59" s="680">
        <v>7</v>
      </c>
      <c r="B59" s="680" t="str">
        <f>IFERROR(IF(INDEX('Impact Indicators - Section B'!B$9:B$25,MATCH($A59,'Impact Indicators - Section B'!$A$9:$A$25,0))&lt;&gt;0,INDEX('Impact Indicators - Section B'!B$9:B$25,MATCH($A59,'Impact Indicators - Section B'!$A$9:$A$25,0)),""),"")</f>
        <v/>
      </c>
      <c r="C59" s="683" t="str">
        <f>IFERROR(IF(INDEX('Impact Indicators - Section B'!C$9:C$25,MATCH($A59,'Impact Indicators - Section B'!$A$9:$A$25,0))&lt;&gt;0,INDEX('Impact Indicators - Section B'!C$9:C$25,MATCH($A59,'Impact Indicators - Section B'!$A$9:$A$25,0)),""),"")</f>
        <v/>
      </c>
      <c r="D59" s="683" t="str">
        <f>IFERROR(IF(INDEX('Impact Indicators - Section B'!D$9:D$25,MATCH($A59,'Impact Indicators - Section B'!$A$9:$A$25,0))&lt;&gt;0,INDEX('Impact Indicators - Section B'!D$9:D$25,MATCH($A59,'Impact Indicators - Section B'!$A$9:$A$25,0)),""),"")</f>
        <v/>
      </c>
      <c r="E59" s="683" t="str">
        <f>IFERROR(IF(INDEX('Impact Indicators - Section B'!E$9:E$25,MATCH($A59,'Impact Indicators - Section B'!$A$9:$A$25,0))&lt;&gt;0,INDEX('Impact Indicators - Section B'!E$9:E$25,MATCH($A59,'Impact Indicators - Section B'!$A$9:$A$25,0)),""),"")</f>
        <v/>
      </c>
      <c r="F59" s="683" t="str">
        <f>IFERROR(IF(INDEX('Impact Indicators - Section B'!F$9:F$25,MATCH($A59,'Impact Indicators - Section B'!$A$9:$A$25,0))&lt;&gt;0,INDEX('Impact Indicators - Section B'!F$9:F$25,MATCH($A59,'Impact Indicators - Section B'!$A$9:$A$25,0)),""),"")</f>
        <v/>
      </c>
      <c r="G59" s="683" t="str">
        <f>IFERROR(IF(INDEX('Impact Indicators - Section B'!G$9:G$25,MATCH($A59,'Impact Indicators - Section B'!$A$9:$A$25,0))&lt;&gt;0,INDEX('Impact Indicators - Section B'!G$9:G$25,MATCH($A59,'Impact Indicators - Section B'!$A$9:$A$25,0)),""),"")</f>
        <v/>
      </c>
      <c r="H59" s="683" t="str">
        <f>IFERROR(IF(INDEX('Impact Indicators - Section B'!H$9:H$25,MATCH($A59,'Impact Indicators - Section B'!$A$9:$A$25,0))&lt;&gt;0,INDEX('Impact Indicators - Section B'!H$9:H$25,MATCH($A59,'Impact Indicators - Section B'!$A$9:$A$25,0)),""),"")</f>
        <v/>
      </c>
      <c r="I59" s="685" t="str">
        <f>IFERROR(IF(INDEX('Impact Indicators - Section B'!Q$9:Q$25,MATCH($A59,'Impact Indicators - Section B'!$A$9:$A$25,0))&lt;&gt;0,INDEX('Impact Indicators - Section B'!Q$9:Q$25,MATCH($A59,'Impact Indicators - Section B'!$A$9:$A$25,0)),""),"")</f>
        <v/>
      </c>
      <c r="J59" s="289" t="str">
        <f>IFERROR(IF(INDEX('Impact Indicators - Section B'!D$29:D$120,MATCH($AR59,'Impact Indicators - Section B'!$I$29:$I$120,0))&lt;&gt;0,INDEX('Impact Indicators - Section B'!D$29:D$120,MATCH($AR59,'Impact Indicators - Section B'!$I$29:$I$120,0)),""),"")</f>
        <v/>
      </c>
      <c r="K59" s="686" t="str">
        <f>IFERROR(IF(INDEX('Impact Indicators - Section B'!F$29:F$120,MATCH($AR59,'Impact Indicators - Section B'!$I$29:$I$120,0))&lt;&gt;0,INDEX('Impact Indicators - Section B'!F$29:F$120,MATCH($AR59,'Impact Indicators - Section B'!$I$29:$I$120,0)),""),"")</f>
        <v/>
      </c>
      <c r="L59" s="688" t="str">
        <f>IFERROR(IF(INDEX('Impact Indicators - Section B'!G$29:G$120,MATCH($AR59,'Impact Indicators - Section B'!$I$29:$I$120,0))&lt;&gt;0,INDEX('Impact Indicators - Section B'!G$29:G$120,MATCH($AR59,'Impact Indicators - Section B'!$I$29:$I$120,0)),""),"")</f>
        <v/>
      </c>
      <c r="M59" s="690" t="str">
        <f>IFERROR(IF(INDEX('Impact Indicators - Section B'!H$29:H$120,MATCH($AR59,'Impact Indicators - Section B'!$I$29:$I$120,0))&lt;&gt;0,INDEX('Impact Indicators - Section B'!H$29:H$120,MATCH($AR59,'Impact Indicators - Section B'!$I$29:$I$120,0)),""),"")</f>
        <v/>
      </c>
      <c r="N59" s="283" t="str">
        <f>IFERROR(IF(INDEX('Impact Indicators - Section B'!D$29:D$120,MATCH($AS59,'Impact Indicators - Section B'!$I$29:$I$120,0))&lt;&gt;0,INDEX('Impact Indicators - Section B'!D$29:D$120,MATCH($AS59,'Impact Indicators - Section B'!$I$29:$I$120,0)),""),"")</f>
        <v/>
      </c>
      <c r="O59" s="686" t="str">
        <f>IFERROR(IF(INDEX('Impact Indicators - Section B'!F$29:F$120,MATCH($AS59,'Impact Indicators - Section B'!$I$29:$I$120,0))&lt;&gt;0,INDEX('Impact Indicators - Section B'!F$29:F$120,MATCH($AS59,'Impact Indicators - Section B'!$I$29:$I$120,0)),""),"")</f>
        <v/>
      </c>
      <c r="P59" s="688" t="str">
        <f>IFERROR(IF(INDEX('Impact Indicators - Section B'!G$29:G$120,MATCH($AS59,'Impact Indicators - Section B'!$I$29:$I$120,0))&lt;&gt;0,INDEX('Impact Indicators - Section B'!G$29:G$120,MATCH($AS59,'Impact Indicators - Section B'!$I$29:$I$120,0)),""),"")</f>
        <v/>
      </c>
      <c r="Q59" s="690" t="str">
        <f>IFERROR(IF(INDEX('Impact Indicators - Section B'!H$29:H$120,MATCH($AS59,'Impact Indicators - Section B'!$I$29:$I$120,0))&lt;&gt;0,INDEX('Impact Indicators - Section B'!H$29:H$120,MATCH($AS59,'Impact Indicators - Section B'!$I$29:$I$120,0)),""),"")</f>
        <v/>
      </c>
      <c r="R59" s="283" t="str">
        <f>IFERROR(IF(INDEX('Impact Indicators - Section B'!D$29:D$120,MATCH($AT59,'Impact Indicators - Section B'!$I$29:$I$120,0))&lt;&gt;0,INDEX('Impact Indicators - Section B'!D$29:D$120,MATCH($AT59,'Impact Indicators - Section B'!$I$29:$I$120,0)),""),"")</f>
        <v/>
      </c>
      <c r="S59" s="686" t="str">
        <f>IFERROR(IF(INDEX('Impact Indicators - Section B'!F$29:F$120,MATCH($AT59,'Impact Indicators - Section B'!$I$29:$I$120,0))&lt;&gt;0,INDEX('Impact Indicators - Section B'!F$29:F$120,MATCH($AT59,'Impact Indicators - Section B'!$I$29:$I$120,0)),""),"")</f>
        <v/>
      </c>
      <c r="T59" s="688" t="str">
        <f>IFERROR(IF(INDEX('Impact Indicators - Section B'!G$29:G$120,MATCH($AT59,'Impact Indicators - Section B'!$I$29:$I$120,0))&lt;&gt;0,INDEX('Impact Indicators - Section B'!G$29:G$120,MATCH($AT59,'Impact Indicators - Section B'!$I$29:$I$120,0)),""),"")</f>
        <v/>
      </c>
      <c r="U59" s="690" t="str">
        <f>IFERROR(IF(INDEX('Impact Indicators - Section B'!H$29:H$120,MATCH($AT59,'Impact Indicators - Section B'!$I$29:$I$120,0))&lt;&gt;0,INDEX('Impact Indicators - Section B'!H$29:H$120,MATCH($AT59,'Impact Indicators - Section B'!$I$29:$I$120,0)),""),"")</f>
        <v/>
      </c>
      <c r="V59" s="283" t="str">
        <f>IFERROR(IF(INDEX('Impact Indicators - Section B'!D$29:D$120,MATCH($AU59,'Impact Indicators - Section B'!$I$29:$I$120,0))&lt;&gt;0,INDEX('Impact Indicators - Section B'!D$29:D$120,MATCH($AU59,'Impact Indicators - Section B'!$I$29:$I$120,0)),""),"")</f>
        <v/>
      </c>
      <c r="W59" s="686" t="str">
        <f>IFERROR(IF(INDEX('Impact Indicators - Section B'!F$29:F$120,MATCH($AU59,'Impact Indicators - Section B'!$I$29:$I$120,0))&lt;&gt;0,INDEX('Impact Indicators - Section B'!F$29:F$120,MATCH($AU59,'Impact Indicators - Section B'!$I$29:$I$120,0)),""),"")</f>
        <v/>
      </c>
      <c r="X59" s="688" t="str">
        <f>IFERROR(IF(INDEX('Impact Indicators - Section B'!G$29:G$120,MATCH($AU59,'Impact Indicators - Section B'!$I$29:$I$120,0))&lt;&gt;0,INDEX('Impact Indicators - Section B'!G$29:G$120,MATCH($AU59,'Impact Indicators - Section B'!$I$29:$I$120,0)),""),"")</f>
        <v/>
      </c>
      <c r="Y59" s="690" t="str">
        <f>IFERROR(IF(INDEX('Impact Indicators - Section B'!H$29:H$120,MATCH($AU59,'Impact Indicators - Section B'!$I$29:$I$120,0))&lt;&gt;0,INDEX('Impact Indicators - Section B'!H$29:H$120,MATCH($AU59,'Impact Indicators - Section B'!$I$29:$I$120,0)),""),"")</f>
        <v/>
      </c>
      <c r="Z59" s="283" t="str">
        <f>IFERROR(IF(INDEX('Impact Indicators - Section B'!D$29:D$120,MATCH(#REF!,'Impact Indicators - Section B'!$I$29:$I$120,0))&lt;&gt;0,INDEX('Impact Indicators - Section B'!D$29:D$120,MATCH(#REF!,'Impact Indicators - Section B'!$I$29:$I$120,0)),""),"")</f>
        <v/>
      </c>
      <c r="AA59" s="686" t="str">
        <f>IFERROR(IF(INDEX('Impact Indicators - Section B'!F$29:F$120,MATCH($AV59,'Impact Indicators - Section B'!$I$29:$I$120,0))&lt;&gt;0,INDEX('Impact Indicators - Section B'!F$29:F$120,MATCH($AV59,'Impact Indicators - Section B'!$I$29:$I$120,0)),""),"")</f>
        <v/>
      </c>
      <c r="AB59" s="688" t="str">
        <f>IFERROR(IF(INDEX('Impact Indicators - Section B'!G$29:G$120,MATCH($AV59,'Impact Indicators - Section B'!$I$29:$I$120,0))&lt;&gt;0,INDEX('Impact Indicators - Section B'!G$29:G$120,MATCH($AV59,'Impact Indicators - Section B'!$I$29:$I$120,0)),""),"")</f>
        <v/>
      </c>
      <c r="AC59" s="690" t="str">
        <f>IFERROR(IF(INDEX('Impact Indicators - Section B'!H$29:H$120,MATCH($AV59,'Impact Indicators - Section B'!$I$29:$I$120,0))&lt;&gt;0,INDEX('Impact Indicators - Section B'!H$29:H$120,MATCH($AV59,'Impact Indicators - Section B'!$I$29:$I$120,0)),""),"")</f>
        <v/>
      </c>
      <c r="AD59" s="284"/>
      <c r="AE59" s="284"/>
      <c r="AF59" s="284"/>
      <c r="AG59" s="284"/>
      <c r="AH59" s="284"/>
      <c r="AI59" s="284"/>
      <c r="AJ59" s="284"/>
      <c r="AK59" s="284"/>
      <c r="AL59" s="284"/>
      <c r="AM59" s="692" t="str">
        <f>IFERROR(IF(INDEX('Impact Indicators - Section B'!R$9:R$25,MATCH($A59,'Impact Indicators - Section B'!$A$9:$A$25,0))&lt;&gt;0,INDEX('Impact Indicators - Section B'!R$9:R$25,MATCH($A59,'Impact Indicators - Section B'!$A$9:$A$25,0)),""),"")</f>
        <v/>
      </c>
      <c r="AN59" s="267"/>
      <c r="AO59" s="606"/>
      <c r="AP59" s="606"/>
      <c r="AQ59" s="606"/>
      <c r="AR59" s="633" t="str">
        <f t="shared" ref="AR59" si="25">CONCATENATE($A59,J$45)</f>
        <v>72019</v>
      </c>
      <c r="AS59" s="631" t="str">
        <f t="shared" ref="AS59" si="26">CONCATENATE($A59,N$45)</f>
        <v>72020</v>
      </c>
      <c r="AT59" s="631" t="str">
        <f t="shared" ref="AT59" si="27">CONCATENATE($A59,R$45)</f>
        <v>72021</v>
      </c>
      <c r="AU59" s="631" t="str">
        <f t="shared" ref="AU59" si="28">CONCATENATE($A59,V$45)</f>
        <v>72022</v>
      </c>
      <c r="AV59" s="631" t="str">
        <f t="shared" ref="AV59" si="29">CONCATENATE($A59,Z$45)</f>
        <v>72023</v>
      </c>
      <c r="AW59" s="300"/>
      <c r="AX59" s="300"/>
      <c r="AY59" s="300"/>
      <c r="AZ59" s="300"/>
      <c r="BA59" s="300"/>
    </row>
    <row r="60" spans="1:53" s="192" customFormat="1" ht="28.5" x14ac:dyDescent="0.45">
      <c r="A60" s="680"/>
      <c r="B60" s="680"/>
      <c r="C60" s="683"/>
      <c r="D60" s="683"/>
      <c r="E60" s="683"/>
      <c r="F60" s="683"/>
      <c r="G60" s="683"/>
      <c r="H60" s="683"/>
      <c r="I60" s="685"/>
      <c r="J60" s="290" t="str">
        <f>IFERROR(IF(INDEX('Impact Indicators - Section B'!E$29:E$120,MATCH($AR59,'Impact Indicators - Section B'!$I$29:$I$120,0))&lt;&gt;0,INDEX('Impact Indicators - Section B'!E$29:E$120,MATCH($AR59,'Impact Indicators - Section B'!$I$29:$I$120,0)),""),"")</f>
        <v/>
      </c>
      <c r="K60" s="687"/>
      <c r="L60" s="689"/>
      <c r="M60" s="691"/>
      <c r="N60" s="291" t="str">
        <f>IFERROR(IF(INDEX('Impact Indicators - Section B'!E$29:E$120,MATCH($AS59,'Impact Indicators - Section B'!$I$29:$I$120,0))&lt;&gt;0,INDEX('Impact Indicators - Section B'!E$29:E$120,MATCH($AS59,'Impact Indicators - Section B'!$I$29:$I$120,0)),""),"")</f>
        <v/>
      </c>
      <c r="O60" s="687"/>
      <c r="P60" s="689"/>
      <c r="Q60" s="691"/>
      <c r="R60" s="291" t="str">
        <f>IFERROR(IF(INDEX('Impact Indicators - Section B'!E$29:E$120,MATCH($AT59,'Impact Indicators - Section B'!$I$29:$I$120,0))&lt;&gt;0,INDEX('Impact Indicators - Section B'!E$29:E$120,MATCH($AT59,'Impact Indicators - Section B'!$I$29:$I$120,0)),""),"")</f>
        <v/>
      </c>
      <c r="S60" s="687"/>
      <c r="T60" s="689"/>
      <c r="U60" s="691"/>
      <c r="V60" s="291" t="str">
        <f>IFERROR(IF(INDEX('Impact Indicators - Section B'!E$29:E$120,MATCH($AU59,'Impact Indicators - Section B'!$I$29:$I$120,0))&lt;&gt;0,INDEX('Impact Indicators - Section B'!E$29:E$120,MATCH($AU59,'Impact Indicators - Section B'!$I$29:$I$120,0)),""),"")</f>
        <v/>
      </c>
      <c r="W60" s="687"/>
      <c r="X60" s="689"/>
      <c r="Y60" s="691"/>
      <c r="Z60" s="291" t="str">
        <f>IFERROR(IF(INDEX('Impact Indicators - Section B'!E$29:E$120,MATCH(#REF!,'Impact Indicators - Section B'!$I$29:$I$120,0))&lt;&gt;0,INDEX('Impact Indicators - Section B'!E$29:E$120,MATCH(#REF!,'Impact Indicators - Section B'!$I$29:$I$120,0)),""),"")</f>
        <v/>
      </c>
      <c r="AA60" s="687"/>
      <c r="AB60" s="689"/>
      <c r="AC60" s="691"/>
      <c r="AD60" s="284"/>
      <c r="AE60" s="284"/>
      <c r="AF60" s="284"/>
      <c r="AG60" s="284"/>
      <c r="AH60" s="284"/>
      <c r="AI60" s="284"/>
      <c r="AJ60" s="284"/>
      <c r="AK60" s="284"/>
      <c r="AL60" s="284"/>
      <c r="AM60" s="692"/>
      <c r="AN60" s="267"/>
      <c r="AO60" s="606"/>
      <c r="AP60" s="606"/>
      <c r="AQ60" s="606"/>
      <c r="AR60" s="633"/>
      <c r="AS60" s="631"/>
      <c r="AT60" s="631"/>
      <c r="AU60" s="631"/>
      <c r="AV60" s="631"/>
      <c r="AW60" s="300"/>
      <c r="AX60" s="300"/>
      <c r="AY60" s="300"/>
      <c r="AZ60" s="300"/>
      <c r="BA60" s="300"/>
    </row>
    <row r="61" spans="1:53" s="192" customFormat="1" ht="28.5" x14ac:dyDescent="0.45">
      <c r="A61" s="680">
        <v>8</v>
      </c>
      <c r="B61" s="680" t="str">
        <f>IFERROR(IF(INDEX('Impact Indicators - Section B'!B$9:B$25,MATCH($A61,'Impact Indicators - Section B'!$A$9:$A$25,0))&lt;&gt;0,INDEX('Impact Indicators - Section B'!B$9:B$25,MATCH($A61,'Impact Indicators - Section B'!$A$9:$A$25,0)),""),"")</f>
        <v/>
      </c>
      <c r="C61" s="683" t="str">
        <f>IFERROR(IF(INDEX('Impact Indicators - Section B'!C$9:C$25,MATCH($A61,'Impact Indicators - Section B'!$A$9:$A$25,0))&lt;&gt;0,INDEX('Impact Indicators - Section B'!C$9:C$25,MATCH($A61,'Impact Indicators - Section B'!$A$9:$A$25,0)),""),"")</f>
        <v/>
      </c>
      <c r="D61" s="683" t="str">
        <f>IFERROR(IF(INDEX('Impact Indicators - Section B'!D$9:D$25,MATCH($A61,'Impact Indicators - Section B'!$A$9:$A$25,0))&lt;&gt;0,INDEX('Impact Indicators - Section B'!D$9:D$25,MATCH($A61,'Impact Indicators - Section B'!$A$9:$A$25,0)),""),"")</f>
        <v/>
      </c>
      <c r="E61" s="683" t="str">
        <f>IFERROR(IF(INDEX('Impact Indicators - Section B'!E$9:E$25,MATCH($A61,'Impact Indicators - Section B'!$A$9:$A$25,0))&lt;&gt;0,INDEX('Impact Indicators - Section B'!E$9:E$25,MATCH($A61,'Impact Indicators - Section B'!$A$9:$A$25,0)),""),"")</f>
        <v/>
      </c>
      <c r="F61" s="683" t="str">
        <f>IFERROR(IF(INDEX('Impact Indicators - Section B'!F$9:F$25,MATCH($A61,'Impact Indicators - Section B'!$A$9:$A$25,0))&lt;&gt;0,INDEX('Impact Indicators - Section B'!F$9:F$25,MATCH($A61,'Impact Indicators - Section B'!$A$9:$A$25,0)),""),"")</f>
        <v/>
      </c>
      <c r="G61" s="683" t="str">
        <f>IFERROR(IF(INDEX('Impact Indicators - Section B'!G$9:G$25,MATCH($A61,'Impact Indicators - Section B'!$A$9:$A$25,0))&lt;&gt;0,INDEX('Impact Indicators - Section B'!G$9:G$25,MATCH($A61,'Impact Indicators - Section B'!$A$9:$A$25,0)),""),"")</f>
        <v/>
      </c>
      <c r="H61" s="683" t="str">
        <f>IFERROR(IF(INDEX('Impact Indicators - Section B'!H$9:H$25,MATCH($A61,'Impact Indicators - Section B'!$A$9:$A$25,0))&lt;&gt;0,INDEX('Impact Indicators - Section B'!H$9:H$25,MATCH($A61,'Impact Indicators - Section B'!$A$9:$A$25,0)),""),"")</f>
        <v/>
      </c>
      <c r="I61" s="685" t="str">
        <f>IFERROR(IF(INDEX('Impact Indicators - Section B'!Q$9:Q$25,MATCH($A61,'Impact Indicators - Section B'!$A$9:$A$25,0))&lt;&gt;0,INDEX('Impact Indicators - Section B'!Q$9:Q$25,MATCH($A61,'Impact Indicators - Section B'!$A$9:$A$25,0)),""),"")</f>
        <v/>
      </c>
      <c r="J61" s="289" t="str">
        <f>IFERROR(IF(INDEX('Impact Indicators - Section B'!D$29:D$120,MATCH($AR61,'Impact Indicators - Section B'!$I$29:$I$120,0))&lt;&gt;0,INDEX('Impact Indicators - Section B'!D$29:D$120,MATCH($AR61,'Impact Indicators - Section B'!$I$29:$I$120,0)),""),"")</f>
        <v/>
      </c>
      <c r="K61" s="686" t="str">
        <f>IFERROR(IF(INDEX('Impact Indicators - Section B'!F$29:F$120,MATCH($AR61,'Impact Indicators - Section B'!$I$29:$I$120,0))&lt;&gt;0,INDEX('Impact Indicators - Section B'!F$29:F$120,MATCH($AR61,'Impact Indicators - Section B'!$I$29:$I$120,0)),""),"")</f>
        <v/>
      </c>
      <c r="L61" s="688" t="str">
        <f>IFERROR(IF(INDEX('Impact Indicators - Section B'!G$29:G$120,MATCH($AR61,'Impact Indicators - Section B'!$I$29:$I$120,0))&lt;&gt;0,INDEX('Impact Indicators - Section B'!G$29:G$120,MATCH($AR61,'Impact Indicators - Section B'!$I$29:$I$120,0)),""),"")</f>
        <v/>
      </c>
      <c r="M61" s="690" t="str">
        <f>IFERROR(IF(INDEX('Impact Indicators - Section B'!H$29:H$120,MATCH($AR61,'Impact Indicators - Section B'!$I$29:$I$120,0))&lt;&gt;0,INDEX('Impact Indicators - Section B'!H$29:H$120,MATCH($AR61,'Impact Indicators - Section B'!$I$29:$I$120,0)),""),"")</f>
        <v/>
      </c>
      <c r="N61" s="283" t="str">
        <f>IFERROR(IF(INDEX('Impact Indicators - Section B'!D$29:D$120,MATCH($AS61,'Impact Indicators - Section B'!$I$29:$I$120,0))&lt;&gt;0,INDEX('Impact Indicators - Section B'!D$29:D$120,MATCH($AS61,'Impact Indicators - Section B'!$I$29:$I$120,0)),""),"")</f>
        <v/>
      </c>
      <c r="O61" s="686" t="str">
        <f>IFERROR(IF(INDEX('Impact Indicators - Section B'!F$29:F$120,MATCH($AS61,'Impact Indicators - Section B'!$I$29:$I$120,0))&lt;&gt;0,INDEX('Impact Indicators - Section B'!F$29:F$120,MATCH($AS61,'Impact Indicators - Section B'!$I$29:$I$120,0)),""),"")</f>
        <v/>
      </c>
      <c r="P61" s="688" t="str">
        <f>IFERROR(IF(INDEX('Impact Indicators - Section B'!G$29:G$120,MATCH($AS61,'Impact Indicators - Section B'!$I$29:$I$120,0))&lt;&gt;0,INDEX('Impact Indicators - Section B'!G$29:G$120,MATCH($AS61,'Impact Indicators - Section B'!$I$29:$I$120,0)),""),"")</f>
        <v/>
      </c>
      <c r="Q61" s="690" t="str">
        <f>IFERROR(IF(INDEX('Impact Indicators - Section B'!H$29:H$120,MATCH($AS61,'Impact Indicators - Section B'!$I$29:$I$120,0))&lt;&gt;0,INDEX('Impact Indicators - Section B'!H$29:H$120,MATCH($AS61,'Impact Indicators - Section B'!$I$29:$I$120,0)),""),"")</f>
        <v/>
      </c>
      <c r="R61" s="283" t="str">
        <f>IFERROR(IF(INDEX('Impact Indicators - Section B'!D$29:D$120,MATCH($AT61,'Impact Indicators - Section B'!$I$29:$I$120,0))&lt;&gt;0,INDEX('Impact Indicators - Section B'!D$29:D$120,MATCH($AT61,'Impact Indicators - Section B'!$I$29:$I$120,0)),""),"")</f>
        <v/>
      </c>
      <c r="S61" s="686" t="str">
        <f>IFERROR(IF(INDEX('Impact Indicators - Section B'!F$29:F$120,MATCH($AT61,'Impact Indicators - Section B'!$I$29:$I$120,0))&lt;&gt;0,INDEX('Impact Indicators - Section B'!F$29:F$120,MATCH($AT61,'Impact Indicators - Section B'!$I$29:$I$120,0)),""),"")</f>
        <v/>
      </c>
      <c r="T61" s="688" t="str">
        <f>IFERROR(IF(INDEX('Impact Indicators - Section B'!G$29:G$120,MATCH($AT61,'Impact Indicators - Section B'!$I$29:$I$120,0))&lt;&gt;0,INDEX('Impact Indicators - Section B'!G$29:G$120,MATCH($AT61,'Impact Indicators - Section B'!$I$29:$I$120,0)),""),"")</f>
        <v/>
      </c>
      <c r="U61" s="690" t="str">
        <f>IFERROR(IF(INDEX('Impact Indicators - Section B'!H$29:H$120,MATCH($AT61,'Impact Indicators - Section B'!$I$29:$I$120,0))&lt;&gt;0,INDEX('Impact Indicators - Section B'!H$29:H$120,MATCH($AT61,'Impact Indicators - Section B'!$I$29:$I$120,0)),""),"")</f>
        <v/>
      </c>
      <c r="V61" s="283" t="str">
        <f>IFERROR(IF(INDEX('Impact Indicators - Section B'!D$29:D$120,MATCH($AU61,'Impact Indicators - Section B'!$I$29:$I$120,0))&lt;&gt;0,INDEX('Impact Indicators - Section B'!D$29:D$120,MATCH($AU61,'Impact Indicators - Section B'!$I$29:$I$120,0)),""),"")</f>
        <v/>
      </c>
      <c r="W61" s="686" t="str">
        <f>IFERROR(IF(INDEX('Impact Indicators - Section B'!F$29:F$120,MATCH($AU61,'Impact Indicators - Section B'!$I$29:$I$120,0))&lt;&gt;0,INDEX('Impact Indicators - Section B'!F$29:F$120,MATCH($AU61,'Impact Indicators - Section B'!$I$29:$I$120,0)),""),"")</f>
        <v/>
      </c>
      <c r="X61" s="688" t="str">
        <f>IFERROR(IF(INDEX('Impact Indicators - Section B'!G$29:G$120,MATCH($AU61,'Impact Indicators - Section B'!$I$29:$I$120,0))&lt;&gt;0,INDEX('Impact Indicators - Section B'!G$29:G$120,MATCH($AU61,'Impact Indicators - Section B'!$I$29:$I$120,0)),""),"")</f>
        <v/>
      </c>
      <c r="Y61" s="690" t="str">
        <f>IFERROR(IF(INDEX('Impact Indicators - Section B'!H$29:H$120,MATCH($AU61,'Impact Indicators - Section B'!$I$29:$I$120,0))&lt;&gt;0,INDEX('Impact Indicators - Section B'!H$29:H$120,MATCH($AU61,'Impact Indicators - Section B'!$I$29:$I$120,0)),""),"")</f>
        <v/>
      </c>
      <c r="Z61" s="283" t="str">
        <f>IFERROR(IF(INDEX('Impact Indicators - Section B'!D$29:D$120,MATCH(#REF!,'Impact Indicators - Section B'!$I$29:$I$120,0))&lt;&gt;0,INDEX('Impact Indicators - Section B'!D$29:D$120,MATCH(#REF!,'Impact Indicators - Section B'!$I$29:$I$120,0)),""),"")</f>
        <v/>
      </c>
      <c r="AA61" s="686" t="str">
        <f>IFERROR(IF(INDEX('Impact Indicators - Section B'!F$29:F$120,MATCH($AV61,'Impact Indicators - Section B'!$I$29:$I$120,0))&lt;&gt;0,INDEX('Impact Indicators - Section B'!F$29:F$120,MATCH($AV61,'Impact Indicators - Section B'!$I$29:$I$120,0)),""),"")</f>
        <v/>
      </c>
      <c r="AB61" s="688" t="str">
        <f>IFERROR(IF(INDEX('Impact Indicators - Section B'!G$29:G$120,MATCH($AV61,'Impact Indicators - Section B'!$I$29:$I$120,0))&lt;&gt;0,INDEX('Impact Indicators - Section B'!G$29:G$120,MATCH($AV61,'Impact Indicators - Section B'!$I$29:$I$120,0)),""),"")</f>
        <v/>
      </c>
      <c r="AC61" s="690" t="str">
        <f>IFERROR(IF(INDEX('Impact Indicators - Section B'!H$29:H$120,MATCH($AV61,'Impact Indicators - Section B'!$I$29:$I$120,0))&lt;&gt;0,INDEX('Impact Indicators - Section B'!H$29:H$120,MATCH($AV61,'Impact Indicators - Section B'!$I$29:$I$120,0)),""),"")</f>
        <v/>
      </c>
      <c r="AD61" s="284"/>
      <c r="AE61" s="284"/>
      <c r="AF61" s="284"/>
      <c r="AG61" s="284"/>
      <c r="AH61" s="284"/>
      <c r="AI61" s="284"/>
      <c r="AJ61" s="284"/>
      <c r="AK61" s="284"/>
      <c r="AL61" s="284"/>
      <c r="AM61" s="692" t="str">
        <f>IFERROR(IF(INDEX('Impact Indicators - Section B'!R$9:R$25,MATCH($A61,'Impact Indicators - Section B'!$A$9:$A$25,0))&lt;&gt;0,INDEX('Impact Indicators - Section B'!R$9:R$25,MATCH($A61,'Impact Indicators - Section B'!$A$9:$A$25,0)),""),"")</f>
        <v/>
      </c>
      <c r="AN61" s="267"/>
      <c r="AO61" s="606"/>
      <c r="AP61" s="606"/>
      <c r="AQ61" s="606"/>
      <c r="AR61" s="633" t="str">
        <f t="shared" ref="AR61" si="30">CONCATENATE($A61,J$45)</f>
        <v>82019</v>
      </c>
      <c r="AS61" s="631" t="str">
        <f t="shared" ref="AS61" si="31">CONCATENATE($A61,N$45)</f>
        <v>82020</v>
      </c>
      <c r="AT61" s="631" t="str">
        <f t="shared" ref="AT61" si="32">CONCATENATE($A61,R$45)</f>
        <v>82021</v>
      </c>
      <c r="AU61" s="631" t="str">
        <f t="shared" ref="AU61" si="33">CONCATENATE($A61,V$45)</f>
        <v>82022</v>
      </c>
      <c r="AV61" s="631" t="str">
        <f t="shared" ref="AV61" si="34">CONCATENATE($A61,Z$45)</f>
        <v>82023</v>
      </c>
      <c r="AW61" s="300"/>
      <c r="AX61" s="300"/>
      <c r="AY61" s="300"/>
      <c r="AZ61" s="300"/>
      <c r="BA61" s="300"/>
    </row>
    <row r="62" spans="1:53" s="192" customFormat="1" ht="28.5" x14ac:dyDescent="0.45">
      <c r="A62" s="680"/>
      <c r="B62" s="680"/>
      <c r="C62" s="683"/>
      <c r="D62" s="683"/>
      <c r="E62" s="683"/>
      <c r="F62" s="683"/>
      <c r="G62" s="683"/>
      <c r="H62" s="683"/>
      <c r="I62" s="685"/>
      <c r="J62" s="292" t="str">
        <f>IFERROR(IF(INDEX('Impact Indicators - Section B'!E$29:E$120,MATCH($AR61,'Impact Indicators - Section B'!$I$29:$I$120,0))&lt;&gt;0,INDEX('Impact Indicators - Section B'!E$29:E$120,MATCH($AR61,'Impact Indicators - Section B'!$I$29:$I$120,0)),""),"")</f>
        <v/>
      </c>
      <c r="K62" s="687"/>
      <c r="L62" s="689"/>
      <c r="M62" s="691"/>
      <c r="N62" s="293" t="str">
        <f>IFERROR(IF(INDEX('Impact Indicators - Section B'!E$29:E$120,MATCH($AS61,'Impact Indicators - Section B'!$I$29:$I$120,0))&lt;&gt;0,INDEX('Impact Indicators - Section B'!E$29:E$120,MATCH($AS61,'Impact Indicators - Section B'!$I$29:$I$120,0)),""),"")</f>
        <v/>
      </c>
      <c r="O62" s="687"/>
      <c r="P62" s="689"/>
      <c r="Q62" s="691"/>
      <c r="R62" s="293" t="str">
        <f>IFERROR(IF(INDEX('Impact Indicators - Section B'!E$29:E$120,MATCH($AT61,'Impact Indicators - Section B'!$I$29:$I$120,0))&lt;&gt;0,INDEX('Impact Indicators - Section B'!E$29:E$120,MATCH($AT61,'Impact Indicators - Section B'!$I$29:$I$120,0)),""),"")</f>
        <v/>
      </c>
      <c r="S62" s="687"/>
      <c r="T62" s="689"/>
      <c r="U62" s="691"/>
      <c r="V62" s="293" t="str">
        <f>IFERROR(IF(INDEX('Impact Indicators - Section B'!E$29:E$120,MATCH($AU61,'Impact Indicators - Section B'!$I$29:$I$120,0))&lt;&gt;0,INDEX('Impact Indicators - Section B'!E$29:E$120,MATCH($AU61,'Impact Indicators - Section B'!$I$29:$I$120,0)),""),"")</f>
        <v/>
      </c>
      <c r="W62" s="687"/>
      <c r="X62" s="689"/>
      <c r="Y62" s="691"/>
      <c r="Z62" s="293" t="str">
        <f>IFERROR(IF(INDEX('Impact Indicators - Section B'!E$29:E$120,MATCH(#REF!,'Impact Indicators - Section B'!$I$29:$I$120,0))&lt;&gt;0,INDEX('Impact Indicators - Section B'!E$29:E$120,MATCH(#REF!,'Impact Indicators - Section B'!$I$29:$I$120,0)),""),"")</f>
        <v/>
      </c>
      <c r="AA62" s="687"/>
      <c r="AB62" s="689"/>
      <c r="AC62" s="691"/>
      <c r="AD62" s="284"/>
      <c r="AE62" s="284"/>
      <c r="AF62" s="284"/>
      <c r="AG62" s="284"/>
      <c r="AH62" s="284"/>
      <c r="AI62" s="284"/>
      <c r="AJ62" s="284"/>
      <c r="AK62" s="284"/>
      <c r="AL62" s="284"/>
      <c r="AM62" s="692"/>
      <c r="AN62" s="267"/>
      <c r="AO62" s="606"/>
      <c r="AP62" s="606"/>
      <c r="AQ62" s="606"/>
      <c r="AR62" s="633"/>
      <c r="AS62" s="631"/>
      <c r="AT62" s="631"/>
      <c r="AU62" s="631"/>
      <c r="AV62" s="631"/>
      <c r="AW62" s="300"/>
      <c r="AX62" s="300"/>
      <c r="AY62" s="300"/>
      <c r="AZ62" s="300"/>
      <c r="BA62" s="300"/>
    </row>
    <row r="63" spans="1:53" s="192" customFormat="1" ht="28.5" x14ac:dyDescent="0.45">
      <c r="A63" s="680">
        <v>9</v>
      </c>
      <c r="B63" s="680" t="str">
        <f>IFERROR(IF(INDEX('Impact Indicators - Section B'!B$9:B$25,MATCH($A63,'Impact Indicators - Section B'!$A$9:$A$25,0))&lt;&gt;0,INDEX('Impact Indicators - Section B'!B$9:B$25,MATCH($A63,'Impact Indicators - Section B'!$A$9:$A$25,0)),""),"")</f>
        <v/>
      </c>
      <c r="C63" s="683" t="str">
        <f>IFERROR(IF(INDEX('Impact Indicators - Section B'!C$9:C$25,MATCH($A63,'Impact Indicators - Section B'!$A$9:$A$25,0))&lt;&gt;0,INDEX('Impact Indicators - Section B'!C$9:C$25,MATCH($A63,'Impact Indicators - Section B'!$A$9:$A$25,0)),""),"")</f>
        <v/>
      </c>
      <c r="D63" s="683" t="str">
        <f>IFERROR(IF(INDEX('Impact Indicators - Section B'!D$9:D$25,MATCH($A63,'Impact Indicators - Section B'!$A$9:$A$25,0))&lt;&gt;0,INDEX('Impact Indicators - Section B'!D$9:D$25,MATCH($A63,'Impact Indicators - Section B'!$A$9:$A$25,0)),""),"")</f>
        <v/>
      </c>
      <c r="E63" s="683" t="str">
        <f>IFERROR(IF(INDEX('Impact Indicators - Section B'!E$9:E$25,MATCH($A63,'Impact Indicators - Section B'!$A$9:$A$25,0))&lt;&gt;0,INDEX('Impact Indicators - Section B'!E$9:E$25,MATCH($A63,'Impact Indicators - Section B'!$A$9:$A$25,0)),""),"")</f>
        <v/>
      </c>
      <c r="F63" s="683" t="str">
        <f>IFERROR(IF(INDEX('Impact Indicators - Section B'!F$9:F$25,MATCH($A63,'Impact Indicators - Section B'!$A$9:$A$25,0))&lt;&gt;0,INDEX('Impact Indicators - Section B'!F$9:F$25,MATCH($A63,'Impact Indicators - Section B'!$A$9:$A$25,0)),""),"")</f>
        <v/>
      </c>
      <c r="G63" s="683" t="str">
        <f>IFERROR(IF(INDEX('Impact Indicators - Section B'!G$9:G$25,MATCH($A63,'Impact Indicators - Section B'!$A$9:$A$25,0))&lt;&gt;0,INDEX('Impact Indicators - Section B'!G$9:G$25,MATCH($A63,'Impact Indicators - Section B'!$A$9:$A$25,0)),""),"")</f>
        <v/>
      </c>
      <c r="H63" s="683" t="str">
        <f>IFERROR(IF(INDEX('Impact Indicators - Section B'!H$9:H$25,MATCH($A63,'Impact Indicators - Section B'!$A$9:$A$25,0))&lt;&gt;0,INDEX('Impact Indicators - Section B'!H$9:H$25,MATCH($A63,'Impact Indicators - Section B'!$A$9:$A$25,0)),""),"")</f>
        <v/>
      </c>
      <c r="I63" s="685" t="str">
        <f>IFERROR(IF(INDEX('Impact Indicators - Section B'!Q$9:Q$25,MATCH($A63,'Impact Indicators - Section B'!$A$9:$A$25,0))&lt;&gt;0,INDEX('Impact Indicators - Section B'!Q$9:Q$25,MATCH($A63,'Impact Indicators - Section B'!$A$9:$A$25,0)),""),"")</f>
        <v/>
      </c>
      <c r="J63" s="289" t="str">
        <f>IFERROR(IF(INDEX('Impact Indicators - Section B'!D$29:D$120,MATCH($AR63,'Impact Indicators - Section B'!$I$29:$I$120,0))&lt;&gt;0,INDEX('Impact Indicators - Section B'!D$29:D$120,MATCH($AR63,'Impact Indicators - Section B'!$I$29:$I$120,0)),""),"")</f>
        <v/>
      </c>
      <c r="K63" s="686" t="str">
        <f>IFERROR(IF(INDEX('Impact Indicators - Section B'!F$29:F$120,MATCH($AR63,'Impact Indicators - Section B'!$I$29:$I$120,0))&lt;&gt;0,INDEX('Impact Indicators - Section B'!F$29:F$120,MATCH($AR63,'Impact Indicators - Section B'!$I$29:$I$120,0)),""),"")</f>
        <v/>
      </c>
      <c r="L63" s="688" t="str">
        <f>IFERROR(IF(INDEX('Impact Indicators - Section B'!G$29:G$120,MATCH($AR63,'Impact Indicators - Section B'!$I$29:$I$120,0))&lt;&gt;0,INDEX('Impact Indicators - Section B'!G$29:G$120,MATCH($AR63,'Impact Indicators - Section B'!$I$29:$I$120,0)),""),"")</f>
        <v/>
      </c>
      <c r="M63" s="690" t="str">
        <f>IFERROR(IF(INDEX('Impact Indicators - Section B'!H$29:H$120,MATCH($AR63,'Impact Indicators - Section B'!$I$29:$I$120,0))&lt;&gt;0,INDEX('Impact Indicators - Section B'!H$29:H$120,MATCH($AR63,'Impact Indicators - Section B'!$I$29:$I$120,0)),""),"")</f>
        <v/>
      </c>
      <c r="N63" s="283" t="str">
        <f>IFERROR(IF(INDEX('Impact Indicators - Section B'!D$29:D$120,MATCH($AS63,'Impact Indicators - Section B'!$I$29:$I$120,0))&lt;&gt;0,INDEX('Impact Indicators - Section B'!D$29:D$120,MATCH($AS63,'Impact Indicators - Section B'!$I$29:$I$120,0)),""),"")</f>
        <v/>
      </c>
      <c r="O63" s="686" t="str">
        <f>IFERROR(IF(INDEX('Impact Indicators - Section B'!F$29:F$120,MATCH($AS63,'Impact Indicators - Section B'!$I$29:$I$120,0))&lt;&gt;0,INDEX('Impact Indicators - Section B'!F$29:F$120,MATCH($AS63,'Impact Indicators - Section B'!$I$29:$I$120,0)),""),"")</f>
        <v/>
      </c>
      <c r="P63" s="688" t="str">
        <f>IFERROR(IF(INDEX('Impact Indicators - Section B'!G$29:G$120,MATCH($AS63,'Impact Indicators - Section B'!$I$29:$I$120,0))&lt;&gt;0,INDEX('Impact Indicators - Section B'!G$29:G$120,MATCH($AS63,'Impact Indicators - Section B'!$I$29:$I$120,0)),""),"")</f>
        <v/>
      </c>
      <c r="Q63" s="690" t="str">
        <f>IFERROR(IF(INDEX('Impact Indicators - Section B'!H$29:H$120,MATCH($AS63,'Impact Indicators - Section B'!$I$29:$I$120,0))&lt;&gt;0,INDEX('Impact Indicators - Section B'!H$29:H$120,MATCH($AS63,'Impact Indicators - Section B'!$I$29:$I$120,0)),""),"")</f>
        <v/>
      </c>
      <c r="R63" s="283" t="str">
        <f>IFERROR(IF(INDEX('Impact Indicators - Section B'!D$29:D$120,MATCH($AT63,'Impact Indicators - Section B'!$I$29:$I$120,0))&lt;&gt;0,INDEX('Impact Indicators - Section B'!D$29:D$120,MATCH($AT63,'Impact Indicators - Section B'!$I$29:$I$120,0)),""),"")</f>
        <v/>
      </c>
      <c r="S63" s="686" t="str">
        <f>IFERROR(IF(INDEX('Impact Indicators - Section B'!F$29:F$120,MATCH($AT63,'Impact Indicators - Section B'!$I$29:$I$120,0))&lt;&gt;0,INDEX('Impact Indicators - Section B'!F$29:F$120,MATCH($AT63,'Impact Indicators - Section B'!$I$29:$I$120,0)),""),"")</f>
        <v/>
      </c>
      <c r="T63" s="688" t="str">
        <f>IFERROR(IF(INDEX('Impact Indicators - Section B'!G$29:G$120,MATCH($AT63,'Impact Indicators - Section B'!$I$29:$I$120,0))&lt;&gt;0,INDEX('Impact Indicators - Section B'!G$29:G$120,MATCH($AT63,'Impact Indicators - Section B'!$I$29:$I$120,0)),""),"")</f>
        <v/>
      </c>
      <c r="U63" s="690" t="str">
        <f>IFERROR(IF(INDEX('Impact Indicators - Section B'!H$29:H$120,MATCH($AT63,'Impact Indicators - Section B'!$I$29:$I$120,0))&lt;&gt;0,INDEX('Impact Indicators - Section B'!H$29:H$120,MATCH($AT63,'Impact Indicators - Section B'!$I$29:$I$120,0)),""),"")</f>
        <v/>
      </c>
      <c r="V63" s="283" t="str">
        <f>IFERROR(IF(INDEX('Impact Indicators - Section B'!D$29:D$120,MATCH($AU63,'Impact Indicators - Section B'!$I$29:$I$120,0))&lt;&gt;0,INDEX('Impact Indicators - Section B'!D$29:D$120,MATCH($AU63,'Impact Indicators - Section B'!$I$29:$I$120,0)),""),"")</f>
        <v/>
      </c>
      <c r="W63" s="686" t="str">
        <f>IFERROR(IF(INDEX('Impact Indicators - Section B'!F$29:F$120,MATCH($AU63,'Impact Indicators - Section B'!$I$29:$I$120,0))&lt;&gt;0,INDEX('Impact Indicators - Section B'!F$29:F$120,MATCH($AU63,'Impact Indicators - Section B'!$I$29:$I$120,0)),""),"")</f>
        <v/>
      </c>
      <c r="X63" s="688" t="str">
        <f>IFERROR(IF(INDEX('Impact Indicators - Section B'!G$29:G$120,MATCH($AU63,'Impact Indicators - Section B'!$I$29:$I$120,0))&lt;&gt;0,INDEX('Impact Indicators - Section B'!G$29:G$120,MATCH($AU63,'Impact Indicators - Section B'!$I$29:$I$120,0)),""),"")</f>
        <v/>
      </c>
      <c r="Y63" s="690" t="str">
        <f>IFERROR(IF(INDEX('Impact Indicators - Section B'!H$29:H$120,MATCH($AU63,'Impact Indicators - Section B'!$I$29:$I$120,0))&lt;&gt;0,INDEX('Impact Indicators - Section B'!H$29:H$120,MATCH($AU63,'Impact Indicators - Section B'!$I$29:$I$120,0)),""),"")</f>
        <v/>
      </c>
      <c r="Z63" s="283" t="str">
        <f>IFERROR(IF(INDEX('Impact Indicators - Section B'!D$29:D$120,MATCH(#REF!,'Impact Indicators - Section B'!$I$29:$I$120,0))&lt;&gt;0,INDEX('Impact Indicators - Section B'!D$29:D$120,MATCH(#REF!,'Impact Indicators - Section B'!$I$29:$I$120,0)),""),"")</f>
        <v/>
      </c>
      <c r="AA63" s="686" t="str">
        <f>IFERROR(IF(INDEX('Impact Indicators - Section B'!F$29:F$120,MATCH($AV63,'Impact Indicators - Section B'!$I$29:$I$120,0))&lt;&gt;0,INDEX('Impact Indicators - Section B'!F$29:F$120,MATCH($AV63,'Impact Indicators - Section B'!$I$29:$I$120,0)),""),"")</f>
        <v/>
      </c>
      <c r="AB63" s="688" t="str">
        <f>IFERROR(IF(INDEX('Impact Indicators - Section B'!G$29:G$120,MATCH($AV63,'Impact Indicators - Section B'!$I$29:$I$120,0))&lt;&gt;0,INDEX('Impact Indicators - Section B'!G$29:G$120,MATCH($AV63,'Impact Indicators - Section B'!$I$29:$I$120,0)),""),"")</f>
        <v/>
      </c>
      <c r="AC63" s="690" t="str">
        <f>IFERROR(IF(INDEX('Impact Indicators - Section B'!H$29:H$120,MATCH($AV63,'Impact Indicators - Section B'!$I$29:$I$120,0))&lt;&gt;0,INDEX('Impact Indicators - Section B'!H$29:H$120,MATCH($AV63,'Impact Indicators - Section B'!$I$29:$I$120,0)),""),"")</f>
        <v/>
      </c>
      <c r="AD63" s="284"/>
      <c r="AE63" s="284"/>
      <c r="AF63" s="284"/>
      <c r="AG63" s="284"/>
      <c r="AH63" s="284"/>
      <c r="AI63" s="284"/>
      <c r="AJ63" s="284"/>
      <c r="AK63" s="284"/>
      <c r="AL63" s="284"/>
      <c r="AM63" s="692" t="str">
        <f>IFERROR(IF(INDEX('Impact Indicators - Section B'!R$9:R$25,MATCH($A63,'Impact Indicators - Section B'!$A$9:$A$25,0))&lt;&gt;0,INDEX('Impact Indicators - Section B'!R$9:R$25,MATCH($A63,'Impact Indicators - Section B'!$A$9:$A$25,0)),""),"")</f>
        <v/>
      </c>
      <c r="AN63" s="267"/>
      <c r="AO63" s="606"/>
      <c r="AP63" s="606"/>
      <c r="AQ63" s="606"/>
      <c r="AR63" s="633" t="str">
        <f t="shared" ref="AR63" si="35">CONCATENATE($A63,J$45)</f>
        <v>92019</v>
      </c>
      <c r="AS63" s="631" t="str">
        <f t="shared" ref="AS63" si="36">CONCATENATE($A63,N$45)</f>
        <v>92020</v>
      </c>
      <c r="AT63" s="631" t="str">
        <f t="shared" ref="AT63" si="37">CONCATENATE($A63,R$45)</f>
        <v>92021</v>
      </c>
      <c r="AU63" s="631" t="str">
        <f t="shared" ref="AU63" si="38">CONCATENATE($A63,V$45)</f>
        <v>92022</v>
      </c>
      <c r="AV63" s="631" t="str">
        <f t="shared" ref="AV63" si="39">CONCATENATE($A63,Z$45)</f>
        <v>92023</v>
      </c>
      <c r="AW63" s="300"/>
      <c r="AX63" s="300"/>
      <c r="AY63" s="300"/>
      <c r="AZ63" s="300"/>
      <c r="BA63" s="300"/>
    </row>
    <row r="64" spans="1:53" s="192" customFormat="1" ht="28.5" x14ac:dyDescent="0.45">
      <c r="A64" s="680"/>
      <c r="B64" s="680"/>
      <c r="C64" s="683"/>
      <c r="D64" s="683"/>
      <c r="E64" s="683"/>
      <c r="F64" s="683"/>
      <c r="G64" s="683"/>
      <c r="H64" s="683"/>
      <c r="I64" s="685"/>
      <c r="J64" s="290" t="str">
        <f>IFERROR(IF(INDEX('Impact Indicators - Section B'!E$29:E$120,MATCH($AR63,'Impact Indicators - Section B'!$I$29:$I$120,0))&lt;&gt;0,INDEX('Impact Indicators - Section B'!E$29:E$120,MATCH($AR63,'Impact Indicators - Section B'!$I$29:$I$120,0)),""),"")</f>
        <v/>
      </c>
      <c r="K64" s="687"/>
      <c r="L64" s="689"/>
      <c r="M64" s="691"/>
      <c r="N64" s="291" t="str">
        <f>IFERROR(IF(INDEX('Impact Indicators - Section B'!E$29:E$120,MATCH($AS63,'Impact Indicators - Section B'!$I$29:$I$120,0))&lt;&gt;0,INDEX('Impact Indicators - Section B'!E$29:E$120,MATCH($AS63,'Impact Indicators - Section B'!$I$29:$I$120,0)),""),"")</f>
        <v/>
      </c>
      <c r="O64" s="687"/>
      <c r="P64" s="689"/>
      <c r="Q64" s="691"/>
      <c r="R64" s="291" t="str">
        <f>IFERROR(IF(INDEX('Impact Indicators - Section B'!E$29:E$120,MATCH($AT63,'Impact Indicators - Section B'!$I$29:$I$120,0))&lt;&gt;0,INDEX('Impact Indicators - Section B'!E$29:E$120,MATCH($AT63,'Impact Indicators - Section B'!$I$29:$I$120,0)),""),"")</f>
        <v/>
      </c>
      <c r="S64" s="687"/>
      <c r="T64" s="689"/>
      <c r="U64" s="691"/>
      <c r="V64" s="291" t="str">
        <f>IFERROR(IF(INDEX('Impact Indicators - Section B'!E$29:E$120,MATCH($AU63,'Impact Indicators - Section B'!$I$29:$I$120,0))&lt;&gt;0,INDEX('Impact Indicators - Section B'!E$29:E$120,MATCH($AU63,'Impact Indicators - Section B'!$I$29:$I$120,0)),""),"")</f>
        <v/>
      </c>
      <c r="W64" s="687"/>
      <c r="X64" s="689"/>
      <c r="Y64" s="691"/>
      <c r="Z64" s="291" t="str">
        <f>IFERROR(IF(INDEX('Impact Indicators - Section B'!E$29:E$120,MATCH(#REF!,'Impact Indicators - Section B'!$I$29:$I$120,0))&lt;&gt;0,INDEX('Impact Indicators - Section B'!E$29:E$120,MATCH(#REF!,'Impact Indicators - Section B'!$I$29:$I$120,0)),""),"")</f>
        <v/>
      </c>
      <c r="AA64" s="687"/>
      <c r="AB64" s="689"/>
      <c r="AC64" s="691"/>
      <c r="AD64" s="284"/>
      <c r="AE64" s="284"/>
      <c r="AF64" s="284"/>
      <c r="AG64" s="284"/>
      <c r="AH64" s="284"/>
      <c r="AI64" s="284"/>
      <c r="AJ64" s="284"/>
      <c r="AK64" s="284"/>
      <c r="AL64" s="284"/>
      <c r="AM64" s="692"/>
      <c r="AN64" s="267"/>
      <c r="AO64" s="606"/>
      <c r="AP64" s="606"/>
      <c r="AQ64" s="606"/>
      <c r="AR64" s="633"/>
      <c r="AS64" s="631"/>
      <c r="AT64" s="631"/>
      <c r="AU64" s="631"/>
      <c r="AV64" s="631"/>
      <c r="AW64" s="300"/>
      <c r="AX64" s="300"/>
      <c r="AY64" s="300"/>
      <c r="AZ64" s="300"/>
      <c r="BA64" s="300"/>
    </row>
    <row r="65" spans="1:53" s="192" customFormat="1" ht="28.5" x14ac:dyDescent="0.45">
      <c r="A65" s="680">
        <v>10</v>
      </c>
      <c r="B65" s="680" t="str">
        <f>IFERROR(IF(INDEX('Impact Indicators - Section B'!B$9:B$25,MATCH($A65,'Impact Indicators - Section B'!$A$9:$A$25,0))&lt;&gt;0,INDEX('Impact Indicators - Section B'!B$9:B$25,MATCH($A65,'Impact Indicators - Section B'!$A$9:$A$25,0)),""),"")</f>
        <v/>
      </c>
      <c r="C65" s="683" t="str">
        <f>IFERROR(IF(INDEX('Impact Indicators - Section B'!C$9:C$25,MATCH($A65,'Impact Indicators - Section B'!$A$9:$A$25,0))&lt;&gt;0,INDEX('Impact Indicators - Section B'!C$9:C$25,MATCH($A65,'Impact Indicators - Section B'!$A$9:$A$25,0)),""),"")</f>
        <v/>
      </c>
      <c r="D65" s="683" t="str">
        <f>IFERROR(IF(INDEX('Impact Indicators - Section B'!D$9:D$25,MATCH($A65,'Impact Indicators - Section B'!$A$9:$A$25,0))&lt;&gt;0,INDEX('Impact Indicators - Section B'!D$9:D$25,MATCH($A65,'Impact Indicators - Section B'!$A$9:$A$25,0)),""),"")</f>
        <v/>
      </c>
      <c r="E65" s="683" t="str">
        <f>IFERROR(IF(INDEX('Impact Indicators - Section B'!E$9:E$25,MATCH($A65,'Impact Indicators - Section B'!$A$9:$A$25,0))&lt;&gt;0,INDEX('Impact Indicators - Section B'!E$9:E$25,MATCH($A65,'Impact Indicators - Section B'!$A$9:$A$25,0)),""),"")</f>
        <v/>
      </c>
      <c r="F65" s="683" t="str">
        <f>IFERROR(IF(INDEX('Impact Indicators - Section B'!F$9:F$25,MATCH($A65,'Impact Indicators - Section B'!$A$9:$A$25,0))&lt;&gt;0,INDEX('Impact Indicators - Section B'!F$9:F$25,MATCH($A65,'Impact Indicators - Section B'!$A$9:$A$25,0)),""),"")</f>
        <v/>
      </c>
      <c r="G65" s="683" t="str">
        <f>IFERROR(IF(INDEX('Impact Indicators - Section B'!G$9:G$25,MATCH($A65,'Impact Indicators - Section B'!$A$9:$A$25,0))&lt;&gt;0,INDEX('Impact Indicators - Section B'!G$9:G$25,MATCH($A65,'Impact Indicators - Section B'!$A$9:$A$25,0)),""),"")</f>
        <v/>
      </c>
      <c r="H65" s="683" t="str">
        <f>IFERROR(IF(INDEX('Impact Indicators - Section B'!H$9:H$25,MATCH($A65,'Impact Indicators - Section B'!$A$9:$A$25,0))&lt;&gt;0,INDEX('Impact Indicators - Section B'!H$9:H$25,MATCH($A65,'Impact Indicators - Section B'!$A$9:$A$25,0)),""),"")</f>
        <v/>
      </c>
      <c r="I65" s="685" t="str">
        <f>IFERROR(IF(INDEX('Impact Indicators - Section B'!Q$9:Q$25,MATCH($A65,'Impact Indicators - Section B'!$A$9:$A$25,0))&lt;&gt;0,INDEX('Impact Indicators - Section B'!Q$9:Q$25,MATCH($A65,'Impact Indicators - Section B'!$A$9:$A$25,0)),""),"")</f>
        <v/>
      </c>
      <c r="J65" s="289" t="str">
        <f>IFERROR(IF(INDEX('Impact Indicators - Section B'!D$29:D$120,MATCH($AR65,'Impact Indicators - Section B'!$I$29:$I$120,0))&lt;&gt;0,INDEX('Impact Indicators - Section B'!D$29:D$120,MATCH($AR65,'Impact Indicators - Section B'!$I$29:$I$120,0)),""),"")</f>
        <v/>
      </c>
      <c r="K65" s="686" t="str">
        <f>IFERROR(IF(INDEX('Impact Indicators - Section B'!F$29:F$120,MATCH($AR65,'Impact Indicators - Section B'!$I$29:$I$120,0))&lt;&gt;0,INDEX('Impact Indicators - Section B'!F$29:F$120,MATCH($AR65,'Impact Indicators - Section B'!$I$29:$I$120,0)),""),"")</f>
        <v/>
      </c>
      <c r="L65" s="688" t="str">
        <f>IFERROR(IF(INDEX('Impact Indicators - Section B'!G$29:G$120,MATCH($AR65,'Impact Indicators - Section B'!$I$29:$I$120,0))&lt;&gt;0,INDEX('Impact Indicators - Section B'!G$29:G$120,MATCH($AR65,'Impact Indicators - Section B'!$I$29:$I$120,0)),""),"")</f>
        <v/>
      </c>
      <c r="M65" s="690" t="str">
        <f>IFERROR(IF(INDEX('Impact Indicators - Section B'!H$29:H$120,MATCH($AR65,'Impact Indicators - Section B'!$I$29:$I$120,0))&lt;&gt;0,INDEX('Impact Indicators - Section B'!H$29:H$120,MATCH($AR65,'Impact Indicators - Section B'!$I$29:$I$120,0)),""),"")</f>
        <v/>
      </c>
      <c r="N65" s="283" t="str">
        <f>IFERROR(IF(INDEX('Impact Indicators - Section B'!D$29:D$120,MATCH($AS65,'Impact Indicators - Section B'!$I$29:$I$120,0))&lt;&gt;0,INDEX('Impact Indicators - Section B'!D$29:D$120,MATCH($AS65,'Impact Indicators - Section B'!$I$29:$I$120,0)),""),"")</f>
        <v/>
      </c>
      <c r="O65" s="686" t="str">
        <f>IFERROR(IF(INDEX('Impact Indicators - Section B'!F$29:F$120,MATCH($AS65,'Impact Indicators - Section B'!$I$29:$I$120,0))&lt;&gt;0,INDEX('Impact Indicators - Section B'!F$29:F$120,MATCH($AS65,'Impact Indicators - Section B'!$I$29:$I$120,0)),""),"")</f>
        <v/>
      </c>
      <c r="P65" s="688" t="str">
        <f>IFERROR(IF(INDEX('Impact Indicators - Section B'!G$29:G$120,MATCH($AS65,'Impact Indicators - Section B'!$I$29:$I$120,0))&lt;&gt;0,INDEX('Impact Indicators - Section B'!G$29:G$120,MATCH($AS65,'Impact Indicators - Section B'!$I$29:$I$120,0)),""),"")</f>
        <v/>
      </c>
      <c r="Q65" s="690" t="str">
        <f>IFERROR(IF(INDEX('Impact Indicators - Section B'!H$29:H$120,MATCH($AS65,'Impact Indicators - Section B'!$I$29:$I$120,0))&lt;&gt;0,INDEX('Impact Indicators - Section B'!H$29:H$120,MATCH($AS65,'Impact Indicators - Section B'!$I$29:$I$120,0)),""),"")</f>
        <v/>
      </c>
      <c r="R65" s="283" t="str">
        <f>IFERROR(IF(INDEX('Impact Indicators - Section B'!D$29:D$120,MATCH($AT65,'Impact Indicators - Section B'!$I$29:$I$120,0))&lt;&gt;0,INDEX('Impact Indicators - Section B'!D$29:D$120,MATCH($AT65,'Impact Indicators - Section B'!$I$29:$I$120,0)),""),"")</f>
        <v/>
      </c>
      <c r="S65" s="686" t="str">
        <f>IFERROR(IF(INDEX('Impact Indicators - Section B'!F$29:F$120,MATCH($AT65,'Impact Indicators - Section B'!$I$29:$I$120,0))&lt;&gt;0,INDEX('Impact Indicators - Section B'!F$29:F$120,MATCH($AT65,'Impact Indicators - Section B'!$I$29:$I$120,0)),""),"")</f>
        <v/>
      </c>
      <c r="T65" s="688" t="str">
        <f>IFERROR(IF(INDEX('Impact Indicators - Section B'!G$29:G$120,MATCH($AT65,'Impact Indicators - Section B'!$I$29:$I$120,0))&lt;&gt;0,INDEX('Impact Indicators - Section B'!G$29:G$120,MATCH($AT65,'Impact Indicators - Section B'!$I$29:$I$120,0)),""),"")</f>
        <v/>
      </c>
      <c r="U65" s="690" t="str">
        <f>IFERROR(IF(INDEX('Impact Indicators - Section B'!H$29:H$120,MATCH($AT65,'Impact Indicators - Section B'!$I$29:$I$120,0))&lt;&gt;0,INDEX('Impact Indicators - Section B'!H$29:H$120,MATCH($AT65,'Impact Indicators - Section B'!$I$29:$I$120,0)),""),"")</f>
        <v/>
      </c>
      <c r="V65" s="283" t="str">
        <f>IFERROR(IF(INDEX('Impact Indicators - Section B'!D$29:D$120,MATCH($AU65,'Impact Indicators - Section B'!$I$29:$I$120,0))&lt;&gt;0,INDEX('Impact Indicators - Section B'!D$29:D$120,MATCH($AU65,'Impact Indicators - Section B'!$I$29:$I$120,0)),""),"")</f>
        <v/>
      </c>
      <c r="W65" s="686" t="str">
        <f>IFERROR(IF(INDEX('Impact Indicators - Section B'!F$29:F$120,MATCH($AU65,'Impact Indicators - Section B'!$I$29:$I$120,0))&lt;&gt;0,INDEX('Impact Indicators - Section B'!F$29:F$120,MATCH($AU65,'Impact Indicators - Section B'!$I$29:$I$120,0)),""),"")</f>
        <v/>
      </c>
      <c r="X65" s="688" t="str">
        <f>IFERROR(IF(INDEX('Impact Indicators - Section B'!G$29:G$120,MATCH($AU65,'Impact Indicators - Section B'!$I$29:$I$120,0))&lt;&gt;0,INDEX('Impact Indicators - Section B'!G$29:G$120,MATCH($AU65,'Impact Indicators - Section B'!$I$29:$I$120,0)),""),"")</f>
        <v/>
      </c>
      <c r="Y65" s="690" t="str">
        <f>IFERROR(IF(INDEX('Impact Indicators - Section B'!H$29:H$120,MATCH($AU65,'Impact Indicators - Section B'!$I$29:$I$120,0))&lt;&gt;0,INDEX('Impact Indicators - Section B'!H$29:H$120,MATCH($AU65,'Impact Indicators - Section B'!$I$29:$I$120,0)),""),"")</f>
        <v/>
      </c>
      <c r="Z65" s="283" t="str">
        <f>IFERROR(IF(INDEX('Impact Indicators - Section B'!D$29:D$120,MATCH(#REF!,'Impact Indicators - Section B'!$I$29:$I$120,0))&lt;&gt;0,INDEX('Impact Indicators - Section B'!D$29:D$120,MATCH(#REF!,'Impact Indicators - Section B'!$I$29:$I$120,0)),""),"")</f>
        <v/>
      </c>
      <c r="AA65" s="686" t="str">
        <f>IFERROR(IF(INDEX('Impact Indicators - Section B'!F$29:F$120,MATCH($AV65,'Impact Indicators - Section B'!$I$29:$I$120,0))&lt;&gt;0,INDEX('Impact Indicators - Section B'!F$29:F$120,MATCH($AV65,'Impact Indicators - Section B'!$I$29:$I$120,0)),""),"")</f>
        <v/>
      </c>
      <c r="AB65" s="688" t="str">
        <f>IFERROR(IF(INDEX('Impact Indicators - Section B'!G$29:G$120,MATCH($AV65,'Impact Indicators - Section B'!$I$29:$I$120,0))&lt;&gt;0,INDEX('Impact Indicators - Section B'!G$29:G$120,MATCH($AV65,'Impact Indicators - Section B'!$I$29:$I$120,0)),""),"")</f>
        <v/>
      </c>
      <c r="AC65" s="690" t="str">
        <f>IFERROR(IF(INDEX('Impact Indicators - Section B'!H$29:H$120,MATCH($AV65,'Impact Indicators - Section B'!$I$29:$I$120,0))&lt;&gt;0,INDEX('Impact Indicators - Section B'!H$29:H$120,MATCH($AV65,'Impact Indicators - Section B'!$I$29:$I$120,0)),""),"")</f>
        <v/>
      </c>
      <c r="AD65" s="284"/>
      <c r="AE65" s="284"/>
      <c r="AF65" s="284"/>
      <c r="AG65" s="284"/>
      <c r="AH65" s="284"/>
      <c r="AI65" s="284"/>
      <c r="AJ65" s="284"/>
      <c r="AK65" s="284"/>
      <c r="AL65" s="284"/>
      <c r="AM65" s="692" t="str">
        <f>IFERROR(IF(INDEX('Impact Indicators - Section B'!R$9:R$25,MATCH($A65,'Impact Indicators - Section B'!$A$9:$A$25,0))&lt;&gt;0,INDEX('Impact Indicators - Section B'!R$9:R$25,MATCH($A65,'Impact Indicators - Section B'!$A$9:$A$25,0)),""),"")</f>
        <v/>
      </c>
      <c r="AN65" s="267"/>
      <c r="AO65" s="606"/>
      <c r="AP65" s="606"/>
      <c r="AQ65" s="606"/>
      <c r="AR65" s="633" t="str">
        <f t="shared" ref="AR65" si="40">CONCATENATE($A65,J$45)</f>
        <v>102019</v>
      </c>
      <c r="AS65" s="631" t="str">
        <f t="shared" ref="AS65" si="41">CONCATENATE($A65,N$45)</f>
        <v>102020</v>
      </c>
      <c r="AT65" s="631" t="str">
        <f t="shared" ref="AT65" si="42">CONCATENATE($A65,R$45)</f>
        <v>102021</v>
      </c>
      <c r="AU65" s="631" t="str">
        <f t="shared" ref="AU65" si="43">CONCATENATE($A65,V$45)</f>
        <v>102022</v>
      </c>
      <c r="AV65" s="631" t="str">
        <f t="shared" ref="AV65" si="44">CONCATENATE($A65,Z$45)</f>
        <v>102023</v>
      </c>
      <c r="AW65" s="300"/>
      <c r="AX65" s="300"/>
      <c r="AY65" s="300"/>
      <c r="AZ65" s="300"/>
      <c r="BA65" s="300"/>
    </row>
    <row r="66" spans="1:53" s="192" customFormat="1" ht="28.5" x14ac:dyDescent="0.45">
      <c r="A66" s="680"/>
      <c r="B66" s="680"/>
      <c r="C66" s="683"/>
      <c r="D66" s="683"/>
      <c r="E66" s="683"/>
      <c r="F66" s="683"/>
      <c r="G66" s="683"/>
      <c r="H66" s="683"/>
      <c r="I66" s="685"/>
      <c r="J66" s="292" t="str">
        <f>IFERROR(IF(INDEX('Impact Indicators - Section B'!E$29:E$120,MATCH($AR65,'Impact Indicators - Section B'!$I$29:$I$120,0))&lt;&gt;0,INDEX('Impact Indicators - Section B'!E$29:E$120,MATCH($AR65,'Impact Indicators - Section B'!$I$29:$I$120,0)),""),"")</f>
        <v/>
      </c>
      <c r="K66" s="687"/>
      <c r="L66" s="689"/>
      <c r="M66" s="691"/>
      <c r="N66" s="293" t="str">
        <f>IFERROR(IF(INDEX('Impact Indicators - Section B'!E$29:E$120,MATCH($AS65,'Impact Indicators - Section B'!$I$29:$I$120,0))&lt;&gt;0,INDEX('Impact Indicators - Section B'!E$29:E$120,MATCH($AS65,'Impact Indicators - Section B'!$I$29:$I$120,0)),""),"")</f>
        <v/>
      </c>
      <c r="O66" s="687"/>
      <c r="P66" s="689"/>
      <c r="Q66" s="691"/>
      <c r="R66" s="293" t="str">
        <f>IFERROR(IF(INDEX('Impact Indicators - Section B'!E$29:E$120,MATCH($AT65,'Impact Indicators - Section B'!$I$29:$I$120,0))&lt;&gt;0,INDEX('Impact Indicators - Section B'!E$29:E$120,MATCH($AT65,'Impact Indicators - Section B'!$I$29:$I$120,0)),""),"")</f>
        <v/>
      </c>
      <c r="S66" s="687"/>
      <c r="T66" s="689"/>
      <c r="U66" s="691"/>
      <c r="V66" s="293" t="str">
        <f>IFERROR(IF(INDEX('Impact Indicators - Section B'!E$29:E$120,MATCH($AU65,'Impact Indicators - Section B'!$I$29:$I$120,0))&lt;&gt;0,INDEX('Impact Indicators - Section B'!E$29:E$120,MATCH($AU65,'Impact Indicators - Section B'!$I$29:$I$120,0)),""),"")</f>
        <v/>
      </c>
      <c r="W66" s="687"/>
      <c r="X66" s="689"/>
      <c r="Y66" s="691"/>
      <c r="Z66" s="293" t="str">
        <f>IFERROR(IF(INDEX('Impact Indicators - Section B'!E$29:E$120,MATCH(#REF!,'Impact Indicators - Section B'!$I$29:$I$120,0))&lt;&gt;0,INDEX('Impact Indicators - Section B'!E$29:E$120,MATCH(#REF!,'Impact Indicators - Section B'!$I$29:$I$120,0)),""),"")</f>
        <v/>
      </c>
      <c r="AA66" s="687"/>
      <c r="AB66" s="689"/>
      <c r="AC66" s="691"/>
      <c r="AD66" s="284"/>
      <c r="AE66" s="284"/>
      <c r="AF66" s="284"/>
      <c r="AG66" s="284"/>
      <c r="AH66" s="284"/>
      <c r="AI66" s="284"/>
      <c r="AJ66" s="284"/>
      <c r="AK66" s="284"/>
      <c r="AL66" s="284"/>
      <c r="AM66" s="692"/>
      <c r="AN66" s="267"/>
      <c r="AO66" s="606"/>
      <c r="AP66" s="606"/>
      <c r="AQ66" s="606"/>
      <c r="AR66" s="633"/>
      <c r="AS66" s="631"/>
      <c r="AT66" s="631"/>
      <c r="AU66" s="631"/>
      <c r="AV66" s="631"/>
      <c r="AW66" s="300"/>
      <c r="AX66" s="300"/>
      <c r="AY66" s="300"/>
      <c r="AZ66" s="300"/>
      <c r="BA66" s="300"/>
    </row>
    <row r="67" spans="1:53" s="192" customFormat="1" ht="28.5" x14ac:dyDescent="0.45">
      <c r="A67" s="680">
        <v>11</v>
      </c>
      <c r="B67" s="680" t="str">
        <f>IFERROR(IF(INDEX('Impact Indicators - Section B'!B$9:B$25,MATCH($A67,'Impact Indicators - Section B'!$A$9:$A$25,0))&lt;&gt;0,INDEX('Impact Indicators - Section B'!B$9:B$25,MATCH($A67,'Impact Indicators - Section B'!$A$9:$A$25,0)),""),"")</f>
        <v/>
      </c>
      <c r="C67" s="683" t="str">
        <f>IFERROR(IF(INDEX('Impact Indicators - Section B'!C$9:C$25,MATCH($A67,'Impact Indicators - Section B'!$A$9:$A$25,0))&lt;&gt;0,INDEX('Impact Indicators - Section B'!C$9:C$25,MATCH($A67,'Impact Indicators - Section B'!$A$9:$A$25,0)),""),"")</f>
        <v/>
      </c>
      <c r="D67" s="683" t="str">
        <f>IFERROR(IF(INDEX('Impact Indicators - Section B'!D$9:D$25,MATCH($A67,'Impact Indicators - Section B'!$A$9:$A$25,0))&lt;&gt;0,INDEX('Impact Indicators - Section B'!D$9:D$25,MATCH($A67,'Impact Indicators - Section B'!$A$9:$A$25,0)),""),"")</f>
        <v/>
      </c>
      <c r="E67" s="683" t="str">
        <f>IFERROR(IF(INDEX('Impact Indicators - Section B'!E$9:E$25,MATCH($A67,'Impact Indicators - Section B'!$A$9:$A$25,0))&lt;&gt;0,INDEX('Impact Indicators - Section B'!E$9:E$25,MATCH($A67,'Impact Indicators - Section B'!$A$9:$A$25,0)),""),"")</f>
        <v/>
      </c>
      <c r="F67" s="683" t="str">
        <f>IFERROR(IF(INDEX('Impact Indicators - Section B'!F$9:F$25,MATCH($A67,'Impact Indicators - Section B'!$A$9:$A$25,0))&lt;&gt;0,INDEX('Impact Indicators - Section B'!F$9:F$25,MATCH($A67,'Impact Indicators - Section B'!$A$9:$A$25,0)),""),"")</f>
        <v/>
      </c>
      <c r="G67" s="683" t="str">
        <f>IFERROR(IF(INDEX('Impact Indicators - Section B'!G$9:G$25,MATCH($A67,'Impact Indicators - Section B'!$A$9:$A$25,0))&lt;&gt;0,INDEX('Impact Indicators - Section B'!G$9:G$25,MATCH($A67,'Impact Indicators - Section B'!$A$9:$A$25,0)),""),"")</f>
        <v/>
      </c>
      <c r="H67" s="683" t="str">
        <f>IFERROR(IF(INDEX('Impact Indicators - Section B'!H$9:H$25,MATCH($A67,'Impact Indicators - Section B'!$A$9:$A$25,0))&lt;&gt;0,INDEX('Impact Indicators - Section B'!H$9:H$25,MATCH($A67,'Impact Indicators - Section B'!$A$9:$A$25,0)),""),"")</f>
        <v/>
      </c>
      <c r="I67" s="685" t="str">
        <f>IFERROR(IF(INDEX('Impact Indicators - Section B'!Q$9:Q$25,MATCH($A67,'Impact Indicators - Section B'!$A$9:$A$25,0))&lt;&gt;0,INDEX('Impact Indicators - Section B'!Q$9:Q$25,MATCH($A67,'Impact Indicators - Section B'!$A$9:$A$25,0)),""),"")</f>
        <v/>
      </c>
      <c r="J67" s="289" t="str">
        <f>IFERROR(IF(INDEX('Impact Indicators - Section B'!D$29:D$120,MATCH($AR67,'Impact Indicators - Section B'!$I$29:$I$120,0))&lt;&gt;0,INDEX('Impact Indicators - Section B'!D$29:D$120,MATCH($AR67,'Impact Indicators - Section B'!$I$29:$I$120,0)),""),"")</f>
        <v/>
      </c>
      <c r="K67" s="686" t="str">
        <f>IFERROR(IF(INDEX('Impact Indicators - Section B'!F$29:F$120,MATCH($AR67,'Impact Indicators - Section B'!$I$29:$I$120,0))&lt;&gt;0,INDEX('Impact Indicators - Section B'!F$29:F$120,MATCH($AR67,'Impact Indicators - Section B'!$I$29:$I$120,0)),""),"")</f>
        <v/>
      </c>
      <c r="L67" s="688" t="str">
        <f>IFERROR(IF(INDEX('Impact Indicators - Section B'!G$29:G$120,MATCH($AR67,'Impact Indicators - Section B'!$I$29:$I$120,0))&lt;&gt;0,INDEX('Impact Indicators - Section B'!G$29:G$120,MATCH($AR67,'Impact Indicators - Section B'!$I$29:$I$120,0)),""),"")</f>
        <v/>
      </c>
      <c r="M67" s="690" t="str">
        <f>IFERROR(IF(INDEX('Impact Indicators - Section B'!H$29:H$120,MATCH($AR67,'Impact Indicators - Section B'!$I$29:$I$120,0))&lt;&gt;0,INDEX('Impact Indicators - Section B'!H$29:H$120,MATCH($AR67,'Impact Indicators - Section B'!$I$29:$I$120,0)),""),"")</f>
        <v/>
      </c>
      <c r="N67" s="283" t="str">
        <f>IFERROR(IF(INDEX('Impact Indicators - Section B'!D$29:D$120,MATCH($AS67,'Impact Indicators - Section B'!$I$29:$I$120,0))&lt;&gt;0,INDEX('Impact Indicators - Section B'!D$29:D$120,MATCH($AS67,'Impact Indicators - Section B'!$I$29:$I$120,0)),""),"")</f>
        <v/>
      </c>
      <c r="O67" s="686" t="str">
        <f>IFERROR(IF(INDEX('Impact Indicators - Section B'!F$29:F$120,MATCH($AS67,'Impact Indicators - Section B'!$I$29:$I$120,0))&lt;&gt;0,INDEX('Impact Indicators - Section B'!F$29:F$120,MATCH($AS67,'Impact Indicators - Section B'!$I$29:$I$120,0)),""),"")</f>
        <v/>
      </c>
      <c r="P67" s="688" t="str">
        <f>IFERROR(IF(INDEX('Impact Indicators - Section B'!G$29:G$120,MATCH($AS67,'Impact Indicators - Section B'!$I$29:$I$120,0))&lt;&gt;0,INDEX('Impact Indicators - Section B'!G$29:G$120,MATCH($AS67,'Impact Indicators - Section B'!$I$29:$I$120,0)),""),"")</f>
        <v/>
      </c>
      <c r="Q67" s="690" t="str">
        <f>IFERROR(IF(INDEX('Impact Indicators - Section B'!H$29:H$120,MATCH($AS67,'Impact Indicators - Section B'!$I$29:$I$120,0))&lt;&gt;0,INDEX('Impact Indicators - Section B'!H$29:H$120,MATCH($AS67,'Impact Indicators - Section B'!$I$29:$I$120,0)),""),"")</f>
        <v/>
      </c>
      <c r="R67" s="283" t="str">
        <f>IFERROR(IF(INDEX('Impact Indicators - Section B'!D$29:D$120,MATCH($AT67,'Impact Indicators - Section B'!$I$29:$I$120,0))&lt;&gt;0,INDEX('Impact Indicators - Section B'!D$29:D$120,MATCH($AT67,'Impact Indicators - Section B'!$I$29:$I$120,0)),""),"")</f>
        <v/>
      </c>
      <c r="S67" s="686" t="str">
        <f>IFERROR(IF(INDEX('Impact Indicators - Section B'!F$29:F$120,MATCH($AT67,'Impact Indicators - Section B'!$I$29:$I$120,0))&lt;&gt;0,INDEX('Impact Indicators - Section B'!F$29:F$120,MATCH($AT67,'Impact Indicators - Section B'!$I$29:$I$120,0)),""),"")</f>
        <v/>
      </c>
      <c r="T67" s="688" t="str">
        <f>IFERROR(IF(INDEX('Impact Indicators - Section B'!G$29:G$120,MATCH($AT67,'Impact Indicators - Section B'!$I$29:$I$120,0))&lt;&gt;0,INDEX('Impact Indicators - Section B'!G$29:G$120,MATCH($AT67,'Impact Indicators - Section B'!$I$29:$I$120,0)),""),"")</f>
        <v/>
      </c>
      <c r="U67" s="690" t="str">
        <f>IFERROR(IF(INDEX('Impact Indicators - Section B'!H$29:H$120,MATCH($AT67,'Impact Indicators - Section B'!$I$29:$I$120,0))&lt;&gt;0,INDEX('Impact Indicators - Section B'!H$29:H$120,MATCH($AT67,'Impact Indicators - Section B'!$I$29:$I$120,0)),""),"")</f>
        <v/>
      </c>
      <c r="V67" s="283" t="str">
        <f>IFERROR(IF(INDEX('Impact Indicators - Section B'!D$29:D$120,MATCH($AU67,'Impact Indicators - Section B'!$I$29:$I$120,0))&lt;&gt;0,INDEX('Impact Indicators - Section B'!D$29:D$120,MATCH($AU67,'Impact Indicators - Section B'!$I$29:$I$120,0)),""),"")</f>
        <v/>
      </c>
      <c r="W67" s="686" t="str">
        <f>IFERROR(IF(INDEX('Impact Indicators - Section B'!F$29:F$120,MATCH($AU67,'Impact Indicators - Section B'!$I$29:$I$120,0))&lt;&gt;0,INDEX('Impact Indicators - Section B'!F$29:F$120,MATCH($AU67,'Impact Indicators - Section B'!$I$29:$I$120,0)),""),"")</f>
        <v/>
      </c>
      <c r="X67" s="688" t="str">
        <f>IFERROR(IF(INDEX('Impact Indicators - Section B'!G$29:G$120,MATCH($AU67,'Impact Indicators - Section B'!$I$29:$I$120,0))&lt;&gt;0,INDEX('Impact Indicators - Section B'!G$29:G$120,MATCH($AU67,'Impact Indicators - Section B'!$I$29:$I$120,0)),""),"")</f>
        <v/>
      </c>
      <c r="Y67" s="690" t="str">
        <f>IFERROR(IF(INDEX('Impact Indicators - Section B'!H$29:H$120,MATCH($AU67,'Impact Indicators - Section B'!$I$29:$I$120,0))&lt;&gt;0,INDEX('Impact Indicators - Section B'!H$29:H$120,MATCH($AU67,'Impact Indicators - Section B'!$I$29:$I$120,0)),""),"")</f>
        <v/>
      </c>
      <c r="Z67" s="283" t="str">
        <f>IFERROR(IF(INDEX('Impact Indicators - Section B'!D$29:D$120,MATCH(#REF!,'Impact Indicators - Section B'!$I$29:$I$120,0))&lt;&gt;0,INDEX('Impact Indicators - Section B'!D$29:D$120,MATCH(#REF!,'Impact Indicators - Section B'!$I$29:$I$120,0)),""),"")</f>
        <v/>
      </c>
      <c r="AA67" s="686" t="str">
        <f>IFERROR(IF(INDEX('Impact Indicators - Section B'!F$29:F$120,MATCH($AV67,'Impact Indicators - Section B'!$I$29:$I$120,0))&lt;&gt;0,INDEX('Impact Indicators - Section B'!F$29:F$120,MATCH($AV67,'Impact Indicators - Section B'!$I$29:$I$120,0)),""),"")</f>
        <v/>
      </c>
      <c r="AB67" s="688" t="str">
        <f>IFERROR(IF(INDEX('Impact Indicators - Section B'!G$29:G$120,MATCH($AV67,'Impact Indicators - Section B'!$I$29:$I$120,0))&lt;&gt;0,INDEX('Impact Indicators - Section B'!G$29:G$120,MATCH($AV67,'Impact Indicators - Section B'!$I$29:$I$120,0)),""),"")</f>
        <v/>
      </c>
      <c r="AC67" s="690" t="str">
        <f>IFERROR(IF(INDEX('Impact Indicators - Section B'!H$29:H$120,MATCH($AV67,'Impact Indicators - Section B'!$I$29:$I$120,0))&lt;&gt;0,INDEX('Impact Indicators - Section B'!H$29:H$120,MATCH($AV67,'Impact Indicators - Section B'!$I$29:$I$120,0)),""),"")</f>
        <v/>
      </c>
      <c r="AD67" s="284"/>
      <c r="AE67" s="284"/>
      <c r="AF67" s="284"/>
      <c r="AG67" s="284"/>
      <c r="AH67" s="284"/>
      <c r="AI67" s="284"/>
      <c r="AJ67" s="284"/>
      <c r="AK67" s="284"/>
      <c r="AL67" s="284"/>
      <c r="AM67" s="692" t="str">
        <f>IFERROR(IF(INDEX('Impact Indicators - Section B'!R$9:R$25,MATCH($A67,'Impact Indicators - Section B'!$A$9:$A$25,0))&lt;&gt;0,INDEX('Impact Indicators - Section B'!R$9:R$25,MATCH($A67,'Impact Indicators - Section B'!$A$9:$A$25,0)),""),"")</f>
        <v/>
      </c>
      <c r="AN67" s="267"/>
      <c r="AO67" s="606"/>
      <c r="AP67" s="606"/>
      <c r="AQ67" s="606"/>
      <c r="AR67" s="633" t="str">
        <f t="shared" ref="AR67" si="45">CONCATENATE($A67,J$45)</f>
        <v>112019</v>
      </c>
      <c r="AS67" s="631" t="str">
        <f t="shared" ref="AS67" si="46">CONCATENATE($A67,N$45)</f>
        <v>112020</v>
      </c>
      <c r="AT67" s="631" t="str">
        <f t="shared" ref="AT67" si="47">CONCATENATE($A67,R$45)</f>
        <v>112021</v>
      </c>
      <c r="AU67" s="631" t="str">
        <f t="shared" ref="AU67" si="48">CONCATENATE($A67,V$45)</f>
        <v>112022</v>
      </c>
      <c r="AV67" s="631" t="str">
        <f t="shared" ref="AV67" si="49">CONCATENATE($A67,Z$45)</f>
        <v>112023</v>
      </c>
      <c r="AW67" s="300"/>
      <c r="AX67" s="300"/>
      <c r="AY67" s="300"/>
      <c r="AZ67" s="300"/>
      <c r="BA67" s="300"/>
    </row>
    <row r="68" spans="1:53" s="192" customFormat="1" ht="28.5" x14ac:dyDescent="0.45">
      <c r="A68" s="680"/>
      <c r="B68" s="680"/>
      <c r="C68" s="683"/>
      <c r="D68" s="683"/>
      <c r="E68" s="683"/>
      <c r="F68" s="683"/>
      <c r="G68" s="683"/>
      <c r="H68" s="683"/>
      <c r="I68" s="685"/>
      <c r="J68" s="290" t="str">
        <f>IFERROR(IF(INDEX('Impact Indicators - Section B'!E$29:E$120,MATCH($AR67,'Impact Indicators - Section B'!$I$29:$I$120,0))&lt;&gt;0,INDEX('Impact Indicators - Section B'!E$29:E$120,MATCH($AR67,'Impact Indicators - Section B'!$I$29:$I$120,0)),""),"")</f>
        <v/>
      </c>
      <c r="K68" s="687"/>
      <c r="L68" s="689"/>
      <c r="M68" s="691"/>
      <c r="N68" s="291" t="str">
        <f>IFERROR(IF(INDEX('Impact Indicators - Section B'!E$29:E$120,MATCH($AS67,'Impact Indicators - Section B'!$I$29:$I$120,0))&lt;&gt;0,INDEX('Impact Indicators - Section B'!E$29:E$120,MATCH($AS67,'Impact Indicators - Section B'!$I$29:$I$120,0)),""),"")</f>
        <v/>
      </c>
      <c r="O68" s="687"/>
      <c r="P68" s="689"/>
      <c r="Q68" s="691"/>
      <c r="R68" s="291" t="str">
        <f>IFERROR(IF(INDEX('Impact Indicators - Section B'!E$29:E$120,MATCH($AT67,'Impact Indicators - Section B'!$I$29:$I$120,0))&lt;&gt;0,INDEX('Impact Indicators - Section B'!E$29:E$120,MATCH($AT67,'Impact Indicators - Section B'!$I$29:$I$120,0)),""),"")</f>
        <v/>
      </c>
      <c r="S68" s="687"/>
      <c r="T68" s="689"/>
      <c r="U68" s="691"/>
      <c r="V68" s="291" t="str">
        <f>IFERROR(IF(INDEX('Impact Indicators - Section B'!E$29:E$120,MATCH($AU67,'Impact Indicators - Section B'!$I$29:$I$120,0))&lt;&gt;0,INDEX('Impact Indicators - Section B'!E$29:E$120,MATCH($AU67,'Impact Indicators - Section B'!$I$29:$I$120,0)),""),"")</f>
        <v/>
      </c>
      <c r="W68" s="687"/>
      <c r="X68" s="689"/>
      <c r="Y68" s="691"/>
      <c r="Z68" s="291" t="str">
        <f>IFERROR(IF(INDEX('Impact Indicators - Section B'!E$29:E$120,MATCH(#REF!,'Impact Indicators - Section B'!$I$29:$I$120,0))&lt;&gt;0,INDEX('Impact Indicators - Section B'!E$29:E$120,MATCH(#REF!,'Impact Indicators - Section B'!$I$29:$I$120,0)),""),"")</f>
        <v/>
      </c>
      <c r="AA68" s="687"/>
      <c r="AB68" s="689"/>
      <c r="AC68" s="691"/>
      <c r="AD68" s="284"/>
      <c r="AE68" s="284"/>
      <c r="AF68" s="284"/>
      <c r="AG68" s="284"/>
      <c r="AH68" s="284"/>
      <c r="AI68" s="284"/>
      <c r="AJ68" s="284"/>
      <c r="AK68" s="284"/>
      <c r="AL68" s="284"/>
      <c r="AM68" s="692"/>
      <c r="AN68" s="267"/>
      <c r="AO68" s="606"/>
      <c r="AP68" s="606"/>
      <c r="AQ68" s="606"/>
      <c r="AR68" s="633"/>
      <c r="AS68" s="631"/>
      <c r="AT68" s="631"/>
      <c r="AU68" s="631"/>
      <c r="AV68" s="631"/>
      <c r="AW68" s="300"/>
      <c r="AX68" s="300"/>
      <c r="AY68" s="300"/>
      <c r="AZ68" s="300"/>
      <c r="BA68" s="300"/>
    </row>
    <row r="69" spans="1:53" s="192" customFormat="1" ht="28.5" x14ac:dyDescent="0.45">
      <c r="A69" s="680">
        <v>12</v>
      </c>
      <c r="B69" s="680" t="str">
        <f>IFERROR(IF(INDEX('Impact Indicators - Section B'!B$9:B$25,MATCH($A69,'Impact Indicators - Section B'!$A$9:$A$25,0))&lt;&gt;0,INDEX('Impact Indicators - Section B'!B$9:B$25,MATCH($A69,'Impact Indicators - Section B'!$A$9:$A$25,0)),""),"")</f>
        <v/>
      </c>
      <c r="C69" s="683" t="str">
        <f>IFERROR(IF(INDEX('Impact Indicators - Section B'!C$9:C$25,MATCH($A69,'Impact Indicators - Section B'!$A$9:$A$25,0))&lt;&gt;0,INDEX('Impact Indicators - Section B'!C$9:C$25,MATCH($A69,'Impact Indicators - Section B'!$A$9:$A$25,0)),""),"")</f>
        <v/>
      </c>
      <c r="D69" s="683" t="str">
        <f>IFERROR(IF(INDEX('Impact Indicators - Section B'!D$9:D$25,MATCH($A69,'Impact Indicators - Section B'!$A$9:$A$25,0))&lt;&gt;0,INDEX('Impact Indicators - Section B'!D$9:D$25,MATCH($A69,'Impact Indicators - Section B'!$A$9:$A$25,0)),""),"")</f>
        <v/>
      </c>
      <c r="E69" s="683" t="str">
        <f>IFERROR(IF(INDEX('Impact Indicators - Section B'!E$9:E$25,MATCH($A69,'Impact Indicators - Section B'!$A$9:$A$25,0))&lt;&gt;0,INDEX('Impact Indicators - Section B'!E$9:E$25,MATCH($A69,'Impact Indicators - Section B'!$A$9:$A$25,0)),""),"")</f>
        <v/>
      </c>
      <c r="F69" s="683" t="str">
        <f>IFERROR(IF(INDEX('Impact Indicators - Section B'!F$9:F$25,MATCH($A69,'Impact Indicators - Section B'!$A$9:$A$25,0))&lt;&gt;0,INDEX('Impact Indicators - Section B'!F$9:F$25,MATCH($A69,'Impact Indicators - Section B'!$A$9:$A$25,0)),""),"")</f>
        <v/>
      </c>
      <c r="G69" s="683" t="str">
        <f>IFERROR(IF(INDEX('Impact Indicators - Section B'!G$9:G$25,MATCH($A69,'Impact Indicators - Section B'!$A$9:$A$25,0))&lt;&gt;0,INDEX('Impact Indicators - Section B'!G$9:G$25,MATCH($A69,'Impact Indicators - Section B'!$A$9:$A$25,0)),""),"")</f>
        <v/>
      </c>
      <c r="H69" s="683" t="str">
        <f>IFERROR(IF(INDEX('Impact Indicators - Section B'!H$9:H$25,MATCH($A69,'Impact Indicators - Section B'!$A$9:$A$25,0))&lt;&gt;0,INDEX('Impact Indicators - Section B'!H$9:H$25,MATCH($A69,'Impact Indicators - Section B'!$A$9:$A$25,0)),""),"")</f>
        <v/>
      </c>
      <c r="I69" s="685" t="str">
        <f>IFERROR(IF(INDEX('Impact Indicators - Section B'!Q$9:Q$25,MATCH($A69,'Impact Indicators - Section B'!$A$9:$A$25,0))&lt;&gt;0,INDEX('Impact Indicators - Section B'!Q$9:Q$25,MATCH($A69,'Impact Indicators - Section B'!$A$9:$A$25,0)),""),"")</f>
        <v/>
      </c>
      <c r="J69" s="289" t="str">
        <f>IFERROR(IF(INDEX('Impact Indicators - Section B'!D$29:D$120,MATCH($AR69,'Impact Indicators - Section B'!$I$29:$I$120,0))&lt;&gt;0,INDEX('Impact Indicators - Section B'!D$29:D$120,MATCH($AR69,'Impact Indicators - Section B'!$I$29:$I$120,0)),""),"")</f>
        <v/>
      </c>
      <c r="K69" s="686" t="str">
        <f>IFERROR(IF(INDEX('Impact Indicators - Section B'!F$29:F$120,MATCH($AR69,'Impact Indicators - Section B'!$I$29:$I$120,0))&lt;&gt;0,INDEX('Impact Indicators - Section B'!F$29:F$120,MATCH($AR69,'Impact Indicators - Section B'!$I$29:$I$120,0)),""),"")</f>
        <v/>
      </c>
      <c r="L69" s="688" t="str">
        <f>IFERROR(IF(INDEX('Impact Indicators - Section B'!G$29:G$120,MATCH($AR69,'Impact Indicators - Section B'!$I$29:$I$120,0))&lt;&gt;0,INDEX('Impact Indicators - Section B'!G$29:G$120,MATCH($AR69,'Impact Indicators - Section B'!$I$29:$I$120,0)),""),"")</f>
        <v/>
      </c>
      <c r="M69" s="690" t="str">
        <f>IFERROR(IF(INDEX('Impact Indicators - Section B'!H$29:H$120,MATCH($AR69,'Impact Indicators - Section B'!$I$29:$I$120,0))&lt;&gt;0,INDEX('Impact Indicators - Section B'!H$29:H$120,MATCH($AR69,'Impact Indicators - Section B'!$I$29:$I$120,0)),""),"")</f>
        <v/>
      </c>
      <c r="N69" s="283" t="str">
        <f>IFERROR(IF(INDEX('Impact Indicators - Section B'!D$29:D$120,MATCH($AS69,'Impact Indicators - Section B'!$I$29:$I$120,0))&lt;&gt;0,INDEX('Impact Indicators - Section B'!D$29:D$120,MATCH($AS69,'Impact Indicators - Section B'!$I$29:$I$120,0)),""),"")</f>
        <v/>
      </c>
      <c r="O69" s="686" t="str">
        <f>IFERROR(IF(INDEX('Impact Indicators - Section B'!F$29:F$120,MATCH($AS69,'Impact Indicators - Section B'!$I$29:$I$120,0))&lt;&gt;0,INDEX('Impact Indicators - Section B'!F$29:F$120,MATCH($AS69,'Impact Indicators - Section B'!$I$29:$I$120,0)),""),"")</f>
        <v/>
      </c>
      <c r="P69" s="688" t="str">
        <f>IFERROR(IF(INDEX('Impact Indicators - Section B'!G$29:G$120,MATCH($AS69,'Impact Indicators - Section B'!$I$29:$I$120,0))&lt;&gt;0,INDEX('Impact Indicators - Section B'!G$29:G$120,MATCH($AS69,'Impact Indicators - Section B'!$I$29:$I$120,0)),""),"")</f>
        <v/>
      </c>
      <c r="Q69" s="690" t="str">
        <f>IFERROR(IF(INDEX('Impact Indicators - Section B'!H$29:H$120,MATCH($AS69,'Impact Indicators - Section B'!$I$29:$I$120,0))&lt;&gt;0,INDEX('Impact Indicators - Section B'!H$29:H$120,MATCH($AS69,'Impact Indicators - Section B'!$I$29:$I$120,0)),""),"")</f>
        <v/>
      </c>
      <c r="R69" s="283" t="str">
        <f>IFERROR(IF(INDEX('Impact Indicators - Section B'!D$29:D$120,MATCH($AT69,'Impact Indicators - Section B'!$I$29:$I$120,0))&lt;&gt;0,INDEX('Impact Indicators - Section B'!D$29:D$120,MATCH($AT69,'Impact Indicators - Section B'!$I$29:$I$120,0)),""),"")</f>
        <v/>
      </c>
      <c r="S69" s="686" t="str">
        <f>IFERROR(IF(INDEX('Impact Indicators - Section B'!F$29:F$120,MATCH($AT69,'Impact Indicators - Section B'!$I$29:$I$120,0))&lt;&gt;0,INDEX('Impact Indicators - Section B'!F$29:F$120,MATCH($AT69,'Impact Indicators - Section B'!$I$29:$I$120,0)),""),"")</f>
        <v/>
      </c>
      <c r="T69" s="688" t="str">
        <f>IFERROR(IF(INDEX('Impact Indicators - Section B'!G$29:G$120,MATCH($AT69,'Impact Indicators - Section B'!$I$29:$I$120,0))&lt;&gt;0,INDEX('Impact Indicators - Section B'!G$29:G$120,MATCH($AT69,'Impact Indicators - Section B'!$I$29:$I$120,0)),""),"")</f>
        <v/>
      </c>
      <c r="U69" s="690" t="str">
        <f>IFERROR(IF(INDEX('Impact Indicators - Section B'!H$29:H$120,MATCH($AT69,'Impact Indicators - Section B'!$I$29:$I$120,0))&lt;&gt;0,INDEX('Impact Indicators - Section B'!H$29:H$120,MATCH($AT69,'Impact Indicators - Section B'!$I$29:$I$120,0)),""),"")</f>
        <v/>
      </c>
      <c r="V69" s="283" t="str">
        <f>IFERROR(IF(INDEX('Impact Indicators - Section B'!D$29:D$120,MATCH($AU69,'Impact Indicators - Section B'!$I$29:$I$120,0))&lt;&gt;0,INDEX('Impact Indicators - Section B'!D$29:D$120,MATCH($AU69,'Impact Indicators - Section B'!$I$29:$I$120,0)),""),"")</f>
        <v/>
      </c>
      <c r="W69" s="686" t="str">
        <f>IFERROR(IF(INDEX('Impact Indicators - Section B'!F$29:F$120,MATCH($AU69,'Impact Indicators - Section B'!$I$29:$I$120,0))&lt;&gt;0,INDEX('Impact Indicators - Section B'!F$29:F$120,MATCH($AU69,'Impact Indicators - Section B'!$I$29:$I$120,0)),""),"")</f>
        <v/>
      </c>
      <c r="X69" s="688" t="str">
        <f>IFERROR(IF(INDEX('Impact Indicators - Section B'!G$29:G$120,MATCH($AU69,'Impact Indicators - Section B'!$I$29:$I$120,0))&lt;&gt;0,INDEX('Impact Indicators - Section B'!G$29:G$120,MATCH($AU69,'Impact Indicators - Section B'!$I$29:$I$120,0)),""),"")</f>
        <v/>
      </c>
      <c r="Y69" s="690" t="str">
        <f>IFERROR(IF(INDEX('Impact Indicators - Section B'!H$29:H$120,MATCH($AU69,'Impact Indicators - Section B'!$I$29:$I$120,0))&lt;&gt;0,INDEX('Impact Indicators - Section B'!H$29:H$120,MATCH($AU69,'Impact Indicators - Section B'!$I$29:$I$120,0)),""),"")</f>
        <v/>
      </c>
      <c r="Z69" s="283" t="str">
        <f>IFERROR(IF(INDEX('Impact Indicators - Section B'!D$29:D$120,MATCH(#REF!,'Impact Indicators - Section B'!$I$29:$I$120,0))&lt;&gt;0,INDEX('Impact Indicators - Section B'!D$29:D$120,MATCH(#REF!,'Impact Indicators - Section B'!$I$29:$I$120,0)),""),"")</f>
        <v/>
      </c>
      <c r="AA69" s="686" t="str">
        <f>IFERROR(IF(INDEX('Impact Indicators - Section B'!F$29:F$120,MATCH($AV69,'Impact Indicators - Section B'!$I$29:$I$120,0))&lt;&gt;0,INDEX('Impact Indicators - Section B'!F$29:F$120,MATCH($AV69,'Impact Indicators - Section B'!$I$29:$I$120,0)),""),"")</f>
        <v/>
      </c>
      <c r="AB69" s="688" t="str">
        <f>IFERROR(IF(INDEX('Impact Indicators - Section B'!G$29:G$120,MATCH($AV69,'Impact Indicators - Section B'!$I$29:$I$120,0))&lt;&gt;0,INDEX('Impact Indicators - Section B'!G$29:G$120,MATCH($AV69,'Impact Indicators - Section B'!$I$29:$I$120,0)),""),"")</f>
        <v/>
      </c>
      <c r="AC69" s="690" t="str">
        <f>IFERROR(IF(INDEX('Impact Indicators - Section B'!H$29:H$120,MATCH($AV69,'Impact Indicators - Section B'!$I$29:$I$120,0))&lt;&gt;0,INDEX('Impact Indicators - Section B'!H$29:H$120,MATCH($AV69,'Impact Indicators - Section B'!$I$29:$I$120,0)),""),"")</f>
        <v/>
      </c>
      <c r="AD69" s="284"/>
      <c r="AE69" s="284"/>
      <c r="AF69" s="284"/>
      <c r="AG69" s="284"/>
      <c r="AH69" s="284"/>
      <c r="AI69" s="284"/>
      <c r="AJ69" s="284"/>
      <c r="AK69" s="284"/>
      <c r="AL69" s="284"/>
      <c r="AM69" s="692" t="str">
        <f>IFERROR(IF(INDEX('Impact Indicators - Section B'!R$9:R$25,MATCH($A69,'Impact Indicators - Section B'!$A$9:$A$25,0))&lt;&gt;0,INDEX('Impact Indicators - Section B'!R$9:R$25,MATCH($A69,'Impact Indicators - Section B'!$A$9:$A$25,0)),""),"")</f>
        <v/>
      </c>
      <c r="AN69" s="267"/>
      <c r="AO69" s="606"/>
      <c r="AP69" s="606"/>
      <c r="AQ69" s="606"/>
      <c r="AR69" s="633" t="str">
        <f t="shared" ref="AR69" si="50">CONCATENATE($A69,J$45)</f>
        <v>122019</v>
      </c>
      <c r="AS69" s="631" t="str">
        <f t="shared" ref="AS69" si="51">CONCATENATE($A69,N$45)</f>
        <v>122020</v>
      </c>
      <c r="AT69" s="631" t="str">
        <f t="shared" ref="AT69" si="52">CONCATENATE($A69,R$45)</f>
        <v>122021</v>
      </c>
      <c r="AU69" s="631" t="str">
        <f t="shared" ref="AU69" si="53">CONCATENATE($A69,V$45)</f>
        <v>122022</v>
      </c>
      <c r="AV69" s="631" t="str">
        <f t="shared" ref="AV69" si="54">CONCATENATE($A69,Z$45)</f>
        <v>122023</v>
      </c>
      <c r="AW69" s="300"/>
      <c r="AX69" s="300"/>
      <c r="AY69" s="300"/>
      <c r="AZ69" s="300"/>
      <c r="BA69" s="300"/>
    </row>
    <row r="70" spans="1:53" s="192" customFormat="1" ht="28.5" x14ac:dyDescent="0.45">
      <c r="A70" s="680"/>
      <c r="B70" s="680"/>
      <c r="C70" s="683"/>
      <c r="D70" s="683"/>
      <c r="E70" s="683"/>
      <c r="F70" s="683"/>
      <c r="G70" s="683"/>
      <c r="H70" s="683"/>
      <c r="I70" s="685"/>
      <c r="J70" s="292" t="str">
        <f>IFERROR(IF(INDEX('Impact Indicators - Section B'!E$29:E$120,MATCH($AR69,'Impact Indicators - Section B'!$I$29:$I$120,0))&lt;&gt;0,INDEX('Impact Indicators - Section B'!E$29:E$120,MATCH($AR69,'Impact Indicators - Section B'!$I$29:$I$120,0)),""),"")</f>
        <v/>
      </c>
      <c r="K70" s="687"/>
      <c r="L70" s="689"/>
      <c r="M70" s="691"/>
      <c r="N70" s="293" t="str">
        <f>IFERROR(IF(INDEX('Impact Indicators - Section B'!E$29:E$120,MATCH($AS69,'Impact Indicators - Section B'!$I$29:$I$120,0))&lt;&gt;0,INDEX('Impact Indicators - Section B'!E$29:E$120,MATCH($AS69,'Impact Indicators - Section B'!$I$29:$I$120,0)),""),"")</f>
        <v/>
      </c>
      <c r="O70" s="687"/>
      <c r="P70" s="689"/>
      <c r="Q70" s="691"/>
      <c r="R70" s="293" t="str">
        <f>IFERROR(IF(INDEX('Impact Indicators - Section B'!E$29:E$120,MATCH($AT69,'Impact Indicators - Section B'!$I$29:$I$120,0))&lt;&gt;0,INDEX('Impact Indicators - Section B'!E$29:E$120,MATCH($AT69,'Impact Indicators - Section B'!$I$29:$I$120,0)),""),"")</f>
        <v/>
      </c>
      <c r="S70" s="687"/>
      <c r="T70" s="689"/>
      <c r="U70" s="691"/>
      <c r="V70" s="293" t="str">
        <f>IFERROR(IF(INDEX('Impact Indicators - Section B'!E$29:E$120,MATCH($AU69,'Impact Indicators - Section B'!$I$29:$I$120,0))&lt;&gt;0,INDEX('Impact Indicators - Section B'!E$29:E$120,MATCH($AU69,'Impact Indicators - Section B'!$I$29:$I$120,0)),""),"")</f>
        <v/>
      </c>
      <c r="W70" s="687"/>
      <c r="X70" s="689"/>
      <c r="Y70" s="691"/>
      <c r="Z70" s="293" t="str">
        <f>IFERROR(IF(INDEX('Impact Indicators - Section B'!E$29:E$120,MATCH(#REF!,'Impact Indicators - Section B'!$I$29:$I$120,0))&lt;&gt;0,INDEX('Impact Indicators - Section B'!E$29:E$120,MATCH(#REF!,'Impact Indicators - Section B'!$I$29:$I$120,0)),""),"")</f>
        <v/>
      </c>
      <c r="AA70" s="687"/>
      <c r="AB70" s="689"/>
      <c r="AC70" s="691"/>
      <c r="AD70" s="284"/>
      <c r="AE70" s="284"/>
      <c r="AF70" s="284"/>
      <c r="AG70" s="284"/>
      <c r="AH70" s="284"/>
      <c r="AI70" s="284"/>
      <c r="AJ70" s="284"/>
      <c r="AK70" s="284"/>
      <c r="AL70" s="284"/>
      <c r="AM70" s="692"/>
      <c r="AN70" s="267"/>
      <c r="AO70" s="606"/>
      <c r="AP70" s="606"/>
      <c r="AQ70" s="606"/>
      <c r="AR70" s="633"/>
      <c r="AS70" s="631"/>
      <c r="AT70" s="631"/>
      <c r="AU70" s="631"/>
      <c r="AV70" s="631"/>
      <c r="AW70" s="300"/>
      <c r="AX70" s="300"/>
      <c r="AY70" s="300"/>
      <c r="AZ70" s="300"/>
      <c r="BA70" s="300"/>
    </row>
    <row r="71" spans="1:53" s="192" customFormat="1" ht="28.5" x14ac:dyDescent="0.45">
      <c r="A71" s="680">
        <v>13</v>
      </c>
      <c r="B71" s="680" t="str">
        <f>IFERROR(IF(INDEX('Impact Indicators - Section B'!B$9:B$25,MATCH($A71,'Impact Indicators - Section B'!$A$9:$A$25,0))&lt;&gt;0,INDEX('Impact Indicators - Section B'!B$9:B$25,MATCH($A71,'Impact Indicators - Section B'!$A$9:$A$25,0)),""),"")</f>
        <v/>
      </c>
      <c r="C71" s="683" t="str">
        <f>IFERROR(IF(INDEX('Impact Indicators - Section B'!C$9:C$25,MATCH($A71,'Impact Indicators - Section B'!$A$9:$A$25,0))&lt;&gt;0,INDEX('Impact Indicators - Section B'!C$9:C$25,MATCH($A71,'Impact Indicators - Section B'!$A$9:$A$25,0)),""),"")</f>
        <v/>
      </c>
      <c r="D71" s="683" t="str">
        <f>IFERROR(IF(INDEX('Impact Indicators - Section B'!D$9:D$25,MATCH($A71,'Impact Indicators - Section B'!$A$9:$A$25,0))&lt;&gt;0,INDEX('Impact Indicators - Section B'!D$9:D$25,MATCH($A71,'Impact Indicators - Section B'!$A$9:$A$25,0)),""),"")</f>
        <v/>
      </c>
      <c r="E71" s="683" t="str">
        <f>IFERROR(IF(INDEX('Impact Indicators - Section B'!E$9:E$25,MATCH($A71,'Impact Indicators - Section B'!$A$9:$A$25,0))&lt;&gt;0,INDEX('Impact Indicators - Section B'!E$9:E$25,MATCH($A71,'Impact Indicators - Section B'!$A$9:$A$25,0)),""),"")</f>
        <v/>
      </c>
      <c r="F71" s="683" t="str">
        <f>IFERROR(IF(INDEX('Impact Indicators - Section B'!F$9:F$25,MATCH($A71,'Impact Indicators - Section B'!$A$9:$A$25,0))&lt;&gt;0,INDEX('Impact Indicators - Section B'!F$9:F$25,MATCH($A71,'Impact Indicators - Section B'!$A$9:$A$25,0)),""),"")</f>
        <v/>
      </c>
      <c r="G71" s="683" t="str">
        <f>IFERROR(IF(INDEX('Impact Indicators - Section B'!G$9:G$25,MATCH($A71,'Impact Indicators - Section B'!$A$9:$A$25,0))&lt;&gt;0,INDEX('Impact Indicators - Section B'!G$9:G$25,MATCH($A71,'Impact Indicators - Section B'!$A$9:$A$25,0)),""),"")</f>
        <v/>
      </c>
      <c r="H71" s="683" t="str">
        <f>IFERROR(IF(INDEX('Impact Indicators - Section B'!H$9:H$25,MATCH($A71,'Impact Indicators - Section B'!$A$9:$A$25,0))&lt;&gt;0,INDEX('Impact Indicators - Section B'!H$9:H$25,MATCH($A71,'Impact Indicators - Section B'!$A$9:$A$25,0)),""),"")</f>
        <v/>
      </c>
      <c r="I71" s="685" t="str">
        <f>IFERROR(IF(INDEX('Impact Indicators - Section B'!Q$9:Q$25,MATCH($A71,'Impact Indicators - Section B'!$A$9:$A$25,0))&lt;&gt;0,INDEX('Impact Indicators - Section B'!Q$9:Q$25,MATCH($A71,'Impact Indicators - Section B'!$A$9:$A$25,0)),""),"")</f>
        <v/>
      </c>
      <c r="J71" s="289" t="str">
        <f>IFERROR(IF(INDEX('Impact Indicators - Section B'!D$29:D$120,MATCH($AR71,'Impact Indicators - Section B'!$I$29:$I$120,0))&lt;&gt;0,INDEX('Impact Indicators - Section B'!D$29:D$120,MATCH($AR71,'Impact Indicators - Section B'!$I$29:$I$120,0)),""),"")</f>
        <v/>
      </c>
      <c r="K71" s="686" t="str">
        <f>IFERROR(IF(INDEX('Impact Indicators - Section B'!F$29:F$120,MATCH($AR71,'Impact Indicators - Section B'!$I$29:$I$120,0))&lt;&gt;0,INDEX('Impact Indicators - Section B'!F$29:F$120,MATCH($AR71,'Impact Indicators - Section B'!$I$29:$I$120,0)),""),"")</f>
        <v/>
      </c>
      <c r="L71" s="688" t="str">
        <f>IFERROR(IF(INDEX('Impact Indicators - Section B'!G$29:G$120,MATCH($AR71,'Impact Indicators - Section B'!$I$29:$I$120,0))&lt;&gt;0,INDEX('Impact Indicators - Section B'!G$29:G$120,MATCH($AR71,'Impact Indicators - Section B'!$I$29:$I$120,0)),""),"")</f>
        <v/>
      </c>
      <c r="M71" s="690" t="str">
        <f>IFERROR(IF(INDEX('Impact Indicators - Section B'!H$29:H$120,MATCH($AR71,'Impact Indicators - Section B'!$I$29:$I$120,0))&lt;&gt;0,INDEX('Impact Indicators - Section B'!H$29:H$120,MATCH($AR71,'Impact Indicators - Section B'!$I$29:$I$120,0)),""),"")</f>
        <v/>
      </c>
      <c r="N71" s="283" t="str">
        <f>IFERROR(IF(INDEX('Impact Indicators - Section B'!D$29:D$120,MATCH($AS71,'Impact Indicators - Section B'!$I$29:$I$120,0))&lt;&gt;0,INDEX('Impact Indicators - Section B'!D$29:D$120,MATCH($AS71,'Impact Indicators - Section B'!$I$29:$I$120,0)),""),"")</f>
        <v/>
      </c>
      <c r="O71" s="686" t="str">
        <f>IFERROR(IF(INDEX('Impact Indicators - Section B'!F$29:F$120,MATCH($AS71,'Impact Indicators - Section B'!$I$29:$I$120,0))&lt;&gt;0,INDEX('Impact Indicators - Section B'!F$29:F$120,MATCH($AS71,'Impact Indicators - Section B'!$I$29:$I$120,0)),""),"")</f>
        <v/>
      </c>
      <c r="P71" s="688" t="str">
        <f>IFERROR(IF(INDEX('Impact Indicators - Section B'!G$29:G$120,MATCH($AS71,'Impact Indicators - Section B'!$I$29:$I$120,0))&lt;&gt;0,INDEX('Impact Indicators - Section B'!G$29:G$120,MATCH($AS71,'Impact Indicators - Section B'!$I$29:$I$120,0)),""),"")</f>
        <v/>
      </c>
      <c r="Q71" s="690" t="str">
        <f>IFERROR(IF(INDEX('Impact Indicators - Section B'!H$29:H$120,MATCH($AS71,'Impact Indicators - Section B'!$I$29:$I$120,0))&lt;&gt;0,INDEX('Impact Indicators - Section B'!H$29:H$120,MATCH($AS71,'Impact Indicators - Section B'!$I$29:$I$120,0)),""),"")</f>
        <v/>
      </c>
      <c r="R71" s="283" t="str">
        <f>IFERROR(IF(INDEX('Impact Indicators - Section B'!D$29:D$120,MATCH($AT71,'Impact Indicators - Section B'!$I$29:$I$120,0))&lt;&gt;0,INDEX('Impact Indicators - Section B'!D$29:D$120,MATCH($AT71,'Impact Indicators - Section B'!$I$29:$I$120,0)),""),"")</f>
        <v/>
      </c>
      <c r="S71" s="686" t="str">
        <f>IFERROR(IF(INDEX('Impact Indicators - Section B'!F$29:F$120,MATCH($AT71,'Impact Indicators - Section B'!$I$29:$I$120,0))&lt;&gt;0,INDEX('Impact Indicators - Section B'!F$29:F$120,MATCH($AT71,'Impact Indicators - Section B'!$I$29:$I$120,0)),""),"")</f>
        <v/>
      </c>
      <c r="T71" s="688" t="str">
        <f>IFERROR(IF(INDEX('Impact Indicators - Section B'!G$29:G$120,MATCH($AT71,'Impact Indicators - Section B'!$I$29:$I$120,0))&lt;&gt;0,INDEX('Impact Indicators - Section B'!G$29:G$120,MATCH($AT71,'Impact Indicators - Section B'!$I$29:$I$120,0)),""),"")</f>
        <v/>
      </c>
      <c r="U71" s="690" t="str">
        <f>IFERROR(IF(INDEX('Impact Indicators - Section B'!H$29:H$120,MATCH($AT71,'Impact Indicators - Section B'!$I$29:$I$120,0))&lt;&gt;0,INDEX('Impact Indicators - Section B'!H$29:H$120,MATCH($AT71,'Impact Indicators - Section B'!$I$29:$I$120,0)),""),"")</f>
        <v/>
      </c>
      <c r="V71" s="283" t="str">
        <f>IFERROR(IF(INDEX('Impact Indicators - Section B'!D$29:D$120,MATCH($AU71,'Impact Indicators - Section B'!$I$29:$I$120,0))&lt;&gt;0,INDEX('Impact Indicators - Section B'!D$29:D$120,MATCH($AU71,'Impact Indicators - Section B'!$I$29:$I$120,0)),""),"")</f>
        <v/>
      </c>
      <c r="W71" s="686" t="str">
        <f>IFERROR(IF(INDEX('Impact Indicators - Section B'!F$29:F$120,MATCH($AU71,'Impact Indicators - Section B'!$I$29:$I$120,0))&lt;&gt;0,INDEX('Impact Indicators - Section B'!F$29:F$120,MATCH($AU71,'Impact Indicators - Section B'!$I$29:$I$120,0)),""),"")</f>
        <v/>
      </c>
      <c r="X71" s="688" t="str">
        <f>IFERROR(IF(INDEX('Impact Indicators - Section B'!G$29:G$120,MATCH($AU71,'Impact Indicators - Section B'!$I$29:$I$120,0))&lt;&gt;0,INDEX('Impact Indicators - Section B'!G$29:G$120,MATCH($AU71,'Impact Indicators - Section B'!$I$29:$I$120,0)),""),"")</f>
        <v/>
      </c>
      <c r="Y71" s="690" t="str">
        <f>IFERROR(IF(INDEX('Impact Indicators - Section B'!H$29:H$120,MATCH($AU71,'Impact Indicators - Section B'!$I$29:$I$120,0))&lt;&gt;0,INDEX('Impact Indicators - Section B'!H$29:H$120,MATCH($AU71,'Impact Indicators - Section B'!$I$29:$I$120,0)),""),"")</f>
        <v/>
      </c>
      <c r="Z71" s="283" t="str">
        <f>IFERROR(IF(INDEX('Impact Indicators - Section B'!D$29:D$120,MATCH(#REF!,'Impact Indicators - Section B'!$I$29:$I$120,0))&lt;&gt;0,INDEX('Impact Indicators - Section B'!D$29:D$120,MATCH(#REF!,'Impact Indicators - Section B'!$I$29:$I$120,0)),""),"")</f>
        <v/>
      </c>
      <c r="AA71" s="686" t="str">
        <f>IFERROR(IF(INDEX('Impact Indicators - Section B'!F$29:F$120,MATCH($AV71,'Impact Indicators - Section B'!$I$29:$I$120,0))&lt;&gt;0,INDEX('Impact Indicators - Section B'!F$29:F$120,MATCH($AV71,'Impact Indicators - Section B'!$I$29:$I$120,0)),""),"")</f>
        <v/>
      </c>
      <c r="AB71" s="688" t="str">
        <f>IFERROR(IF(INDEX('Impact Indicators - Section B'!G$29:G$120,MATCH($AV71,'Impact Indicators - Section B'!$I$29:$I$120,0))&lt;&gt;0,INDEX('Impact Indicators - Section B'!G$29:G$120,MATCH($AV71,'Impact Indicators - Section B'!$I$29:$I$120,0)),""),"")</f>
        <v/>
      </c>
      <c r="AC71" s="690" t="str">
        <f>IFERROR(IF(INDEX('Impact Indicators - Section B'!H$29:H$120,MATCH($AV71,'Impact Indicators - Section B'!$I$29:$I$120,0))&lt;&gt;0,INDEX('Impact Indicators - Section B'!H$29:H$120,MATCH($AV71,'Impact Indicators - Section B'!$I$29:$I$120,0)),""),"")</f>
        <v/>
      </c>
      <c r="AD71" s="284"/>
      <c r="AE71" s="284"/>
      <c r="AF71" s="284"/>
      <c r="AG71" s="284"/>
      <c r="AH71" s="284"/>
      <c r="AI71" s="284"/>
      <c r="AJ71" s="284"/>
      <c r="AK71" s="284"/>
      <c r="AL71" s="284"/>
      <c r="AM71" s="692" t="str">
        <f>IFERROR(IF(INDEX('Impact Indicators - Section B'!R$9:R$25,MATCH($A71,'Impact Indicators - Section B'!$A$9:$A$25,0))&lt;&gt;0,INDEX('Impact Indicators - Section B'!R$9:R$25,MATCH($A71,'Impact Indicators - Section B'!$A$9:$A$25,0)),""),"")</f>
        <v/>
      </c>
      <c r="AN71" s="267"/>
      <c r="AO71" s="606"/>
      <c r="AP71" s="606"/>
      <c r="AQ71" s="606"/>
      <c r="AR71" s="633" t="str">
        <f t="shared" ref="AR71" si="55">CONCATENATE($A71,J$45)</f>
        <v>132019</v>
      </c>
      <c r="AS71" s="631" t="str">
        <f t="shared" ref="AS71" si="56">CONCATENATE($A71,N$45)</f>
        <v>132020</v>
      </c>
      <c r="AT71" s="631" t="str">
        <f t="shared" ref="AT71" si="57">CONCATENATE($A71,R$45)</f>
        <v>132021</v>
      </c>
      <c r="AU71" s="631" t="str">
        <f t="shared" ref="AU71" si="58">CONCATENATE($A71,V$45)</f>
        <v>132022</v>
      </c>
      <c r="AV71" s="631" t="str">
        <f t="shared" ref="AV71" si="59">CONCATENATE($A71,Z$45)</f>
        <v>132023</v>
      </c>
      <c r="AW71" s="300"/>
      <c r="AX71" s="300"/>
      <c r="AY71" s="300"/>
      <c r="AZ71" s="300"/>
      <c r="BA71" s="300"/>
    </row>
    <row r="72" spans="1:53" s="192" customFormat="1" ht="28.5" x14ac:dyDescent="0.45">
      <c r="A72" s="680"/>
      <c r="B72" s="680"/>
      <c r="C72" s="683"/>
      <c r="D72" s="683"/>
      <c r="E72" s="683"/>
      <c r="F72" s="683"/>
      <c r="G72" s="683"/>
      <c r="H72" s="683"/>
      <c r="I72" s="685"/>
      <c r="J72" s="290" t="str">
        <f>IFERROR(IF(INDEX('Impact Indicators - Section B'!E$29:E$120,MATCH($AR71,'Impact Indicators - Section B'!$I$29:$I$120,0))&lt;&gt;0,INDEX('Impact Indicators - Section B'!E$29:E$120,MATCH($AR71,'Impact Indicators - Section B'!$I$29:$I$120,0)),""),"")</f>
        <v/>
      </c>
      <c r="K72" s="687"/>
      <c r="L72" s="689"/>
      <c r="M72" s="691"/>
      <c r="N72" s="291" t="str">
        <f>IFERROR(IF(INDEX('Impact Indicators - Section B'!E$29:E$120,MATCH($AS71,'Impact Indicators - Section B'!$I$29:$I$120,0))&lt;&gt;0,INDEX('Impact Indicators - Section B'!E$29:E$120,MATCH($AS71,'Impact Indicators - Section B'!$I$29:$I$120,0)),""),"")</f>
        <v/>
      </c>
      <c r="O72" s="687"/>
      <c r="P72" s="689"/>
      <c r="Q72" s="691"/>
      <c r="R72" s="291" t="str">
        <f>IFERROR(IF(INDEX('Impact Indicators - Section B'!E$29:E$120,MATCH($AT71,'Impact Indicators - Section B'!$I$29:$I$120,0))&lt;&gt;0,INDEX('Impact Indicators - Section B'!E$29:E$120,MATCH($AT71,'Impact Indicators - Section B'!$I$29:$I$120,0)),""),"")</f>
        <v/>
      </c>
      <c r="S72" s="687"/>
      <c r="T72" s="689"/>
      <c r="U72" s="691"/>
      <c r="V72" s="291" t="str">
        <f>IFERROR(IF(INDEX('Impact Indicators - Section B'!E$29:E$120,MATCH($AU71,'Impact Indicators - Section B'!$I$29:$I$120,0))&lt;&gt;0,INDEX('Impact Indicators - Section B'!E$29:E$120,MATCH($AU71,'Impact Indicators - Section B'!$I$29:$I$120,0)),""),"")</f>
        <v/>
      </c>
      <c r="W72" s="687"/>
      <c r="X72" s="689"/>
      <c r="Y72" s="691"/>
      <c r="Z72" s="291" t="str">
        <f>IFERROR(IF(INDEX('Impact Indicators - Section B'!E$29:E$120,MATCH(#REF!,'Impact Indicators - Section B'!$I$29:$I$120,0))&lt;&gt;0,INDEX('Impact Indicators - Section B'!E$29:E$120,MATCH(#REF!,'Impact Indicators - Section B'!$I$29:$I$120,0)),""),"")</f>
        <v/>
      </c>
      <c r="AA72" s="687"/>
      <c r="AB72" s="689"/>
      <c r="AC72" s="691"/>
      <c r="AD72" s="284"/>
      <c r="AE72" s="284"/>
      <c r="AF72" s="284"/>
      <c r="AG72" s="284"/>
      <c r="AH72" s="284"/>
      <c r="AI72" s="284"/>
      <c r="AJ72" s="284"/>
      <c r="AK72" s="284"/>
      <c r="AL72" s="284"/>
      <c r="AM72" s="692"/>
      <c r="AN72" s="267"/>
      <c r="AO72" s="606"/>
      <c r="AP72" s="606"/>
      <c r="AQ72" s="606"/>
      <c r="AR72" s="633"/>
      <c r="AS72" s="631"/>
      <c r="AT72" s="631"/>
      <c r="AU72" s="631"/>
      <c r="AV72" s="631"/>
      <c r="AW72" s="300"/>
      <c r="AX72" s="300"/>
      <c r="AY72" s="300"/>
      <c r="AZ72" s="300"/>
      <c r="BA72" s="300"/>
    </row>
    <row r="73" spans="1:53" s="192" customFormat="1" ht="28.5" x14ac:dyDescent="0.45">
      <c r="A73" s="680">
        <v>14</v>
      </c>
      <c r="B73" s="680" t="str">
        <f>IFERROR(IF(INDEX('Impact Indicators - Section B'!B$9:B$25,MATCH($A73,'Impact Indicators - Section B'!$A$9:$A$25,0))&lt;&gt;0,INDEX('Impact Indicators - Section B'!B$9:B$25,MATCH($A73,'Impact Indicators - Section B'!$A$9:$A$25,0)),""),"")</f>
        <v/>
      </c>
      <c r="C73" s="683" t="str">
        <f>IFERROR(IF(INDEX('Impact Indicators - Section B'!C$9:C$25,MATCH($A73,'Impact Indicators - Section B'!$A$9:$A$25,0))&lt;&gt;0,INDEX('Impact Indicators - Section B'!C$9:C$25,MATCH($A73,'Impact Indicators - Section B'!$A$9:$A$25,0)),""),"")</f>
        <v/>
      </c>
      <c r="D73" s="683" t="str">
        <f>IFERROR(IF(INDEX('Impact Indicators - Section B'!D$9:D$25,MATCH($A73,'Impact Indicators - Section B'!$A$9:$A$25,0))&lt;&gt;0,INDEX('Impact Indicators - Section B'!D$9:D$25,MATCH($A73,'Impact Indicators - Section B'!$A$9:$A$25,0)),""),"")</f>
        <v/>
      </c>
      <c r="E73" s="683" t="str">
        <f>IFERROR(IF(INDEX('Impact Indicators - Section B'!E$9:E$25,MATCH($A73,'Impact Indicators - Section B'!$A$9:$A$25,0))&lt;&gt;0,INDEX('Impact Indicators - Section B'!E$9:E$25,MATCH($A73,'Impact Indicators - Section B'!$A$9:$A$25,0)),""),"")</f>
        <v/>
      </c>
      <c r="F73" s="683" t="str">
        <f>IFERROR(IF(INDEX('Impact Indicators - Section B'!F$9:F$25,MATCH($A73,'Impact Indicators - Section B'!$A$9:$A$25,0))&lt;&gt;0,INDEX('Impact Indicators - Section B'!F$9:F$25,MATCH($A73,'Impact Indicators - Section B'!$A$9:$A$25,0)),""),"")</f>
        <v/>
      </c>
      <c r="G73" s="683" t="str">
        <f>IFERROR(IF(INDEX('Impact Indicators - Section B'!G$9:G$25,MATCH($A73,'Impact Indicators - Section B'!$A$9:$A$25,0))&lt;&gt;0,INDEX('Impact Indicators - Section B'!G$9:G$25,MATCH($A73,'Impact Indicators - Section B'!$A$9:$A$25,0)),""),"")</f>
        <v/>
      </c>
      <c r="H73" s="683" t="str">
        <f>IFERROR(IF(INDEX('Impact Indicators - Section B'!H$9:H$25,MATCH($A73,'Impact Indicators - Section B'!$A$9:$A$25,0))&lt;&gt;0,INDEX('Impact Indicators - Section B'!H$9:H$25,MATCH($A73,'Impact Indicators - Section B'!$A$9:$A$25,0)),""),"")</f>
        <v/>
      </c>
      <c r="I73" s="685" t="str">
        <f>IFERROR(IF(INDEX('Impact Indicators - Section B'!Q$9:Q$25,MATCH($A73,'Impact Indicators - Section B'!$A$9:$A$25,0))&lt;&gt;0,INDEX('Impact Indicators - Section B'!Q$9:Q$25,MATCH($A73,'Impact Indicators - Section B'!$A$9:$A$25,0)),""),"")</f>
        <v/>
      </c>
      <c r="J73" s="289" t="str">
        <f>IFERROR(IF(INDEX('Impact Indicators - Section B'!D$29:D$120,MATCH($AR73,'Impact Indicators - Section B'!$I$29:$I$120,0))&lt;&gt;0,INDEX('Impact Indicators - Section B'!D$29:D$120,MATCH($AR73,'Impact Indicators - Section B'!$I$29:$I$120,0)),""),"")</f>
        <v/>
      </c>
      <c r="K73" s="686" t="str">
        <f>IFERROR(IF(INDEX('Impact Indicators - Section B'!F$29:F$120,MATCH($AR73,'Impact Indicators - Section B'!$I$29:$I$120,0))&lt;&gt;0,INDEX('Impact Indicators - Section B'!F$29:F$120,MATCH($AR73,'Impact Indicators - Section B'!$I$29:$I$120,0)),""),"")</f>
        <v/>
      </c>
      <c r="L73" s="688" t="str">
        <f>IFERROR(IF(INDEX('Impact Indicators - Section B'!G$29:G$120,MATCH($AR73,'Impact Indicators - Section B'!$I$29:$I$120,0))&lt;&gt;0,INDEX('Impact Indicators - Section B'!G$29:G$120,MATCH($AR73,'Impact Indicators - Section B'!$I$29:$I$120,0)),""),"")</f>
        <v/>
      </c>
      <c r="M73" s="690" t="str">
        <f>IFERROR(IF(INDEX('Impact Indicators - Section B'!H$29:H$120,MATCH($AR73,'Impact Indicators - Section B'!$I$29:$I$120,0))&lt;&gt;0,INDEX('Impact Indicators - Section B'!H$29:H$120,MATCH($AR73,'Impact Indicators - Section B'!$I$29:$I$120,0)),""),"")</f>
        <v/>
      </c>
      <c r="N73" s="283" t="str">
        <f>IFERROR(IF(INDEX('Impact Indicators - Section B'!D$29:D$120,MATCH($AS73,'Impact Indicators - Section B'!$I$29:$I$120,0))&lt;&gt;0,INDEX('Impact Indicators - Section B'!D$29:D$120,MATCH($AS73,'Impact Indicators - Section B'!$I$29:$I$120,0)),""),"")</f>
        <v/>
      </c>
      <c r="O73" s="686" t="str">
        <f>IFERROR(IF(INDEX('Impact Indicators - Section B'!F$29:F$120,MATCH($AS73,'Impact Indicators - Section B'!$I$29:$I$120,0))&lt;&gt;0,INDEX('Impact Indicators - Section B'!F$29:F$120,MATCH($AS73,'Impact Indicators - Section B'!$I$29:$I$120,0)),""),"")</f>
        <v/>
      </c>
      <c r="P73" s="688" t="str">
        <f>IFERROR(IF(INDEX('Impact Indicators - Section B'!G$29:G$120,MATCH($AS73,'Impact Indicators - Section B'!$I$29:$I$120,0))&lt;&gt;0,INDEX('Impact Indicators - Section B'!G$29:G$120,MATCH($AS73,'Impact Indicators - Section B'!$I$29:$I$120,0)),""),"")</f>
        <v/>
      </c>
      <c r="Q73" s="690" t="str">
        <f>IFERROR(IF(INDEX('Impact Indicators - Section B'!H$29:H$120,MATCH($AS73,'Impact Indicators - Section B'!$I$29:$I$120,0))&lt;&gt;0,INDEX('Impact Indicators - Section B'!H$29:H$120,MATCH($AS73,'Impact Indicators - Section B'!$I$29:$I$120,0)),""),"")</f>
        <v/>
      </c>
      <c r="R73" s="283" t="str">
        <f>IFERROR(IF(INDEX('Impact Indicators - Section B'!D$29:D$120,MATCH($AT73,'Impact Indicators - Section B'!$I$29:$I$120,0))&lt;&gt;0,INDEX('Impact Indicators - Section B'!D$29:D$120,MATCH($AT73,'Impact Indicators - Section B'!$I$29:$I$120,0)),""),"")</f>
        <v/>
      </c>
      <c r="S73" s="686" t="str">
        <f>IFERROR(IF(INDEX('Impact Indicators - Section B'!F$29:F$120,MATCH($AT73,'Impact Indicators - Section B'!$I$29:$I$120,0))&lt;&gt;0,INDEX('Impact Indicators - Section B'!F$29:F$120,MATCH($AT73,'Impact Indicators - Section B'!$I$29:$I$120,0)),""),"")</f>
        <v/>
      </c>
      <c r="T73" s="688" t="str">
        <f>IFERROR(IF(INDEX('Impact Indicators - Section B'!G$29:G$120,MATCH($AT73,'Impact Indicators - Section B'!$I$29:$I$120,0))&lt;&gt;0,INDEX('Impact Indicators - Section B'!G$29:G$120,MATCH($AT73,'Impact Indicators - Section B'!$I$29:$I$120,0)),""),"")</f>
        <v/>
      </c>
      <c r="U73" s="690" t="str">
        <f>IFERROR(IF(INDEX('Impact Indicators - Section B'!H$29:H$120,MATCH($AT73,'Impact Indicators - Section B'!$I$29:$I$120,0))&lt;&gt;0,INDEX('Impact Indicators - Section B'!H$29:H$120,MATCH($AT73,'Impact Indicators - Section B'!$I$29:$I$120,0)),""),"")</f>
        <v/>
      </c>
      <c r="V73" s="283" t="str">
        <f>IFERROR(IF(INDEX('Impact Indicators - Section B'!D$29:D$120,MATCH($AU73,'Impact Indicators - Section B'!$I$29:$I$120,0))&lt;&gt;0,INDEX('Impact Indicators - Section B'!D$29:D$120,MATCH($AU73,'Impact Indicators - Section B'!$I$29:$I$120,0)),""),"")</f>
        <v/>
      </c>
      <c r="W73" s="686" t="str">
        <f>IFERROR(IF(INDEX('Impact Indicators - Section B'!F$29:F$120,MATCH($AU73,'Impact Indicators - Section B'!$I$29:$I$120,0))&lt;&gt;0,INDEX('Impact Indicators - Section B'!F$29:F$120,MATCH($AU73,'Impact Indicators - Section B'!$I$29:$I$120,0)),""),"")</f>
        <v/>
      </c>
      <c r="X73" s="688" t="str">
        <f>IFERROR(IF(INDEX('Impact Indicators - Section B'!G$29:G$120,MATCH($AU73,'Impact Indicators - Section B'!$I$29:$I$120,0))&lt;&gt;0,INDEX('Impact Indicators - Section B'!G$29:G$120,MATCH($AU73,'Impact Indicators - Section B'!$I$29:$I$120,0)),""),"")</f>
        <v/>
      </c>
      <c r="Y73" s="690" t="str">
        <f>IFERROR(IF(INDEX('Impact Indicators - Section B'!H$29:H$120,MATCH($AU73,'Impact Indicators - Section B'!$I$29:$I$120,0))&lt;&gt;0,INDEX('Impact Indicators - Section B'!H$29:H$120,MATCH($AU73,'Impact Indicators - Section B'!$I$29:$I$120,0)),""),"")</f>
        <v/>
      </c>
      <c r="Z73" s="283" t="str">
        <f>IFERROR(IF(INDEX('Impact Indicators - Section B'!D$29:D$120,MATCH(#REF!,'Impact Indicators - Section B'!$I$29:$I$120,0))&lt;&gt;0,INDEX('Impact Indicators - Section B'!D$29:D$120,MATCH(#REF!,'Impact Indicators - Section B'!$I$29:$I$120,0)),""),"")</f>
        <v/>
      </c>
      <c r="AA73" s="686" t="str">
        <f>IFERROR(IF(INDEX('Impact Indicators - Section B'!F$29:F$120,MATCH($AV73,'Impact Indicators - Section B'!$I$29:$I$120,0))&lt;&gt;0,INDEX('Impact Indicators - Section B'!F$29:F$120,MATCH($AV73,'Impact Indicators - Section B'!$I$29:$I$120,0)),""),"")</f>
        <v/>
      </c>
      <c r="AB73" s="688" t="str">
        <f>IFERROR(IF(INDEX('Impact Indicators - Section B'!G$29:G$120,MATCH($AV73,'Impact Indicators - Section B'!$I$29:$I$120,0))&lt;&gt;0,INDEX('Impact Indicators - Section B'!G$29:G$120,MATCH($AV73,'Impact Indicators - Section B'!$I$29:$I$120,0)),""),"")</f>
        <v/>
      </c>
      <c r="AC73" s="690" t="str">
        <f>IFERROR(IF(INDEX('Impact Indicators - Section B'!H$29:H$120,MATCH($AV73,'Impact Indicators - Section B'!$I$29:$I$120,0))&lt;&gt;0,INDEX('Impact Indicators - Section B'!H$29:H$120,MATCH($AV73,'Impact Indicators - Section B'!$I$29:$I$120,0)),""),"")</f>
        <v/>
      </c>
      <c r="AD73" s="284"/>
      <c r="AE73" s="284"/>
      <c r="AF73" s="284"/>
      <c r="AG73" s="284"/>
      <c r="AH73" s="284"/>
      <c r="AI73" s="284"/>
      <c r="AJ73" s="284"/>
      <c r="AK73" s="284"/>
      <c r="AL73" s="284"/>
      <c r="AM73" s="692" t="str">
        <f>IFERROR(IF(INDEX('Impact Indicators - Section B'!R$9:R$25,MATCH($A73,'Impact Indicators - Section B'!$A$9:$A$25,0))&lt;&gt;0,INDEX('Impact Indicators - Section B'!R$9:R$25,MATCH($A73,'Impact Indicators - Section B'!$A$9:$A$25,0)),""),"")</f>
        <v/>
      </c>
      <c r="AN73" s="267"/>
      <c r="AO73" s="606"/>
      <c r="AP73" s="606"/>
      <c r="AQ73" s="606"/>
      <c r="AR73" s="633" t="str">
        <f t="shared" ref="AR73" si="60">CONCATENATE($A73,J$45)</f>
        <v>142019</v>
      </c>
      <c r="AS73" s="631" t="str">
        <f t="shared" ref="AS73" si="61">CONCATENATE($A73,N$45)</f>
        <v>142020</v>
      </c>
      <c r="AT73" s="631" t="str">
        <f t="shared" ref="AT73" si="62">CONCATENATE($A73,R$45)</f>
        <v>142021</v>
      </c>
      <c r="AU73" s="631" t="str">
        <f t="shared" ref="AU73" si="63">CONCATENATE($A73,V$45)</f>
        <v>142022</v>
      </c>
      <c r="AV73" s="631" t="str">
        <f t="shared" ref="AV73" si="64">CONCATENATE($A73,Z$45)</f>
        <v>142023</v>
      </c>
      <c r="AW73" s="300"/>
      <c r="AX73" s="300"/>
      <c r="AY73" s="300"/>
      <c r="AZ73" s="300"/>
      <c r="BA73" s="300"/>
    </row>
    <row r="74" spans="1:53" s="192" customFormat="1" ht="28.5" x14ac:dyDescent="0.45">
      <c r="A74" s="680"/>
      <c r="B74" s="680"/>
      <c r="C74" s="683"/>
      <c r="D74" s="683"/>
      <c r="E74" s="683"/>
      <c r="F74" s="683"/>
      <c r="G74" s="683"/>
      <c r="H74" s="683"/>
      <c r="I74" s="685"/>
      <c r="J74" s="292" t="str">
        <f>IFERROR(IF(INDEX('Impact Indicators - Section B'!E$29:E$120,MATCH($AR73,'Impact Indicators - Section B'!$I$29:$I$120,0))&lt;&gt;0,INDEX('Impact Indicators - Section B'!E$29:E$120,MATCH($AR73,'Impact Indicators - Section B'!$I$29:$I$120,0)),""),"")</f>
        <v/>
      </c>
      <c r="K74" s="687"/>
      <c r="L74" s="689"/>
      <c r="M74" s="691"/>
      <c r="N74" s="293" t="str">
        <f>IFERROR(IF(INDEX('Impact Indicators - Section B'!E$29:E$120,MATCH($AS73,'Impact Indicators - Section B'!$I$29:$I$120,0))&lt;&gt;0,INDEX('Impact Indicators - Section B'!E$29:E$120,MATCH($AS73,'Impact Indicators - Section B'!$I$29:$I$120,0)),""),"")</f>
        <v/>
      </c>
      <c r="O74" s="687"/>
      <c r="P74" s="689"/>
      <c r="Q74" s="691"/>
      <c r="R74" s="293" t="str">
        <f>IFERROR(IF(INDEX('Impact Indicators - Section B'!E$29:E$120,MATCH($AT73,'Impact Indicators - Section B'!$I$29:$I$120,0))&lt;&gt;0,INDEX('Impact Indicators - Section B'!E$29:E$120,MATCH($AT73,'Impact Indicators - Section B'!$I$29:$I$120,0)),""),"")</f>
        <v/>
      </c>
      <c r="S74" s="687"/>
      <c r="T74" s="689"/>
      <c r="U74" s="691"/>
      <c r="V74" s="293" t="str">
        <f>IFERROR(IF(INDEX('Impact Indicators - Section B'!E$29:E$120,MATCH($AU73,'Impact Indicators - Section B'!$I$29:$I$120,0))&lt;&gt;0,INDEX('Impact Indicators - Section B'!E$29:E$120,MATCH($AU73,'Impact Indicators - Section B'!$I$29:$I$120,0)),""),"")</f>
        <v/>
      </c>
      <c r="W74" s="687"/>
      <c r="X74" s="689"/>
      <c r="Y74" s="691"/>
      <c r="Z74" s="293" t="str">
        <f>IFERROR(IF(INDEX('Impact Indicators - Section B'!E$29:E$120,MATCH(#REF!,'Impact Indicators - Section B'!$I$29:$I$120,0))&lt;&gt;0,INDEX('Impact Indicators - Section B'!E$29:E$120,MATCH(#REF!,'Impact Indicators - Section B'!$I$29:$I$120,0)),""),"")</f>
        <v/>
      </c>
      <c r="AA74" s="687"/>
      <c r="AB74" s="689"/>
      <c r="AC74" s="691"/>
      <c r="AD74" s="284"/>
      <c r="AE74" s="284"/>
      <c r="AF74" s="284"/>
      <c r="AG74" s="284"/>
      <c r="AH74" s="284"/>
      <c r="AI74" s="284"/>
      <c r="AJ74" s="284"/>
      <c r="AK74" s="284"/>
      <c r="AL74" s="284"/>
      <c r="AM74" s="692"/>
      <c r="AN74" s="267"/>
      <c r="AO74" s="606"/>
      <c r="AP74" s="606"/>
      <c r="AQ74" s="606"/>
      <c r="AR74" s="633"/>
      <c r="AS74" s="631"/>
      <c r="AT74" s="631"/>
      <c r="AU74" s="631"/>
      <c r="AV74" s="631"/>
      <c r="AW74" s="300"/>
      <c r="AX74" s="300"/>
      <c r="AY74" s="300"/>
      <c r="AZ74" s="300"/>
      <c r="BA74" s="300"/>
    </row>
    <row r="75" spans="1:53" s="192" customFormat="1" ht="28.5" x14ac:dyDescent="0.45">
      <c r="A75" s="680">
        <v>15</v>
      </c>
      <c r="B75" s="680" t="str">
        <f>IFERROR(IF(INDEX('Impact Indicators - Section B'!B$9:B$25,MATCH($A75,'Impact Indicators - Section B'!$A$9:$A$25,0))&lt;&gt;0,INDEX('Impact Indicators - Section B'!B$9:B$25,MATCH($A75,'Impact Indicators - Section B'!$A$9:$A$25,0)),""),"")</f>
        <v/>
      </c>
      <c r="C75" s="683" t="str">
        <f>IFERROR(IF(INDEX('Impact Indicators - Section B'!C$9:C$25,MATCH($A75,'Impact Indicators - Section B'!$A$9:$A$25,0))&lt;&gt;0,INDEX('Impact Indicators - Section B'!C$9:C$25,MATCH($A75,'Impact Indicators - Section B'!$A$9:$A$25,0)),""),"")</f>
        <v/>
      </c>
      <c r="D75" s="683" t="str">
        <f>IFERROR(IF(INDEX('Impact Indicators - Section B'!D$9:D$25,MATCH($A75,'Impact Indicators - Section B'!$A$9:$A$25,0))&lt;&gt;0,INDEX('Impact Indicators - Section B'!D$9:D$25,MATCH($A75,'Impact Indicators - Section B'!$A$9:$A$25,0)),""),"")</f>
        <v/>
      </c>
      <c r="E75" s="683" t="str">
        <f>IFERROR(IF(INDEX('Impact Indicators - Section B'!E$9:E$25,MATCH($A75,'Impact Indicators - Section B'!$A$9:$A$25,0))&lt;&gt;0,INDEX('Impact Indicators - Section B'!E$9:E$25,MATCH($A75,'Impact Indicators - Section B'!$A$9:$A$25,0)),""),"")</f>
        <v/>
      </c>
      <c r="F75" s="683" t="str">
        <f>IFERROR(IF(INDEX('Impact Indicators - Section B'!F$9:F$25,MATCH($A75,'Impact Indicators - Section B'!$A$9:$A$25,0))&lt;&gt;0,INDEX('Impact Indicators - Section B'!F$9:F$25,MATCH($A75,'Impact Indicators - Section B'!$A$9:$A$25,0)),""),"")</f>
        <v/>
      </c>
      <c r="G75" s="683" t="str">
        <f>IFERROR(IF(INDEX('Impact Indicators - Section B'!G$9:G$25,MATCH($A75,'Impact Indicators - Section B'!$A$9:$A$25,0))&lt;&gt;0,INDEX('Impact Indicators - Section B'!G$9:G$25,MATCH($A75,'Impact Indicators - Section B'!$A$9:$A$25,0)),""),"")</f>
        <v/>
      </c>
      <c r="H75" s="683" t="str">
        <f>IFERROR(IF(INDEX('Impact Indicators - Section B'!H$9:H$25,MATCH($A75,'Impact Indicators - Section B'!$A$9:$A$25,0))&lt;&gt;0,INDEX('Impact Indicators - Section B'!H$9:H$25,MATCH($A75,'Impact Indicators - Section B'!$A$9:$A$25,0)),""),"")</f>
        <v/>
      </c>
      <c r="I75" s="685" t="str">
        <f>IFERROR(IF(INDEX('Impact Indicators - Section B'!Q$9:Q$25,MATCH($A75,'Impact Indicators - Section B'!$A$9:$A$25,0))&lt;&gt;0,INDEX('Impact Indicators - Section B'!Q$9:Q$25,MATCH($A75,'Impact Indicators - Section B'!$A$9:$A$25,0)),""),"")</f>
        <v/>
      </c>
      <c r="J75" s="289" t="str">
        <f>IFERROR(IF(INDEX('Impact Indicators - Section B'!D$29:D$120,MATCH($AR75,'Impact Indicators - Section B'!$I$29:$I$120,0))&lt;&gt;0,INDEX('Impact Indicators - Section B'!D$29:D$120,MATCH($AR75,'Impact Indicators - Section B'!$I$29:$I$120,0)),""),"")</f>
        <v/>
      </c>
      <c r="K75" s="686" t="str">
        <f>IFERROR(IF(INDEX('Impact Indicators - Section B'!F$29:F$120,MATCH($AR75,'Impact Indicators - Section B'!$I$29:$I$120,0))&lt;&gt;0,INDEX('Impact Indicators - Section B'!F$29:F$120,MATCH($AR75,'Impact Indicators - Section B'!$I$29:$I$120,0)),""),"")</f>
        <v/>
      </c>
      <c r="L75" s="688" t="str">
        <f>IFERROR(IF(INDEX('Impact Indicators - Section B'!G$29:G$120,MATCH($AR75,'Impact Indicators - Section B'!$I$29:$I$120,0))&lt;&gt;0,INDEX('Impact Indicators - Section B'!G$29:G$120,MATCH($AR75,'Impact Indicators - Section B'!$I$29:$I$120,0)),""),"")</f>
        <v/>
      </c>
      <c r="M75" s="690" t="str">
        <f>IFERROR(IF(INDEX('Impact Indicators - Section B'!H$29:H$120,MATCH($AR75,'Impact Indicators - Section B'!$I$29:$I$120,0))&lt;&gt;0,INDEX('Impact Indicators - Section B'!H$29:H$120,MATCH($AR75,'Impact Indicators - Section B'!$I$29:$I$120,0)),""),"")</f>
        <v/>
      </c>
      <c r="N75" s="283" t="str">
        <f>IFERROR(IF(INDEX('Impact Indicators - Section B'!D$29:D$120,MATCH($AS75,'Impact Indicators - Section B'!$I$29:$I$120,0))&lt;&gt;0,INDEX('Impact Indicators - Section B'!D$29:D$120,MATCH($AS75,'Impact Indicators - Section B'!$I$29:$I$120,0)),""),"")</f>
        <v/>
      </c>
      <c r="O75" s="686" t="str">
        <f>IFERROR(IF(INDEX('Impact Indicators - Section B'!F$29:F$120,MATCH($AS75,'Impact Indicators - Section B'!$I$29:$I$120,0))&lt;&gt;0,INDEX('Impact Indicators - Section B'!F$29:F$120,MATCH($AS75,'Impact Indicators - Section B'!$I$29:$I$120,0)),""),"")</f>
        <v/>
      </c>
      <c r="P75" s="688" t="str">
        <f>IFERROR(IF(INDEX('Impact Indicators - Section B'!G$29:G$120,MATCH($AS75,'Impact Indicators - Section B'!$I$29:$I$120,0))&lt;&gt;0,INDEX('Impact Indicators - Section B'!G$29:G$120,MATCH($AS75,'Impact Indicators - Section B'!$I$29:$I$120,0)),""),"")</f>
        <v/>
      </c>
      <c r="Q75" s="690" t="str">
        <f>IFERROR(IF(INDEX('Impact Indicators - Section B'!H$29:H$120,MATCH($AS75,'Impact Indicators - Section B'!$I$29:$I$120,0))&lt;&gt;0,INDEX('Impact Indicators - Section B'!H$29:H$120,MATCH($AS75,'Impact Indicators - Section B'!$I$29:$I$120,0)),""),"")</f>
        <v/>
      </c>
      <c r="R75" s="283" t="str">
        <f>IFERROR(IF(INDEX('Impact Indicators - Section B'!D$29:D$120,MATCH($AT75,'Impact Indicators - Section B'!$I$29:$I$120,0))&lt;&gt;0,INDEX('Impact Indicators - Section B'!D$29:D$120,MATCH($AT75,'Impact Indicators - Section B'!$I$29:$I$120,0)),""),"")</f>
        <v/>
      </c>
      <c r="S75" s="686" t="str">
        <f>IFERROR(IF(INDEX('Impact Indicators - Section B'!F$29:F$120,MATCH($AT75,'Impact Indicators - Section B'!$I$29:$I$120,0))&lt;&gt;0,INDEX('Impact Indicators - Section B'!F$29:F$120,MATCH($AT75,'Impact Indicators - Section B'!$I$29:$I$120,0)),""),"")</f>
        <v/>
      </c>
      <c r="T75" s="688" t="str">
        <f>IFERROR(IF(INDEX('Impact Indicators - Section B'!G$29:G$120,MATCH($AT75,'Impact Indicators - Section B'!$I$29:$I$120,0))&lt;&gt;0,INDEX('Impact Indicators - Section B'!G$29:G$120,MATCH($AT75,'Impact Indicators - Section B'!$I$29:$I$120,0)),""),"")</f>
        <v/>
      </c>
      <c r="U75" s="690" t="str">
        <f>IFERROR(IF(INDEX('Impact Indicators - Section B'!H$29:H$120,MATCH($AT75,'Impact Indicators - Section B'!$I$29:$I$120,0))&lt;&gt;0,INDEX('Impact Indicators - Section B'!H$29:H$120,MATCH($AT75,'Impact Indicators - Section B'!$I$29:$I$120,0)),""),"")</f>
        <v/>
      </c>
      <c r="V75" s="283" t="str">
        <f>IFERROR(IF(INDEX('Impact Indicators - Section B'!D$29:D$120,MATCH($AU75,'Impact Indicators - Section B'!$I$29:$I$120,0))&lt;&gt;0,INDEX('Impact Indicators - Section B'!D$29:D$120,MATCH($AU75,'Impact Indicators - Section B'!$I$29:$I$120,0)),""),"")</f>
        <v/>
      </c>
      <c r="W75" s="686" t="str">
        <f>IFERROR(IF(INDEX('Impact Indicators - Section B'!F$29:F$120,MATCH($AU75,'Impact Indicators - Section B'!$I$29:$I$120,0))&lt;&gt;0,INDEX('Impact Indicators - Section B'!F$29:F$120,MATCH($AU75,'Impact Indicators - Section B'!$I$29:$I$120,0)),""),"")</f>
        <v/>
      </c>
      <c r="X75" s="688" t="str">
        <f>IFERROR(IF(INDEX('Impact Indicators - Section B'!G$29:G$120,MATCH($AU75,'Impact Indicators - Section B'!$I$29:$I$120,0))&lt;&gt;0,INDEX('Impact Indicators - Section B'!G$29:G$120,MATCH($AU75,'Impact Indicators - Section B'!$I$29:$I$120,0)),""),"")</f>
        <v/>
      </c>
      <c r="Y75" s="690" t="str">
        <f>IFERROR(IF(INDEX('Impact Indicators - Section B'!H$29:H$120,MATCH($AU75,'Impact Indicators - Section B'!$I$29:$I$120,0))&lt;&gt;0,INDEX('Impact Indicators - Section B'!H$29:H$120,MATCH($AU75,'Impact Indicators - Section B'!$I$29:$I$120,0)),""),"")</f>
        <v/>
      </c>
      <c r="Z75" s="283" t="str">
        <f>IFERROR(IF(INDEX('Impact Indicators - Section B'!D$29:D$120,MATCH(#REF!,'Impact Indicators - Section B'!$I$29:$I$120,0))&lt;&gt;0,INDEX('Impact Indicators - Section B'!D$29:D$120,MATCH(#REF!,'Impact Indicators - Section B'!$I$29:$I$120,0)),""),"")</f>
        <v/>
      </c>
      <c r="AA75" s="686" t="str">
        <f>IFERROR(IF(INDEX('Impact Indicators - Section B'!F$29:F$120,MATCH($AV75,'Impact Indicators - Section B'!$I$29:$I$120,0))&lt;&gt;0,INDEX('Impact Indicators - Section B'!F$29:F$120,MATCH($AV75,'Impact Indicators - Section B'!$I$29:$I$120,0)),""),"")</f>
        <v/>
      </c>
      <c r="AB75" s="688" t="str">
        <f>IFERROR(IF(INDEX('Impact Indicators - Section B'!G$29:G$120,MATCH($AV75,'Impact Indicators - Section B'!$I$29:$I$120,0))&lt;&gt;0,INDEX('Impact Indicators - Section B'!G$29:G$120,MATCH($AV75,'Impact Indicators - Section B'!$I$29:$I$120,0)),""),"")</f>
        <v/>
      </c>
      <c r="AC75" s="690" t="str">
        <f>IFERROR(IF(INDEX('Impact Indicators - Section B'!H$29:H$120,MATCH($AV75,'Impact Indicators - Section B'!$I$29:$I$120,0))&lt;&gt;0,INDEX('Impact Indicators - Section B'!H$29:H$120,MATCH($AV75,'Impact Indicators - Section B'!$I$29:$I$120,0)),""),"")</f>
        <v/>
      </c>
      <c r="AD75" s="284"/>
      <c r="AE75" s="284"/>
      <c r="AF75" s="284"/>
      <c r="AG75" s="284"/>
      <c r="AH75" s="284"/>
      <c r="AI75" s="284"/>
      <c r="AJ75" s="284"/>
      <c r="AK75" s="284"/>
      <c r="AL75" s="284"/>
      <c r="AM75" s="692" t="str">
        <f>IFERROR(IF(INDEX('Impact Indicators - Section B'!R$9:R$25,MATCH($A75,'Impact Indicators - Section B'!$A$9:$A$25,0))&lt;&gt;0,INDEX('Impact Indicators - Section B'!R$9:R$25,MATCH($A75,'Impact Indicators - Section B'!$A$9:$A$25,0)),""),"")</f>
        <v/>
      </c>
      <c r="AN75" s="267"/>
      <c r="AO75" s="606"/>
      <c r="AP75" s="606"/>
      <c r="AQ75" s="606"/>
      <c r="AR75" s="633" t="str">
        <f t="shared" ref="AR75" si="65">CONCATENATE($A75,J$45)</f>
        <v>152019</v>
      </c>
      <c r="AS75" s="631" t="str">
        <f t="shared" ref="AS75" si="66">CONCATENATE($A75,N$45)</f>
        <v>152020</v>
      </c>
      <c r="AT75" s="631" t="str">
        <f t="shared" ref="AT75" si="67">CONCATENATE($A75,R$45)</f>
        <v>152021</v>
      </c>
      <c r="AU75" s="631" t="str">
        <f t="shared" ref="AU75" si="68">CONCATENATE($A75,V$45)</f>
        <v>152022</v>
      </c>
      <c r="AV75" s="631" t="str">
        <f t="shared" ref="AV75" si="69">CONCATENATE($A75,Z$45)</f>
        <v>152023</v>
      </c>
      <c r="AW75" s="300"/>
      <c r="AX75" s="300"/>
      <c r="AY75" s="300"/>
      <c r="AZ75" s="300"/>
      <c r="BA75" s="300"/>
    </row>
    <row r="76" spans="1:53" s="192" customFormat="1" ht="29.25" thickBot="1" x14ac:dyDescent="0.5">
      <c r="A76" s="693"/>
      <c r="B76" s="693"/>
      <c r="C76" s="694"/>
      <c r="D76" s="694"/>
      <c r="E76" s="694"/>
      <c r="F76" s="694"/>
      <c r="G76" s="694"/>
      <c r="H76" s="694"/>
      <c r="I76" s="695"/>
      <c r="J76" s="290" t="str">
        <f>IFERROR(IF(INDEX('Impact Indicators - Section B'!E$29:E$120,MATCH($AR75,'Impact Indicators - Section B'!$I$29:$I$120,0))&lt;&gt;0,INDEX('Impact Indicators - Section B'!E$29:E$120,MATCH($AR75,'Impact Indicators - Section B'!$I$29:$I$120,0)),""),"")</f>
        <v/>
      </c>
      <c r="K76" s="687"/>
      <c r="L76" s="689"/>
      <c r="M76" s="691"/>
      <c r="N76" s="291" t="str">
        <f>IFERROR(IF(INDEX('Impact Indicators - Section B'!E$29:E$120,MATCH($AS75,'Impact Indicators - Section B'!$I$29:$I$120,0))&lt;&gt;0,INDEX('Impact Indicators - Section B'!E$29:E$120,MATCH($AS75,'Impact Indicators - Section B'!$I$29:$I$120,0)),""),"")</f>
        <v/>
      </c>
      <c r="O76" s="687"/>
      <c r="P76" s="689"/>
      <c r="Q76" s="691"/>
      <c r="R76" s="291" t="str">
        <f>IFERROR(IF(INDEX('Impact Indicators - Section B'!E$29:E$120,MATCH($AT75,'Impact Indicators - Section B'!$I$29:$I$120,0))&lt;&gt;0,INDEX('Impact Indicators - Section B'!E$29:E$120,MATCH($AT75,'Impact Indicators - Section B'!$I$29:$I$120,0)),""),"")</f>
        <v/>
      </c>
      <c r="S76" s="687"/>
      <c r="T76" s="689"/>
      <c r="U76" s="691"/>
      <c r="V76" s="291" t="str">
        <f>IFERROR(IF(INDEX('Impact Indicators - Section B'!E$29:E$120,MATCH($AU75,'Impact Indicators - Section B'!$I$29:$I$120,0))&lt;&gt;0,INDEX('Impact Indicators - Section B'!E$29:E$120,MATCH($AU75,'Impact Indicators - Section B'!$I$29:$I$120,0)),""),"")</f>
        <v/>
      </c>
      <c r="W76" s="687"/>
      <c r="X76" s="689"/>
      <c r="Y76" s="691"/>
      <c r="Z76" s="294" t="str">
        <f>IFERROR(IF(INDEX('Impact Indicators - Section B'!E$29:E$120,MATCH(#REF!,'Impact Indicators - Section B'!$I$29:$I$120,0))&lt;&gt;0,INDEX('Impact Indicators - Section B'!E$29:E$120,MATCH(#REF!,'Impact Indicators - Section B'!$I$29:$I$120,0)),""),"")</f>
        <v/>
      </c>
      <c r="AA76" s="687"/>
      <c r="AB76" s="689"/>
      <c r="AC76" s="691"/>
      <c r="AD76" s="288"/>
      <c r="AE76" s="288"/>
      <c r="AF76" s="288"/>
      <c r="AG76" s="288"/>
      <c r="AH76" s="288"/>
      <c r="AI76" s="288"/>
      <c r="AJ76" s="288"/>
      <c r="AK76" s="288"/>
      <c r="AL76" s="288"/>
      <c r="AM76" s="692"/>
      <c r="AN76" s="267"/>
      <c r="AO76" s="607"/>
      <c r="AP76" s="607"/>
      <c r="AQ76" s="607"/>
      <c r="AR76" s="633"/>
      <c r="AS76" s="631"/>
      <c r="AT76" s="631"/>
      <c r="AU76" s="631"/>
      <c r="AV76" s="631"/>
      <c r="AW76" s="300"/>
      <c r="AX76" s="300"/>
      <c r="AY76" s="300"/>
      <c r="AZ76" s="300"/>
      <c r="BA76" s="300"/>
    </row>
    <row r="77" spans="1:53" x14ac:dyDescent="0.25">
      <c r="A77" s="190"/>
      <c r="B77" s="190"/>
      <c r="C77" s="190"/>
      <c r="D77" s="190"/>
      <c r="E77" s="190"/>
      <c r="F77" s="190"/>
      <c r="G77" s="190"/>
      <c r="H77" s="190"/>
      <c r="I77" s="190"/>
      <c r="J77" s="190"/>
      <c r="K77" s="190"/>
      <c r="L77" s="190"/>
      <c r="M77" s="190"/>
      <c r="N77" s="193"/>
      <c r="O77" s="190"/>
      <c r="P77" s="190"/>
      <c r="Q77" s="190"/>
      <c r="R77" s="190"/>
      <c r="S77" s="190"/>
      <c r="T77" s="190"/>
      <c r="U77" s="190"/>
      <c r="V77" s="190"/>
      <c r="W77" s="190"/>
      <c r="X77" s="190"/>
      <c r="Y77" s="190"/>
      <c r="Z77" s="190"/>
      <c r="AA77" s="190"/>
      <c r="AB77" s="190"/>
      <c r="AC77" s="190"/>
      <c r="AD77" s="190"/>
      <c r="AE77" s="266"/>
      <c r="AF77" s="266"/>
      <c r="AG77" s="266"/>
      <c r="AH77" s="266"/>
      <c r="AI77" s="266"/>
      <c r="AJ77" s="266"/>
      <c r="AK77" s="266"/>
      <c r="AL77" s="266"/>
      <c r="AM77" s="266"/>
      <c r="AO77" s="266"/>
      <c r="AP77" s="266"/>
      <c r="AQ77" s="266"/>
    </row>
    <row r="78" spans="1:53" ht="16.5" thickBot="1" x14ac:dyDescent="0.3">
      <c r="A78" s="190"/>
      <c r="B78" s="190"/>
      <c r="C78" s="190"/>
      <c r="D78" s="190"/>
      <c r="E78" s="190"/>
      <c r="F78" s="190"/>
      <c r="G78" s="190"/>
      <c r="H78" s="190"/>
      <c r="I78" s="190"/>
      <c r="J78" s="190"/>
      <c r="K78" s="190"/>
      <c r="L78" s="190"/>
      <c r="M78" s="190"/>
      <c r="N78" s="193"/>
      <c r="O78" s="190"/>
      <c r="P78" s="190"/>
      <c r="Q78" s="190"/>
      <c r="R78" s="190"/>
      <c r="S78" s="190"/>
      <c r="T78" s="190"/>
      <c r="U78" s="190"/>
      <c r="V78" s="190"/>
      <c r="W78" s="190"/>
      <c r="X78" s="190"/>
      <c r="Y78" s="190"/>
      <c r="Z78" s="190"/>
      <c r="AA78" s="190"/>
      <c r="AB78" s="190"/>
      <c r="AC78" s="190"/>
      <c r="AD78" s="190"/>
      <c r="AE78" s="266"/>
      <c r="AF78" s="266"/>
      <c r="AG78" s="266"/>
      <c r="AH78" s="266"/>
      <c r="AI78" s="266"/>
      <c r="AJ78" s="266"/>
      <c r="AK78" s="266"/>
      <c r="AL78" s="266"/>
      <c r="AM78" s="266"/>
      <c r="AO78" s="266"/>
      <c r="AP78" s="266"/>
      <c r="AQ78" s="266"/>
    </row>
    <row r="79" spans="1:53" ht="47.25" customHeight="1" thickBot="1" x14ac:dyDescent="0.3">
      <c r="A79" s="671" t="s">
        <v>22</v>
      </c>
      <c r="B79" s="672"/>
      <c r="C79" s="672"/>
      <c r="D79" s="672"/>
      <c r="E79" s="672"/>
      <c r="F79" s="672"/>
      <c r="G79" s="672"/>
      <c r="H79" s="672"/>
      <c r="I79" s="673"/>
      <c r="J79" s="190"/>
      <c r="K79" s="190"/>
      <c r="L79" s="190"/>
      <c r="M79" s="190"/>
      <c r="N79" s="193"/>
      <c r="O79" s="190"/>
      <c r="P79" s="190"/>
      <c r="Q79" s="190"/>
      <c r="R79" s="190"/>
      <c r="S79" s="190"/>
      <c r="T79" s="190"/>
      <c r="U79" s="190"/>
      <c r="V79" s="190"/>
      <c r="W79" s="190"/>
      <c r="X79" s="190"/>
      <c r="Y79" s="190"/>
      <c r="Z79" s="190"/>
      <c r="AA79" s="190"/>
      <c r="AB79" s="190"/>
      <c r="AC79" s="190"/>
      <c r="AD79" s="190"/>
      <c r="AE79" s="266"/>
      <c r="AF79" s="266"/>
      <c r="AG79" s="266"/>
      <c r="AH79" s="266"/>
      <c r="AI79" s="266"/>
      <c r="AJ79" s="266"/>
      <c r="AK79" s="266"/>
      <c r="AL79" s="266"/>
      <c r="AM79" s="266"/>
      <c r="AO79" s="266"/>
      <c r="AP79" s="266"/>
      <c r="AQ79" s="266"/>
    </row>
    <row r="80" spans="1:53" ht="16.5" thickBot="1" x14ac:dyDescent="0.3">
      <c r="A80" s="190"/>
      <c r="B80" s="190"/>
      <c r="C80" s="190"/>
      <c r="D80" s="190"/>
      <c r="E80" s="190"/>
      <c r="F80" s="190"/>
      <c r="G80" s="190"/>
      <c r="H80" s="190"/>
      <c r="I80" s="190"/>
      <c r="J80" s="190"/>
      <c r="K80" s="190"/>
      <c r="L80" s="190"/>
      <c r="M80" s="190"/>
      <c r="N80" s="193"/>
      <c r="O80" s="190"/>
      <c r="P80" s="190"/>
      <c r="Q80" s="190"/>
      <c r="R80" s="190"/>
      <c r="S80" s="190"/>
      <c r="T80" s="190"/>
      <c r="U80" s="190"/>
      <c r="V80" s="190"/>
      <c r="W80" s="190"/>
      <c r="X80" s="190"/>
      <c r="Y80" s="190"/>
      <c r="Z80" s="190"/>
      <c r="AA80" s="190"/>
      <c r="AB80" s="190"/>
      <c r="AC80" s="190"/>
      <c r="AD80" s="190"/>
      <c r="AE80" s="266"/>
      <c r="AF80" s="266"/>
      <c r="AG80" s="266"/>
      <c r="AH80" s="266"/>
      <c r="AI80" s="266"/>
      <c r="AJ80" s="266"/>
      <c r="AK80" s="266"/>
      <c r="AL80" s="266"/>
      <c r="AM80" s="266"/>
      <c r="AO80" s="266"/>
      <c r="AP80" s="266"/>
      <c r="AQ80" s="266"/>
    </row>
    <row r="81" spans="1:48" ht="26.25" customHeight="1" thickBot="1" x14ac:dyDescent="0.3">
      <c r="A81" s="197"/>
      <c r="B81" s="198"/>
      <c r="C81" s="198"/>
      <c r="D81" s="198"/>
      <c r="E81" s="198"/>
      <c r="F81" s="198"/>
      <c r="G81" s="198"/>
      <c r="H81" s="198"/>
      <c r="I81" s="198"/>
      <c r="J81" s="674">
        <f>IFERROR(YEAR('Overview - Section A'!$E$7)-1,"")</f>
        <v>2019</v>
      </c>
      <c r="K81" s="675"/>
      <c r="L81" s="675"/>
      <c r="M81" s="676"/>
      <c r="N81" s="674">
        <f>IFERROR(YEAR('Overview - Section A'!$E$7),"")</f>
        <v>2020</v>
      </c>
      <c r="O81" s="675"/>
      <c r="P81" s="675"/>
      <c r="Q81" s="676"/>
      <c r="R81" s="674">
        <f>IFERROR(YEAR('Overview - Section A'!$E$7)+1,"")</f>
        <v>2021</v>
      </c>
      <c r="S81" s="675"/>
      <c r="T81" s="675"/>
      <c r="U81" s="676"/>
      <c r="V81" s="674">
        <f>IFERROR(YEAR('Overview - Section A'!$E$7)+2,"")</f>
        <v>2022</v>
      </c>
      <c r="W81" s="675"/>
      <c r="X81" s="675"/>
      <c r="Y81" s="676"/>
      <c r="Z81" s="677">
        <f>IFERROR(YEAR('Overview - Section A'!$E$7)+3,"")</f>
        <v>2023</v>
      </c>
      <c r="AA81" s="678"/>
      <c r="AB81" s="678"/>
      <c r="AC81" s="679"/>
      <c r="AD81" s="721"/>
      <c r="AE81" s="722"/>
      <c r="AF81" s="722"/>
      <c r="AG81" s="722"/>
      <c r="AH81" s="722"/>
      <c r="AI81" s="722"/>
      <c r="AJ81" s="722"/>
      <c r="AK81" s="722"/>
      <c r="AL81" s="723"/>
      <c r="AM81" s="231"/>
      <c r="AO81" s="726" t="s">
        <v>309</v>
      </c>
      <c r="AP81" s="726"/>
      <c r="AQ81" s="726"/>
    </row>
    <row r="82" spans="1:48" ht="288.75" customHeight="1" thickBot="1" x14ac:dyDescent="0.3">
      <c r="A82" s="227" t="s">
        <v>184</v>
      </c>
      <c r="B82" s="238" t="s">
        <v>77</v>
      </c>
      <c r="C82" s="239" t="s">
        <v>199</v>
      </c>
      <c r="D82" s="240" t="s">
        <v>32</v>
      </c>
      <c r="E82" s="239" t="s">
        <v>33</v>
      </c>
      <c r="F82" s="239" t="s">
        <v>18</v>
      </c>
      <c r="G82" s="239" t="s">
        <v>19</v>
      </c>
      <c r="H82" s="239" t="s">
        <v>258</v>
      </c>
      <c r="I82" s="241" t="s">
        <v>11</v>
      </c>
      <c r="J82" s="227" t="s">
        <v>280</v>
      </c>
      <c r="K82" s="226" t="s">
        <v>8</v>
      </c>
      <c r="L82" s="226" t="s">
        <v>27</v>
      </c>
      <c r="M82" s="228" t="s">
        <v>144</v>
      </c>
      <c r="N82" s="227" t="s">
        <v>279</v>
      </c>
      <c r="O82" s="226" t="s">
        <v>8</v>
      </c>
      <c r="P82" s="226" t="s">
        <v>27</v>
      </c>
      <c r="Q82" s="225" t="s">
        <v>144</v>
      </c>
      <c r="R82" s="227" t="s">
        <v>279</v>
      </c>
      <c r="S82" s="226" t="s">
        <v>8</v>
      </c>
      <c r="T82" s="226" t="s">
        <v>27</v>
      </c>
      <c r="U82" s="225" t="s">
        <v>144</v>
      </c>
      <c r="V82" s="227" t="s">
        <v>279</v>
      </c>
      <c r="W82" s="226" t="s">
        <v>8</v>
      </c>
      <c r="X82" s="226" t="s">
        <v>27</v>
      </c>
      <c r="Y82" s="225" t="s">
        <v>144</v>
      </c>
      <c r="Z82" s="227" t="s">
        <v>279</v>
      </c>
      <c r="AA82" s="226" t="s">
        <v>8</v>
      </c>
      <c r="AB82" s="226" t="s">
        <v>27</v>
      </c>
      <c r="AC82" s="225" t="s">
        <v>144</v>
      </c>
      <c r="AD82" s="233"/>
      <c r="AE82" s="233"/>
      <c r="AF82" s="233"/>
      <c r="AG82" s="233"/>
      <c r="AH82" s="233"/>
      <c r="AI82" s="233"/>
      <c r="AJ82" s="233"/>
      <c r="AK82" s="233"/>
      <c r="AL82" s="233"/>
      <c r="AM82" s="214" t="s">
        <v>9</v>
      </c>
      <c r="AO82" s="264" t="s">
        <v>301</v>
      </c>
      <c r="AP82" s="264" t="s">
        <v>302</v>
      </c>
      <c r="AQ82" s="264" t="s">
        <v>303</v>
      </c>
    </row>
    <row r="83" spans="1:48" ht="28.5" x14ac:dyDescent="0.45">
      <c r="A83" s="696">
        <v>1</v>
      </c>
      <c r="B83" s="697" t="str">
        <f>IFERROR(IF(INDEX('Outcome Indicators - Section C'!B$10:B$26,MATCH($A83,'Outcome Indicators - Section C'!$A$10:$A$26,0))&lt;&gt;0,INDEX('Outcome Indicators - Section C'!B$10:B$26,MATCH($A83,'Outcome Indicators - Section C'!$A$10:$A$26,0)),""),"")</f>
        <v>TB O-4(M): Treatment success rate of RR TB and/or MDR-TB: Percentage of cases with RR and/or MDR-TB successfully treated</v>
      </c>
      <c r="C83" s="698" t="str">
        <f>IFERROR(IF(INDEX('Outcome Indicators - Section C'!C$10:C$26,MATCH($A83,'Outcome Indicators - Section C'!$A$10:$A$26,0))&lt;&gt;0,INDEX('Outcome Indicators - Section C'!C$10:C$26,MATCH($A83,'Outcome Indicators - Section C'!$A$10:$A$26,0)),""),"")</f>
        <v/>
      </c>
      <c r="D83" s="698" t="str">
        <f>IFERROR(IF(INDEX('Outcome Indicators - Section C'!D$10:D$26,MATCH($A83,'Outcome Indicators - Section C'!$A$10:$A$26,0))&lt;&gt;0,INDEX('Outcome Indicators - Section C'!D$10:D$26,MATCH($A83,'Outcome Indicators - Section C'!$A$10:$A$26,0)),""),"")</f>
        <v>60%</v>
      </c>
      <c r="E83" s="698" t="str">
        <f>IFERROR(IF(INDEX('Outcome Indicators - Section C'!E$10:E$26,MATCH($A83,'Outcome Indicators - Section C'!$A$10:$A$26,0))&lt;&gt;0,INDEX('Outcome Indicators - Section C'!E$10:E$26,MATCH($A83,'Outcome Indicators - Section C'!$A$10:$A$26,0)),""),"")</f>
        <v>2016</v>
      </c>
      <c r="F83" s="698" t="str">
        <f>IFERROR(IF(INDEX('Outcome Indicators - Section C'!F$10:F$26,MATCH($A83,'Outcome Indicators - Section C'!$A$10:$A$26,0))&lt;&gt;0,INDEX('Outcome Indicators - Section C'!F$10:F$26,MATCH($A83,'Outcome Indicators - Section C'!$A$10:$A$26,0)),""),"")</f>
        <v xml:space="preserve">Sistema de R&amp;R TB, informe de gestión anual </v>
      </c>
      <c r="G83" s="698" t="str">
        <f>IFERROR(IF(INDEX('Outcome Indicators - Section C'!G$10:G$26,MATCH($A83,'Outcome Indicators - Section C'!$A$10:$A$26,0))&lt;&gt;0,INDEX('Outcome Indicators - Section C'!G$10:G$26,MATCH($A83,'Outcome Indicators - Section C'!$A$10:$A$26,0)),""),"")</f>
        <v>TB case definition</v>
      </c>
      <c r="H83" s="698" t="str">
        <f>IFERROR(IF(INDEX('Outcome Indicators - Section C'!H$10:H$26,MATCH($A83,'Outcome Indicators - Section C'!$A$10:$A$26,0))&lt;&gt;0,INDEX('Outcome Indicators - Section C'!H$10:H$26,MATCH($A83,'Outcome Indicators - Section C'!$A$10:$A$26,0)),""),"")</f>
        <v/>
      </c>
      <c r="I83" s="700" t="str">
        <f>IFERROR(IF(INDEX('Outcome Indicators - Section C'!Q$10:Q$26,MATCH($A83,'Outcome Indicators - Section C'!$A$10:$A$26,0))&lt;&gt;0,INDEX('Outcome Indicators - Section C'!Q$10:Q$26,MATCH($A83,'Outcome Indicators - Section C'!$A$10:$A$26,0)),""),"")</f>
        <v>Bolivia (Plurinational State)</v>
      </c>
      <c r="J83" s="283" t="str">
        <f>IFERROR(IF(INDEX('Outcome Indicators - Section C'!D$30:D$121,MATCH($AR83,'Outcome Indicators - Section C'!$I$30:$I$121,0))&lt;&gt;0,INDEX('Outcome Indicators - Section C'!D$30:D$121,MATCH($AR83,'Outcome Indicators - Section C'!$I$30:$I$121,0)),""),"")</f>
        <v/>
      </c>
      <c r="K83" s="702">
        <f>IFERROR(IF(INDEX('Outcome Indicators - Section C'!F$30:F$121,MATCH($AR83,'Outcome Indicators - Section C'!$I$30:$I$121,0))&lt;&gt;0,INDEX('Outcome Indicators - Section C'!F$30:F$121,MATCH($AR83,'Outcome Indicators - Section C'!$I$30:$I$121,0)),""),"")</f>
        <v>77.8</v>
      </c>
      <c r="L83" s="703">
        <f>IFERROR(IF(INDEX('Outcome Indicators - Section C'!G$30:G$121,MATCH($AR83,'Outcome Indicators - Section C'!$I$30:$I$121,0))&lt;&gt;0,INDEX('Outcome Indicators - Section C'!G$30:G$121,MATCH($AR83,'Outcome Indicators - Section C'!$I$30:$I$121,0)),""),"")</f>
        <v>44286</v>
      </c>
      <c r="M83" s="704" t="str">
        <f>IFERROR(IF(INDEX('Outcome Indicators - Section C'!H$30:H$121,MATCH($AR83,'Outcome Indicators - Section C'!$I$30:$I$121,0))&lt;&gt;0,INDEX('Outcome Indicators - Section C'!H$30:H$121,MATCH($AR83,'Outcome Indicators - Section C'!$I$30:$I$121,0)),""),"")</f>
        <v/>
      </c>
      <c r="N83" s="283" t="str">
        <f>IFERROR(IF(INDEX('Outcome Indicators - Section C'!D$30:D$121,MATCH($AS83,'Outcome Indicators - Section C'!$I$30:$I$121,0))&lt;&gt;0,INDEX('Outcome Indicators - Section C'!D$30:D$121,MATCH($AS83,'Outcome Indicators - Section C'!$I$30:$I$121,0)),""),"")</f>
        <v/>
      </c>
      <c r="O83" s="702">
        <f>IFERROR(IF(INDEX('Outcome Indicators - Section C'!F$30:F$121,MATCH($AS83,'Outcome Indicators - Section C'!$I$30:$I$121,0))&lt;&gt;0,INDEX('Outcome Indicators - Section C'!F$30:F$121,MATCH($AS83,'Outcome Indicators - Section C'!$I$30:$I$121,0)),""),"")</f>
        <v>79.86</v>
      </c>
      <c r="P83" s="703">
        <f>IFERROR(IF(INDEX('Outcome Indicators - Section C'!G$30:G$121,MATCH($AS83,'Outcome Indicators - Section C'!$I$30:$I$121,0))&lt;&gt;0,INDEX('Outcome Indicators - Section C'!G$30:G$121,MATCH($AS83,'Outcome Indicators - Section C'!$I$30:$I$121,0)),""),"")</f>
        <v>44651</v>
      </c>
      <c r="Q83" s="704" t="str">
        <f>IFERROR(IF(INDEX('Outcome Indicators - Section C'!H$30:H$121,MATCH($AS83,'Outcome Indicators - Section C'!$I$30:$I$121,0))&lt;&gt;0,INDEX('Outcome Indicators - Section C'!H$30:H$121,MATCH($AS83,'Outcome Indicators - Section C'!$I$30:$I$121,0)),""),"")</f>
        <v/>
      </c>
      <c r="R83" s="283" t="str">
        <f>IFERROR(IF(INDEX('Outcome Indicators - Section C'!D$30:D$121,MATCH($AT83,'Outcome Indicators - Section C'!$I$30:$I$121,0))&lt;&gt;0,INDEX('Outcome Indicators - Section C'!D$30:D$121,MATCH($AT83,'Outcome Indicators - Section C'!$I$30:$I$121,0)),""),"")</f>
        <v/>
      </c>
      <c r="S83" s="702">
        <f>IFERROR(IF(INDEX('Outcome Indicators - Section C'!F$30:F$121,MATCH($AT83,'Outcome Indicators - Section C'!$I$30:$I$121,0))&lt;&gt;0,INDEX('Outcome Indicators - Section C'!F$30:F$121,MATCH($AT83,'Outcome Indicators - Section C'!$I$30:$I$121,0)),""),"")</f>
        <v>81.94</v>
      </c>
      <c r="T83" s="703">
        <f>IFERROR(IF(INDEX('Outcome Indicators - Section C'!G$30:G$121,MATCH($AT83,'Outcome Indicators - Section C'!$I$30:$I$121,0))&lt;&gt;0,INDEX('Outcome Indicators - Section C'!G$30:G$121,MATCH($AT83,'Outcome Indicators - Section C'!$I$30:$I$121,0)),""),"")</f>
        <v>45016</v>
      </c>
      <c r="U83" s="704" t="str">
        <f>IFERROR(IF(INDEX('Outcome Indicators - Section C'!H$30:H$121,MATCH($AT83,'Outcome Indicators - Section C'!$I$30:$I$121,0))&lt;&gt;0,INDEX('Outcome Indicators - Section C'!H$30:H$121,MATCH($AT83,'Outcome Indicators - Section C'!$I$30:$I$121,0)),""),"")</f>
        <v/>
      </c>
      <c r="V83" s="283" t="str">
        <f>IFERROR(IF(INDEX('Outcome Indicators - Section C'!D$30:D$121,MATCH($AU83,'Outcome Indicators - Section C'!$I$30:$I$121,0))&lt;&gt;0,INDEX('Outcome Indicators - Section C'!D$30:D$121,MATCH($AU83,'Outcome Indicators - Section C'!$I$30:$I$121,0)),""),"")</f>
        <v/>
      </c>
      <c r="W83" s="702" t="str">
        <f>IFERROR(IF(INDEX('Outcome Indicators - Section C'!F$30:F$121,MATCH($AU83,'Outcome Indicators - Section C'!$I$30:$I$121,0))&lt;&gt;0,INDEX('Outcome Indicators - Section C'!F$30:F$121,MATCH($AU83,'Outcome Indicators - Section C'!$I$30:$I$121,0)),""),"")</f>
        <v/>
      </c>
      <c r="X83" s="703" t="str">
        <f>IFERROR(IF(INDEX('Outcome Indicators - Section C'!G$30:G$121,MATCH($AU83,'Outcome Indicators - Section C'!$I$30:$I$121,0))&lt;&gt;0,INDEX('Outcome Indicators - Section C'!G$30:G$121,MATCH($AU83,'Outcome Indicators - Section C'!$I$30:$I$121,0)),""),"")</f>
        <v/>
      </c>
      <c r="Y83" s="704" t="str">
        <f>IFERROR(IF(INDEX('Outcome Indicators - Section C'!H$30:H$121,MATCH($AU83,'Outcome Indicators - Section C'!$I$30:$I$121,0))&lt;&gt;0,INDEX('Outcome Indicators - Section C'!H$30:H$121,MATCH($AU83,'Outcome Indicators - Section C'!$I$30:$I$121,0)),""),"")</f>
        <v/>
      </c>
      <c r="Z83" s="283" t="str">
        <f>IFERROR(IF(INDEX('Outcome Indicators - Section C'!D$30:D$121,MATCH($AV83,'Outcome Indicators - Section C'!$I$30:$I$121,0))&lt;&gt;0,INDEX('Outcome Indicators - Section C'!D$30:D$121,MATCH($AV83,'Outcome Indicators - Section C'!$I$30:$I$121,0)),""),"")</f>
        <v/>
      </c>
      <c r="AA83" s="702" t="str">
        <f>IFERROR(IF(INDEX('Outcome Indicators - Section C'!F$30:F$121,MATCH($AV83,'Outcome Indicators - Section C'!$I$30:$I$121,0))&lt;&gt;0,INDEX('Outcome Indicators - Section C'!F$30:F$121,MATCH($AV83,'Outcome Indicators - Section C'!$I$30:$I$121,0)),""),"")</f>
        <v/>
      </c>
      <c r="AB83" s="703" t="str">
        <f>IFERROR(IF(INDEX('Outcome Indicators - Section C'!G$30:G$121,MATCH($AV83,'Outcome Indicators - Section C'!$I$30:$I$121,0))&lt;&gt;0,INDEX('Outcome Indicators - Section C'!G$30:G$121,MATCH($AV83,'Outcome Indicators - Section C'!$I$30:$I$121,0)),""),"")</f>
        <v/>
      </c>
      <c r="AC83" s="704" t="str">
        <f>IFERROR(IF(INDEX('Outcome Indicators - Section C'!H$30:H$121,MATCH($AV83,'Outcome Indicators - Section C'!$I$30:$I$121,0))&lt;&gt;0,INDEX('Outcome Indicators - Section C'!H$30:H$121,MATCH($AV83,'Outcome Indicators - Section C'!$I$30:$I$121,0)),""),"")</f>
        <v/>
      </c>
      <c r="AD83" s="284"/>
      <c r="AE83" s="284"/>
      <c r="AF83" s="284"/>
      <c r="AG83" s="284"/>
      <c r="AH83" s="284"/>
      <c r="AI83" s="284"/>
      <c r="AJ83" s="284"/>
      <c r="AK83" s="284"/>
      <c r="AL83" s="284"/>
      <c r="AM83" s="705" t="str">
        <f>IFERROR(IF(INDEX('Outcome Indicators - Section C'!R$10:R$26,MATCH($A83,'Outcome Indicators - Section C'!$A$10:$A$26,0))&lt;&gt;0,INDEX('Outcome Indicators - Section C'!R$10:R$26,MATCH($A83,'Outcome Indicators - Section C'!$A$10:$A$26,0)),""),"")</f>
        <v xml:space="preserve">Línea de base (2016): 60% (30/50).                                                                                     
Numerador: Número de pacientes con Tuberculosis resistente a la rifampicina y/o Tuberculosis multirresistente tratados con éxito (curados y con tratamiento completo), en un periodo de tiempo (dos años antes del periodo de reporte).                                                           Denominador: Número total de pacientes con tuberculosis resistente a la rifampicina y/o Tuberculosis multirresistente confirmados por laboratorio, incluidos en el tratamiento con drogas de segunda línea durante el año de evaluación (dos años antes del periodo de reporte).               
Multiplicador: 100.                                                                                                                 
Metas: Año 1: 78% (106/136), Año 2: 80% (115/144) y Año 3: 82% (127/155).
Fuente: Programa Nacional de Tuberculosis.
Baseline (2016): 60% (30/50). Numerator: Number of patients with rifampicin-resistant tuberculosis and / or multidrug-resistant tuberculosis treated successfully (cured and with complete treatment), in a period of time (two years before the reporting period). Denominator: Total number of patients with rifampicin-resistant tuberculosis and / or laboratory-confirmed multidrug-resistant tuberculosis, included in treatment with second-line drugs during the evaluation year (two years before the reporting period).
Multiplier: 100. Targets : Year 1: 78% (106/136), Year 2: 80% (115/144) and Year 3: 82% (127/155).
Source: National Tuberculosis Program
</v>
      </c>
      <c r="AO83" s="608"/>
      <c r="AP83" s="608"/>
      <c r="AQ83" s="608"/>
      <c r="AR83" s="633" t="str">
        <f>CONCATENATE($A83,J$81)</f>
        <v>12019</v>
      </c>
      <c r="AS83" s="631" t="str">
        <f>CONCATENATE($A83,N$81)</f>
        <v>12020</v>
      </c>
      <c r="AT83" s="631" t="str">
        <f>CONCATENATE($A83,R$81)</f>
        <v>12021</v>
      </c>
      <c r="AU83" s="631" t="str">
        <f>CONCATENATE($A83,V$81)</f>
        <v>12022</v>
      </c>
      <c r="AV83" s="631" t="str">
        <f>CONCATENATE($A83,Z$81)</f>
        <v>12023</v>
      </c>
    </row>
    <row r="84" spans="1:48" ht="28.5" x14ac:dyDescent="0.45">
      <c r="A84" s="696">
        <v>2</v>
      </c>
      <c r="B84" s="696"/>
      <c r="C84" s="699"/>
      <c r="D84" s="699"/>
      <c r="E84" s="699"/>
      <c r="F84" s="699"/>
      <c r="G84" s="699"/>
      <c r="H84" s="699"/>
      <c r="I84" s="701"/>
      <c r="J84" s="283" t="str">
        <f>IFERROR(IF(INDEX('Outcome Indicators - Section C'!E$30:E$121,MATCH($AR83,'Outcome Indicators - Section C'!$I$30:$I$121,0))&lt;&gt;0,INDEX('Outcome Indicators - Section C'!E$30:E$121,MATCH($AR83,'Outcome Indicators - Section C'!$I$30:$I$121,0)),""),"")</f>
        <v/>
      </c>
      <c r="K84" s="702"/>
      <c r="L84" s="703"/>
      <c r="M84" s="704"/>
      <c r="N84" s="283" t="str">
        <f>IFERROR(IF(INDEX('Outcome Indicators - Section C'!E$30:E$121,MATCH($AS83,'Outcome Indicators - Section C'!$I$30:$I$121,0))&lt;&gt;0,INDEX('Outcome Indicators - Section C'!E$30:E$121,MATCH($AS83,'Outcome Indicators - Section C'!$I$30:$I$121,0)),""),"")</f>
        <v/>
      </c>
      <c r="O84" s="702"/>
      <c r="P84" s="703"/>
      <c r="Q84" s="704"/>
      <c r="R84" s="283" t="str">
        <f>IFERROR(IF(INDEX('Outcome Indicators - Section C'!E$30:E$121,MATCH($AT83,'Outcome Indicators - Section C'!$I$30:$I$121,0))&lt;&gt;0,INDEX('Outcome Indicators - Section C'!E$30:E$121,MATCH($AT83,'Outcome Indicators - Section C'!$I$30:$I$121,0)),""),"")</f>
        <v/>
      </c>
      <c r="S84" s="702"/>
      <c r="T84" s="703"/>
      <c r="U84" s="704"/>
      <c r="V84" s="283" t="str">
        <f>IFERROR(IF(INDEX('Outcome Indicators - Section C'!E$30:E$121,MATCH($AU83,'Outcome Indicators - Section C'!$I$30:$I$121,0))&lt;&gt;0,INDEX('Outcome Indicators - Section C'!E$30:E$121,MATCH($AU83,'Outcome Indicators - Section C'!$I$30:$I$121,0)),""),"")</f>
        <v/>
      </c>
      <c r="W84" s="702"/>
      <c r="X84" s="703"/>
      <c r="Y84" s="704"/>
      <c r="Z84" s="283" t="str">
        <f>IFERROR(IF(INDEX('Outcome Indicators - Section C'!E$30:E$121,MATCH($AV83,'Outcome Indicators - Section C'!$I$30:$I$121,0))&lt;&gt;0,INDEX('Outcome Indicators - Section C'!E$30:E$121,MATCH($AV83,'Outcome Indicators - Section C'!$I$30:$I$121,0)),""),"")</f>
        <v/>
      </c>
      <c r="AA84" s="702"/>
      <c r="AB84" s="703"/>
      <c r="AC84" s="704"/>
      <c r="AD84" s="284"/>
      <c r="AE84" s="284"/>
      <c r="AF84" s="284"/>
      <c r="AG84" s="284"/>
      <c r="AH84" s="284"/>
      <c r="AI84" s="284"/>
      <c r="AJ84" s="284"/>
      <c r="AK84" s="284"/>
      <c r="AL84" s="284"/>
      <c r="AM84" s="705"/>
      <c r="AO84" s="608"/>
      <c r="AP84" s="608"/>
      <c r="AQ84" s="608"/>
      <c r="AR84" s="633"/>
      <c r="AS84" s="631"/>
      <c r="AT84" s="631"/>
      <c r="AU84" s="631"/>
      <c r="AV84" s="631"/>
    </row>
    <row r="85" spans="1:48" ht="28.5" x14ac:dyDescent="0.45">
      <c r="A85" s="706">
        <v>2</v>
      </c>
      <c r="B85" s="696" t="str">
        <f>IFERROR(IF(INDEX('Outcome Indicators - Section C'!B$10:B$26,MATCH($A85,'Outcome Indicators - Section C'!$A$10:$A$26,0))&lt;&gt;0,INDEX('Outcome Indicators - Section C'!B$10:B$26,MATCH($A85,'Outcome Indicators - Section C'!$A$10:$A$26,0)),""),"")</f>
        <v>TB O-5(M): TB treatment coverage: Percentage of new and relapse cases that were notified and treated among the estimated number of incident TB cases in the same year (all form of TB - bacteriologically confirmed plus clinically diagnosed)</v>
      </c>
      <c r="C85" s="699" t="str">
        <f>IFERROR(IF(INDEX('Outcome Indicators - Section C'!C$10:C$26,MATCH($A85,'Outcome Indicators - Section C'!$A$10:$A$26,0))&lt;&gt;0,INDEX('Outcome Indicators - Section C'!C$10:C$26,MATCH($A85,'Outcome Indicators - Section C'!$A$10:$A$26,0)),""),"")</f>
        <v/>
      </c>
      <c r="D85" s="699" t="str">
        <f>IFERROR(IF(INDEX('Outcome Indicators - Section C'!D$10:D$26,MATCH($A85,'Outcome Indicators - Section C'!$A$10:$A$26,0))&lt;&gt;0,INDEX('Outcome Indicators - Section C'!D$10:D$26,MATCH($A85,'Outcome Indicators - Section C'!$A$10:$A$26,0)),""),"")</f>
        <v>63.3%</v>
      </c>
      <c r="E85" s="699" t="str">
        <f>IFERROR(IF(INDEX('Outcome Indicators - Section C'!E$10:E$26,MATCH($A85,'Outcome Indicators - Section C'!$A$10:$A$26,0))&lt;&gt;0,INDEX('Outcome Indicators - Section C'!E$10:E$26,MATCH($A85,'Outcome Indicators - Section C'!$A$10:$A$26,0)),""),"")</f>
        <v>2018</v>
      </c>
      <c r="F85" s="699" t="str">
        <f>IFERROR(IF(INDEX('Outcome Indicators - Section C'!F$10:F$26,MATCH($A85,'Outcome Indicators - Section C'!$A$10:$A$26,0))&lt;&gt;0,INDEX('Outcome Indicators - Section C'!F$10:F$26,MATCH($A85,'Outcome Indicators - Section C'!$A$10:$A$26,0)),""),"")</f>
        <v xml:space="preserve">Sistema de R&amp;R TB, informe de gestión anual </v>
      </c>
      <c r="G85" s="699" t="str">
        <f>IFERROR(IF(INDEX('Outcome Indicators - Section C'!G$10:G$26,MATCH($A85,'Outcome Indicators - Section C'!$A$10:$A$26,0))&lt;&gt;0,INDEX('Outcome Indicators - Section C'!G$10:G$26,MATCH($A85,'Outcome Indicators - Section C'!$A$10:$A$26,0)),""),"")</f>
        <v/>
      </c>
      <c r="H85" s="699" t="str">
        <f>IFERROR(IF(INDEX('Outcome Indicators - Section C'!H$10:H$26,MATCH($A85,'Outcome Indicators - Section C'!$A$10:$A$26,0))&lt;&gt;0,INDEX('Outcome Indicators - Section C'!H$10:H$26,MATCH($A85,'Outcome Indicators - Section C'!$A$10:$A$26,0)),""),"")</f>
        <v/>
      </c>
      <c r="I85" s="701" t="str">
        <f>IFERROR(IF(INDEX('Outcome Indicators - Section C'!Q$10:Q$26,MATCH($A85,'Outcome Indicators - Section C'!$A$10:$A$26,0))&lt;&gt;0,INDEX('Outcome Indicators - Section C'!Q$10:Q$26,MATCH($A85,'Outcome Indicators - Section C'!$A$10:$A$26,0)),""),"")</f>
        <v>Bolivia (Plurinational State)</v>
      </c>
      <c r="J85" s="285" t="str">
        <f>IFERROR(IF(INDEX('Outcome Indicators - Section C'!D$30:D$121,MATCH($AR85,'Outcome Indicators - Section C'!$I$30:$I$121,0))&lt;&gt;0,INDEX('Outcome Indicators - Section C'!D$30:D$121,MATCH($AR85,'Outcome Indicators - Section C'!$I$30:$I$121,0)),""),"")</f>
        <v/>
      </c>
      <c r="K85" s="702">
        <f>IFERROR(IF(INDEX('Outcome Indicators - Section C'!F$30:F$121,MATCH($AR85,'Outcome Indicators - Section C'!$I$30:$I$121,0))&lt;&gt;0,INDEX('Outcome Indicators - Section C'!F$30:F$121,MATCH($AR85,'Outcome Indicators - Section C'!$I$30:$I$121,0)),""),"")</f>
        <v>65</v>
      </c>
      <c r="L85" s="703">
        <f>IFERROR(IF(INDEX('Outcome Indicators - Section C'!G$30:G$121,MATCH($AR85,'Outcome Indicators - Section C'!$I$30:$I$121,0))&lt;&gt;0,INDEX('Outcome Indicators - Section C'!G$30:G$121,MATCH($AR85,'Outcome Indicators - Section C'!$I$30:$I$121,0)),""),"")</f>
        <v>44286</v>
      </c>
      <c r="M85" s="704" t="str">
        <f>IFERROR(IF(INDEX('Outcome Indicators - Section C'!H$30:H$121,MATCH($AR85,'Outcome Indicators - Section C'!$I$30:$I$121,0))&lt;&gt;0,INDEX('Outcome Indicators - Section C'!H$30:H$121,MATCH($AR85,'Outcome Indicators - Section C'!$I$30:$I$121,0)),""),"")</f>
        <v/>
      </c>
      <c r="N85" s="286" t="str">
        <f>IFERROR(IF(INDEX('Outcome Indicators - Section C'!D$30:D$121,MATCH($AS85,'Outcome Indicators - Section C'!$I$30:$I$121,0))&lt;&gt;0,INDEX('Outcome Indicators - Section C'!D$30:D$121,MATCH($AS85,'Outcome Indicators - Section C'!$I$30:$I$121,0)),""),"")</f>
        <v/>
      </c>
      <c r="O85" s="702">
        <f>IFERROR(IF(INDEX('Outcome Indicators - Section C'!F$30:F$121,MATCH($AS85,'Outcome Indicators - Section C'!$I$30:$I$121,0))&lt;&gt;0,INDEX('Outcome Indicators - Section C'!F$30:F$121,MATCH($AS85,'Outcome Indicators - Section C'!$I$30:$I$121,0)),""),"")</f>
        <v>72</v>
      </c>
      <c r="P85" s="703">
        <f>IFERROR(IF(INDEX('Outcome Indicators - Section C'!G$30:G$121,MATCH($AS85,'Outcome Indicators - Section C'!$I$30:$I$121,0))&lt;&gt;0,INDEX('Outcome Indicators - Section C'!G$30:G$121,MATCH($AS85,'Outcome Indicators - Section C'!$I$30:$I$121,0)),""),"")</f>
        <v>44651</v>
      </c>
      <c r="Q85" s="704" t="str">
        <f>IFERROR(IF(INDEX('Outcome Indicators - Section C'!H$30:H$121,MATCH($AS85,'Outcome Indicators - Section C'!$I$30:$I$121,0))&lt;&gt;0,INDEX('Outcome Indicators - Section C'!H$30:H$121,MATCH($AS85,'Outcome Indicators - Section C'!$I$30:$I$121,0)),""),"")</f>
        <v/>
      </c>
      <c r="R85" s="285" t="str">
        <f>IFERROR(IF(INDEX('Outcome Indicators - Section C'!D$30:D$121,MATCH($AT85,'Outcome Indicators - Section C'!$I$30:$I$121,0))&lt;&gt;0,INDEX('Outcome Indicators - Section C'!D$30:D$121,MATCH($AT85,'Outcome Indicators - Section C'!$I$30:$I$121,0)),""),"")</f>
        <v/>
      </c>
      <c r="S85" s="702">
        <f>IFERROR(IF(INDEX('Outcome Indicators - Section C'!F$30:F$121,MATCH($AT85,'Outcome Indicators - Section C'!$I$30:$I$121,0))&lt;&gt;0,INDEX('Outcome Indicators - Section C'!F$30:F$121,MATCH($AT85,'Outcome Indicators - Section C'!$I$30:$I$121,0)),""),"")</f>
        <v>78</v>
      </c>
      <c r="T85" s="703">
        <f>IFERROR(IF(INDEX('Outcome Indicators - Section C'!G$30:G$121,MATCH($AT85,'Outcome Indicators - Section C'!$I$30:$I$121,0))&lt;&gt;0,INDEX('Outcome Indicators - Section C'!G$30:G$121,MATCH($AT85,'Outcome Indicators - Section C'!$I$30:$I$121,0)),""),"")</f>
        <v>45016</v>
      </c>
      <c r="U85" s="704" t="str">
        <f>IFERROR(IF(INDEX('Outcome Indicators - Section C'!H$30:H$121,MATCH($AT85,'Outcome Indicators - Section C'!$I$30:$I$121,0))&lt;&gt;0,INDEX('Outcome Indicators - Section C'!H$30:H$121,MATCH($AT85,'Outcome Indicators - Section C'!$I$30:$I$121,0)),""),"")</f>
        <v/>
      </c>
      <c r="V85" s="286" t="str">
        <f>IFERROR(IF(INDEX('Outcome Indicators - Section C'!D$30:D$121,MATCH($AU85,'Outcome Indicators - Section C'!$I$30:$I$121,0))&lt;&gt;0,INDEX('Outcome Indicators - Section C'!D$30:D$121,MATCH($AU85,'Outcome Indicators - Section C'!$I$30:$I$121,0)),""),"")</f>
        <v/>
      </c>
      <c r="W85" s="702" t="str">
        <f>IFERROR(IF(INDEX('Outcome Indicators - Section C'!F$30:F$121,MATCH($AU85,'Outcome Indicators - Section C'!$I$30:$I$121,0))&lt;&gt;0,INDEX('Outcome Indicators - Section C'!F$30:F$121,MATCH($AU85,'Outcome Indicators - Section C'!$I$30:$I$121,0)),""),"")</f>
        <v/>
      </c>
      <c r="X85" s="703" t="str">
        <f>IFERROR(IF(INDEX('Outcome Indicators - Section C'!G$30:G$121,MATCH($AU85,'Outcome Indicators - Section C'!$I$30:$I$121,0))&lt;&gt;0,INDEX('Outcome Indicators - Section C'!G$30:G$121,MATCH($AU85,'Outcome Indicators - Section C'!$I$30:$I$121,0)),""),"")</f>
        <v/>
      </c>
      <c r="Y85" s="704" t="str">
        <f>IFERROR(IF(INDEX('Outcome Indicators - Section C'!H$30:H$121,MATCH($AU85,'Outcome Indicators - Section C'!$I$30:$I$121,0))&lt;&gt;0,INDEX('Outcome Indicators - Section C'!H$30:H$121,MATCH($AU85,'Outcome Indicators - Section C'!$I$30:$I$121,0)),""),"")</f>
        <v/>
      </c>
      <c r="Z85" s="286" t="str">
        <f>IFERROR(IF(INDEX('Outcome Indicators - Section C'!D$30:D$121,MATCH($AV85,'Outcome Indicators - Section C'!$I$30:$I$121,0))&lt;&gt;0,INDEX('Outcome Indicators - Section C'!D$30:D$121,MATCH($AV85,'Outcome Indicators - Section C'!$I$30:$I$121,0)),""),"")</f>
        <v/>
      </c>
      <c r="AA85" s="702" t="str">
        <f>IFERROR(IF(INDEX('Outcome Indicators - Section C'!F$30:F$121,MATCH($AV85,'Outcome Indicators - Section C'!$I$30:$I$121,0))&lt;&gt;0,INDEX('Outcome Indicators - Section C'!F$30:F$121,MATCH($AV85,'Outcome Indicators - Section C'!$I$30:$I$121,0)),""),"")</f>
        <v/>
      </c>
      <c r="AB85" s="703" t="str">
        <f>IFERROR(IF(INDEX('Outcome Indicators - Section C'!G$30:G$121,MATCH($AV85,'Outcome Indicators - Section C'!$I$30:$I$121,0))&lt;&gt;0,INDEX('Outcome Indicators - Section C'!G$30:G$121,MATCH($AV85,'Outcome Indicators - Section C'!$I$30:$I$121,0)),""),"")</f>
        <v/>
      </c>
      <c r="AC85" s="704" t="str">
        <f>IFERROR(IF(INDEX('Outcome Indicators - Section C'!H$30:H$121,MATCH($AV85,'Outcome Indicators - Section C'!$I$30:$I$121,0))&lt;&gt;0,INDEX('Outcome Indicators - Section C'!H$30:H$121,MATCH($AV85,'Outcome Indicators - Section C'!$I$30:$I$121,0)),""),"")</f>
        <v/>
      </c>
      <c r="AD85" s="284"/>
      <c r="AE85" s="284"/>
      <c r="AF85" s="284"/>
      <c r="AG85" s="284"/>
      <c r="AH85" s="284"/>
      <c r="AI85" s="284"/>
      <c r="AJ85" s="284"/>
      <c r="AK85" s="284"/>
      <c r="AL85" s="284"/>
      <c r="AM85" s="705" t="str">
        <f>IFERROR(IF(INDEX('Outcome Indicators - Section C'!R$10:R$26,MATCH($A85,'Outcome Indicators - Section C'!$A$10:$A$26,0))&lt;&gt;0,INDEX('Outcome Indicators - Section C'!R$10:R$26,MATCH($A85,'Outcome Indicators - Section C'!$A$10:$A$26,0)),""),"")</f>
        <v xml:space="preserve">Línea de base se refiere a 63.3 % = 7592/12000*100 (Dato preliminar)
Metodología de medición: Numerador: Número de casos con TB que iniciaron tratamiento (nuevos más recaídas) todas las formas confirmadas bacteriológicamente (frotis, cultivo y geneXpert) y con diagnóstico clínico, que fueron notificados y tratados en un periodo de tiempo.                                                                                    
Denominador: Número estimado de casos incidentes de tuberculosis para el mismo año (todas las formas de TB-bacteriológicamente confirmados más diagnosticados clínicamente).                        
Multiplicador: 100.                                                                                                               
Metas : Año 2020: 65% (7773/12000); Año 2021: 72% (7963/11000); Año 2022: 78% (7754/10000). 
Para la planificacion de las metas propuesta el pais tomo en cuenta el 95% de cobetura en relacion a los casos notificados TCP-1(M) es de: Año 2020: 8182 casos, Año 2021:  8382 casos, Año 2022: 8162 casos;
Fuente: Programa Nacional de Tuberculosis.
</v>
      </c>
      <c r="AO85" s="608"/>
      <c r="AP85" s="608"/>
      <c r="AQ85" s="608"/>
      <c r="AR85" s="633" t="str">
        <f t="shared" ref="AR85" si="70">CONCATENATE($A85,J$81)</f>
        <v>22019</v>
      </c>
      <c r="AS85" s="631" t="str">
        <f t="shared" ref="AS85" si="71">CONCATENATE($A85,N$81)</f>
        <v>22020</v>
      </c>
      <c r="AT85" s="631" t="str">
        <f t="shared" ref="AT85" si="72">CONCATENATE($A85,R$81)</f>
        <v>22021</v>
      </c>
      <c r="AU85" s="631" t="str">
        <f t="shared" ref="AU85" si="73">CONCATENATE($A85,V$81)</f>
        <v>22022</v>
      </c>
      <c r="AV85" s="631" t="str">
        <f t="shared" ref="AV85" si="74">CONCATENATE($A85,Z$81)</f>
        <v>22023</v>
      </c>
    </row>
    <row r="86" spans="1:48" ht="28.5" x14ac:dyDescent="0.45">
      <c r="A86" s="706">
        <v>4</v>
      </c>
      <c r="B86" s="696"/>
      <c r="C86" s="699"/>
      <c r="D86" s="699"/>
      <c r="E86" s="699"/>
      <c r="F86" s="699"/>
      <c r="G86" s="699"/>
      <c r="H86" s="699"/>
      <c r="I86" s="701"/>
      <c r="J86" s="285" t="str">
        <f>IFERROR(IF(INDEX('Outcome Indicators - Section C'!E$30:E$121,MATCH($AR85,'Outcome Indicators - Section C'!$I$30:$I$121,0))&lt;&gt;0,INDEX('Outcome Indicators - Section C'!E$30:E$121,MATCH($AR85,'Outcome Indicators - Section C'!$I$30:$I$121,0)),""),"")</f>
        <v/>
      </c>
      <c r="K86" s="702"/>
      <c r="L86" s="703"/>
      <c r="M86" s="704"/>
      <c r="N86" s="286" t="str">
        <f>IFERROR(IF(INDEX('Outcome Indicators - Section C'!E$30:E$121,MATCH($AS85,'Outcome Indicators - Section C'!$I$30:$I$121,0))&lt;&gt;0,INDEX('Outcome Indicators - Section C'!E$30:E$121,MATCH($AS85,'Outcome Indicators - Section C'!$I$30:$I$121,0)),""),"")</f>
        <v/>
      </c>
      <c r="O86" s="702"/>
      <c r="P86" s="703"/>
      <c r="Q86" s="704"/>
      <c r="R86" s="285" t="str">
        <f>IFERROR(IF(INDEX('Outcome Indicators - Section C'!E$30:E$121,MATCH($AT85,'Outcome Indicators - Section C'!$I$30:$I$121,0))&lt;&gt;0,INDEX('Outcome Indicators - Section C'!E$30:E$121,MATCH($AT85,'Outcome Indicators - Section C'!$I$30:$I$121,0)),""),"")</f>
        <v/>
      </c>
      <c r="S86" s="702"/>
      <c r="T86" s="703"/>
      <c r="U86" s="704"/>
      <c r="V86" s="286" t="str">
        <f>IFERROR(IF(INDEX('Outcome Indicators - Section C'!E$30:E$121,MATCH($AU85,'Outcome Indicators - Section C'!$I$30:$I$121,0))&lt;&gt;0,INDEX('Outcome Indicators - Section C'!E$30:E$121,MATCH($AU85,'Outcome Indicators - Section C'!$I$30:$I$121,0)),""),"")</f>
        <v/>
      </c>
      <c r="W86" s="702"/>
      <c r="X86" s="703"/>
      <c r="Y86" s="704"/>
      <c r="Z86" s="286" t="str">
        <f>IFERROR(IF(INDEX('Outcome Indicators - Section C'!E$30:E$121,MATCH($AV85,'Outcome Indicators - Section C'!$I$30:$I$121,0))&lt;&gt;0,INDEX('Outcome Indicators - Section C'!E$30:E$121,MATCH($AV85,'Outcome Indicators - Section C'!$I$30:$I$121,0)),""),"")</f>
        <v/>
      </c>
      <c r="AA86" s="702"/>
      <c r="AB86" s="703"/>
      <c r="AC86" s="704"/>
      <c r="AD86" s="284"/>
      <c r="AE86" s="284"/>
      <c r="AF86" s="284"/>
      <c r="AG86" s="284"/>
      <c r="AH86" s="284"/>
      <c r="AI86" s="284"/>
      <c r="AJ86" s="284"/>
      <c r="AK86" s="284"/>
      <c r="AL86" s="284"/>
      <c r="AM86" s="705"/>
      <c r="AO86" s="608"/>
      <c r="AP86" s="608"/>
      <c r="AQ86" s="608"/>
      <c r="AR86" s="633"/>
      <c r="AS86" s="631"/>
      <c r="AT86" s="631"/>
      <c r="AU86" s="631"/>
      <c r="AV86" s="631"/>
    </row>
    <row r="87" spans="1:48" ht="28.5" x14ac:dyDescent="0.45">
      <c r="A87" s="696">
        <v>3</v>
      </c>
      <c r="B87" s="696" t="str">
        <f>IFERROR(IF(INDEX('Outcome Indicators - Section C'!B$10:B$26,MATCH($A87,'Outcome Indicators - Section C'!$A$10:$A$26,0))&lt;&gt;0,INDEX('Outcome Indicators - Section C'!B$10:B$26,MATCH($A87,'Outcome Indicators - Section C'!$A$10:$A$26,0)),""),"")</f>
        <v/>
      </c>
      <c r="C87" s="699" t="str">
        <f>IFERROR(IF(INDEX('Outcome Indicators - Section C'!C$10:C$26,MATCH($A87,'Outcome Indicators - Section C'!$A$10:$A$26,0))&lt;&gt;0,INDEX('Outcome Indicators - Section C'!C$10:C$26,MATCH($A87,'Outcome Indicators - Section C'!$A$10:$A$26,0)),""),"")</f>
        <v/>
      </c>
      <c r="D87" s="699" t="str">
        <f>IFERROR(IF(INDEX('Outcome Indicators - Section C'!D$10:D$26,MATCH($A87,'Outcome Indicators - Section C'!$A$10:$A$26,0))&lt;&gt;0,INDEX('Outcome Indicators - Section C'!D$10:D$26,MATCH($A87,'Outcome Indicators - Section C'!$A$10:$A$26,0)),""),"")</f>
        <v/>
      </c>
      <c r="E87" s="699" t="str">
        <f>IFERROR(IF(INDEX('Outcome Indicators - Section C'!E$10:E$26,MATCH($A87,'Outcome Indicators - Section C'!$A$10:$A$26,0))&lt;&gt;0,INDEX('Outcome Indicators - Section C'!E$10:E$26,MATCH($A87,'Outcome Indicators - Section C'!$A$10:$A$26,0)),""),"")</f>
        <v/>
      </c>
      <c r="F87" s="699" t="str">
        <f>IFERROR(IF(INDEX('Outcome Indicators - Section C'!F$10:F$26,MATCH($A87,'Outcome Indicators - Section C'!$A$10:$A$26,0))&lt;&gt;0,INDEX('Outcome Indicators - Section C'!F$10:F$26,MATCH($A87,'Outcome Indicators - Section C'!$A$10:$A$26,0)),""),"")</f>
        <v/>
      </c>
      <c r="G87" s="699" t="str">
        <f>IFERROR(IF(INDEX('Outcome Indicators - Section C'!G$10:G$26,MATCH($A87,'Outcome Indicators - Section C'!$A$10:$A$26,0))&lt;&gt;0,INDEX('Outcome Indicators - Section C'!G$10:G$26,MATCH($A87,'Outcome Indicators - Section C'!$A$10:$A$26,0)),""),"")</f>
        <v/>
      </c>
      <c r="H87" s="699" t="str">
        <f>IFERROR(IF(INDEX('Outcome Indicators - Section C'!H$10:H$26,MATCH($A87,'Outcome Indicators - Section C'!$A$10:$A$26,0))&lt;&gt;0,INDEX('Outcome Indicators - Section C'!H$10:H$26,MATCH($A87,'Outcome Indicators - Section C'!$A$10:$A$26,0)),""),"")</f>
        <v/>
      </c>
      <c r="I87" s="701" t="str">
        <f>IFERROR(IF(INDEX('Outcome Indicators - Section C'!Q$10:Q$26,MATCH($A87,'Outcome Indicators - Section C'!$A$10:$A$26,0))&lt;&gt;0,INDEX('Outcome Indicators - Section C'!Q$10:Q$26,MATCH($A87,'Outcome Indicators - Section C'!$A$10:$A$26,0)),""),"")</f>
        <v/>
      </c>
      <c r="J87" s="283" t="str">
        <f>IFERROR(IF(INDEX('Outcome Indicators - Section C'!D$30:D$121,MATCH($AR87,'Outcome Indicators - Section C'!$I$30:$I$121,0))&lt;&gt;0,INDEX('Outcome Indicators - Section C'!D$30:D$121,MATCH($AR87,'Outcome Indicators - Section C'!$I$30:$I$121,0)),""),"")</f>
        <v/>
      </c>
      <c r="K87" s="702" t="str">
        <f>IFERROR(IF(INDEX('Outcome Indicators - Section C'!F$30:F$121,MATCH($AR87,'Outcome Indicators - Section C'!$I$30:$I$121,0))&lt;&gt;0,INDEX('Outcome Indicators - Section C'!F$30:F$121,MATCH($AR87,'Outcome Indicators - Section C'!$I$30:$I$121,0)),""),"")</f>
        <v/>
      </c>
      <c r="L87" s="703" t="str">
        <f>IFERROR(IF(INDEX('Outcome Indicators - Section C'!G$30:G$121,MATCH($AR87,'Outcome Indicators - Section C'!$I$30:$I$121,0))&lt;&gt;0,INDEX('Outcome Indicators - Section C'!G$30:G$121,MATCH($AR87,'Outcome Indicators - Section C'!$I$30:$I$121,0)),""),"")</f>
        <v/>
      </c>
      <c r="M87" s="704" t="str">
        <f>IFERROR(IF(INDEX('Outcome Indicators - Section C'!H$30:H$121,MATCH($AR87,'Outcome Indicators - Section C'!$I$30:$I$121,0))&lt;&gt;0,INDEX('Outcome Indicators - Section C'!H$30:H$121,MATCH($AR87,'Outcome Indicators - Section C'!$I$30:$I$121,0)),""),"")</f>
        <v/>
      </c>
      <c r="N87" s="283" t="str">
        <f>IFERROR(IF(INDEX('Outcome Indicators - Section C'!D$30:D$121,MATCH($AS87,'Outcome Indicators - Section C'!$I$30:$I$121,0))&lt;&gt;0,INDEX('Outcome Indicators - Section C'!D$30:D$121,MATCH($AS87,'Outcome Indicators - Section C'!$I$30:$I$121,0)),""),"")</f>
        <v/>
      </c>
      <c r="O87" s="702" t="str">
        <f>IFERROR(IF(INDEX('Outcome Indicators - Section C'!F$30:F$121,MATCH($AS87,'Outcome Indicators - Section C'!$I$30:$I$121,0))&lt;&gt;0,INDEX('Outcome Indicators - Section C'!F$30:F$121,MATCH($AS87,'Outcome Indicators - Section C'!$I$30:$I$121,0)),""),"")</f>
        <v/>
      </c>
      <c r="P87" s="703" t="str">
        <f>IFERROR(IF(INDEX('Outcome Indicators - Section C'!G$30:G$121,MATCH($AS87,'Outcome Indicators - Section C'!$I$30:$I$121,0))&lt;&gt;0,INDEX('Outcome Indicators - Section C'!G$30:G$121,MATCH($AS87,'Outcome Indicators - Section C'!$I$30:$I$121,0)),""),"")</f>
        <v/>
      </c>
      <c r="Q87" s="704" t="str">
        <f>IFERROR(IF(INDEX('Outcome Indicators - Section C'!H$30:H$121,MATCH($AS87,'Outcome Indicators - Section C'!$I$30:$I$121,0))&lt;&gt;0,INDEX('Outcome Indicators - Section C'!H$30:H$121,MATCH($AS87,'Outcome Indicators - Section C'!$I$30:$I$121,0)),""),"")</f>
        <v/>
      </c>
      <c r="R87" s="283" t="str">
        <f>IFERROR(IF(INDEX('Outcome Indicators - Section C'!D$30:D$121,MATCH($AT87,'Outcome Indicators - Section C'!$I$30:$I$121,0))&lt;&gt;0,INDEX('Outcome Indicators - Section C'!D$30:D$121,MATCH($AT87,'Outcome Indicators - Section C'!$I$30:$I$121,0)),""),"")</f>
        <v/>
      </c>
      <c r="S87" s="702" t="str">
        <f>IFERROR(IF(INDEX('Outcome Indicators - Section C'!F$30:F$121,MATCH($AT87,'Outcome Indicators - Section C'!$I$30:$I$121,0))&lt;&gt;0,INDEX('Outcome Indicators - Section C'!F$30:F$121,MATCH($AT87,'Outcome Indicators - Section C'!$I$30:$I$121,0)),""),"")</f>
        <v/>
      </c>
      <c r="T87" s="703" t="str">
        <f>IFERROR(IF(INDEX('Outcome Indicators - Section C'!G$30:G$121,MATCH($AT87,'Outcome Indicators - Section C'!$I$30:$I$121,0))&lt;&gt;0,INDEX('Outcome Indicators - Section C'!G$30:G$121,MATCH($AT87,'Outcome Indicators - Section C'!$I$30:$I$121,0)),""),"")</f>
        <v/>
      </c>
      <c r="U87" s="704" t="str">
        <f>IFERROR(IF(INDEX('Outcome Indicators - Section C'!H$30:H$121,MATCH($AT87,'Outcome Indicators - Section C'!$I$30:$I$121,0))&lt;&gt;0,INDEX('Outcome Indicators - Section C'!H$30:H$121,MATCH($AT87,'Outcome Indicators - Section C'!$I$30:$I$121,0)),""),"")</f>
        <v/>
      </c>
      <c r="V87" s="283" t="str">
        <f>IFERROR(IF(INDEX('Outcome Indicators - Section C'!D$30:D$121,MATCH($AU87,'Outcome Indicators - Section C'!$I$30:$I$121,0))&lt;&gt;0,INDEX('Outcome Indicators - Section C'!D$30:D$121,MATCH($AU87,'Outcome Indicators - Section C'!$I$30:$I$121,0)),""),"")</f>
        <v/>
      </c>
      <c r="W87" s="702" t="str">
        <f>IFERROR(IF(INDEX('Outcome Indicators - Section C'!F$30:F$121,MATCH($AU87,'Outcome Indicators - Section C'!$I$30:$I$121,0))&lt;&gt;0,INDEX('Outcome Indicators - Section C'!F$30:F$121,MATCH($AU87,'Outcome Indicators - Section C'!$I$30:$I$121,0)),""),"")</f>
        <v/>
      </c>
      <c r="X87" s="703" t="str">
        <f>IFERROR(IF(INDEX('Outcome Indicators - Section C'!G$30:G$121,MATCH($AU87,'Outcome Indicators - Section C'!$I$30:$I$121,0))&lt;&gt;0,INDEX('Outcome Indicators - Section C'!G$30:G$121,MATCH($AU87,'Outcome Indicators - Section C'!$I$30:$I$121,0)),""),"")</f>
        <v/>
      </c>
      <c r="Y87" s="704" t="str">
        <f>IFERROR(IF(INDEX('Outcome Indicators - Section C'!H$30:H$121,MATCH($AU87,'Outcome Indicators - Section C'!$I$30:$I$121,0))&lt;&gt;0,INDEX('Outcome Indicators - Section C'!H$30:H$121,MATCH($AU87,'Outcome Indicators - Section C'!$I$30:$I$121,0)),""),"")</f>
        <v/>
      </c>
      <c r="Z87" s="283" t="str">
        <f>IFERROR(IF(INDEX('Outcome Indicators - Section C'!D$30:D$121,MATCH($AV87,'Outcome Indicators - Section C'!$I$30:$I$121,0))&lt;&gt;0,INDEX('Outcome Indicators - Section C'!D$30:D$121,MATCH($AV87,'Outcome Indicators - Section C'!$I$30:$I$121,0)),""),"")</f>
        <v/>
      </c>
      <c r="AA87" s="702" t="str">
        <f>IFERROR(IF(INDEX('Outcome Indicators - Section C'!F$30:F$121,MATCH($AV87,'Outcome Indicators - Section C'!$I$30:$I$121,0))&lt;&gt;0,INDEX('Outcome Indicators - Section C'!F$30:F$121,MATCH($AV87,'Outcome Indicators - Section C'!$I$30:$I$121,0)),""),"")</f>
        <v/>
      </c>
      <c r="AB87" s="703" t="str">
        <f>IFERROR(IF(INDEX('Outcome Indicators - Section C'!G$30:G$121,MATCH($AV87,'Outcome Indicators - Section C'!$I$30:$I$121,0))&lt;&gt;0,INDEX('Outcome Indicators - Section C'!G$30:G$121,MATCH($AV87,'Outcome Indicators - Section C'!$I$30:$I$121,0)),""),"")</f>
        <v/>
      </c>
      <c r="AC87" s="704" t="str">
        <f>IFERROR(IF(INDEX('Outcome Indicators - Section C'!H$30:H$121,MATCH($AV87,'Outcome Indicators - Section C'!$I$30:$I$121,0))&lt;&gt;0,INDEX('Outcome Indicators - Section C'!H$30:H$121,MATCH($AV87,'Outcome Indicators - Section C'!$I$30:$I$121,0)),""),"")</f>
        <v/>
      </c>
      <c r="AD87" s="284"/>
      <c r="AE87" s="284"/>
      <c r="AF87" s="284"/>
      <c r="AG87" s="284"/>
      <c r="AH87" s="284"/>
      <c r="AI87" s="284"/>
      <c r="AJ87" s="284"/>
      <c r="AK87" s="284"/>
      <c r="AL87" s="284"/>
      <c r="AM87" s="705" t="str">
        <f>IFERROR(IF(INDEX('Outcome Indicators - Section C'!R$10:R$26,MATCH($A87,'Outcome Indicators - Section C'!$A$10:$A$26,0))&lt;&gt;0,INDEX('Outcome Indicators - Section C'!R$10:R$26,MATCH($A87,'Outcome Indicators - Section C'!$A$10:$A$26,0)),""),"")</f>
        <v/>
      </c>
      <c r="AO87" s="608"/>
      <c r="AP87" s="608"/>
      <c r="AQ87" s="608"/>
      <c r="AR87" s="633" t="str">
        <f t="shared" ref="AR87" si="75">CONCATENATE($A87,J$81)</f>
        <v>32019</v>
      </c>
      <c r="AS87" s="631" t="str">
        <f t="shared" ref="AS87" si="76">CONCATENATE($A87,N$81)</f>
        <v>32020</v>
      </c>
      <c r="AT87" s="631" t="str">
        <f t="shared" ref="AT87" si="77">CONCATENATE($A87,R$81)</f>
        <v>32021</v>
      </c>
      <c r="AU87" s="631" t="str">
        <f t="shared" ref="AU87" si="78">CONCATENATE($A87,V$81)</f>
        <v>32022</v>
      </c>
      <c r="AV87" s="631" t="str">
        <f t="shared" ref="AV87" si="79">CONCATENATE($A87,Z$81)</f>
        <v>32023</v>
      </c>
    </row>
    <row r="88" spans="1:48" ht="28.5" x14ac:dyDescent="0.45">
      <c r="A88" s="696">
        <v>6</v>
      </c>
      <c r="B88" s="696"/>
      <c r="C88" s="699"/>
      <c r="D88" s="699"/>
      <c r="E88" s="699"/>
      <c r="F88" s="699"/>
      <c r="G88" s="699"/>
      <c r="H88" s="699"/>
      <c r="I88" s="701"/>
      <c r="J88" s="283" t="str">
        <f>IFERROR(IF(INDEX('Outcome Indicators - Section C'!E$30:E$121,MATCH($AR87,'Outcome Indicators - Section C'!$I$30:$I$121,0))&lt;&gt;0,INDEX('Outcome Indicators - Section C'!E$30:E$121,MATCH($AR87,'Outcome Indicators - Section C'!$I$30:$I$121,0)),""),"")</f>
        <v/>
      </c>
      <c r="K88" s="702"/>
      <c r="L88" s="703"/>
      <c r="M88" s="704"/>
      <c r="N88" s="283" t="str">
        <f>IFERROR(IF(INDEX('Outcome Indicators - Section C'!E$30:E$121,MATCH($AS87,'Outcome Indicators - Section C'!$I$30:$I$121,0))&lt;&gt;0,INDEX('Outcome Indicators - Section C'!E$30:E$121,MATCH($AS87,'Outcome Indicators - Section C'!$I$30:$I$121,0)),""),"")</f>
        <v/>
      </c>
      <c r="O88" s="702"/>
      <c r="P88" s="703"/>
      <c r="Q88" s="704"/>
      <c r="R88" s="283" t="str">
        <f>IFERROR(IF(INDEX('Outcome Indicators - Section C'!E$30:E$121,MATCH($AT87,'Outcome Indicators - Section C'!$I$30:$I$121,0))&lt;&gt;0,INDEX('Outcome Indicators - Section C'!E$30:E$121,MATCH($AT87,'Outcome Indicators - Section C'!$I$30:$I$121,0)),""),"")</f>
        <v/>
      </c>
      <c r="S88" s="702"/>
      <c r="T88" s="703"/>
      <c r="U88" s="704"/>
      <c r="V88" s="283" t="str">
        <f>IFERROR(IF(INDEX('Outcome Indicators - Section C'!E$30:E$121,MATCH($AU87,'Outcome Indicators - Section C'!$I$30:$I$121,0))&lt;&gt;0,INDEX('Outcome Indicators - Section C'!E$30:E$121,MATCH($AU87,'Outcome Indicators - Section C'!$I$30:$I$121,0)),""),"")</f>
        <v/>
      </c>
      <c r="W88" s="702"/>
      <c r="X88" s="703"/>
      <c r="Y88" s="704"/>
      <c r="Z88" s="283" t="str">
        <f>IFERROR(IF(INDEX('Outcome Indicators - Section C'!E$30:E$121,MATCH($AV87,'Outcome Indicators - Section C'!$I$30:$I$121,0))&lt;&gt;0,INDEX('Outcome Indicators - Section C'!E$30:E$121,MATCH($AV87,'Outcome Indicators - Section C'!$I$30:$I$121,0)),""),"")</f>
        <v/>
      </c>
      <c r="AA88" s="702"/>
      <c r="AB88" s="703"/>
      <c r="AC88" s="704"/>
      <c r="AD88" s="284"/>
      <c r="AE88" s="284"/>
      <c r="AF88" s="284"/>
      <c r="AG88" s="284"/>
      <c r="AH88" s="284"/>
      <c r="AI88" s="284"/>
      <c r="AJ88" s="284"/>
      <c r="AK88" s="284"/>
      <c r="AL88" s="284"/>
      <c r="AM88" s="705"/>
      <c r="AO88" s="608"/>
      <c r="AP88" s="608"/>
      <c r="AQ88" s="608"/>
      <c r="AR88" s="633"/>
      <c r="AS88" s="631"/>
      <c r="AT88" s="631"/>
      <c r="AU88" s="631"/>
      <c r="AV88" s="631"/>
    </row>
    <row r="89" spans="1:48" ht="28.5" x14ac:dyDescent="0.45">
      <c r="A89" s="706">
        <v>4</v>
      </c>
      <c r="B89" s="696" t="str">
        <f>IFERROR(IF(INDEX('Outcome Indicators - Section C'!B$10:B$26,MATCH($A89,'Outcome Indicators - Section C'!$A$10:$A$26,0))&lt;&gt;0,INDEX('Outcome Indicators - Section C'!B$10:B$26,MATCH($A89,'Outcome Indicators - Section C'!$A$10:$A$26,0)),""),"")</f>
        <v/>
      </c>
      <c r="C89" s="699" t="str">
        <f>IFERROR(IF(INDEX('Outcome Indicators - Section C'!C$10:C$26,MATCH($A89,'Outcome Indicators - Section C'!$A$10:$A$26,0))&lt;&gt;0,INDEX('Outcome Indicators - Section C'!C$10:C$26,MATCH($A89,'Outcome Indicators - Section C'!$A$10:$A$26,0)),""),"")</f>
        <v/>
      </c>
      <c r="D89" s="699" t="str">
        <f>IFERROR(IF(INDEX('Outcome Indicators - Section C'!D$10:D$26,MATCH($A89,'Outcome Indicators - Section C'!$A$10:$A$26,0))&lt;&gt;0,INDEX('Outcome Indicators - Section C'!D$10:D$26,MATCH($A89,'Outcome Indicators - Section C'!$A$10:$A$26,0)),""),"")</f>
        <v/>
      </c>
      <c r="E89" s="699" t="str">
        <f>IFERROR(IF(INDEX('Outcome Indicators - Section C'!E$10:E$26,MATCH($A89,'Outcome Indicators - Section C'!$A$10:$A$26,0))&lt;&gt;0,INDEX('Outcome Indicators - Section C'!E$10:E$26,MATCH($A89,'Outcome Indicators - Section C'!$A$10:$A$26,0)),""),"")</f>
        <v/>
      </c>
      <c r="F89" s="699" t="str">
        <f>IFERROR(IF(INDEX('Outcome Indicators - Section C'!F$10:F$26,MATCH($A89,'Outcome Indicators - Section C'!$A$10:$A$26,0))&lt;&gt;0,INDEX('Outcome Indicators - Section C'!F$10:F$26,MATCH($A89,'Outcome Indicators - Section C'!$A$10:$A$26,0)),""),"")</f>
        <v/>
      </c>
      <c r="G89" s="699" t="str">
        <f>IFERROR(IF(INDEX('Outcome Indicators - Section C'!G$10:G$26,MATCH($A89,'Outcome Indicators - Section C'!$A$10:$A$26,0))&lt;&gt;0,INDEX('Outcome Indicators - Section C'!G$10:G$26,MATCH($A89,'Outcome Indicators - Section C'!$A$10:$A$26,0)),""),"")</f>
        <v/>
      </c>
      <c r="H89" s="699" t="str">
        <f>IFERROR(IF(INDEX('Outcome Indicators - Section C'!H$10:H$26,MATCH($A89,'Outcome Indicators - Section C'!$A$10:$A$26,0))&lt;&gt;0,INDEX('Outcome Indicators - Section C'!H$10:H$26,MATCH($A89,'Outcome Indicators - Section C'!$A$10:$A$26,0)),""),"")</f>
        <v/>
      </c>
      <c r="I89" s="701" t="str">
        <f>IFERROR(IF(INDEX('Outcome Indicators - Section C'!Q$10:Q$26,MATCH($A89,'Outcome Indicators - Section C'!$A$10:$A$26,0))&lt;&gt;0,INDEX('Outcome Indicators - Section C'!Q$10:Q$26,MATCH($A89,'Outcome Indicators - Section C'!$A$10:$A$26,0)),""),"")</f>
        <v/>
      </c>
      <c r="J89" s="285" t="str">
        <f>IFERROR(IF(INDEX('Outcome Indicators - Section C'!D$30:D$121,MATCH($AR89,'Outcome Indicators - Section C'!$I$30:$I$121,0))&lt;&gt;0,INDEX('Outcome Indicators - Section C'!D$30:D$121,MATCH($AR89,'Outcome Indicators - Section C'!$I$30:$I$121,0)),""),"")</f>
        <v/>
      </c>
      <c r="K89" s="702" t="str">
        <f>IFERROR(IF(INDEX('Outcome Indicators - Section C'!F$30:F$121,MATCH($AR89,'Outcome Indicators - Section C'!$I$30:$I$121,0))&lt;&gt;0,INDEX('Outcome Indicators - Section C'!F$30:F$121,MATCH($AR89,'Outcome Indicators - Section C'!$I$30:$I$121,0)),""),"")</f>
        <v/>
      </c>
      <c r="L89" s="703" t="str">
        <f>IFERROR(IF(INDEX('Outcome Indicators - Section C'!G$30:G$121,MATCH($AR89,'Outcome Indicators - Section C'!$I$30:$I$121,0))&lt;&gt;0,INDEX('Outcome Indicators - Section C'!G$30:G$121,MATCH($AR89,'Outcome Indicators - Section C'!$I$30:$I$121,0)),""),"")</f>
        <v/>
      </c>
      <c r="M89" s="704" t="str">
        <f>IFERROR(IF(INDEX('Outcome Indicators - Section C'!H$30:H$121,MATCH($AR89,'Outcome Indicators - Section C'!$I$30:$I$121,0))&lt;&gt;0,INDEX('Outcome Indicators - Section C'!H$30:H$121,MATCH($AR89,'Outcome Indicators - Section C'!$I$30:$I$121,0)),""),"")</f>
        <v/>
      </c>
      <c r="N89" s="286" t="str">
        <f>IFERROR(IF(INDEX('Outcome Indicators - Section C'!D$30:D$121,MATCH($AS89,'Outcome Indicators - Section C'!$I$30:$I$121,0))&lt;&gt;0,INDEX('Outcome Indicators - Section C'!D$30:D$121,MATCH($AS89,'Outcome Indicators - Section C'!$I$30:$I$121,0)),""),"")</f>
        <v/>
      </c>
      <c r="O89" s="702" t="str">
        <f>IFERROR(IF(INDEX('Outcome Indicators - Section C'!F$30:F$121,MATCH($AS89,'Outcome Indicators - Section C'!$I$30:$I$121,0))&lt;&gt;0,INDEX('Outcome Indicators - Section C'!F$30:F$121,MATCH($AS89,'Outcome Indicators - Section C'!$I$30:$I$121,0)),""),"")</f>
        <v/>
      </c>
      <c r="P89" s="703" t="str">
        <f>IFERROR(IF(INDEX('Outcome Indicators - Section C'!G$30:G$121,MATCH($AS89,'Outcome Indicators - Section C'!$I$30:$I$121,0))&lt;&gt;0,INDEX('Outcome Indicators - Section C'!G$30:G$121,MATCH($AS89,'Outcome Indicators - Section C'!$I$30:$I$121,0)),""),"")</f>
        <v/>
      </c>
      <c r="Q89" s="704" t="str">
        <f>IFERROR(IF(INDEX('Outcome Indicators - Section C'!H$30:H$121,MATCH($AS89,'Outcome Indicators - Section C'!$I$30:$I$121,0))&lt;&gt;0,INDEX('Outcome Indicators - Section C'!H$30:H$121,MATCH($AS89,'Outcome Indicators - Section C'!$I$30:$I$121,0)),""),"")</f>
        <v/>
      </c>
      <c r="R89" s="285" t="str">
        <f>IFERROR(IF(INDEX('Outcome Indicators - Section C'!D$30:D$121,MATCH($AT89,'Outcome Indicators - Section C'!$I$30:$I$121,0))&lt;&gt;0,INDEX('Outcome Indicators - Section C'!D$30:D$121,MATCH($AT89,'Outcome Indicators - Section C'!$I$30:$I$121,0)),""),"")</f>
        <v/>
      </c>
      <c r="S89" s="702" t="str">
        <f>IFERROR(IF(INDEX('Outcome Indicators - Section C'!F$30:F$121,MATCH($AT89,'Outcome Indicators - Section C'!$I$30:$I$121,0))&lt;&gt;0,INDEX('Outcome Indicators - Section C'!F$30:F$121,MATCH($AT89,'Outcome Indicators - Section C'!$I$30:$I$121,0)),""),"")</f>
        <v/>
      </c>
      <c r="T89" s="703" t="str">
        <f>IFERROR(IF(INDEX('Outcome Indicators - Section C'!G$30:G$121,MATCH($AT89,'Outcome Indicators - Section C'!$I$30:$I$121,0))&lt;&gt;0,INDEX('Outcome Indicators - Section C'!G$30:G$121,MATCH($AT89,'Outcome Indicators - Section C'!$I$30:$I$121,0)),""),"")</f>
        <v/>
      </c>
      <c r="U89" s="704" t="str">
        <f>IFERROR(IF(INDEX('Outcome Indicators - Section C'!H$30:H$121,MATCH($AT89,'Outcome Indicators - Section C'!$I$30:$I$121,0))&lt;&gt;0,INDEX('Outcome Indicators - Section C'!H$30:H$121,MATCH($AT89,'Outcome Indicators - Section C'!$I$30:$I$121,0)),""),"")</f>
        <v/>
      </c>
      <c r="V89" s="286" t="str">
        <f>IFERROR(IF(INDEX('Outcome Indicators - Section C'!D$30:D$121,MATCH($AU89,'Outcome Indicators - Section C'!$I$30:$I$121,0))&lt;&gt;0,INDEX('Outcome Indicators - Section C'!D$30:D$121,MATCH($AU89,'Outcome Indicators - Section C'!$I$30:$I$121,0)),""),"")</f>
        <v/>
      </c>
      <c r="W89" s="702" t="str">
        <f>IFERROR(IF(INDEX('Outcome Indicators - Section C'!F$30:F$121,MATCH($AU89,'Outcome Indicators - Section C'!$I$30:$I$121,0))&lt;&gt;0,INDEX('Outcome Indicators - Section C'!F$30:F$121,MATCH($AU89,'Outcome Indicators - Section C'!$I$30:$I$121,0)),""),"")</f>
        <v/>
      </c>
      <c r="X89" s="703" t="str">
        <f>IFERROR(IF(INDEX('Outcome Indicators - Section C'!G$30:G$121,MATCH($AU89,'Outcome Indicators - Section C'!$I$30:$I$121,0))&lt;&gt;0,INDEX('Outcome Indicators - Section C'!G$30:G$121,MATCH($AU89,'Outcome Indicators - Section C'!$I$30:$I$121,0)),""),"")</f>
        <v/>
      </c>
      <c r="Y89" s="704" t="str">
        <f>IFERROR(IF(INDEX('Outcome Indicators - Section C'!H$30:H$121,MATCH($AU89,'Outcome Indicators - Section C'!$I$30:$I$121,0))&lt;&gt;0,INDEX('Outcome Indicators - Section C'!H$30:H$121,MATCH($AU89,'Outcome Indicators - Section C'!$I$30:$I$121,0)),""),"")</f>
        <v/>
      </c>
      <c r="Z89" s="286" t="str">
        <f>IFERROR(IF(INDEX('Outcome Indicators - Section C'!D$30:D$121,MATCH($AV89,'Outcome Indicators - Section C'!$I$30:$I$121,0))&lt;&gt;0,INDEX('Outcome Indicators - Section C'!D$30:D$121,MATCH($AV89,'Outcome Indicators - Section C'!$I$30:$I$121,0)),""),"")</f>
        <v/>
      </c>
      <c r="AA89" s="702" t="str">
        <f>IFERROR(IF(INDEX('Outcome Indicators - Section C'!F$30:F$121,MATCH($AV89,'Outcome Indicators - Section C'!$I$30:$I$121,0))&lt;&gt;0,INDEX('Outcome Indicators - Section C'!F$30:F$121,MATCH($AV89,'Outcome Indicators - Section C'!$I$30:$I$121,0)),""),"")</f>
        <v/>
      </c>
      <c r="AB89" s="703" t="str">
        <f>IFERROR(IF(INDEX('Outcome Indicators - Section C'!G$30:G$121,MATCH($AV89,'Outcome Indicators - Section C'!$I$30:$I$121,0))&lt;&gt;0,INDEX('Outcome Indicators - Section C'!G$30:G$121,MATCH($AV89,'Outcome Indicators - Section C'!$I$30:$I$121,0)),""),"")</f>
        <v/>
      </c>
      <c r="AC89" s="704" t="str">
        <f>IFERROR(IF(INDEX('Outcome Indicators - Section C'!H$30:H$121,MATCH($AV89,'Outcome Indicators - Section C'!$I$30:$I$121,0))&lt;&gt;0,INDEX('Outcome Indicators - Section C'!H$30:H$121,MATCH($AV89,'Outcome Indicators - Section C'!$I$30:$I$121,0)),""),"")</f>
        <v/>
      </c>
      <c r="AD89" s="284"/>
      <c r="AE89" s="284"/>
      <c r="AF89" s="284"/>
      <c r="AG89" s="284"/>
      <c r="AH89" s="284"/>
      <c r="AI89" s="284"/>
      <c r="AJ89" s="284"/>
      <c r="AK89" s="284"/>
      <c r="AL89" s="284"/>
      <c r="AM89" s="705" t="str">
        <f>IFERROR(IF(INDEX('Outcome Indicators - Section C'!R$10:R$26,MATCH($A89,'Outcome Indicators - Section C'!$A$10:$A$26,0))&lt;&gt;0,INDEX('Outcome Indicators - Section C'!R$10:R$26,MATCH($A89,'Outcome Indicators - Section C'!$A$10:$A$26,0)),""),"")</f>
        <v/>
      </c>
      <c r="AO89" s="608"/>
      <c r="AP89" s="608"/>
      <c r="AQ89" s="608"/>
      <c r="AR89" s="633" t="str">
        <f t="shared" ref="AR89" si="80">CONCATENATE($A89,J$81)</f>
        <v>42019</v>
      </c>
      <c r="AS89" s="631" t="str">
        <f t="shared" ref="AS89" si="81">CONCATENATE($A89,N$81)</f>
        <v>42020</v>
      </c>
      <c r="AT89" s="631" t="str">
        <f t="shared" ref="AT89" si="82">CONCATENATE($A89,R$81)</f>
        <v>42021</v>
      </c>
      <c r="AU89" s="631" t="str">
        <f t="shared" ref="AU89" si="83">CONCATENATE($A89,V$81)</f>
        <v>42022</v>
      </c>
      <c r="AV89" s="631" t="str">
        <f t="shared" ref="AV89" si="84">CONCATENATE($A89,Z$81)</f>
        <v>42023</v>
      </c>
    </row>
    <row r="90" spans="1:48" ht="28.5" x14ac:dyDescent="0.45">
      <c r="A90" s="706">
        <v>8</v>
      </c>
      <c r="B90" s="696"/>
      <c r="C90" s="699"/>
      <c r="D90" s="699"/>
      <c r="E90" s="699"/>
      <c r="F90" s="699"/>
      <c r="G90" s="699"/>
      <c r="H90" s="699"/>
      <c r="I90" s="701"/>
      <c r="J90" s="285" t="str">
        <f>IFERROR(IF(INDEX('Outcome Indicators - Section C'!E$30:E$121,MATCH($AR89,'Outcome Indicators - Section C'!$I$30:$I$121,0))&lt;&gt;0,INDEX('Outcome Indicators - Section C'!E$30:E$121,MATCH($AR89,'Outcome Indicators - Section C'!$I$30:$I$121,0)),""),"")</f>
        <v/>
      </c>
      <c r="K90" s="702"/>
      <c r="L90" s="703"/>
      <c r="M90" s="704"/>
      <c r="N90" s="286" t="str">
        <f>IFERROR(IF(INDEX('Outcome Indicators - Section C'!E$30:E$121,MATCH($AS89,'Outcome Indicators - Section C'!$I$30:$I$121,0))&lt;&gt;0,INDEX('Outcome Indicators - Section C'!E$30:E$121,MATCH($AS89,'Outcome Indicators - Section C'!$I$30:$I$121,0)),""),"")</f>
        <v/>
      </c>
      <c r="O90" s="702"/>
      <c r="P90" s="703"/>
      <c r="Q90" s="704"/>
      <c r="R90" s="285" t="str">
        <f>IFERROR(IF(INDEX('Outcome Indicators - Section C'!E$30:E$121,MATCH($AT89,'Outcome Indicators - Section C'!$I$30:$I$121,0))&lt;&gt;0,INDEX('Outcome Indicators - Section C'!E$30:E$121,MATCH($AT89,'Outcome Indicators - Section C'!$I$30:$I$121,0)),""),"")</f>
        <v/>
      </c>
      <c r="S90" s="702"/>
      <c r="T90" s="703"/>
      <c r="U90" s="704"/>
      <c r="V90" s="286" t="str">
        <f>IFERROR(IF(INDEX('Outcome Indicators - Section C'!E$30:E$121,MATCH($AU89,'Outcome Indicators - Section C'!$I$30:$I$121,0))&lt;&gt;0,INDEX('Outcome Indicators - Section C'!E$30:E$121,MATCH($AU89,'Outcome Indicators - Section C'!$I$30:$I$121,0)),""),"")</f>
        <v/>
      </c>
      <c r="W90" s="702"/>
      <c r="X90" s="703"/>
      <c r="Y90" s="704"/>
      <c r="Z90" s="286" t="str">
        <f>IFERROR(IF(INDEX('Outcome Indicators - Section C'!E$30:E$121,MATCH($AV89,'Outcome Indicators - Section C'!$I$30:$I$121,0))&lt;&gt;0,INDEX('Outcome Indicators - Section C'!E$30:E$121,MATCH($AV89,'Outcome Indicators - Section C'!$I$30:$I$121,0)),""),"")</f>
        <v/>
      </c>
      <c r="AA90" s="702"/>
      <c r="AB90" s="703"/>
      <c r="AC90" s="704"/>
      <c r="AD90" s="284"/>
      <c r="AE90" s="284"/>
      <c r="AF90" s="284"/>
      <c r="AG90" s="284"/>
      <c r="AH90" s="284"/>
      <c r="AI90" s="284"/>
      <c r="AJ90" s="284"/>
      <c r="AK90" s="284"/>
      <c r="AL90" s="284"/>
      <c r="AM90" s="705"/>
      <c r="AO90" s="608"/>
      <c r="AP90" s="608"/>
      <c r="AQ90" s="608"/>
      <c r="AR90" s="633"/>
      <c r="AS90" s="631"/>
      <c r="AT90" s="631"/>
      <c r="AU90" s="631"/>
      <c r="AV90" s="631"/>
    </row>
    <row r="91" spans="1:48" ht="28.5" x14ac:dyDescent="0.45">
      <c r="A91" s="696">
        <v>5</v>
      </c>
      <c r="B91" s="696" t="str">
        <f>IFERROR(IF(INDEX('Outcome Indicators - Section C'!B$10:B$26,MATCH($A91,'Outcome Indicators - Section C'!$A$10:$A$26,0))&lt;&gt;0,INDEX('Outcome Indicators - Section C'!B$10:B$26,MATCH($A91,'Outcome Indicators - Section C'!$A$10:$A$26,0)),""),"")</f>
        <v/>
      </c>
      <c r="C91" s="699" t="str">
        <f>IFERROR(IF(INDEX('Outcome Indicators - Section C'!C$10:C$26,MATCH($A91,'Outcome Indicators - Section C'!$A$10:$A$26,0))&lt;&gt;0,INDEX('Outcome Indicators - Section C'!C$10:C$26,MATCH($A91,'Outcome Indicators - Section C'!$A$10:$A$26,0)),""),"")</f>
        <v/>
      </c>
      <c r="D91" s="699" t="str">
        <f>IFERROR(IF(INDEX('Outcome Indicators - Section C'!D$10:D$26,MATCH($A91,'Outcome Indicators - Section C'!$A$10:$A$26,0))&lt;&gt;0,INDEX('Outcome Indicators - Section C'!D$10:D$26,MATCH($A91,'Outcome Indicators - Section C'!$A$10:$A$26,0)),""),"")</f>
        <v/>
      </c>
      <c r="E91" s="699" t="str">
        <f>IFERROR(IF(INDEX('Outcome Indicators - Section C'!E$10:E$26,MATCH($A91,'Outcome Indicators - Section C'!$A$10:$A$26,0))&lt;&gt;0,INDEX('Outcome Indicators - Section C'!E$10:E$26,MATCH($A91,'Outcome Indicators - Section C'!$A$10:$A$26,0)),""),"")</f>
        <v/>
      </c>
      <c r="F91" s="699" t="str">
        <f>IFERROR(IF(INDEX('Outcome Indicators - Section C'!F$10:F$26,MATCH($A91,'Outcome Indicators - Section C'!$A$10:$A$26,0))&lt;&gt;0,INDEX('Outcome Indicators - Section C'!F$10:F$26,MATCH($A91,'Outcome Indicators - Section C'!$A$10:$A$26,0)),""),"")</f>
        <v/>
      </c>
      <c r="G91" s="699" t="str">
        <f>IFERROR(IF(INDEX('Outcome Indicators - Section C'!G$10:G$26,MATCH($A91,'Outcome Indicators - Section C'!$A$10:$A$26,0))&lt;&gt;0,INDEX('Outcome Indicators - Section C'!G$10:G$26,MATCH($A91,'Outcome Indicators - Section C'!$A$10:$A$26,0)),""),"")</f>
        <v/>
      </c>
      <c r="H91" s="699" t="str">
        <f>IFERROR(IF(INDEX('Outcome Indicators - Section C'!H$10:H$26,MATCH($A91,'Outcome Indicators - Section C'!$A$10:$A$26,0))&lt;&gt;0,INDEX('Outcome Indicators - Section C'!H$10:H$26,MATCH($A91,'Outcome Indicators - Section C'!$A$10:$A$26,0)),""),"")</f>
        <v/>
      </c>
      <c r="I91" s="701" t="str">
        <f>IFERROR(IF(INDEX('Outcome Indicators - Section C'!Q$10:Q$26,MATCH($A91,'Outcome Indicators - Section C'!$A$10:$A$26,0))&lt;&gt;0,INDEX('Outcome Indicators - Section C'!Q$10:Q$26,MATCH($A91,'Outcome Indicators - Section C'!$A$10:$A$26,0)),""),"")</f>
        <v/>
      </c>
      <c r="J91" s="283" t="str">
        <f>IFERROR(IF(INDEX('Outcome Indicators - Section C'!D$30:D$121,MATCH($AR91,'Outcome Indicators - Section C'!$I$30:$I$121,0))&lt;&gt;0,INDEX('Outcome Indicators - Section C'!D$30:D$121,MATCH($AR91,'Outcome Indicators - Section C'!$I$30:$I$121,0)),""),"")</f>
        <v/>
      </c>
      <c r="K91" s="702" t="str">
        <f>IFERROR(IF(INDEX('Outcome Indicators - Section C'!F$30:F$121,MATCH($AR91,'Outcome Indicators - Section C'!$I$30:$I$121,0))&lt;&gt;0,INDEX('Outcome Indicators - Section C'!F$30:F$121,MATCH($AR91,'Outcome Indicators - Section C'!$I$30:$I$121,0)),""),"")</f>
        <v/>
      </c>
      <c r="L91" s="703" t="str">
        <f>IFERROR(IF(INDEX('Outcome Indicators - Section C'!G$30:G$121,MATCH($AR91,'Outcome Indicators - Section C'!$I$30:$I$121,0))&lt;&gt;0,INDEX('Outcome Indicators - Section C'!G$30:G$121,MATCH($AR91,'Outcome Indicators - Section C'!$I$30:$I$121,0)),""),"")</f>
        <v/>
      </c>
      <c r="M91" s="704" t="str">
        <f>IFERROR(IF(INDEX('Outcome Indicators - Section C'!H$30:H$121,MATCH($AR91,'Outcome Indicators - Section C'!$I$30:$I$121,0))&lt;&gt;0,INDEX('Outcome Indicators - Section C'!H$30:H$121,MATCH($AR91,'Outcome Indicators - Section C'!$I$30:$I$121,0)),""),"")</f>
        <v/>
      </c>
      <c r="N91" s="283" t="str">
        <f>IFERROR(IF(INDEX('Outcome Indicators - Section C'!D$30:D$121,MATCH($AS91,'Outcome Indicators - Section C'!$I$30:$I$121,0))&lt;&gt;0,INDEX('Outcome Indicators - Section C'!D$30:D$121,MATCH($AS91,'Outcome Indicators - Section C'!$I$30:$I$121,0)),""),"")</f>
        <v/>
      </c>
      <c r="O91" s="702" t="str">
        <f>IFERROR(IF(INDEX('Outcome Indicators - Section C'!F$30:F$121,MATCH($AS91,'Outcome Indicators - Section C'!$I$30:$I$121,0))&lt;&gt;0,INDEX('Outcome Indicators - Section C'!F$30:F$121,MATCH($AS91,'Outcome Indicators - Section C'!$I$30:$I$121,0)),""),"")</f>
        <v/>
      </c>
      <c r="P91" s="703" t="str">
        <f>IFERROR(IF(INDEX('Outcome Indicators - Section C'!G$30:G$121,MATCH($AS91,'Outcome Indicators - Section C'!$I$30:$I$121,0))&lt;&gt;0,INDEX('Outcome Indicators - Section C'!G$30:G$121,MATCH($AS91,'Outcome Indicators - Section C'!$I$30:$I$121,0)),""),"")</f>
        <v/>
      </c>
      <c r="Q91" s="704" t="str">
        <f>IFERROR(IF(INDEX('Outcome Indicators - Section C'!H$30:H$121,MATCH($AS91,'Outcome Indicators - Section C'!$I$30:$I$121,0))&lt;&gt;0,INDEX('Outcome Indicators - Section C'!H$30:H$121,MATCH($AS91,'Outcome Indicators - Section C'!$I$30:$I$121,0)),""),"")</f>
        <v/>
      </c>
      <c r="R91" s="283" t="str">
        <f>IFERROR(IF(INDEX('Outcome Indicators - Section C'!D$30:D$121,MATCH($AT91,'Outcome Indicators - Section C'!$I$30:$I$121,0))&lt;&gt;0,INDEX('Outcome Indicators - Section C'!D$30:D$121,MATCH($AT91,'Outcome Indicators - Section C'!$I$30:$I$121,0)),""),"")</f>
        <v/>
      </c>
      <c r="S91" s="702" t="str">
        <f>IFERROR(IF(INDEX('Outcome Indicators - Section C'!F$30:F$121,MATCH($AT91,'Outcome Indicators - Section C'!$I$30:$I$121,0))&lt;&gt;0,INDEX('Outcome Indicators - Section C'!F$30:F$121,MATCH($AT91,'Outcome Indicators - Section C'!$I$30:$I$121,0)),""),"")</f>
        <v/>
      </c>
      <c r="T91" s="703" t="str">
        <f>IFERROR(IF(INDEX('Outcome Indicators - Section C'!G$30:G$121,MATCH($AT91,'Outcome Indicators - Section C'!$I$30:$I$121,0))&lt;&gt;0,INDEX('Outcome Indicators - Section C'!G$30:G$121,MATCH($AT91,'Outcome Indicators - Section C'!$I$30:$I$121,0)),""),"")</f>
        <v/>
      </c>
      <c r="U91" s="704" t="str">
        <f>IFERROR(IF(INDEX('Outcome Indicators - Section C'!H$30:H$121,MATCH($AT91,'Outcome Indicators - Section C'!$I$30:$I$121,0))&lt;&gt;0,INDEX('Outcome Indicators - Section C'!H$30:H$121,MATCH($AT91,'Outcome Indicators - Section C'!$I$30:$I$121,0)),""),"")</f>
        <v/>
      </c>
      <c r="V91" s="283" t="str">
        <f>IFERROR(IF(INDEX('Outcome Indicators - Section C'!D$30:D$121,MATCH($AU91,'Outcome Indicators - Section C'!$I$30:$I$121,0))&lt;&gt;0,INDEX('Outcome Indicators - Section C'!D$30:D$121,MATCH($AU91,'Outcome Indicators - Section C'!$I$30:$I$121,0)),""),"")</f>
        <v/>
      </c>
      <c r="W91" s="702" t="str">
        <f>IFERROR(IF(INDEX('Outcome Indicators - Section C'!F$30:F$121,MATCH($AU91,'Outcome Indicators - Section C'!$I$30:$I$121,0))&lt;&gt;0,INDEX('Outcome Indicators - Section C'!F$30:F$121,MATCH($AU91,'Outcome Indicators - Section C'!$I$30:$I$121,0)),""),"")</f>
        <v/>
      </c>
      <c r="X91" s="703" t="str">
        <f>IFERROR(IF(INDEX('Outcome Indicators - Section C'!G$30:G$121,MATCH($AU91,'Outcome Indicators - Section C'!$I$30:$I$121,0))&lt;&gt;0,INDEX('Outcome Indicators - Section C'!G$30:G$121,MATCH($AU91,'Outcome Indicators - Section C'!$I$30:$I$121,0)),""),"")</f>
        <v/>
      </c>
      <c r="Y91" s="704" t="str">
        <f>IFERROR(IF(INDEX('Outcome Indicators - Section C'!H$30:H$121,MATCH($AU91,'Outcome Indicators - Section C'!$I$30:$I$121,0))&lt;&gt;0,INDEX('Outcome Indicators - Section C'!H$30:H$121,MATCH($AU91,'Outcome Indicators - Section C'!$I$30:$I$121,0)),""),"")</f>
        <v/>
      </c>
      <c r="Z91" s="283" t="str">
        <f>IFERROR(IF(INDEX('Outcome Indicators - Section C'!D$30:D$121,MATCH($AV91,'Outcome Indicators - Section C'!$I$30:$I$121,0))&lt;&gt;0,INDEX('Outcome Indicators - Section C'!D$30:D$121,MATCH($AV91,'Outcome Indicators - Section C'!$I$30:$I$121,0)),""),"")</f>
        <v/>
      </c>
      <c r="AA91" s="702" t="str">
        <f>IFERROR(IF(INDEX('Outcome Indicators - Section C'!F$30:F$121,MATCH($AV91,'Outcome Indicators - Section C'!$I$30:$I$121,0))&lt;&gt;0,INDEX('Outcome Indicators - Section C'!F$30:F$121,MATCH($AV91,'Outcome Indicators - Section C'!$I$30:$I$121,0)),""),"")</f>
        <v/>
      </c>
      <c r="AB91" s="703" t="str">
        <f>IFERROR(IF(INDEX('Outcome Indicators - Section C'!G$30:G$121,MATCH($AV91,'Outcome Indicators - Section C'!$I$30:$I$121,0))&lt;&gt;0,INDEX('Outcome Indicators - Section C'!G$30:G$121,MATCH($AV91,'Outcome Indicators - Section C'!$I$30:$I$121,0)),""),"")</f>
        <v/>
      </c>
      <c r="AC91" s="704" t="str">
        <f>IFERROR(IF(INDEX('Outcome Indicators - Section C'!H$30:H$121,MATCH($AV91,'Outcome Indicators - Section C'!$I$30:$I$121,0))&lt;&gt;0,INDEX('Outcome Indicators - Section C'!H$30:H$121,MATCH($AV91,'Outcome Indicators - Section C'!$I$30:$I$121,0)),""),"")</f>
        <v/>
      </c>
      <c r="AD91" s="284"/>
      <c r="AE91" s="284"/>
      <c r="AF91" s="284"/>
      <c r="AG91" s="284"/>
      <c r="AH91" s="284"/>
      <c r="AI91" s="284"/>
      <c r="AJ91" s="284"/>
      <c r="AK91" s="284"/>
      <c r="AL91" s="284"/>
      <c r="AM91" s="705" t="str">
        <f>IFERROR(IF(INDEX('Outcome Indicators - Section C'!R$10:R$26,MATCH($A91,'Outcome Indicators - Section C'!$A$10:$A$26,0))&lt;&gt;0,INDEX('Outcome Indicators - Section C'!R$10:R$26,MATCH($A91,'Outcome Indicators - Section C'!$A$10:$A$26,0)),""),"")</f>
        <v/>
      </c>
      <c r="AO91" s="608"/>
      <c r="AP91" s="608"/>
      <c r="AQ91" s="608"/>
      <c r="AR91" s="633" t="str">
        <f t="shared" ref="AR91" si="85">CONCATENATE($A91,J$81)</f>
        <v>52019</v>
      </c>
      <c r="AS91" s="631" t="str">
        <f t="shared" ref="AS91" si="86">CONCATENATE($A91,N$81)</f>
        <v>52020</v>
      </c>
      <c r="AT91" s="631" t="str">
        <f t="shared" ref="AT91" si="87">CONCATENATE($A91,R$81)</f>
        <v>52021</v>
      </c>
      <c r="AU91" s="631" t="str">
        <f t="shared" ref="AU91" si="88">CONCATENATE($A91,V$81)</f>
        <v>52022</v>
      </c>
      <c r="AV91" s="631" t="str">
        <f t="shared" ref="AV91" si="89">CONCATENATE($A91,Z$81)</f>
        <v>52023</v>
      </c>
    </row>
    <row r="92" spans="1:48" ht="28.5" x14ac:dyDescent="0.45">
      <c r="A92" s="696">
        <v>9.8000000000000007</v>
      </c>
      <c r="B92" s="696"/>
      <c r="C92" s="699"/>
      <c r="D92" s="699"/>
      <c r="E92" s="699"/>
      <c r="F92" s="699"/>
      <c r="G92" s="699"/>
      <c r="H92" s="699"/>
      <c r="I92" s="701"/>
      <c r="J92" s="283" t="str">
        <f>IFERROR(IF(INDEX('Outcome Indicators - Section C'!E$30:E$121,MATCH($AR91,'Outcome Indicators - Section C'!$I$30:$I$121,0))&lt;&gt;0,INDEX('Outcome Indicators - Section C'!E$30:E$121,MATCH($AR91,'Outcome Indicators - Section C'!$I$30:$I$121,0)),""),"")</f>
        <v/>
      </c>
      <c r="K92" s="702"/>
      <c r="L92" s="703"/>
      <c r="M92" s="704"/>
      <c r="N92" s="283" t="str">
        <f>IFERROR(IF(INDEX('Outcome Indicators - Section C'!E$30:E$121,MATCH($AS91,'Outcome Indicators - Section C'!$I$30:$I$121,0))&lt;&gt;0,INDEX('Outcome Indicators - Section C'!E$30:E$121,MATCH($AS91,'Outcome Indicators - Section C'!$I$30:$I$121,0)),""),"")</f>
        <v/>
      </c>
      <c r="O92" s="702"/>
      <c r="P92" s="703"/>
      <c r="Q92" s="704"/>
      <c r="R92" s="283" t="str">
        <f>IFERROR(IF(INDEX('Outcome Indicators - Section C'!E$30:E$121,MATCH($AT91,'Outcome Indicators - Section C'!$I$30:$I$121,0))&lt;&gt;0,INDEX('Outcome Indicators - Section C'!E$30:E$121,MATCH($AT91,'Outcome Indicators - Section C'!$I$30:$I$121,0)),""),"")</f>
        <v/>
      </c>
      <c r="S92" s="702"/>
      <c r="T92" s="703"/>
      <c r="U92" s="704"/>
      <c r="V92" s="283" t="str">
        <f>IFERROR(IF(INDEX('Outcome Indicators - Section C'!E$30:E$121,MATCH($AU91,'Outcome Indicators - Section C'!$I$30:$I$121,0))&lt;&gt;0,INDEX('Outcome Indicators - Section C'!E$30:E$121,MATCH($AU91,'Outcome Indicators - Section C'!$I$30:$I$121,0)),""),"")</f>
        <v/>
      </c>
      <c r="W92" s="702"/>
      <c r="X92" s="703"/>
      <c r="Y92" s="704"/>
      <c r="Z92" s="283" t="str">
        <f>IFERROR(IF(INDEX('Outcome Indicators - Section C'!E$30:E$121,MATCH($AV91,'Outcome Indicators - Section C'!$I$30:$I$121,0))&lt;&gt;0,INDEX('Outcome Indicators - Section C'!E$30:E$121,MATCH($AV91,'Outcome Indicators - Section C'!$I$30:$I$121,0)),""),"")</f>
        <v/>
      </c>
      <c r="AA92" s="702"/>
      <c r="AB92" s="703"/>
      <c r="AC92" s="704"/>
      <c r="AD92" s="284"/>
      <c r="AE92" s="284"/>
      <c r="AF92" s="284"/>
      <c r="AG92" s="284"/>
      <c r="AH92" s="284"/>
      <c r="AI92" s="284"/>
      <c r="AJ92" s="284"/>
      <c r="AK92" s="284"/>
      <c r="AL92" s="284"/>
      <c r="AM92" s="705"/>
      <c r="AO92" s="608"/>
      <c r="AP92" s="608"/>
      <c r="AQ92" s="608"/>
      <c r="AR92" s="633"/>
      <c r="AS92" s="631"/>
      <c r="AT92" s="631"/>
      <c r="AU92" s="631"/>
      <c r="AV92" s="631"/>
    </row>
    <row r="93" spans="1:48" ht="28.5" x14ac:dyDescent="0.45">
      <c r="A93" s="706">
        <v>6</v>
      </c>
      <c r="B93" s="696" t="str">
        <f>IFERROR(IF(INDEX('Outcome Indicators - Section C'!B$10:B$26,MATCH($A93,'Outcome Indicators - Section C'!$A$10:$A$26,0))&lt;&gt;0,INDEX('Outcome Indicators - Section C'!B$10:B$26,MATCH($A93,'Outcome Indicators - Section C'!$A$10:$A$26,0)),""),"")</f>
        <v/>
      </c>
      <c r="C93" s="699" t="str">
        <f>IFERROR(IF(INDEX('Outcome Indicators - Section C'!C$10:C$26,MATCH($A93,'Outcome Indicators - Section C'!$A$10:$A$26,0))&lt;&gt;0,INDEX('Outcome Indicators - Section C'!C$10:C$26,MATCH($A93,'Outcome Indicators - Section C'!$A$10:$A$26,0)),""),"")</f>
        <v/>
      </c>
      <c r="D93" s="699" t="str">
        <f>IFERROR(IF(INDEX('Outcome Indicators - Section C'!D$10:D$26,MATCH($A93,'Outcome Indicators - Section C'!$A$10:$A$26,0))&lt;&gt;0,INDEX('Outcome Indicators - Section C'!D$10:D$26,MATCH($A93,'Outcome Indicators - Section C'!$A$10:$A$26,0)),""),"")</f>
        <v/>
      </c>
      <c r="E93" s="699" t="str">
        <f>IFERROR(IF(INDEX('Outcome Indicators - Section C'!E$10:E$26,MATCH($A93,'Outcome Indicators - Section C'!$A$10:$A$26,0))&lt;&gt;0,INDEX('Outcome Indicators - Section C'!E$10:E$26,MATCH($A93,'Outcome Indicators - Section C'!$A$10:$A$26,0)),""),"")</f>
        <v/>
      </c>
      <c r="F93" s="699" t="str">
        <f>IFERROR(IF(INDEX('Outcome Indicators - Section C'!F$10:F$26,MATCH($A93,'Outcome Indicators - Section C'!$A$10:$A$26,0))&lt;&gt;0,INDEX('Outcome Indicators - Section C'!F$10:F$26,MATCH($A93,'Outcome Indicators - Section C'!$A$10:$A$26,0)),""),"")</f>
        <v/>
      </c>
      <c r="G93" s="699" t="str">
        <f>IFERROR(IF(INDEX('Outcome Indicators - Section C'!G$10:G$26,MATCH($A93,'Outcome Indicators - Section C'!$A$10:$A$26,0))&lt;&gt;0,INDEX('Outcome Indicators - Section C'!G$10:G$26,MATCH($A93,'Outcome Indicators - Section C'!$A$10:$A$26,0)),""),"")</f>
        <v/>
      </c>
      <c r="H93" s="699" t="str">
        <f>IFERROR(IF(INDEX('Outcome Indicators - Section C'!H$10:H$26,MATCH($A93,'Outcome Indicators - Section C'!$A$10:$A$26,0))&lt;&gt;0,INDEX('Outcome Indicators - Section C'!H$10:H$26,MATCH($A93,'Outcome Indicators - Section C'!$A$10:$A$26,0)),""),"")</f>
        <v/>
      </c>
      <c r="I93" s="701" t="str">
        <f>IFERROR(IF(INDEX('Outcome Indicators - Section C'!Q$10:Q$26,MATCH($A93,'Outcome Indicators - Section C'!$A$10:$A$26,0))&lt;&gt;0,INDEX('Outcome Indicators - Section C'!Q$10:Q$26,MATCH($A93,'Outcome Indicators - Section C'!$A$10:$A$26,0)),""),"")</f>
        <v/>
      </c>
      <c r="J93" s="285" t="str">
        <f>IFERROR(IF(INDEX('Outcome Indicators - Section C'!D$30:D$121,MATCH($AR93,'Outcome Indicators - Section C'!$I$30:$I$121,0))&lt;&gt;0,INDEX('Outcome Indicators - Section C'!D$30:D$121,MATCH($AR93,'Outcome Indicators - Section C'!$I$30:$I$121,0)),""),"")</f>
        <v/>
      </c>
      <c r="K93" s="702" t="str">
        <f>IFERROR(IF(INDEX('Outcome Indicators - Section C'!F$30:F$121,MATCH($AR93,'Outcome Indicators - Section C'!$I$30:$I$121,0))&lt;&gt;0,INDEX('Outcome Indicators - Section C'!F$30:F$121,MATCH($AR93,'Outcome Indicators - Section C'!$I$30:$I$121,0)),""),"")</f>
        <v/>
      </c>
      <c r="L93" s="703" t="str">
        <f>IFERROR(IF(INDEX('Outcome Indicators - Section C'!G$30:G$121,MATCH($AR93,'Outcome Indicators - Section C'!$I$30:$I$121,0))&lt;&gt;0,INDEX('Outcome Indicators - Section C'!G$30:G$121,MATCH($AR93,'Outcome Indicators - Section C'!$I$30:$I$121,0)),""),"")</f>
        <v/>
      </c>
      <c r="M93" s="704" t="str">
        <f>IFERROR(IF(INDEX('Outcome Indicators - Section C'!H$30:H$121,MATCH($AR93,'Outcome Indicators - Section C'!$I$30:$I$121,0))&lt;&gt;0,INDEX('Outcome Indicators - Section C'!H$30:H$121,MATCH($AR93,'Outcome Indicators - Section C'!$I$30:$I$121,0)),""),"")</f>
        <v/>
      </c>
      <c r="N93" s="286" t="str">
        <f>IFERROR(IF(INDEX('Outcome Indicators - Section C'!D$30:D$121,MATCH($AS93,'Outcome Indicators - Section C'!$I$30:$I$121,0))&lt;&gt;0,INDEX('Outcome Indicators - Section C'!D$30:D$121,MATCH($AS93,'Outcome Indicators - Section C'!$I$30:$I$121,0)),""),"")</f>
        <v/>
      </c>
      <c r="O93" s="702" t="str">
        <f>IFERROR(IF(INDEX('Outcome Indicators - Section C'!F$30:F$121,MATCH($AS93,'Outcome Indicators - Section C'!$I$30:$I$121,0))&lt;&gt;0,INDEX('Outcome Indicators - Section C'!F$30:F$121,MATCH($AS93,'Outcome Indicators - Section C'!$I$30:$I$121,0)),""),"")</f>
        <v/>
      </c>
      <c r="P93" s="703" t="str">
        <f>IFERROR(IF(INDEX('Outcome Indicators - Section C'!G$30:G$121,MATCH($AS93,'Outcome Indicators - Section C'!$I$30:$I$121,0))&lt;&gt;0,INDEX('Outcome Indicators - Section C'!G$30:G$121,MATCH($AS93,'Outcome Indicators - Section C'!$I$30:$I$121,0)),""),"")</f>
        <v/>
      </c>
      <c r="Q93" s="704" t="str">
        <f>IFERROR(IF(INDEX('Outcome Indicators - Section C'!H$30:H$121,MATCH($AS93,'Outcome Indicators - Section C'!$I$30:$I$121,0))&lt;&gt;0,INDEX('Outcome Indicators - Section C'!H$30:H$121,MATCH($AS93,'Outcome Indicators - Section C'!$I$30:$I$121,0)),""),"")</f>
        <v/>
      </c>
      <c r="R93" s="285" t="str">
        <f>IFERROR(IF(INDEX('Outcome Indicators - Section C'!D$30:D$121,MATCH($AT93,'Outcome Indicators - Section C'!$I$30:$I$121,0))&lt;&gt;0,INDEX('Outcome Indicators - Section C'!D$30:D$121,MATCH($AT93,'Outcome Indicators - Section C'!$I$30:$I$121,0)),""),"")</f>
        <v/>
      </c>
      <c r="S93" s="702" t="str">
        <f>IFERROR(IF(INDEX('Outcome Indicators - Section C'!F$30:F$121,MATCH($AT93,'Outcome Indicators - Section C'!$I$30:$I$121,0))&lt;&gt;0,INDEX('Outcome Indicators - Section C'!F$30:F$121,MATCH($AT93,'Outcome Indicators - Section C'!$I$30:$I$121,0)),""),"")</f>
        <v/>
      </c>
      <c r="T93" s="703" t="str">
        <f>IFERROR(IF(INDEX('Outcome Indicators - Section C'!G$30:G$121,MATCH($AT93,'Outcome Indicators - Section C'!$I$30:$I$121,0))&lt;&gt;0,INDEX('Outcome Indicators - Section C'!G$30:G$121,MATCH($AT93,'Outcome Indicators - Section C'!$I$30:$I$121,0)),""),"")</f>
        <v/>
      </c>
      <c r="U93" s="704" t="str">
        <f>IFERROR(IF(INDEX('Outcome Indicators - Section C'!H$30:H$121,MATCH($AT93,'Outcome Indicators - Section C'!$I$30:$I$121,0))&lt;&gt;0,INDEX('Outcome Indicators - Section C'!H$30:H$121,MATCH($AT93,'Outcome Indicators - Section C'!$I$30:$I$121,0)),""),"")</f>
        <v/>
      </c>
      <c r="V93" s="286" t="str">
        <f>IFERROR(IF(INDEX('Outcome Indicators - Section C'!D$30:D$121,MATCH($AU93,'Outcome Indicators - Section C'!$I$30:$I$121,0))&lt;&gt;0,INDEX('Outcome Indicators - Section C'!D$30:D$121,MATCH($AU93,'Outcome Indicators - Section C'!$I$30:$I$121,0)),""),"")</f>
        <v/>
      </c>
      <c r="W93" s="702" t="str">
        <f>IFERROR(IF(INDEX('Outcome Indicators - Section C'!F$30:F$121,MATCH($AU93,'Outcome Indicators - Section C'!$I$30:$I$121,0))&lt;&gt;0,INDEX('Outcome Indicators - Section C'!F$30:F$121,MATCH($AU93,'Outcome Indicators - Section C'!$I$30:$I$121,0)),""),"")</f>
        <v/>
      </c>
      <c r="X93" s="703" t="str">
        <f>IFERROR(IF(INDEX('Outcome Indicators - Section C'!G$30:G$121,MATCH($AU93,'Outcome Indicators - Section C'!$I$30:$I$121,0))&lt;&gt;0,INDEX('Outcome Indicators - Section C'!G$30:G$121,MATCH($AU93,'Outcome Indicators - Section C'!$I$30:$I$121,0)),""),"")</f>
        <v/>
      </c>
      <c r="Y93" s="704" t="str">
        <f>IFERROR(IF(INDEX('Outcome Indicators - Section C'!H$30:H$121,MATCH($AU93,'Outcome Indicators - Section C'!$I$30:$I$121,0))&lt;&gt;0,INDEX('Outcome Indicators - Section C'!H$30:H$121,MATCH($AU93,'Outcome Indicators - Section C'!$I$30:$I$121,0)),""),"")</f>
        <v/>
      </c>
      <c r="Z93" s="286" t="str">
        <f>IFERROR(IF(INDEX('Outcome Indicators - Section C'!D$30:D$121,MATCH($AV93,'Outcome Indicators - Section C'!$I$30:$I$121,0))&lt;&gt;0,INDEX('Outcome Indicators - Section C'!D$30:D$121,MATCH($AV93,'Outcome Indicators - Section C'!$I$30:$I$121,0)),""),"")</f>
        <v/>
      </c>
      <c r="AA93" s="702" t="str">
        <f>IFERROR(IF(INDEX('Outcome Indicators - Section C'!F$30:F$121,MATCH($AV93,'Outcome Indicators - Section C'!$I$30:$I$121,0))&lt;&gt;0,INDEX('Outcome Indicators - Section C'!F$30:F$121,MATCH($AV93,'Outcome Indicators - Section C'!$I$30:$I$121,0)),""),"")</f>
        <v/>
      </c>
      <c r="AB93" s="703" t="str">
        <f>IFERROR(IF(INDEX('Outcome Indicators - Section C'!G$30:G$121,MATCH($AV93,'Outcome Indicators - Section C'!$I$30:$I$121,0))&lt;&gt;0,INDEX('Outcome Indicators - Section C'!G$30:G$121,MATCH($AV93,'Outcome Indicators - Section C'!$I$30:$I$121,0)),""),"")</f>
        <v/>
      </c>
      <c r="AC93" s="704" t="str">
        <f>IFERROR(IF(INDEX('Outcome Indicators - Section C'!H$30:H$121,MATCH($AV93,'Outcome Indicators - Section C'!$I$30:$I$121,0))&lt;&gt;0,INDEX('Outcome Indicators - Section C'!H$30:H$121,MATCH($AV93,'Outcome Indicators - Section C'!$I$30:$I$121,0)),""),"")</f>
        <v/>
      </c>
      <c r="AD93" s="284"/>
      <c r="AE93" s="284"/>
      <c r="AF93" s="284"/>
      <c r="AG93" s="284"/>
      <c r="AH93" s="284"/>
      <c r="AI93" s="284"/>
      <c r="AJ93" s="284"/>
      <c r="AK93" s="284"/>
      <c r="AL93" s="284"/>
      <c r="AM93" s="705" t="str">
        <f>IFERROR(IF(INDEX('Outcome Indicators - Section C'!R$10:R$26,MATCH($A93,'Outcome Indicators - Section C'!$A$10:$A$26,0))&lt;&gt;0,INDEX('Outcome Indicators - Section C'!R$10:R$26,MATCH($A93,'Outcome Indicators - Section C'!$A$10:$A$26,0)),""),"")</f>
        <v/>
      </c>
      <c r="AO93" s="608"/>
      <c r="AP93" s="608"/>
      <c r="AQ93" s="608"/>
      <c r="AR93" s="633" t="str">
        <f t="shared" ref="AR93" si="90">CONCATENATE($A93,J$81)</f>
        <v>62019</v>
      </c>
      <c r="AS93" s="631" t="str">
        <f t="shared" ref="AS93" si="91">CONCATENATE($A93,N$81)</f>
        <v>62020</v>
      </c>
      <c r="AT93" s="631" t="str">
        <f t="shared" ref="AT93" si="92">CONCATENATE($A93,R$81)</f>
        <v>62021</v>
      </c>
      <c r="AU93" s="631" t="str">
        <f t="shared" ref="AU93" si="93">CONCATENATE($A93,V$81)</f>
        <v>62022</v>
      </c>
      <c r="AV93" s="631" t="str">
        <f t="shared" ref="AV93" si="94">CONCATENATE($A93,Z$81)</f>
        <v>62023</v>
      </c>
    </row>
    <row r="94" spans="1:48" ht="28.5" x14ac:dyDescent="0.45">
      <c r="A94" s="706">
        <v>9.9999999999999893</v>
      </c>
      <c r="B94" s="696"/>
      <c r="C94" s="699"/>
      <c r="D94" s="699"/>
      <c r="E94" s="699"/>
      <c r="F94" s="699"/>
      <c r="G94" s="699"/>
      <c r="H94" s="699"/>
      <c r="I94" s="701"/>
      <c r="J94" s="285" t="str">
        <f>IFERROR(IF(INDEX('Outcome Indicators - Section C'!E$30:E$121,MATCH($AR93,'Outcome Indicators - Section C'!$I$30:$I$121,0))&lt;&gt;0,INDEX('Outcome Indicators - Section C'!E$30:E$121,MATCH($AR93,'Outcome Indicators - Section C'!$I$30:$I$121,0)),""),"")</f>
        <v/>
      </c>
      <c r="K94" s="702"/>
      <c r="L94" s="703"/>
      <c r="M94" s="704"/>
      <c r="N94" s="286" t="str">
        <f>IFERROR(IF(INDEX('Outcome Indicators - Section C'!E$30:E$121,MATCH($AS93,'Outcome Indicators - Section C'!$I$30:$I$121,0))&lt;&gt;0,INDEX('Outcome Indicators - Section C'!E$30:E$121,MATCH($AS93,'Outcome Indicators - Section C'!$I$30:$I$121,0)),""),"")</f>
        <v/>
      </c>
      <c r="O94" s="702"/>
      <c r="P94" s="703"/>
      <c r="Q94" s="704"/>
      <c r="R94" s="285" t="str">
        <f>IFERROR(IF(INDEX('Outcome Indicators - Section C'!E$30:E$121,MATCH($AT93,'Outcome Indicators - Section C'!$I$30:$I$121,0))&lt;&gt;0,INDEX('Outcome Indicators - Section C'!E$30:E$121,MATCH($AT93,'Outcome Indicators - Section C'!$I$30:$I$121,0)),""),"")</f>
        <v/>
      </c>
      <c r="S94" s="702"/>
      <c r="T94" s="703"/>
      <c r="U94" s="704"/>
      <c r="V94" s="286" t="str">
        <f>IFERROR(IF(INDEX('Outcome Indicators - Section C'!E$30:E$121,MATCH($AU93,'Outcome Indicators - Section C'!$I$30:$I$121,0))&lt;&gt;0,INDEX('Outcome Indicators - Section C'!E$30:E$121,MATCH($AU93,'Outcome Indicators - Section C'!$I$30:$I$121,0)),""),"")</f>
        <v/>
      </c>
      <c r="W94" s="702"/>
      <c r="X94" s="703"/>
      <c r="Y94" s="704"/>
      <c r="Z94" s="286" t="str">
        <f>IFERROR(IF(INDEX('Outcome Indicators - Section C'!E$30:E$121,MATCH($AV93,'Outcome Indicators - Section C'!$I$30:$I$121,0))&lt;&gt;0,INDEX('Outcome Indicators - Section C'!E$30:E$121,MATCH($AV93,'Outcome Indicators - Section C'!$I$30:$I$121,0)),""),"")</f>
        <v/>
      </c>
      <c r="AA94" s="702"/>
      <c r="AB94" s="703"/>
      <c r="AC94" s="704"/>
      <c r="AD94" s="284"/>
      <c r="AE94" s="284"/>
      <c r="AF94" s="284"/>
      <c r="AG94" s="284"/>
      <c r="AH94" s="284"/>
      <c r="AI94" s="284"/>
      <c r="AJ94" s="284"/>
      <c r="AK94" s="284"/>
      <c r="AL94" s="284"/>
      <c r="AM94" s="705"/>
      <c r="AO94" s="608"/>
      <c r="AP94" s="608"/>
      <c r="AQ94" s="608"/>
      <c r="AR94" s="633"/>
      <c r="AS94" s="631"/>
      <c r="AT94" s="631"/>
      <c r="AU94" s="631"/>
      <c r="AV94" s="631"/>
    </row>
    <row r="95" spans="1:48" ht="28.5" x14ac:dyDescent="0.45">
      <c r="A95" s="696">
        <v>7</v>
      </c>
      <c r="B95" s="696" t="str">
        <f>IFERROR(IF(INDEX('Outcome Indicators - Section C'!B$10:B$26,MATCH($A95,'Outcome Indicators - Section C'!$A$10:$A$26,0))&lt;&gt;0,INDEX('Outcome Indicators - Section C'!B$10:B$26,MATCH($A95,'Outcome Indicators - Section C'!$A$10:$A$26,0)),""),"")</f>
        <v/>
      </c>
      <c r="C95" s="699" t="str">
        <f>IFERROR(IF(INDEX('Outcome Indicators - Section C'!C$10:C$26,MATCH($A95,'Outcome Indicators - Section C'!$A$10:$A$26,0))&lt;&gt;0,INDEX('Outcome Indicators - Section C'!C$10:C$26,MATCH($A95,'Outcome Indicators - Section C'!$A$10:$A$26,0)),""),"")</f>
        <v/>
      </c>
      <c r="D95" s="699" t="str">
        <f>IFERROR(IF(INDEX('Outcome Indicators - Section C'!D$10:D$26,MATCH($A95,'Outcome Indicators - Section C'!$A$10:$A$26,0))&lt;&gt;0,INDEX('Outcome Indicators - Section C'!D$10:D$26,MATCH($A95,'Outcome Indicators - Section C'!$A$10:$A$26,0)),""),"")</f>
        <v/>
      </c>
      <c r="E95" s="699" t="str">
        <f>IFERROR(IF(INDEX('Outcome Indicators - Section C'!E$10:E$26,MATCH($A95,'Outcome Indicators - Section C'!$A$10:$A$26,0))&lt;&gt;0,INDEX('Outcome Indicators - Section C'!E$10:E$26,MATCH($A95,'Outcome Indicators - Section C'!$A$10:$A$26,0)),""),"")</f>
        <v/>
      </c>
      <c r="F95" s="699" t="str">
        <f>IFERROR(IF(INDEX('Outcome Indicators - Section C'!F$10:F$26,MATCH($A95,'Outcome Indicators - Section C'!$A$10:$A$26,0))&lt;&gt;0,INDEX('Outcome Indicators - Section C'!F$10:F$26,MATCH($A95,'Outcome Indicators - Section C'!$A$10:$A$26,0)),""),"")</f>
        <v/>
      </c>
      <c r="G95" s="699" t="str">
        <f>IFERROR(IF(INDEX('Outcome Indicators - Section C'!G$10:G$26,MATCH($A95,'Outcome Indicators - Section C'!$A$10:$A$26,0))&lt;&gt;0,INDEX('Outcome Indicators - Section C'!G$10:G$26,MATCH($A95,'Outcome Indicators - Section C'!$A$10:$A$26,0)),""),"")</f>
        <v/>
      </c>
      <c r="H95" s="699" t="str">
        <f>IFERROR(IF(INDEX('Outcome Indicators - Section C'!H$10:H$26,MATCH($A95,'Outcome Indicators - Section C'!$A$10:$A$26,0))&lt;&gt;0,INDEX('Outcome Indicators - Section C'!H$10:H$26,MATCH($A95,'Outcome Indicators - Section C'!$A$10:$A$26,0)),""),"")</f>
        <v/>
      </c>
      <c r="I95" s="701" t="str">
        <f>IFERROR(IF(INDEX('Outcome Indicators - Section C'!Q$10:Q$26,MATCH($A95,'Outcome Indicators - Section C'!$A$10:$A$26,0))&lt;&gt;0,INDEX('Outcome Indicators - Section C'!Q$10:Q$26,MATCH($A95,'Outcome Indicators - Section C'!$A$10:$A$26,0)),""),"")</f>
        <v/>
      </c>
      <c r="J95" s="283" t="str">
        <f>IFERROR(IF(INDEX('Outcome Indicators - Section C'!D$30:D$121,MATCH($AR95,'Outcome Indicators - Section C'!$I$30:$I$121,0))&lt;&gt;0,INDEX('Outcome Indicators - Section C'!D$30:D$121,MATCH($AR95,'Outcome Indicators - Section C'!$I$30:$I$121,0)),""),"")</f>
        <v/>
      </c>
      <c r="K95" s="702" t="str">
        <f>IFERROR(IF(INDEX('Outcome Indicators - Section C'!F$30:F$121,MATCH($AR95,'Outcome Indicators - Section C'!$I$30:$I$121,0))&lt;&gt;0,INDEX('Outcome Indicators - Section C'!F$30:F$121,MATCH($AR95,'Outcome Indicators - Section C'!$I$30:$I$121,0)),""),"")</f>
        <v/>
      </c>
      <c r="L95" s="703" t="str">
        <f>IFERROR(IF(INDEX('Outcome Indicators - Section C'!G$30:G$121,MATCH($AR95,'Outcome Indicators - Section C'!$I$30:$I$121,0))&lt;&gt;0,INDEX('Outcome Indicators - Section C'!G$30:G$121,MATCH($AR95,'Outcome Indicators - Section C'!$I$30:$I$121,0)),""),"")</f>
        <v/>
      </c>
      <c r="M95" s="704" t="str">
        <f>IFERROR(IF(INDEX('Outcome Indicators - Section C'!H$30:H$121,MATCH($AR95,'Outcome Indicators - Section C'!$I$30:$I$121,0))&lt;&gt;0,INDEX('Outcome Indicators - Section C'!H$30:H$121,MATCH($AR95,'Outcome Indicators - Section C'!$I$30:$I$121,0)),""),"")</f>
        <v/>
      </c>
      <c r="N95" s="283" t="str">
        <f>IFERROR(IF(INDEX('Outcome Indicators - Section C'!D$30:D$121,MATCH($AS95,'Outcome Indicators - Section C'!$I$30:$I$121,0))&lt;&gt;0,INDEX('Outcome Indicators - Section C'!D$30:D$121,MATCH($AS95,'Outcome Indicators - Section C'!$I$30:$I$121,0)),""),"")</f>
        <v/>
      </c>
      <c r="O95" s="702" t="str">
        <f>IFERROR(IF(INDEX('Outcome Indicators - Section C'!F$30:F$121,MATCH($AS95,'Outcome Indicators - Section C'!$I$30:$I$121,0))&lt;&gt;0,INDEX('Outcome Indicators - Section C'!F$30:F$121,MATCH($AS95,'Outcome Indicators - Section C'!$I$30:$I$121,0)),""),"")</f>
        <v/>
      </c>
      <c r="P95" s="703" t="str">
        <f>IFERROR(IF(INDEX('Outcome Indicators - Section C'!G$30:G$121,MATCH($AS95,'Outcome Indicators - Section C'!$I$30:$I$121,0))&lt;&gt;0,INDEX('Outcome Indicators - Section C'!G$30:G$121,MATCH($AS95,'Outcome Indicators - Section C'!$I$30:$I$121,0)),""),"")</f>
        <v/>
      </c>
      <c r="Q95" s="704" t="str">
        <f>IFERROR(IF(INDEX('Outcome Indicators - Section C'!H$30:H$121,MATCH($AS95,'Outcome Indicators - Section C'!$I$30:$I$121,0))&lt;&gt;0,INDEX('Outcome Indicators - Section C'!H$30:H$121,MATCH($AS95,'Outcome Indicators - Section C'!$I$30:$I$121,0)),""),"")</f>
        <v/>
      </c>
      <c r="R95" s="283" t="str">
        <f>IFERROR(IF(INDEX('Outcome Indicators - Section C'!D$30:D$121,MATCH($AT95,'Outcome Indicators - Section C'!$I$30:$I$121,0))&lt;&gt;0,INDEX('Outcome Indicators - Section C'!D$30:D$121,MATCH($AT95,'Outcome Indicators - Section C'!$I$30:$I$121,0)),""),"")</f>
        <v/>
      </c>
      <c r="S95" s="702" t="str">
        <f>IFERROR(IF(INDEX('Outcome Indicators - Section C'!F$30:F$121,MATCH($AT95,'Outcome Indicators - Section C'!$I$30:$I$121,0))&lt;&gt;0,INDEX('Outcome Indicators - Section C'!F$30:F$121,MATCH($AT95,'Outcome Indicators - Section C'!$I$30:$I$121,0)),""),"")</f>
        <v/>
      </c>
      <c r="T95" s="703" t="str">
        <f>IFERROR(IF(INDEX('Outcome Indicators - Section C'!G$30:G$121,MATCH($AT95,'Outcome Indicators - Section C'!$I$30:$I$121,0))&lt;&gt;0,INDEX('Outcome Indicators - Section C'!G$30:G$121,MATCH($AT95,'Outcome Indicators - Section C'!$I$30:$I$121,0)),""),"")</f>
        <v/>
      </c>
      <c r="U95" s="704" t="str">
        <f>IFERROR(IF(INDEX('Outcome Indicators - Section C'!H$30:H$121,MATCH($AT95,'Outcome Indicators - Section C'!$I$30:$I$121,0))&lt;&gt;0,INDEX('Outcome Indicators - Section C'!H$30:H$121,MATCH($AT95,'Outcome Indicators - Section C'!$I$30:$I$121,0)),""),"")</f>
        <v/>
      </c>
      <c r="V95" s="283" t="str">
        <f>IFERROR(IF(INDEX('Outcome Indicators - Section C'!D$30:D$121,MATCH($AU95,'Outcome Indicators - Section C'!$I$30:$I$121,0))&lt;&gt;0,INDEX('Outcome Indicators - Section C'!D$30:D$121,MATCH($AU95,'Outcome Indicators - Section C'!$I$30:$I$121,0)),""),"")</f>
        <v/>
      </c>
      <c r="W95" s="702" t="str">
        <f>IFERROR(IF(INDEX('Outcome Indicators - Section C'!F$30:F$121,MATCH($AU95,'Outcome Indicators - Section C'!$I$30:$I$121,0))&lt;&gt;0,INDEX('Outcome Indicators - Section C'!F$30:F$121,MATCH($AU95,'Outcome Indicators - Section C'!$I$30:$I$121,0)),""),"")</f>
        <v/>
      </c>
      <c r="X95" s="703" t="str">
        <f>IFERROR(IF(INDEX('Outcome Indicators - Section C'!G$30:G$121,MATCH($AU95,'Outcome Indicators - Section C'!$I$30:$I$121,0))&lt;&gt;0,INDEX('Outcome Indicators - Section C'!G$30:G$121,MATCH($AU95,'Outcome Indicators - Section C'!$I$30:$I$121,0)),""),"")</f>
        <v/>
      </c>
      <c r="Y95" s="704" t="str">
        <f>IFERROR(IF(INDEX('Outcome Indicators - Section C'!H$30:H$121,MATCH($AU95,'Outcome Indicators - Section C'!$I$30:$I$121,0))&lt;&gt;0,INDEX('Outcome Indicators - Section C'!H$30:H$121,MATCH($AU95,'Outcome Indicators - Section C'!$I$30:$I$121,0)),""),"")</f>
        <v/>
      </c>
      <c r="Z95" s="283" t="str">
        <f>IFERROR(IF(INDEX('Outcome Indicators - Section C'!D$30:D$121,MATCH($AV95,'Outcome Indicators - Section C'!$I$30:$I$121,0))&lt;&gt;0,INDEX('Outcome Indicators - Section C'!D$30:D$121,MATCH($AV95,'Outcome Indicators - Section C'!$I$30:$I$121,0)),""),"")</f>
        <v/>
      </c>
      <c r="AA95" s="702" t="str">
        <f>IFERROR(IF(INDEX('Outcome Indicators - Section C'!F$30:F$121,MATCH($AV95,'Outcome Indicators - Section C'!$I$30:$I$121,0))&lt;&gt;0,INDEX('Outcome Indicators - Section C'!F$30:F$121,MATCH($AV95,'Outcome Indicators - Section C'!$I$30:$I$121,0)),""),"")</f>
        <v/>
      </c>
      <c r="AB95" s="703" t="str">
        <f>IFERROR(IF(INDEX('Outcome Indicators - Section C'!G$30:G$121,MATCH($AV95,'Outcome Indicators - Section C'!$I$30:$I$121,0))&lt;&gt;0,INDEX('Outcome Indicators - Section C'!G$30:G$121,MATCH($AV95,'Outcome Indicators - Section C'!$I$30:$I$121,0)),""),"")</f>
        <v/>
      </c>
      <c r="AC95" s="704" t="str">
        <f>IFERROR(IF(INDEX('Outcome Indicators - Section C'!H$30:H$121,MATCH($AV95,'Outcome Indicators - Section C'!$I$30:$I$121,0))&lt;&gt;0,INDEX('Outcome Indicators - Section C'!H$30:H$121,MATCH($AV95,'Outcome Indicators - Section C'!$I$30:$I$121,0)),""),"")</f>
        <v/>
      </c>
      <c r="AD95" s="284"/>
      <c r="AE95" s="284"/>
      <c r="AF95" s="284"/>
      <c r="AG95" s="284"/>
      <c r="AH95" s="284"/>
      <c r="AI95" s="284"/>
      <c r="AJ95" s="284"/>
      <c r="AK95" s="284"/>
      <c r="AL95" s="284"/>
      <c r="AM95" s="705" t="str">
        <f>IFERROR(IF(INDEX('Outcome Indicators - Section C'!R$10:R$26,MATCH($A95,'Outcome Indicators - Section C'!$A$10:$A$26,0))&lt;&gt;0,INDEX('Outcome Indicators - Section C'!R$10:R$26,MATCH($A95,'Outcome Indicators - Section C'!$A$10:$A$26,0)),""),"")</f>
        <v/>
      </c>
      <c r="AO95" s="608"/>
      <c r="AP95" s="608"/>
      <c r="AQ95" s="608"/>
      <c r="AR95" s="633" t="str">
        <f t="shared" ref="AR95" si="95">CONCATENATE($A95,J$81)</f>
        <v>72019</v>
      </c>
      <c r="AS95" s="631" t="str">
        <f t="shared" ref="AS95" si="96">CONCATENATE($A95,N$81)</f>
        <v>72020</v>
      </c>
      <c r="AT95" s="631" t="str">
        <f t="shared" ref="AT95" si="97">CONCATENATE($A95,R$81)</f>
        <v>72021</v>
      </c>
      <c r="AU95" s="631" t="str">
        <f t="shared" ref="AU95" si="98">CONCATENATE($A95,V$81)</f>
        <v>72022</v>
      </c>
      <c r="AV95" s="631" t="str">
        <f t="shared" ref="AV95" si="99">CONCATENATE($A95,Z$81)</f>
        <v>72023</v>
      </c>
    </row>
    <row r="96" spans="1:48" ht="28.5" x14ac:dyDescent="0.45">
      <c r="A96" s="696">
        <v>11.6666666666666</v>
      </c>
      <c r="B96" s="696"/>
      <c r="C96" s="699"/>
      <c r="D96" s="699"/>
      <c r="E96" s="699"/>
      <c r="F96" s="699"/>
      <c r="G96" s="699"/>
      <c r="H96" s="699"/>
      <c r="I96" s="701"/>
      <c r="J96" s="283" t="str">
        <f>IFERROR(IF(INDEX('Outcome Indicators - Section C'!E$30:E$121,MATCH($AR95,'Outcome Indicators - Section C'!$I$30:$I$121,0))&lt;&gt;0,INDEX('Outcome Indicators - Section C'!E$30:E$121,MATCH($AR95,'Outcome Indicators - Section C'!$I$30:$I$121,0)),""),"")</f>
        <v/>
      </c>
      <c r="K96" s="702"/>
      <c r="L96" s="703"/>
      <c r="M96" s="704"/>
      <c r="N96" s="283" t="str">
        <f>IFERROR(IF(INDEX('Outcome Indicators - Section C'!E$30:E$121,MATCH($AS95,'Outcome Indicators - Section C'!$I$30:$I$121,0))&lt;&gt;0,INDEX('Outcome Indicators - Section C'!E$30:E$121,MATCH($AS95,'Outcome Indicators - Section C'!$I$30:$I$121,0)),""),"")</f>
        <v/>
      </c>
      <c r="O96" s="702"/>
      <c r="P96" s="703"/>
      <c r="Q96" s="704"/>
      <c r="R96" s="283" t="str">
        <f>IFERROR(IF(INDEX('Outcome Indicators - Section C'!E$30:E$121,MATCH($AT95,'Outcome Indicators - Section C'!$I$30:$I$121,0))&lt;&gt;0,INDEX('Outcome Indicators - Section C'!E$30:E$121,MATCH($AT95,'Outcome Indicators - Section C'!$I$30:$I$121,0)),""),"")</f>
        <v/>
      </c>
      <c r="S96" s="702"/>
      <c r="T96" s="703"/>
      <c r="U96" s="704"/>
      <c r="V96" s="283" t="str">
        <f>IFERROR(IF(INDEX('Outcome Indicators - Section C'!E$30:E$121,MATCH($AU95,'Outcome Indicators - Section C'!$I$30:$I$121,0))&lt;&gt;0,INDEX('Outcome Indicators - Section C'!E$30:E$121,MATCH($AU95,'Outcome Indicators - Section C'!$I$30:$I$121,0)),""),"")</f>
        <v/>
      </c>
      <c r="W96" s="702"/>
      <c r="X96" s="703"/>
      <c r="Y96" s="704"/>
      <c r="Z96" s="283" t="str">
        <f>IFERROR(IF(INDEX('Outcome Indicators - Section C'!E$30:E$121,MATCH($AV95,'Outcome Indicators - Section C'!$I$30:$I$121,0))&lt;&gt;0,INDEX('Outcome Indicators - Section C'!E$30:E$121,MATCH($AV95,'Outcome Indicators - Section C'!$I$30:$I$121,0)),""),"")</f>
        <v/>
      </c>
      <c r="AA96" s="702"/>
      <c r="AB96" s="703"/>
      <c r="AC96" s="704"/>
      <c r="AD96" s="284"/>
      <c r="AE96" s="284"/>
      <c r="AF96" s="284"/>
      <c r="AG96" s="284"/>
      <c r="AH96" s="284"/>
      <c r="AI96" s="284"/>
      <c r="AJ96" s="284"/>
      <c r="AK96" s="284"/>
      <c r="AL96" s="284"/>
      <c r="AM96" s="705"/>
      <c r="AO96" s="608"/>
      <c r="AP96" s="608"/>
      <c r="AQ96" s="608"/>
      <c r="AR96" s="633"/>
      <c r="AS96" s="631"/>
      <c r="AT96" s="631"/>
      <c r="AU96" s="631"/>
      <c r="AV96" s="631"/>
    </row>
    <row r="97" spans="1:48" ht="28.5" x14ac:dyDescent="0.45">
      <c r="A97" s="707">
        <v>8</v>
      </c>
      <c r="B97" s="696" t="str">
        <f>IFERROR(IF(INDEX('Outcome Indicators - Section C'!B$10:B$26,MATCH($A97,'Outcome Indicators - Section C'!$A$10:$A$26,0))&lt;&gt;0,INDEX('Outcome Indicators - Section C'!B$10:B$26,MATCH($A97,'Outcome Indicators - Section C'!$A$10:$A$26,0)),""),"")</f>
        <v/>
      </c>
      <c r="C97" s="699" t="str">
        <f>IFERROR(IF(INDEX('Outcome Indicators - Section C'!C$10:C$26,MATCH($A97,'Outcome Indicators - Section C'!$A$10:$A$26,0))&lt;&gt;0,INDEX('Outcome Indicators - Section C'!C$10:C$26,MATCH($A97,'Outcome Indicators - Section C'!$A$10:$A$26,0)),""),"")</f>
        <v/>
      </c>
      <c r="D97" s="699" t="str">
        <f>IFERROR(IF(INDEX('Outcome Indicators - Section C'!D$10:D$26,MATCH($A97,'Outcome Indicators - Section C'!$A$10:$A$26,0))&lt;&gt;0,INDEX('Outcome Indicators - Section C'!D$10:D$26,MATCH($A97,'Outcome Indicators - Section C'!$A$10:$A$26,0)),""),"")</f>
        <v/>
      </c>
      <c r="E97" s="699" t="str">
        <f>IFERROR(IF(INDEX('Outcome Indicators - Section C'!E$10:E$26,MATCH($A97,'Outcome Indicators - Section C'!$A$10:$A$26,0))&lt;&gt;0,INDEX('Outcome Indicators - Section C'!E$10:E$26,MATCH($A97,'Outcome Indicators - Section C'!$A$10:$A$26,0)),""),"")</f>
        <v/>
      </c>
      <c r="F97" s="699" t="str">
        <f>IFERROR(IF(INDEX('Outcome Indicators - Section C'!F$10:F$26,MATCH($A97,'Outcome Indicators - Section C'!$A$10:$A$26,0))&lt;&gt;0,INDEX('Outcome Indicators - Section C'!F$10:F$26,MATCH($A97,'Outcome Indicators - Section C'!$A$10:$A$26,0)),""),"")</f>
        <v/>
      </c>
      <c r="G97" s="699" t="str">
        <f>IFERROR(IF(INDEX('Outcome Indicators - Section C'!G$10:G$26,MATCH($A97,'Outcome Indicators - Section C'!$A$10:$A$26,0))&lt;&gt;0,INDEX('Outcome Indicators - Section C'!G$10:G$26,MATCH($A97,'Outcome Indicators - Section C'!$A$10:$A$26,0)),""),"")</f>
        <v/>
      </c>
      <c r="H97" s="699" t="str">
        <f>IFERROR(IF(INDEX('Outcome Indicators - Section C'!H$10:H$26,MATCH($A97,'Outcome Indicators - Section C'!$A$10:$A$26,0))&lt;&gt;0,INDEX('Outcome Indicators - Section C'!H$10:H$26,MATCH($A97,'Outcome Indicators - Section C'!$A$10:$A$26,0)),""),"")</f>
        <v/>
      </c>
      <c r="I97" s="701" t="str">
        <f>IFERROR(IF(INDEX('Outcome Indicators - Section C'!Q$10:Q$26,MATCH($A97,'Outcome Indicators - Section C'!$A$10:$A$26,0))&lt;&gt;0,INDEX('Outcome Indicators - Section C'!Q$10:Q$26,MATCH($A97,'Outcome Indicators - Section C'!$A$10:$A$26,0)),""),"")</f>
        <v/>
      </c>
      <c r="J97" s="285" t="str">
        <f>IFERROR(IF(INDEX('Outcome Indicators - Section C'!D$30:D$121,MATCH($AR97,'Outcome Indicators - Section C'!$I$30:$I$121,0))&lt;&gt;0,INDEX('Outcome Indicators - Section C'!D$30:D$121,MATCH($AR97,'Outcome Indicators - Section C'!$I$30:$I$121,0)),""),"")</f>
        <v/>
      </c>
      <c r="K97" s="702" t="str">
        <f>IFERROR(IF(INDEX('Outcome Indicators - Section C'!F$30:F$121,MATCH($AR97,'Outcome Indicators - Section C'!$I$30:$I$121,0))&lt;&gt;0,INDEX('Outcome Indicators - Section C'!F$30:F$121,MATCH($AR97,'Outcome Indicators - Section C'!$I$30:$I$121,0)),""),"")</f>
        <v/>
      </c>
      <c r="L97" s="703" t="str">
        <f>IFERROR(IF(INDEX('Outcome Indicators - Section C'!G$30:G$121,MATCH($AR97,'Outcome Indicators - Section C'!$I$30:$I$121,0))&lt;&gt;0,INDEX('Outcome Indicators - Section C'!G$30:G$121,MATCH($AR97,'Outcome Indicators - Section C'!$I$30:$I$121,0)),""),"")</f>
        <v/>
      </c>
      <c r="M97" s="704" t="str">
        <f>IFERROR(IF(INDEX('Outcome Indicators - Section C'!H$30:H$121,MATCH($AR97,'Outcome Indicators - Section C'!$I$30:$I$121,0))&lt;&gt;0,INDEX('Outcome Indicators - Section C'!H$30:H$121,MATCH($AR97,'Outcome Indicators - Section C'!$I$30:$I$121,0)),""),"")</f>
        <v/>
      </c>
      <c r="N97" s="286" t="str">
        <f>IFERROR(IF(INDEX('Outcome Indicators - Section C'!D$30:D$121,MATCH($AS97,'Outcome Indicators - Section C'!$I$30:$I$121,0))&lt;&gt;0,INDEX('Outcome Indicators - Section C'!D$30:D$121,MATCH($AS97,'Outcome Indicators - Section C'!$I$30:$I$121,0)),""),"")</f>
        <v/>
      </c>
      <c r="O97" s="702" t="str">
        <f>IFERROR(IF(INDEX('Outcome Indicators - Section C'!F$30:F$121,MATCH($AS97,'Outcome Indicators - Section C'!$I$30:$I$121,0))&lt;&gt;0,INDEX('Outcome Indicators - Section C'!F$30:F$121,MATCH($AS97,'Outcome Indicators - Section C'!$I$30:$I$121,0)),""),"")</f>
        <v/>
      </c>
      <c r="P97" s="703" t="str">
        <f>IFERROR(IF(INDEX('Outcome Indicators - Section C'!G$30:G$121,MATCH($AS97,'Outcome Indicators - Section C'!$I$30:$I$121,0))&lt;&gt;0,INDEX('Outcome Indicators - Section C'!G$30:G$121,MATCH($AS97,'Outcome Indicators - Section C'!$I$30:$I$121,0)),""),"")</f>
        <v/>
      </c>
      <c r="Q97" s="704" t="str">
        <f>IFERROR(IF(INDEX('Outcome Indicators - Section C'!H$30:H$121,MATCH($AS97,'Outcome Indicators - Section C'!$I$30:$I$121,0))&lt;&gt;0,INDEX('Outcome Indicators - Section C'!H$30:H$121,MATCH($AS97,'Outcome Indicators - Section C'!$I$30:$I$121,0)),""),"")</f>
        <v/>
      </c>
      <c r="R97" s="285" t="str">
        <f>IFERROR(IF(INDEX('Outcome Indicators - Section C'!D$30:D$121,MATCH($AT97,'Outcome Indicators - Section C'!$I$30:$I$121,0))&lt;&gt;0,INDEX('Outcome Indicators - Section C'!D$30:D$121,MATCH($AT97,'Outcome Indicators - Section C'!$I$30:$I$121,0)),""),"")</f>
        <v/>
      </c>
      <c r="S97" s="702" t="str">
        <f>IFERROR(IF(INDEX('Outcome Indicators - Section C'!F$30:F$121,MATCH($AT97,'Outcome Indicators - Section C'!$I$30:$I$121,0))&lt;&gt;0,INDEX('Outcome Indicators - Section C'!F$30:F$121,MATCH($AT97,'Outcome Indicators - Section C'!$I$30:$I$121,0)),""),"")</f>
        <v/>
      </c>
      <c r="T97" s="703" t="str">
        <f>IFERROR(IF(INDEX('Outcome Indicators - Section C'!G$30:G$121,MATCH($AT97,'Outcome Indicators - Section C'!$I$30:$I$121,0))&lt;&gt;0,INDEX('Outcome Indicators - Section C'!G$30:G$121,MATCH($AT97,'Outcome Indicators - Section C'!$I$30:$I$121,0)),""),"")</f>
        <v/>
      </c>
      <c r="U97" s="704" t="str">
        <f>IFERROR(IF(INDEX('Outcome Indicators - Section C'!H$30:H$121,MATCH($AT97,'Outcome Indicators - Section C'!$I$30:$I$121,0))&lt;&gt;0,INDEX('Outcome Indicators - Section C'!H$30:H$121,MATCH($AT97,'Outcome Indicators - Section C'!$I$30:$I$121,0)),""),"")</f>
        <v/>
      </c>
      <c r="V97" s="286" t="str">
        <f>IFERROR(IF(INDEX('Outcome Indicators - Section C'!D$30:D$121,MATCH($AU97,'Outcome Indicators - Section C'!$I$30:$I$121,0))&lt;&gt;0,INDEX('Outcome Indicators - Section C'!D$30:D$121,MATCH($AU97,'Outcome Indicators - Section C'!$I$30:$I$121,0)),""),"")</f>
        <v/>
      </c>
      <c r="W97" s="702" t="str">
        <f>IFERROR(IF(INDEX('Outcome Indicators - Section C'!F$30:F$121,MATCH($AU97,'Outcome Indicators - Section C'!$I$30:$I$121,0))&lt;&gt;0,INDEX('Outcome Indicators - Section C'!F$30:F$121,MATCH($AU97,'Outcome Indicators - Section C'!$I$30:$I$121,0)),""),"")</f>
        <v/>
      </c>
      <c r="X97" s="703" t="str">
        <f>IFERROR(IF(INDEX('Outcome Indicators - Section C'!G$30:G$121,MATCH($AU97,'Outcome Indicators - Section C'!$I$30:$I$121,0))&lt;&gt;0,INDEX('Outcome Indicators - Section C'!G$30:G$121,MATCH($AU97,'Outcome Indicators - Section C'!$I$30:$I$121,0)),""),"")</f>
        <v/>
      </c>
      <c r="Y97" s="704" t="str">
        <f>IFERROR(IF(INDEX('Outcome Indicators - Section C'!H$30:H$121,MATCH($AU97,'Outcome Indicators - Section C'!$I$30:$I$121,0))&lt;&gt;0,INDEX('Outcome Indicators - Section C'!H$30:H$121,MATCH($AU97,'Outcome Indicators - Section C'!$I$30:$I$121,0)),""),"")</f>
        <v/>
      </c>
      <c r="Z97" s="286" t="str">
        <f>IFERROR(IF(INDEX('Outcome Indicators - Section C'!D$30:D$121,MATCH($AV97,'Outcome Indicators - Section C'!$I$30:$I$121,0))&lt;&gt;0,INDEX('Outcome Indicators - Section C'!D$30:D$121,MATCH($AV97,'Outcome Indicators - Section C'!$I$30:$I$121,0)),""),"")</f>
        <v/>
      </c>
      <c r="AA97" s="702" t="str">
        <f>IFERROR(IF(INDEX('Outcome Indicators - Section C'!F$30:F$121,MATCH($AV97,'Outcome Indicators - Section C'!$I$30:$I$121,0))&lt;&gt;0,INDEX('Outcome Indicators - Section C'!F$30:F$121,MATCH($AV97,'Outcome Indicators - Section C'!$I$30:$I$121,0)),""),"")</f>
        <v/>
      </c>
      <c r="AB97" s="703" t="str">
        <f>IFERROR(IF(INDEX('Outcome Indicators - Section C'!G$30:G$121,MATCH($AV97,'Outcome Indicators - Section C'!$I$30:$I$121,0))&lt;&gt;0,INDEX('Outcome Indicators - Section C'!G$30:G$121,MATCH($AV97,'Outcome Indicators - Section C'!$I$30:$I$121,0)),""),"")</f>
        <v/>
      </c>
      <c r="AC97" s="704" t="str">
        <f>IFERROR(IF(INDEX('Outcome Indicators - Section C'!H$30:H$121,MATCH($AV97,'Outcome Indicators - Section C'!$I$30:$I$121,0))&lt;&gt;0,INDEX('Outcome Indicators - Section C'!H$30:H$121,MATCH($AV97,'Outcome Indicators - Section C'!$I$30:$I$121,0)),""),"")</f>
        <v/>
      </c>
      <c r="AD97" s="284"/>
      <c r="AE97" s="284"/>
      <c r="AF97" s="284"/>
      <c r="AG97" s="284"/>
      <c r="AH97" s="284"/>
      <c r="AI97" s="284"/>
      <c r="AJ97" s="284"/>
      <c r="AK97" s="284"/>
      <c r="AL97" s="284"/>
      <c r="AM97" s="705" t="str">
        <f>IFERROR(IF(INDEX('Outcome Indicators - Section C'!R$10:R$26,MATCH($A97,'Outcome Indicators - Section C'!$A$10:$A$26,0))&lt;&gt;0,INDEX('Outcome Indicators - Section C'!R$10:R$26,MATCH($A97,'Outcome Indicators - Section C'!$A$10:$A$26,0)),""),"")</f>
        <v/>
      </c>
      <c r="AO97" s="608"/>
      <c r="AP97" s="608"/>
      <c r="AQ97" s="608"/>
      <c r="AR97" s="633" t="str">
        <f t="shared" ref="AR97" si="100">CONCATENATE($A97,J$81)</f>
        <v>82019</v>
      </c>
      <c r="AS97" s="631" t="str">
        <f t="shared" ref="AS97" si="101">CONCATENATE($A97,N$81)</f>
        <v>82020</v>
      </c>
      <c r="AT97" s="631" t="str">
        <f t="shared" ref="AT97" si="102">CONCATENATE($A97,R$81)</f>
        <v>82021</v>
      </c>
      <c r="AU97" s="631" t="str">
        <f t="shared" ref="AU97" si="103">CONCATENATE($A97,V$81)</f>
        <v>82022</v>
      </c>
      <c r="AV97" s="631" t="str">
        <f t="shared" ref="AV97" si="104">CONCATENATE($A97,Z$81)</f>
        <v>82023</v>
      </c>
    </row>
    <row r="98" spans="1:48" ht="28.5" x14ac:dyDescent="0.45">
      <c r="A98" s="707"/>
      <c r="B98" s="696"/>
      <c r="C98" s="699"/>
      <c r="D98" s="699"/>
      <c r="E98" s="699"/>
      <c r="F98" s="699"/>
      <c r="G98" s="699"/>
      <c r="H98" s="699"/>
      <c r="I98" s="701"/>
      <c r="J98" s="285" t="str">
        <f>IFERROR(IF(INDEX('Outcome Indicators - Section C'!E$30:E$121,MATCH($AR97,'Outcome Indicators - Section C'!$I$30:$I$121,0))&lt;&gt;0,INDEX('Outcome Indicators - Section C'!E$30:E$121,MATCH($AR97,'Outcome Indicators - Section C'!$I$30:$I$121,0)),""),"")</f>
        <v/>
      </c>
      <c r="K98" s="702"/>
      <c r="L98" s="703"/>
      <c r="M98" s="704"/>
      <c r="N98" s="286" t="str">
        <f>IFERROR(IF(INDEX('Outcome Indicators - Section C'!E$30:E$121,MATCH($AS97,'Outcome Indicators - Section C'!$I$30:$I$121,0))&lt;&gt;0,INDEX('Outcome Indicators - Section C'!E$30:E$121,MATCH($AS97,'Outcome Indicators - Section C'!$I$30:$I$121,0)),""),"")</f>
        <v/>
      </c>
      <c r="O98" s="702"/>
      <c r="P98" s="703"/>
      <c r="Q98" s="704"/>
      <c r="R98" s="285" t="str">
        <f>IFERROR(IF(INDEX('Outcome Indicators - Section C'!E$30:E$121,MATCH($AT97,'Outcome Indicators - Section C'!$I$30:$I$121,0))&lt;&gt;0,INDEX('Outcome Indicators - Section C'!E$30:E$121,MATCH($AT97,'Outcome Indicators - Section C'!$I$30:$I$121,0)),""),"")</f>
        <v/>
      </c>
      <c r="S98" s="702"/>
      <c r="T98" s="703"/>
      <c r="U98" s="704"/>
      <c r="V98" s="286" t="str">
        <f>IFERROR(IF(INDEX('Outcome Indicators - Section C'!E$30:E$121,MATCH($AU97,'Outcome Indicators - Section C'!$I$30:$I$121,0))&lt;&gt;0,INDEX('Outcome Indicators - Section C'!E$30:E$121,MATCH($AU97,'Outcome Indicators - Section C'!$I$30:$I$121,0)),""),"")</f>
        <v/>
      </c>
      <c r="W98" s="702"/>
      <c r="X98" s="703"/>
      <c r="Y98" s="704"/>
      <c r="Z98" s="286" t="str">
        <f>IFERROR(IF(INDEX('Outcome Indicators - Section C'!E$30:E$121,MATCH($AV97,'Outcome Indicators - Section C'!$I$30:$I$121,0))&lt;&gt;0,INDEX('Outcome Indicators - Section C'!E$30:E$121,MATCH($AV97,'Outcome Indicators - Section C'!$I$30:$I$121,0)),""),"")</f>
        <v/>
      </c>
      <c r="AA98" s="702"/>
      <c r="AB98" s="703"/>
      <c r="AC98" s="704"/>
      <c r="AD98" s="284"/>
      <c r="AE98" s="284"/>
      <c r="AF98" s="284"/>
      <c r="AG98" s="284"/>
      <c r="AH98" s="284"/>
      <c r="AI98" s="284"/>
      <c r="AJ98" s="284"/>
      <c r="AK98" s="284"/>
      <c r="AL98" s="284"/>
      <c r="AM98" s="705"/>
      <c r="AO98" s="608"/>
      <c r="AP98" s="608"/>
      <c r="AQ98" s="608"/>
      <c r="AR98" s="633"/>
      <c r="AS98" s="631"/>
      <c r="AT98" s="631"/>
      <c r="AU98" s="631"/>
      <c r="AV98" s="631"/>
    </row>
    <row r="99" spans="1:48" ht="28.5" x14ac:dyDescent="0.45">
      <c r="A99" s="708">
        <v>9</v>
      </c>
      <c r="B99" s="696" t="str">
        <f>IFERROR(IF(INDEX('Outcome Indicators - Section C'!B$10:B$26,MATCH($A99,'Outcome Indicators - Section C'!$A$10:$A$26,0))&lt;&gt;0,INDEX('Outcome Indicators - Section C'!B$10:B$26,MATCH($A99,'Outcome Indicators - Section C'!$A$10:$A$26,0)),""),"")</f>
        <v/>
      </c>
      <c r="C99" s="699" t="str">
        <f>IFERROR(IF(INDEX('Outcome Indicators - Section C'!C$10:C$26,MATCH($A99,'Outcome Indicators - Section C'!$A$10:$A$26,0))&lt;&gt;0,INDEX('Outcome Indicators - Section C'!C$10:C$26,MATCH($A99,'Outcome Indicators - Section C'!$A$10:$A$26,0)),""),"")</f>
        <v/>
      </c>
      <c r="D99" s="699" t="str">
        <f>IFERROR(IF(INDEX('Outcome Indicators - Section C'!D$10:D$26,MATCH($A99,'Outcome Indicators - Section C'!$A$10:$A$26,0))&lt;&gt;0,INDEX('Outcome Indicators - Section C'!D$10:D$26,MATCH($A99,'Outcome Indicators - Section C'!$A$10:$A$26,0)),""),"")</f>
        <v/>
      </c>
      <c r="E99" s="699" t="str">
        <f>IFERROR(IF(INDEX('Outcome Indicators - Section C'!E$10:E$26,MATCH($A99,'Outcome Indicators - Section C'!$A$10:$A$26,0))&lt;&gt;0,INDEX('Outcome Indicators - Section C'!E$10:E$26,MATCH($A99,'Outcome Indicators - Section C'!$A$10:$A$26,0)),""),"")</f>
        <v/>
      </c>
      <c r="F99" s="699" t="str">
        <f>IFERROR(IF(INDEX('Outcome Indicators - Section C'!F$10:F$26,MATCH($A99,'Outcome Indicators - Section C'!$A$10:$A$26,0))&lt;&gt;0,INDEX('Outcome Indicators - Section C'!F$10:F$26,MATCH($A99,'Outcome Indicators - Section C'!$A$10:$A$26,0)),""),"")</f>
        <v/>
      </c>
      <c r="G99" s="699" t="str">
        <f>IFERROR(IF(INDEX('Outcome Indicators - Section C'!G$10:G$26,MATCH($A99,'Outcome Indicators - Section C'!$A$10:$A$26,0))&lt;&gt;0,INDEX('Outcome Indicators - Section C'!G$10:G$26,MATCH($A99,'Outcome Indicators - Section C'!$A$10:$A$26,0)),""),"")</f>
        <v/>
      </c>
      <c r="H99" s="699" t="str">
        <f>IFERROR(IF(INDEX('Outcome Indicators - Section C'!H$10:H$26,MATCH($A99,'Outcome Indicators - Section C'!$A$10:$A$26,0))&lt;&gt;0,INDEX('Outcome Indicators - Section C'!H$10:H$26,MATCH($A99,'Outcome Indicators - Section C'!$A$10:$A$26,0)),""),"")</f>
        <v/>
      </c>
      <c r="I99" s="701" t="str">
        <f>IFERROR(IF(INDEX('Outcome Indicators - Section C'!Q$10:Q$26,MATCH($A99,'Outcome Indicators - Section C'!$A$10:$A$26,0))&lt;&gt;0,INDEX('Outcome Indicators - Section C'!Q$10:Q$26,MATCH($A99,'Outcome Indicators - Section C'!$A$10:$A$26,0)),""),"")</f>
        <v/>
      </c>
      <c r="J99" s="283" t="str">
        <f>IFERROR(IF(INDEX('Outcome Indicators - Section C'!D$30:D$121,MATCH($AR99,'Outcome Indicators - Section C'!$I$30:$I$121,0))&lt;&gt;0,INDEX('Outcome Indicators - Section C'!D$30:D$121,MATCH($AR99,'Outcome Indicators - Section C'!$I$30:$I$121,0)),""),"")</f>
        <v/>
      </c>
      <c r="K99" s="702" t="str">
        <f>IFERROR(IF(INDEX('Outcome Indicators - Section C'!F$30:F$121,MATCH($AR99,'Outcome Indicators - Section C'!$I$30:$I$121,0))&lt;&gt;0,INDEX('Outcome Indicators - Section C'!F$30:F$121,MATCH($AR99,'Outcome Indicators - Section C'!$I$30:$I$121,0)),""),"")</f>
        <v/>
      </c>
      <c r="L99" s="703" t="str">
        <f>IFERROR(IF(INDEX('Outcome Indicators - Section C'!G$30:G$121,MATCH($AR99,'Outcome Indicators - Section C'!$I$30:$I$121,0))&lt;&gt;0,INDEX('Outcome Indicators - Section C'!G$30:G$121,MATCH($AR99,'Outcome Indicators - Section C'!$I$30:$I$121,0)),""),"")</f>
        <v/>
      </c>
      <c r="M99" s="704" t="str">
        <f>IFERROR(IF(INDEX('Outcome Indicators - Section C'!H$30:H$121,MATCH($AR99,'Outcome Indicators - Section C'!$I$30:$I$121,0))&lt;&gt;0,INDEX('Outcome Indicators - Section C'!H$30:H$121,MATCH($AR99,'Outcome Indicators - Section C'!$I$30:$I$121,0)),""),"")</f>
        <v/>
      </c>
      <c r="N99" s="283" t="str">
        <f>IFERROR(IF(INDEX('Outcome Indicators - Section C'!D$30:D$121,MATCH($AS99,'Outcome Indicators - Section C'!$I$30:$I$121,0))&lt;&gt;0,INDEX('Outcome Indicators - Section C'!D$30:D$121,MATCH($AS99,'Outcome Indicators - Section C'!$I$30:$I$121,0)),""),"")</f>
        <v/>
      </c>
      <c r="O99" s="702" t="str">
        <f>IFERROR(IF(INDEX('Outcome Indicators - Section C'!F$30:F$121,MATCH($AS99,'Outcome Indicators - Section C'!$I$30:$I$121,0))&lt;&gt;0,INDEX('Outcome Indicators - Section C'!F$30:F$121,MATCH($AS99,'Outcome Indicators - Section C'!$I$30:$I$121,0)),""),"")</f>
        <v/>
      </c>
      <c r="P99" s="703" t="str">
        <f>IFERROR(IF(INDEX('Outcome Indicators - Section C'!G$30:G$121,MATCH($AS99,'Outcome Indicators - Section C'!$I$30:$I$121,0))&lt;&gt;0,INDEX('Outcome Indicators - Section C'!G$30:G$121,MATCH($AS99,'Outcome Indicators - Section C'!$I$30:$I$121,0)),""),"")</f>
        <v/>
      </c>
      <c r="Q99" s="704" t="str">
        <f>IFERROR(IF(INDEX('Outcome Indicators - Section C'!H$30:H$121,MATCH($AS99,'Outcome Indicators - Section C'!$I$30:$I$121,0))&lt;&gt;0,INDEX('Outcome Indicators - Section C'!H$30:H$121,MATCH($AS99,'Outcome Indicators - Section C'!$I$30:$I$121,0)),""),"")</f>
        <v/>
      </c>
      <c r="R99" s="283" t="str">
        <f>IFERROR(IF(INDEX('Outcome Indicators - Section C'!D$30:D$121,MATCH($AT99,'Outcome Indicators - Section C'!$I$30:$I$121,0))&lt;&gt;0,INDEX('Outcome Indicators - Section C'!D$30:D$121,MATCH($AT99,'Outcome Indicators - Section C'!$I$30:$I$121,0)),""),"")</f>
        <v/>
      </c>
      <c r="S99" s="702" t="str">
        <f>IFERROR(IF(INDEX('Outcome Indicators - Section C'!F$30:F$121,MATCH($AT99,'Outcome Indicators - Section C'!$I$30:$I$121,0))&lt;&gt;0,INDEX('Outcome Indicators - Section C'!F$30:F$121,MATCH($AT99,'Outcome Indicators - Section C'!$I$30:$I$121,0)),""),"")</f>
        <v/>
      </c>
      <c r="T99" s="703" t="str">
        <f>IFERROR(IF(INDEX('Outcome Indicators - Section C'!G$30:G$121,MATCH($AT99,'Outcome Indicators - Section C'!$I$30:$I$121,0))&lt;&gt;0,INDEX('Outcome Indicators - Section C'!G$30:G$121,MATCH($AT99,'Outcome Indicators - Section C'!$I$30:$I$121,0)),""),"")</f>
        <v/>
      </c>
      <c r="U99" s="704" t="str">
        <f>IFERROR(IF(INDEX('Outcome Indicators - Section C'!H$30:H$121,MATCH($AT99,'Outcome Indicators - Section C'!$I$30:$I$121,0))&lt;&gt;0,INDEX('Outcome Indicators - Section C'!H$30:H$121,MATCH($AT99,'Outcome Indicators - Section C'!$I$30:$I$121,0)),""),"")</f>
        <v/>
      </c>
      <c r="V99" s="283" t="str">
        <f>IFERROR(IF(INDEX('Outcome Indicators - Section C'!D$30:D$121,MATCH($AU99,'Outcome Indicators - Section C'!$I$30:$I$121,0))&lt;&gt;0,INDEX('Outcome Indicators - Section C'!D$30:D$121,MATCH($AU99,'Outcome Indicators - Section C'!$I$30:$I$121,0)),""),"")</f>
        <v/>
      </c>
      <c r="W99" s="702" t="str">
        <f>IFERROR(IF(INDEX('Outcome Indicators - Section C'!F$30:F$121,MATCH($AU99,'Outcome Indicators - Section C'!$I$30:$I$121,0))&lt;&gt;0,INDEX('Outcome Indicators - Section C'!F$30:F$121,MATCH($AU99,'Outcome Indicators - Section C'!$I$30:$I$121,0)),""),"")</f>
        <v/>
      </c>
      <c r="X99" s="703" t="str">
        <f>IFERROR(IF(INDEX('Outcome Indicators - Section C'!G$30:G$121,MATCH($AU99,'Outcome Indicators - Section C'!$I$30:$I$121,0))&lt;&gt;0,INDEX('Outcome Indicators - Section C'!G$30:G$121,MATCH($AU99,'Outcome Indicators - Section C'!$I$30:$I$121,0)),""),"")</f>
        <v/>
      </c>
      <c r="Y99" s="704" t="str">
        <f>IFERROR(IF(INDEX('Outcome Indicators - Section C'!H$30:H$121,MATCH($AU99,'Outcome Indicators - Section C'!$I$30:$I$121,0))&lt;&gt;0,INDEX('Outcome Indicators - Section C'!H$30:H$121,MATCH($AU99,'Outcome Indicators - Section C'!$I$30:$I$121,0)),""),"")</f>
        <v/>
      </c>
      <c r="Z99" s="283" t="str">
        <f>IFERROR(IF(INDEX('Outcome Indicators - Section C'!D$30:D$121,MATCH($AV99,'Outcome Indicators - Section C'!$I$30:$I$121,0))&lt;&gt;0,INDEX('Outcome Indicators - Section C'!D$30:D$121,MATCH($AV99,'Outcome Indicators - Section C'!$I$30:$I$121,0)),""),"")</f>
        <v/>
      </c>
      <c r="AA99" s="702" t="str">
        <f>IFERROR(IF(INDEX('Outcome Indicators - Section C'!F$30:F$121,MATCH($AV99,'Outcome Indicators - Section C'!$I$30:$I$121,0))&lt;&gt;0,INDEX('Outcome Indicators - Section C'!F$30:F$121,MATCH($AV99,'Outcome Indicators - Section C'!$I$30:$I$121,0)),""),"")</f>
        <v/>
      </c>
      <c r="AB99" s="703" t="str">
        <f>IFERROR(IF(INDEX('Outcome Indicators - Section C'!G$30:G$121,MATCH($AV99,'Outcome Indicators - Section C'!$I$30:$I$121,0))&lt;&gt;0,INDEX('Outcome Indicators - Section C'!G$30:G$121,MATCH($AV99,'Outcome Indicators - Section C'!$I$30:$I$121,0)),""),"")</f>
        <v/>
      </c>
      <c r="AC99" s="704" t="str">
        <f>IFERROR(IF(INDEX('Outcome Indicators - Section C'!H$30:H$121,MATCH($AV99,'Outcome Indicators - Section C'!$I$30:$I$121,0))&lt;&gt;0,INDEX('Outcome Indicators - Section C'!H$30:H$121,MATCH($AV99,'Outcome Indicators - Section C'!$I$30:$I$121,0)),""),"")</f>
        <v/>
      </c>
      <c r="AD99" s="284"/>
      <c r="AE99" s="284"/>
      <c r="AF99" s="284"/>
      <c r="AG99" s="284"/>
      <c r="AH99" s="284"/>
      <c r="AI99" s="284"/>
      <c r="AJ99" s="284"/>
      <c r="AK99" s="284"/>
      <c r="AL99" s="284"/>
      <c r="AM99" s="705" t="str">
        <f>IFERROR(IF(INDEX('Outcome Indicators - Section C'!R$10:R$26,MATCH($A99,'Outcome Indicators - Section C'!$A$10:$A$26,0))&lt;&gt;0,INDEX('Outcome Indicators - Section C'!R$10:R$26,MATCH($A99,'Outcome Indicators - Section C'!$A$10:$A$26,0)),""),"")</f>
        <v/>
      </c>
      <c r="AO99" s="608"/>
      <c r="AP99" s="608"/>
      <c r="AQ99" s="608"/>
      <c r="AR99" s="633" t="str">
        <f t="shared" ref="AR99" si="105">CONCATENATE($A99,J$81)</f>
        <v>92019</v>
      </c>
      <c r="AS99" s="631" t="str">
        <f t="shared" ref="AS99" si="106">CONCATENATE($A99,N$81)</f>
        <v>92020</v>
      </c>
      <c r="AT99" s="631" t="str">
        <f t="shared" ref="AT99" si="107">CONCATENATE($A99,R$81)</f>
        <v>92021</v>
      </c>
      <c r="AU99" s="631" t="str">
        <f t="shared" ref="AU99" si="108">CONCATENATE($A99,V$81)</f>
        <v>92022</v>
      </c>
      <c r="AV99" s="631" t="str">
        <f t="shared" ref="AV99" si="109">CONCATENATE($A99,Z$81)</f>
        <v>92023</v>
      </c>
    </row>
    <row r="100" spans="1:48" ht="28.5" x14ac:dyDescent="0.45">
      <c r="A100" s="708"/>
      <c r="B100" s="696"/>
      <c r="C100" s="699"/>
      <c r="D100" s="699"/>
      <c r="E100" s="699"/>
      <c r="F100" s="699"/>
      <c r="G100" s="699"/>
      <c r="H100" s="699"/>
      <c r="I100" s="701"/>
      <c r="J100" s="283" t="str">
        <f>IFERROR(IF(INDEX('Outcome Indicators - Section C'!E$30:E$121,MATCH($AR99,'Outcome Indicators - Section C'!$I$30:$I$121,0))&lt;&gt;0,INDEX('Outcome Indicators - Section C'!E$30:E$121,MATCH($AR99,'Outcome Indicators - Section C'!$I$30:$I$121,0)),""),"")</f>
        <v/>
      </c>
      <c r="K100" s="702"/>
      <c r="L100" s="703"/>
      <c r="M100" s="704"/>
      <c r="N100" s="283" t="str">
        <f>IFERROR(IF(INDEX('Outcome Indicators - Section C'!E$30:E$121,MATCH($AS99,'Outcome Indicators - Section C'!$I$30:$I$121,0))&lt;&gt;0,INDEX('Outcome Indicators - Section C'!E$30:E$121,MATCH($AS99,'Outcome Indicators - Section C'!$I$30:$I$121,0)),""),"")</f>
        <v/>
      </c>
      <c r="O100" s="702"/>
      <c r="P100" s="703"/>
      <c r="Q100" s="704"/>
      <c r="R100" s="283" t="str">
        <f>IFERROR(IF(INDEX('Outcome Indicators - Section C'!E$30:E$121,MATCH($AT99,'Outcome Indicators - Section C'!$I$30:$I$121,0))&lt;&gt;0,INDEX('Outcome Indicators - Section C'!E$30:E$121,MATCH($AT99,'Outcome Indicators - Section C'!$I$30:$I$121,0)),""),"")</f>
        <v/>
      </c>
      <c r="S100" s="702"/>
      <c r="T100" s="703"/>
      <c r="U100" s="704"/>
      <c r="V100" s="283" t="str">
        <f>IFERROR(IF(INDEX('Outcome Indicators - Section C'!E$30:E$121,MATCH($AU99,'Outcome Indicators - Section C'!$I$30:$I$121,0))&lt;&gt;0,INDEX('Outcome Indicators - Section C'!E$30:E$121,MATCH($AU99,'Outcome Indicators - Section C'!$I$30:$I$121,0)),""),"")</f>
        <v/>
      </c>
      <c r="W100" s="702"/>
      <c r="X100" s="703"/>
      <c r="Y100" s="704"/>
      <c r="Z100" s="283" t="str">
        <f>IFERROR(IF(INDEX('Outcome Indicators - Section C'!E$30:E$121,MATCH($AV99,'Outcome Indicators - Section C'!$I$30:$I$121,0))&lt;&gt;0,INDEX('Outcome Indicators - Section C'!E$30:E$121,MATCH($AV99,'Outcome Indicators - Section C'!$I$30:$I$121,0)),""),"")</f>
        <v/>
      </c>
      <c r="AA100" s="702"/>
      <c r="AB100" s="703"/>
      <c r="AC100" s="704"/>
      <c r="AD100" s="284"/>
      <c r="AE100" s="284"/>
      <c r="AF100" s="284"/>
      <c r="AG100" s="284"/>
      <c r="AH100" s="284"/>
      <c r="AI100" s="284"/>
      <c r="AJ100" s="284"/>
      <c r="AK100" s="284"/>
      <c r="AL100" s="284"/>
      <c r="AM100" s="705"/>
      <c r="AO100" s="608"/>
      <c r="AP100" s="608"/>
      <c r="AQ100" s="608"/>
      <c r="AR100" s="633"/>
      <c r="AS100" s="631"/>
      <c r="AT100" s="631"/>
      <c r="AU100" s="631"/>
      <c r="AV100" s="631"/>
    </row>
    <row r="101" spans="1:48" ht="28.5" x14ac:dyDescent="0.45">
      <c r="A101" s="707">
        <v>10</v>
      </c>
      <c r="B101" s="696" t="str">
        <f>IFERROR(IF(INDEX('Outcome Indicators - Section C'!B$10:B$26,MATCH($A101,'Outcome Indicators - Section C'!$A$10:$A$26,0))&lt;&gt;0,INDEX('Outcome Indicators - Section C'!B$10:B$26,MATCH($A101,'Outcome Indicators - Section C'!$A$10:$A$26,0)),""),"")</f>
        <v/>
      </c>
      <c r="C101" s="699" t="str">
        <f>IFERROR(IF(INDEX('Outcome Indicators - Section C'!C$10:C$26,MATCH($A101,'Outcome Indicators - Section C'!$A$10:$A$26,0))&lt;&gt;0,INDEX('Outcome Indicators - Section C'!C$10:C$26,MATCH($A101,'Outcome Indicators - Section C'!$A$10:$A$26,0)),""),"")</f>
        <v/>
      </c>
      <c r="D101" s="699" t="str">
        <f>IFERROR(IF(INDEX('Outcome Indicators - Section C'!D$10:D$26,MATCH($A101,'Outcome Indicators - Section C'!$A$10:$A$26,0))&lt;&gt;0,INDEX('Outcome Indicators - Section C'!D$10:D$26,MATCH($A101,'Outcome Indicators - Section C'!$A$10:$A$26,0)),""),"")</f>
        <v/>
      </c>
      <c r="E101" s="699" t="str">
        <f>IFERROR(IF(INDEX('Outcome Indicators - Section C'!E$10:E$26,MATCH($A101,'Outcome Indicators - Section C'!$A$10:$A$26,0))&lt;&gt;0,INDEX('Outcome Indicators - Section C'!E$10:E$26,MATCH($A101,'Outcome Indicators - Section C'!$A$10:$A$26,0)),""),"")</f>
        <v/>
      </c>
      <c r="F101" s="699" t="str">
        <f>IFERROR(IF(INDEX('Outcome Indicators - Section C'!F$10:F$26,MATCH($A101,'Outcome Indicators - Section C'!$A$10:$A$26,0))&lt;&gt;0,INDEX('Outcome Indicators - Section C'!F$10:F$26,MATCH($A101,'Outcome Indicators - Section C'!$A$10:$A$26,0)),""),"")</f>
        <v/>
      </c>
      <c r="G101" s="699" t="str">
        <f>IFERROR(IF(INDEX('Outcome Indicators - Section C'!G$10:G$26,MATCH($A101,'Outcome Indicators - Section C'!$A$10:$A$26,0))&lt;&gt;0,INDEX('Outcome Indicators - Section C'!G$10:G$26,MATCH($A101,'Outcome Indicators - Section C'!$A$10:$A$26,0)),""),"")</f>
        <v/>
      </c>
      <c r="H101" s="699" t="str">
        <f>IFERROR(IF(INDEX('Outcome Indicators - Section C'!H$10:H$26,MATCH($A101,'Outcome Indicators - Section C'!$A$10:$A$26,0))&lt;&gt;0,INDEX('Outcome Indicators - Section C'!H$10:H$26,MATCH($A101,'Outcome Indicators - Section C'!$A$10:$A$26,0)),""),"")</f>
        <v/>
      </c>
      <c r="I101" s="701" t="str">
        <f>IFERROR(IF(INDEX('Outcome Indicators - Section C'!Q$10:Q$26,MATCH($A101,'Outcome Indicators - Section C'!$A$10:$A$26,0))&lt;&gt;0,INDEX('Outcome Indicators - Section C'!Q$10:Q$26,MATCH($A101,'Outcome Indicators - Section C'!$A$10:$A$26,0)),""),"")</f>
        <v/>
      </c>
      <c r="J101" s="285" t="str">
        <f>IFERROR(IF(INDEX('Outcome Indicators - Section C'!D$30:D$121,MATCH($AR101,'Outcome Indicators - Section C'!$I$30:$I$121,0))&lt;&gt;0,INDEX('Outcome Indicators - Section C'!D$30:D$121,MATCH($AR101,'Outcome Indicators - Section C'!$I$30:$I$121,0)),""),"")</f>
        <v/>
      </c>
      <c r="K101" s="702" t="str">
        <f>IFERROR(IF(INDEX('Outcome Indicators - Section C'!F$30:F$121,MATCH($AR101,'Outcome Indicators - Section C'!$I$30:$I$121,0))&lt;&gt;0,INDEX('Outcome Indicators - Section C'!F$30:F$121,MATCH($AR101,'Outcome Indicators - Section C'!$I$30:$I$121,0)),""),"")</f>
        <v/>
      </c>
      <c r="L101" s="703" t="str">
        <f>IFERROR(IF(INDEX('Outcome Indicators - Section C'!G$30:G$121,MATCH($AR101,'Outcome Indicators - Section C'!$I$30:$I$121,0))&lt;&gt;0,INDEX('Outcome Indicators - Section C'!G$30:G$121,MATCH($AR101,'Outcome Indicators - Section C'!$I$30:$I$121,0)),""),"")</f>
        <v/>
      </c>
      <c r="M101" s="704" t="str">
        <f>IFERROR(IF(INDEX('Outcome Indicators - Section C'!H$30:H$121,MATCH($AR101,'Outcome Indicators - Section C'!$I$30:$I$121,0))&lt;&gt;0,INDEX('Outcome Indicators - Section C'!H$30:H$121,MATCH($AR101,'Outcome Indicators - Section C'!$I$30:$I$121,0)),""),"")</f>
        <v/>
      </c>
      <c r="N101" s="286" t="str">
        <f>IFERROR(IF(INDEX('Outcome Indicators - Section C'!D$30:D$121,MATCH($AS101,'Outcome Indicators - Section C'!$I$30:$I$121,0))&lt;&gt;0,INDEX('Outcome Indicators - Section C'!D$30:D$121,MATCH($AS101,'Outcome Indicators - Section C'!$I$30:$I$121,0)),""),"")</f>
        <v/>
      </c>
      <c r="O101" s="702" t="str">
        <f>IFERROR(IF(INDEX('Outcome Indicators - Section C'!F$30:F$121,MATCH($AS101,'Outcome Indicators - Section C'!$I$30:$I$121,0))&lt;&gt;0,INDEX('Outcome Indicators - Section C'!F$30:F$121,MATCH($AS101,'Outcome Indicators - Section C'!$I$30:$I$121,0)),""),"")</f>
        <v/>
      </c>
      <c r="P101" s="703" t="str">
        <f>IFERROR(IF(INDEX('Outcome Indicators - Section C'!G$30:G$121,MATCH($AS101,'Outcome Indicators - Section C'!$I$30:$I$121,0))&lt;&gt;0,INDEX('Outcome Indicators - Section C'!G$30:G$121,MATCH($AS101,'Outcome Indicators - Section C'!$I$30:$I$121,0)),""),"")</f>
        <v/>
      </c>
      <c r="Q101" s="704" t="str">
        <f>IFERROR(IF(INDEX('Outcome Indicators - Section C'!H$30:H$121,MATCH($AS101,'Outcome Indicators - Section C'!$I$30:$I$121,0))&lt;&gt;0,INDEX('Outcome Indicators - Section C'!H$30:H$121,MATCH($AS101,'Outcome Indicators - Section C'!$I$30:$I$121,0)),""),"")</f>
        <v/>
      </c>
      <c r="R101" s="285" t="str">
        <f>IFERROR(IF(INDEX('Outcome Indicators - Section C'!D$30:D$121,MATCH($AT101,'Outcome Indicators - Section C'!$I$30:$I$121,0))&lt;&gt;0,INDEX('Outcome Indicators - Section C'!D$30:D$121,MATCH($AT101,'Outcome Indicators - Section C'!$I$30:$I$121,0)),""),"")</f>
        <v/>
      </c>
      <c r="S101" s="702" t="str">
        <f>IFERROR(IF(INDEX('Outcome Indicators - Section C'!F$30:F$121,MATCH($AT101,'Outcome Indicators - Section C'!$I$30:$I$121,0))&lt;&gt;0,INDEX('Outcome Indicators - Section C'!F$30:F$121,MATCH($AT101,'Outcome Indicators - Section C'!$I$30:$I$121,0)),""),"")</f>
        <v/>
      </c>
      <c r="T101" s="703" t="str">
        <f>IFERROR(IF(INDEX('Outcome Indicators - Section C'!G$30:G$121,MATCH($AT101,'Outcome Indicators - Section C'!$I$30:$I$121,0))&lt;&gt;0,INDEX('Outcome Indicators - Section C'!G$30:G$121,MATCH($AT101,'Outcome Indicators - Section C'!$I$30:$I$121,0)),""),"")</f>
        <v/>
      </c>
      <c r="U101" s="704" t="str">
        <f>IFERROR(IF(INDEX('Outcome Indicators - Section C'!H$30:H$121,MATCH($AT101,'Outcome Indicators - Section C'!$I$30:$I$121,0))&lt;&gt;0,INDEX('Outcome Indicators - Section C'!H$30:H$121,MATCH($AT101,'Outcome Indicators - Section C'!$I$30:$I$121,0)),""),"")</f>
        <v/>
      </c>
      <c r="V101" s="286" t="str">
        <f>IFERROR(IF(INDEX('Outcome Indicators - Section C'!D$30:D$121,MATCH($AU101,'Outcome Indicators - Section C'!$I$30:$I$121,0))&lt;&gt;0,INDEX('Outcome Indicators - Section C'!D$30:D$121,MATCH($AU101,'Outcome Indicators - Section C'!$I$30:$I$121,0)),""),"")</f>
        <v/>
      </c>
      <c r="W101" s="702" t="str">
        <f>IFERROR(IF(INDEX('Outcome Indicators - Section C'!F$30:F$121,MATCH($AU101,'Outcome Indicators - Section C'!$I$30:$I$121,0))&lt;&gt;0,INDEX('Outcome Indicators - Section C'!F$30:F$121,MATCH($AU101,'Outcome Indicators - Section C'!$I$30:$I$121,0)),""),"")</f>
        <v/>
      </c>
      <c r="X101" s="703" t="str">
        <f>IFERROR(IF(INDEX('Outcome Indicators - Section C'!G$30:G$121,MATCH($AU101,'Outcome Indicators - Section C'!$I$30:$I$121,0))&lt;&gt;0,INDEX('Outcome Indicators - Section C'!G$30:G$121,MATCH($AU101,'Outcome Indicators - Section C'!$I$30:$I$121,0)),""),"")</f>
        <v/>
      </c>
      <c r="Y101" s="704" t="str">
        <f>IFERROR(IF(INDEX('Outcome Indicators - Section C'!H$30:H$121,MATCH($AU101,'Outcome Indicators - Section C'!$I$30:$I$121,0))&lt;&gt;0,INDEX('Outcome Indicators - Section C'!H$30:H$121,MATCH($AU101,'Outcome Indicators - Section C'!$I$30:$I$121,0)),""),"")</f>
        <v/>
      </c>
      <c r="Z101" s="286" t="str">
        <f>IFERROR(IF(INDEX('Outcome Indicators - Section C'!D$30:D$121,MATCH($AV101,'Outcome Indicators - Section C'!$I$30:$I$121,0))&lt;&gt;0,INDEX('Outcome Indicators - Section C'!D$30:D$121,MATCH($AV101,'Outcome Indicators - Section C'!$I$30:$I$121,0)),""),"")</f>
        <v/>
      </c>
      <c r="AA101" s="702" t="str">
        <f>IFERROR(IF(INDEX('Outcome Indicators - Section C'!F$30:F$121,MATCH($AV101,'Outcome Indicators - Section C'!$I$30:$I$121,0))&lt;&gt;0,INDEX('Outcome Indicators - Section C'!F$30:F$121,MATCH($AV101,'Outcome Indicators - Section C'!$I$30:$I$121,0)),""),"")</f>
        <v/>
      </c>
      <c r="AB101" s="703" t="str">
        <f>IFERROR(IF(INDEX('Outcome Indicators - Section C'!G$30:G$121,MATCH($AV101,'Outcome Indicators - Section C'!$I$30:$I$121,0))&lt;&gt;0,INDEX('Outcome Indicators - Section C'!G$30:G$121,MATCH($AV101,'Outcome Indicators - Section C'!$I$30:$I$121,0)),""),"")</f>
        <v/>
      </c>
      <c r="AC101" s="704" t="str">
        <f>IFERROR(IF(INDEX('Outcome Indicators - Section C'!H$30:H$121,MATCH($AV101,'Outcome Indicators - Section C'!$I$30:$I$121,0))&lt;&gt;0,INDEX('Outcome Indicators - Section C'!H$30:H$121,MATCH($AV101,'Outcome Indicators - Section C'!$I$30:$I$121,0)),""),"")</f>
        <v/>
      </c>
      <c r="AD101" s="284"/>
      <c r="AE101" s="284"/>
      <c r="AF101" s="284"/>
      <c r="AG101" s="284"/>
      <c r="AH101" s="284"/>
      <c r="AI101" s="284"/>
      <c r="AJ101" s="284"/>
      <c r="AK101" s="284"/>
      <c r="AL101" s="284"/>
      <c r="AM101" s="705" t="str">
        <f>IFERROR(IF(INDEX('Outcome Indicators - Section C'!R$10:R$26,MATCH($A101,'Outcome Indicators - Section C'!$A$10:$A$26,0))&lt;&gt;0,INDEX('Outcome Indicators - Section C'!R$10:R$26,MATCH($A101,'Outcome Indicators - Section C'!$A$10:$A$26,0)),""),"")</f>
        <v/>
      </c>
      <c r="AO101" s="608"/>
      <c r="AP101" s="608"/>
      <c r="AQ101" s="608"/>
      <c r="AR101" s="633" t="str">
        <f t="shared" ref="AR101" si="110">CONCATENATE($A101,J$81)</f>
        <v>102019</v>
      </c>
      <c r="AS101" s="631" t="str">
        <f t="shared" ref="AS101" si="111">CONCATENATE($A101,N$81)</f>
        <v>102020</v>
      </c>
      <c r="AT101" s="631" t="str">
        <f t="shared" ref="AT101" si="112">CONCATENATE($A101,R$81)</f>
        <v>102021</v>
      </c>
      <c r="AU101" s="631" t="str">
        <f t="shared" ref="AU101" si="113">CONCATENATE($A101,V$81)</f>
        <v>102022</v>
      </c>
      <c r="AV101" s="631" t="str">
        <f t="shared" ref="AV101" si="114">CONCATENATE($A101,Z$81)</f>
        <v>102023</v>
      </c>
    </row>
    <row r="102" spans="1:48" ht="28.5" x14ac:dyDescent="0.45">
      <c r="A102" s="707"/>
      <c r="B102" s="696"/>
      <c r="C102" s="699"/>
      <c r="D102" s="699"/>
      <c r="E102" s="699"/>
      <c r="F102" s="699"/>
      <c r="G102" s="699"/>
      <c r="H102" s="699"/>
      <c r="I102" s="701"/>
      <c r="J102" s="285" t="str">
        <f>IFERROR(IF(INDEX('Outcome Indicators - Section C'!E$30:E$121,MATCH($AR101,'Outcome Indicators - Section C'!$I$30:$I$121,0))&lt;&gt;0,INDEX('Outcome Indicators - Section C'!E$30:E$121,MATCH($AR101,'Outcome Indicators - Section C'!$I$30:$I$121,0)),""),"")</f>
        <v/>
      </c>
      <c r="K102" s="702"/>
      <c r="L102" s="703"/>
      <c r="M102" s="704"/>
      <c r="N102" s="286" t="str">
        <f>IFERROR(IF(INDEX('Outcome Indicators - Section C'!E$30:E$121,MATCH($AS101,'Outcome Indicators - Section C'!$I$30:$I$121,0))&lt;&gt;0,INDEX('Outcome Indicators - Section C'!E$30:E$121,MATCH($AS101,'Outcome Indicators - Section C'!$I$30:$I$121,0)),""),"")</f>
        <v/>
      </c>
      <c r="O102" s="702"/>
      <c r="P102" s="703"/>
      <c r="Q102" s="704"/>
      <c r="R102" s="285" t="str">
        <f>IFERROR(IF(INDEX('Outcome Indicators - Section C'!E$30:E$121,MATCH($AT101,'Outcome Indicators - Section C'!$I$30:$I$121,0))&lt;&gt;0,INDEX('Outcome Indicators - Section C'!E$30:E$121,MATCH($AT101,'Outcome Indicators - Section C'!$I$30:$I$121,0)),""),"")</f>
        <v/>
      </c>
      <c r="S102" s="702"/>
      <c r="T102" s="703"/>
      <c r="U102" s="704"/>
      <c r="V102" s="286" t="str">
        <f>IFERROR(IF(INDEX('Outcome Indicators - Section C'!E$30:E$121,MATCH($AU101,'Outcome Indicators - Section C'!$I$30:$I$121,0))&lt;&gt;0,INDEX('Outcome Indicators - Section C'!E$30:E$121,MATCH($AU101,'Outcome Indicators - Section C'!$I$30:$I$121,0)),""),"")</f>
        <v/>
      </c>
      <c r="W102" s="702"/>
      <c r="X102" s="703"/>
      <c r="Y102" s="704"/>
      <c r="Z102" s="286" t="str">
        <f>IFERROR(IF(INDEX('Outcome Indicators - Section C'!E$30:E$121,MATCH($AV101,'Outcome Indicators - Section C'!$I$30:$I$121,0))&lt;&gt;0,INDEX('Outcome Indicators - Section C'!E$30:E$121,MATCH($AV101,'Outcome Indicators - Section C'!$I$30:$I$121,0)),""),"")</f>
        <v/>
      </c>
      <c r="AA102" s="702"/>
      <c r="AB102" s="703"/>
      <c r="AC102" s="704"/>
      <c r="AD102" s="284"/>
      <c r="AE102" s="284"/>
      <c r="AF102" s="284"/>
      <c r="AG102" s="284"/>
      <c r="AH102" s="284"/>
      <c r="AI102" s="284"/>
      <c r="AJ102" s="284"/>
      <c r="AK102" s="284"/>
      <c r="AL102" s="284"/>
      <c r="AM102" s="705"/>
      <c r="AO102" s="608"/>
      <c r="AP102" s="608"/>
      <c r="AQ102" s="608"/>
      <c r="AR102" s="633"/>
      <c r="AS102" s="631"/>
      <c r="AT102" s="631"/>
      <c r="AU102" s="631"/>
      <c r="AV102" s="631"/>
    </row>
    <row r="103" spans="1:48" ht="28.5" x14ac:dyDescent="0.45">
      <c r="A103" s="708">
        <v>11</v>
      </c>
      <c r="B103" s="696" t="str">
        <f>IFERROR(IF(INDEX('Outcome Indicators - Section C'!B$10:B$26,MATCH($A103,'Outcome Indicators - Section C'!$A$10:$A$26,0))&lt;&gt;0,INDEX('Outcome Indicators - Section C'!B$10:B$26,MATCH($A103,'Outcome Indicators - Section C'!$A$10:$A$26,0)),""),"")</f>
        <v/>
      </c>
      <c r="C103" s="699" t="str">
        <f>IFERROR(IF(INDEX('Outcome Indicators - Section C'!C$10:C$26,MATCH($A103,'Outcome Indicators - Section C'!$A$10:$A$26,0))&lt;&gt;0,INDEX('Outcome Indicators - Section C'!C$10:C$26,MATCH($A103,'Outcome Indicators - Section C'!$A$10:$A$26,0)),""),"")</f>
        <v/>
      </c>
      <c r="D103" s="699" t="str">
        <f>IFERROR(IF(INDEX('Outcome Indicators - Section C'!D$10:D$26,MATCH($A103,'Outcome Indicators - Section C'!$A$10:$A$26,0))&lt;&gt;0,INDEX('Outcome Indicators - Section C'!D$10:D$26,MATCH($A103,'Outcome Indicators - Section C'!$A$10:$A$26,0)),""),"")</f>
        <v/>
      </c>
      <c r="E103" s="699" t="str">
        <f>IFERROR(IF(INDEX('Outcome Indicators - Section C'!E$10:E$26,MATCH($A103,'Outcome Indicators - Section C'!$A$10:$A$26,0))&lt;&gt;0,INDEX('Outcome Indicators - Section C'!E$10:E$26,MATCH($A103,'Outcome Indicators - Section C'!$A$10:$A$26,0)),""),"")</f>
        <v/>
      </c>
      <c r="F103" s="699" t="str">
        <f>IFERROR(IF(INDEX('Outcome Indicators - Section C'!F$10:F$26,MATCH($A103,'Outcome Indicators - Section C'!$A$10:$A$26,0))&lt;&gt;0,INDEX('Outcome Indicators - Section C'!F$10:F$26,MATCH($A103,'Outcome Indicators - Section C'!$A$10:$A$26,0)),""),"")</f>
        <v/>
      </c>
      <c r="G103" s="699" t="str">
        <f>IFERROR(IF(INDEX('Outcome Indicators - Section C'!G$10:G$26,MATCH($A103,'Outcome Indicators - Section C'!$A$10:$A$26,0))&lt;&gt;0,INDEX('Outcome Indicators - Section C'!G$10:G$26,MATCH($A103,'Outcome Indicators - Section C'!$A$10:$A$26,0)),""),"")</f>
        <v/>
      </c>
      <c r="H103" s="699" t="str">
        <f>IFERROR(IF(INDEX('Outcome Indicators - Section C'!H$10:H$26,MATCH($A103,'Outcome Indicators - Section C'!$A$10:$A$26,0))&lt;&gt;0,INDEX('Outcome Indicators - Section C'!H$10:H$26,MATCH($A103,'Outcome Indicators - Section C'!$A$10:$A$26,0)),""),"")</f>
        <v/>
      </c>
      <c r="I103" s="701" t="str">
        <f>IFERROR(IF(INDEX('Outcome Indicators - Section C'!Q$10:Q$26,MATCH($A103,'Outcome Indicators - Section C'!$A$10:$A$26,0))&lt;&gt;0,INDEX('Outcome Indicators - Section C'!Q$10:Q$26,MATCH($A103,'Outcome Indicators - Section C'!$A$10:$A$26,0)),""),"")</f>
        <v/>
      </c>
      <c r="J103" s="283" t="str">
        <f>IFERROR(IF(INDEX('Outcome Indicators - Section C'!D$30:D$121,MATCH($AR103,'Outcome Indicators - Section C'!$I$30:$I$121,0))&lt;&gt;0,INDEX('Outcome Indicators - Section C'!D$30:D$121,MATCH($AR103,'Outcome Indicators - Section C'!$I$30:$I$121,0)),""),"")</f>
        <v/>
      </c>
      <c r="K103" s="702" t="str">
        <f>IFERROR(IF(INDEX('Outcome Indicators - Section C'!F$30:F$121,MATCH($AR103,'Outcome Indicators - Section C'!$I$30:$I$121,0))&lt;&gt;0,INDEX('Outcome Indicators - Section C'!F$30:F$121,MATCH($AR103,'Outcome Indicators - Section C'!$I$30:$I$121,0)),""),"")</f>
        <v/>
      </c>
      <c r="L103" s="703" t="str">
        <f>IFERROR(IF(INDEX('Outcome Indicators - Section C'!G$30:G$121,MATCH($AR103,'Outcome Indicators - Section C'!$I$30:$I$121,0))&lt;&gt;0,INDEX('Outcome Indicators - Section C'!G$30:G$121,MATCH($AR103,'Outcome Indicators - Section C'!$I$30:$I$121,0)),""),"")</f>
        <v/>
      </c>
      <c r="M103" s="704" t="str">
        <f>IFERROR(IF(INDEX('Outcome Indicators - Section C'!H$30:H$121,MATCH($AR103,'Outcome Indicators - Section C'!$I$30:$I$121,0))&lt;&gt;0,INDEX('Outcome Indicators - Section C'!H$30:H$121,MATCH($AR103,'Outcome Indicators - Section C'!$I$30:$I$121,0)),""),"")</f>
        <v/>
      </c>
      <c r="N103" s="283" t="str">
        <f>IFERROR(IF(INDEX('Outcome Indicators - Section C'!D$30:D$121,MATCH($AS103,'Outcome Indicators - Section C'!$I$30:$I$121,0))&lt;&gt;0,INDEX('Outcome Indicators - Section C'!D$30:D$121,MATCH($AS103,'Outcome Indicators - Section C'!$I$30:$I$121,0)),""),"")</f>
        <v/>
      </c>
      <c r="O103" s="702" t="str">
        <f>IFERROR(IF(INDEX('Outcome Indicators - Section C'!F$30:F$121,MATCH($AS103,'Outcome Indicators - Section C'!$I$30:$I$121,0))&lt;&gt;0,INDEX('Outcome Indicators - Section C'!F$30:F$121,MATCH($AS103,'Outcome Indicators - Section C'!$I$30:$I$121,0)),""),"")</f>
        <v/>
      </c>
      <c r="P103" s="703" t="str">
        <f>IFERROR(IF(INDEX('Outcome Indicators - Section C'!G$30:G$121,MATCH($AS103,'Outcome Indicators - Section C'!$I$30:$I$121,0))&lt;&gt;0,INDEX('Outcome Indicators - Section C'!G$30:G$121,MATCH($AS103,'Outcome Indicators - Section C'!$I$30:$I$121,0)),""),"")</f>
        <v/>
      </c>
      <c r="Q103" s="704" t="str">
        <f>IFERROR(IF(INDEX('Outcome Indicators - Section C'!H$30:H$121,MATCH($AS103,'Outcome Indicators - Section C'!$I$30:$I$121,0))&lt;&gt;0,INDEX('Outcome Indicators - Section C'!H$30:H$121,MATCH($AS103,'Outcome Indicators - Section C'!$I$30:$I$121,0)),""),"")</f>
        <v/>
      </c>
      <c r="R103" s="283" t="str">
        <f>IFERROR(IF(INDEX('Outcome Indicators - Section C'!D$30:D$121,MATCH($AT103,'Outcome Indicators - Section C'!$I$30:$I$121,0))&lt;&gt;0,INDEX('Outcome Indicators - Section C'!D$30:D$121,MATCH($AT103,'Outcome Indicators - Section C'!$I$30:$I$121,0)),""),"")</f>
        <v/>
      </c>
      <c r="S103" s="702" t="str">
        <f>IFERROR(IF(INDEX('Outcome Indicators - Section C'!F$30:F$121,MATCH($AT103,'Outcome Indicators - Section C'!$I$30:$I$121,0))&lt;&gt;0,INDEX('Outcome Indicators - Section C'!F$30:F$121,MATCH($AT103,'Outcome Indicators - Section C'!$I$30:$I$121,0)),""),"")</f>
        <v/>
      </c>
      <c r="T103" s="703" t="str">
        <f>IFERROR(IF(INDEX('Outcome Indicators - Section C'!G$30:G$121,MATCH($AT103,'Outcome Indicators - Section C'!$I$30:$I$121,0))&lt;&gt;0,INDEX('Outcome Indicators - Section C'!G$30:G$121,MATCH($AT103,'Outcome Indicators - Section C'!$I$30:$I$121,0)),""),"")</f>
        <v/>
      </c>
      <c r="U103" s="704" t="str">
        <f>IFERROR(IF(INDEX('Outcome Indicators - Section C'!H$30:H$121,MATCH($AT103,'Outcome Indicators - Section C'!$I$30:$I$121,0))&lt;&gt;0,INDEX('Outcome Indicators - Section C'!H$30:H$121,MATCH($AT103,'Outcome Indicators - Section C'!$I$30:$I$121,0)),""),"")</f>
        <v/>
      </c>
      <c r="V103" s="283" t="str">
        <f>IFERROR(IF(INDEX('Outcome Indicators - Section C'!D$30:D$121,MATCH($AU103,'Outcome Indicators - Section C'!$I$30:$I$121,0))&lt;&gt;0,INDEX('Outcome Indicators - Section C'!D$30:D$121,MATCH($AU103,'Outcome Indicators - Section C'!$I$30:$I$121,0)),""),"")</f>
        <v/>
      </c>
      <c r="W103" s="702" t="str">
        <f>IFERROR(IF(INDEX('Outcome Indicators - Section C'!F$30:F$121,MATCH($AU103,'Outcome Indicators - Section C'!$I$30:$I$121,0))&lt;&gt;0,INDEX('Outcome Indicators - Section C'!F$30:F$121,MATCH($AU103,'Outcome Indicators - Section C'!$I$30:$I$121,0)),""),"")</f>
        <v/>
      </c>
      <c r="X103" s="703" t="str">
        <f>IFERROR(IF(INDEX('Outcome Indicators - Section C'!G$30:G$121,MATCH($AU103,'Outcome Indicators - Section C'!$I$30:$I$121,0))&lt;&gt;0,INDEX('Outcome Indicators - Section C'!G$30:G$121,MATCH($AU103,'Outcome Indicators - Section C'!$I$30:$I$121,0)),""),"")</f>
        <v/>
      </c>
      <c r="Y103" s="704" t="str">
        <f>IFERROR(IF(INDEX('Outcome Indicators - Section C'!H$30:H$121,MATCH($AU103,'Outcome Indicators - Section C'!$I$30:$I$121,0))&lt;&gt;0,INDEX('Outcome Indicators - Section C'!H$30:H$121,MATCH($AU103,'Outcome Indicators - Section C'!$I$30:$I$121,0)),""),"")</f>
        <v/>
      </c>
      <c r="Z103" s="283" t="str">
        <f>IFERROR(IF(INDEX('Outcome Indicators - Section C'!D$30:D$121,MATCH($AV103,'Outcome Indicators - Section C'!$I$30:$I$121,0))&lt;&gt;0,INDEX('Outcome Indicators - Section C'!D$30:D$121,MATCH($AV103,'Outcome Indicators - Section C'!$I$30:$I$121,0)),""),"")</f>
        <v/>
      </c>
      <c r="AA103" s="702" t="str">
        <f>IFERROR(IF(INDEX('Outcome Indicators - Section C'!F$30:F$121,MATCH($AV103,'Outcome Indicators - Section C'!$I$30:$I$121,0))&lt;&gt;0,INDEX('Outcome Indicators - Section C'!F$30:F$121,MATCH($AV103,'Outcome Indicators - Section C'!$I$30:$I$121,0)),""),"")</f>
        <v/>
      </c>
      <c r="AB103" s="703" t="str">
        <f>IFERROR(IF(INDEX('Outcome Indicators - Section C'!G$30:G$121,MATCH($AV103,'Outcome Indicators - Section C'!$I$30:$I$121,0))&lt;&gt;0,INDEX('Outcome Indicators - Section C'!G$30:G$121,MATCH($AV103,'Outcome Indicators - Section C'!$I$30:$I$121,0)),""),"")</f>
        <v/>
      </c>
      <c r="AC103" s="704" t="str">
        <f>IFERROR(IF(INDEX('Outcome Indicators - Section C'!H$30:H$121,MATCH($AV103,'Outcome Indicators - Section C'!$I$30:$I$121,0))&lt;&gt;0,INDEX('Outcome Indicators - Section C'!H$30:H$121,MATCH($AV103,'Outcome Indicators - Section C'!$I$30:$I$121,0)),""),"")</f>
        <v/>
      </c>
      <c r="AD103" s="284"/>
      <c r="AE103" s="284"/>
      <c r="AF103" s="284"/>
      <c r="AG103" s="284"/>
      <c r="AH103" s="284"/>
      <c r="AI103" s="284"/>
      <c r="AJ103" s="284"/>
      <c r="AK103" s="284"/>
      <c r="AL103" s="284"/>
      <c r="AM103" s="705" t="str">
        <f>IFERROR(IF(INDEX('Outcome Indicators - Section C'!R$10:R$26,MATCH($A103,'Outcome Indicators - Section C'!$A$10:$A$26,0))&lt;&gt;0,INDEX('Outcome Indicators - Section C'!R$10:R$26,MATCH($A103,'Outcome Indicators - Section C'!$A$10:$A$26,0)),""),"")</f>
        <v/>
      </c>
      <c r="AO103" s="608"/>
      <c r="AP103" s="608"/>
      <c r="AQ103" s="608"/>
      <c r="AR103" s="633" t="str">
        <f t="shared" ref="AR103" si="115">CONCATENATE($A103,J$81)</f>
        <v>112019</v>
      </c>
      <c r="AS103" s="631" t="str">
        <f t="shared" ref="AS103" si="116">CONCATENATE($A103,N$81)</f>
        <v>112020</v>
      </c>
      <c r="AT103" s="631" t="str">
        <f t="shared" ref="AT103" si="117">CONCATENATE($A103,R$81)</f>
        <v>112021</v>
      </c>
      <c r="AU103" s="631" t="str">
        <f t="shared" ref="AU103" si="118">CONCATENATE($A103,V$81)</f>
        <v>112022</v>
      </c>
      <c r="AV103" s="631" t="str">
        <f t="shared" ref="AV103" si="119">CONCATENATE($A103,Z$81)</f>
        <v>112023</v>
      </c>
    </row>
    <row r="104" spans="1:48" ht="28.5" x14ac:dyDescent="0.45">
      <c r="A104" s="708"/>
      <c r="B104" s="696"/>
      <c r="C104" s="699"/>
      <c r="D104" s="699"/>
      <c r="E104" s="699"/>
      <c r="F104" s="699"/>
      <c r="G104" s="699"/>
      <c r="H104" s="699"/>
      <c r="I104" s="701"/>
      <c r="J104" s="283" t="str">
        <f>IFERROR(IF(INDEX('Outcome Indicators - Section C'!E$30:E$121,MATCH($AR103,'Outcome Indicators - Section C'!$I$30:$I$121,0))&lt;&gt;0,INDEX('Outcome Indicators - Section C'!E$30:E$121,MATCH($AR103,'Outcome Indicators - Section C'!$I$30:$I$121,0)),""),"")</f>
        <v/>
      </c>
      <c r="K104" s="702"/>
      <c r="L104" s="703"/>
      <c r="M104" s="704"/>
      <c r="N104" s="283" t="str">
        <f>IFERROR(IF(INDEX('Outcome Indicators - Section C'!E$30:E$121,MATCH($AS103,'Outcome Indicators - Section C'!$I$30:$I$121,0))&lt;&gt;0,INDEX('Outcome Indicators - Section C'!E$30:E$121,MATCH($AS103,'Outcome Indicators - Section C'!$I$30:$I$121,0)),""),"")</f>
        <v/>
      </c>
      <c r="O104" s="702"/>
      <c r="P104" s="703"/>
      <c r="Q104" s="704"/>
      <c r="R104" s="283" t="str">
        <f>IFERROR(IF(INDEX('Outcome Indicators - Section C'!E$30:E$121,MATCH($AT103,'Outcome Indicators - Section C'!$I$30:$I$121,0))&lt;&gt;0,INDEX('Outcome Indicators - Section C'!E$30:E$121,MATCH($AT103,'Outcome Indicators - Section C'!$I$30:$I$121,0)),""),"")</f>
        <v/>
      </c>
      <c r="S104" s="702"/>
      <c r="T104" s="703"/>
      <c r="U104" s="704"/>
      <c r="V104" s="283" t="str">
        <f>IFERROR(IF(INDEX('Outcome Indicators - Section C'!E$30:E$121,MATCH($AU103,'Outcome Indicators - Section C'!$I$30:$I$121,0))&lt;&gt;0,INDEX('Outcome Indicators - Section C'!E$30:E$121,MATCH($AU103,'Outcome Indicators - Section C'!$I$30:$I$121,0)),""),"")</f>
        <v/>
      </c>
      <c r="W104" s="702"/>
      <c r="X104" s="703"/>
      <c r="Y104" s="704"/>
      <c r="Z104" s="283" t="str">
        <f>IFERROR(IF(INDEX('Outcome Indicators - Section C'!E$30:E$121,MATCH($AV103,'Outcome Indicators - Section C'!$I$30:$I$121,0))&lt;&gt;0,INDEX('Outcome Indicators - Section C'!E$30:E$121,MATCH($AV103,'Outcome Indicators - Section C'!$I$30:$I$121,0)),""),"")</f>
        <v/>
      </c>
      <c r="AA104" s="702"/>
      <c r="AB104" s="703"/>
      <c r="AC104" s="704"/>
      <c r="AD104" s="284"/>
      <c r="AE104" s="284"/>
      <c r="AF104" s="284"/>
      <c r="AG104" s="284"/>
      <c r="AH104" s="284"/>
      <c r="AI104" s="284"/>
      <c r="AJ104" s="284"/>
      <c r="AK104" s="284"/>
      <c r="AL104" s="284"/>
      <c r="AM104" s="705"/>
      <c r="AO104" s="608"/>
      <c r="AP104" s="608"/>
      <c r="AQ104" s="608"/>
      <c r="AR104" s="633"/>
      <c r="AS104" s="631"/>
      <c r="AT104" s="631"/>
      <c r="AU104" s="631"/>
      <c r="AV104" s="631"/>
    </row>
    <row r="105" spans="1:48" ht="28.5" x14ac:dyDescent="0.45">
      <c r="A105" s="707">
        <v>12</v>
      </c>
      <c r="B105" s="696" t="str">
        <f>IFERROR(IF(INDEX('Outcome Indicators - Section C'!B$10:B$26,MATCH($A105,'Outcome Indicators - Section C'!$A$10:$A$26,0))&lt;&gt;0,INDEX('Outcome Indicators - Section C'!B$10:B$26,MATCH($A105,'Outcome Indicators - Section C'!$A$10:$A$26,0)),""),"")</f>
        <v/>
      </c>
      <c r="C105" s="699" t="str">
        <f>IFERROR(IF(INDEX('Outcome Indicators - Section C'!C$10:C$26,MATCH($A105,'Outcome Indicators - Section C'!$A$10:$A$26,0))&lt;&gt;0,INDEX('Outcome Indicators - Section C'!C$10:C$26,MATCH($A105,'Outcome Indicators - Section C'!$A$10:$A$26,0)),""),"")</f>
        <v/>
      </c>
      <c r="D105" s="699" t="str">
        <f>IFERROR(IF(INDEX('Outcome Indicators - Section C'!D$10:D$26,MATCH($A105,'Outcome Indicators - Section C'!$A$10:$A$26,0))&lt;&gt;0,INDEX('Outcome Indicators - Section C'!D$10:D$26,MATCH($A105,'Outcome Indicators - Section C'!$A$10:$A$26,0)),""),"")</f>
        <v/>
      </c>
      <c r="E105" s="699" t="str">
        <f>IFERROR(IF(INDEX('Outcome Indicators - Section C'!E$10:E$26,MATCH($A105,'Outcome Indicators - Section C'!$A$10:$A$26,0))&lt;&gt;0,INDEX('Outcome Indicators - Section C'!E$10:E$26,MATCH($A105,'Outcome Indicators - Section C'!$A$10:$A$26,0)),""),"")</f>
        <v/>
      </c>
      <c r="F105" s="699" t="str">
        <f>IFERROR(IF(INDEX('Outcome Indicators - Section C'!F$10:F$26,MATCH($A105,'Outcome Indicators - Section C'!$A$10:$A$26,0))&lt;&gt;0,INDEX('Outcome Indicators - Section C'!F$10:F$26,MATCH($A105,'Outcome Indicators - Section C'!$A$10:$A$26,0)),""),"")</f>
        <v/>
      </c>
      <c r="G105" s="699" t="str">
        <f>IFERROR(IF(INDEX('Outcome Indicators - Section C'!G$10:G$26,MATCH($A105,'Outcome Indicators - Section C'!$A$10:$A$26,0))&lt;&gt;0,INDEX('Outcome Indicators - Section C'!G$10:G$26,MATCH($A105,'Outcome Indicators - Section C'!$A$10:$A$26,0)),""),"")</f>
        <v/>
      </c>
      <c r="H105" s="699" t="str">
        <f>IFERROR(IF(INDEX('Outcome Indicators - Section C'!H$10:H$26,MATCH($A105,'Outcome Indicators - Section C'!$A$10:$A$26,0))&lt;&gt;0,INDEX('Outcome Indicators - Section C'!H$10:H$26,MATCH($A105,'Outcome Indicators - Section C'!$A$10:$A$26,0)),""),"")</f>
        <v/>
      </c>
      <c r="I105" s="701" t="str">
        <f>IFERROR(IF(INDEX('Outcome Indicators - Section C'!Q$10:Q$26,MATCH($A105,'Outcome Indicators - Section C'!$A$10:$A$26,0))&lt;&gt;0,INDEX('Outcome Indicators - Section C'!Q$10:Q$26,MATCH($A105,'Outcome Indicators - Section C'!$A$10:$A$26,0)),""),"")</f>
        <v/>
      </c>
      <c r="J105" s="285" t="str">
        <f>IFERROR(IF(INDEX('Outcome Indicators - Section C'!D$30:D$121,MATCH($AR105,'Outcome Indicators - Section C'!$I$30:$I$121,0))&lt;&gt;0,INDEX('Outcome Indicators - Section C'!D$30:D$121,MATCH($AR105,'Outcome Indicators - Section C'!$I$30:$I$121,0)),""),"")</f>
        <v/>
      </c>
      <c r="K105" s="702" t="str">
        <f>IFERROR(IF(INDEX('Outcome Indicators - Section C'!F$30:F$121,MATCH($AR105,'Outcome Indicators - Section C'!$I$30:$I$121,0))&lt;&gt;0,INDEX('Outcome Indicators - Section C'!F$30:F$121,MATCH($AR105,'Outcome Indicators - Section C'!$I$30:$I$121,0)),""),"")</f>
        <v/>
      </c>
      <c r="L105" s="703" t="str">
        <f>IFERROR(IF(INDEX('Outcome Indicators - Section C'!G$30:G$121,MATCH($AR105,'Outcome Indicators - Section C'!$I$30:$I$121,0))&lt;&gt;0,INDEX('Outcome Indicators - Section C'!G$30:G$121,MATCH($AR105,'Outcome Indicators - Section C'!$I$30:$I$121,0)),""),"")</f>
        <v/>
      </c>
      <c r="M105" s="704" t="str">
        <f>IFERROR(IF(INDEX('Outcome Indicators - Section C'!H$30:H$121,MATCH($AR105,'Outcome Indicators - Section C'!$I$30:$I$121,0))&lt;&gt;0,INDEX('Outcome Indicators - Section C'!H$30:H$121,MATCH($AR105,'Outcome Indicators - Section C'!$I$30:$I$121,0)),""),"")</f>
        <v/>
      </c>
      <c r="N105" s="286" t="str">
        <f>IFERROR(IF(INDEX('Outcome Indicators - Section C'!D$30:D$121,MATCH($AS105,'Outcome Indicators - Section C'!$I$30:$I$121,0))&lt;&gt;0,INDEX('Outcome Indicators - Section C'!D$30:D$121,MATCH($AS105,'Outcome Indicators - Section C'!$I$30:$I$121,0)),""),"")</f>
        <v/>
      </c>
      <c r="O105" s="702" t="str">
        <f>IFERROR(IF(INDEX('Outcome Indicators - Section C'!F$30:F$121,MATCH($AS105,'Outcome Indicators - Section C'!$I$30:$I$121,0))&lt;&gt;0,INDEX('Outcome Indicators - Section C'!F$30:F$121,MATCH($AS105,'Outcome Indicators - Section C'!$I$30:$I$121,0)),""),"")</f>
        <v/>
      </c>
      <c r="P105" s="703" t="str">
        <f>IFERROR(IF(INDEX('Outcome Indicators - Section C'!G$30:G$121,MATCH($AS105,'Outcome Indicators - Section C'!$I$30:$I$121,0))&lt;&gt;0,INDEX('Outcome Indicators - Section C'!G$30:G$121,MATCH($AS105,'Outcome Indicators - Section C'!$I$30:$I$121,0)),""),"")</f>
        <v/>
      </c>
      <c r="Q105" s="704" t="str">
        <f>IFERROR(IF(INDEX('Outcome Indicators - Section C'!H$30:H$121,MATCH($AS105,'Outcome Indicators - Section C'!$I$30:$I$121,0))&lt;&gt;0,INDEX('Outcome Indicators - Section C'!H$30:H$121,MATCH($AS105,'Outcome Indicators - Section C'!$I$30:$I$121,0)),""),"")</f>
        <v/>
      </c>
      <c r="R105" s="285" t="str">
        <f>IFERROR(IF(INDEX('Outcome Indicators - Section C'!D$30:D$121,MATCH($AT105,'Outcome Indicators - Section C'!$I$30:$I$121,0))&lt;&gt;0,INDEX('Outcome Indicators - Section C'!D$30:D$121,MATCH($AT105,'Outcome Indicators - Section C'!$I$30:$I$121,0)),""),"")</f>
        <v/>
      </c>
      <c r="S105" s="702" t="str">
        <f>IFERROR(IF(INDEX('Outcome Indicators - Section C'!F$30:F$121,MATCH($AT105,'Outcome Indicators - Section C'!$I$30:$I$121,0))&lt;&gt;0,INDEX('Outcome Indicators - Section C'!F$30:F$121,MATCH($AT105,'Outcome Indicators - Section C'!$I$30:$I$121,0)),""),"")</f>
        <v/>
      </c>
      <c r="T105" s="703" t="str">
        <f>IFERROR(IF(INDEX('Outcome Indicators - Section C'!G$30:G$121,MATCH($AT105,'Outcome Indicators - Section C'!$I$30:$I$121,0))&lt;&gt;0,INDEX('Outcome Indicators - Section C'!G$30:G$121,MATCH($AT105,'Outcome Indicators - Section C'!$I$30:$I$121,0)),""),"")</f>
        <v/>
      </c>
      <c r="U105" s="704" t="str">
        <f>IFERROR(IF(INDEX('Outcome Indicators - Section C'!H$30:H$121,MATCH($AT105,'Outcome Indicators - Section C'!$I$30:$I$121,0))&lt;&gt;0,INDEX('Outcome Indicators - Section C'!H$30:H$121,MATCH($AT105,'Outcome Indicators - Section C'!$I$30:$I$121,0)),""),"")</f>
        <v/>
      </c>
      <c r="V105" s="286" t="str">
        <f>IFERROR(IF(INDEX('Outcome Indicators - Section C'!D$30:D$121,MATCH($AU105,'Outcome Indicators - Section C'!$I$30:$I$121,0))&lt;&gt;0,INDEX('Outcome Indicators - Section C'!D$30:D$121,MATCH($AU105,'Outcome Indicators - Section C'!$I$30:$I$121,0)),""),"")</f>
        <v/>
      </c>
      <c r="W105" s="702" t="str">
        <f>IFERROR(IF(INDEX('Outcome Indicators - Section C'!F$30:F$121,MATCH($AU105,'Outcome Indicators - Section C'!$I$30:$I$121,0))&lt;&gt;0,INDEX('Outcome Indicators - Section C'!F$30:F$121,MATCH($AU105,'Outcome Indicators - Section C'!$I$30:$I$121,0)),""),"")</f>
        <v/>
      </c>
      <c r="X105" s="703" t="str">
        <f>IFERROR(IF(INDEX('Outcome Indicators - Section C'!G$30:G$121,MATCH($AU105,'Outcome Indicators - Section C'!$I$30:$I$121,0))&lt;&gt;0,INDEX('Outcome Indicators - Section C'!G$30:G$121,MATCH($AU105,'Outcome Indicators - Section C'!$I$30:$I$121,0)),""),"")</f>
        <v/>
      </c>
      <c r="Y105" s="704" t="str">
        <f>IFERROR(IF(INDEX('Outcome Indicators - Section C'!H$30:H$121,MATCH($AU105,'Outcome Indicators - Section C'!$I$30:$I$121,0))&lt;&gt;0,INDEX('Outcome Indicators - Section C'!H$30:H$121,MATCH($AU105,'Outcome Indicators - Section C'!$I$30:$I$121,0)),""),"")</f>
        <v/>
      </c>
      <c r="Z105" s="286" t="str">
        <f>IFERROR(IF(INDEX('Outcome Indicators - Section C'!D$30:D$121,MATCH($AV105,'Outcome Indicators - Section C'!$I$30:$I$121,0))&lt;&gt;0,INDEX('Outcome Indicators - Section C'!D$30:D$121,MATCH($AV105,'Outcome Indicators - Section C'!$I$30:$I$121,0)),""),"")</f>
        <v/>
      </c>
      <c r="AA105" s="702" t="str">
        <f>IFERROR(IF(INDEX('Outcome Indicators - Section C'!F$30:F$121,MATCH($AV105,'Outcome Indicators - Section C'!$I$30:$I$121,0))&lt;&gt;0,INDEX('Outcome Indicators - Section C'!F$30:F$121,MATCH($AV105,'Outcome Indicators - Section C'!$I$30:$I$121,0)),""),"")</f>
        <v/>
      </c>
      <c r="AB105" s="703" t="str">
        <f>IFERROR(IF(INDEX('Outcome Indicators - Section C'!G$30:G$121,MATCH($AV105,'Outcome Indicators - Section C'!$I$30:$I$121,0))&lt;&gt;0,INDEX('Outcome Indicators - Section C'!G$30:G$121,MATCH($AV105,'Outcome Indicators - Section C'!$I$30:$I$121,0)),""),"")</f>
        <v/>
      </c>
      <c r="AC105" s="704" t="str">
        <f>IFERROR(IF(INDEX('Outcome Indicators - Section C'!H$30:H$121,MATCH($AV105,'Outcome Indicators - Section C'!$I$30:$I$121,0))&lt;&gt;0,INDEX('Outcome Indicators - Section C'!H$30:H$121,MATCH($AV105,'Outcome Indicators - Section C'!$I$30:$I$121,0)),""),"")</f>
        <v/>
      </c>
      <c r="AD105" s="284"/>
      <c r="AE105" s="284"/>
      <c r="AF105" s="284"/>
      <c r="AG105" s="284"/>
      <c r="AH105" s="284"/>
      <c r="AI105" s="284"/>
      <c r="AJ105" s="284"/>
      <c r="AK105" s="284"/>
      <c r="AL105" s="284"/>
      <c r="AM105" s="705" t="str">
        <f>IFERROR(IF(INDEX('Outcome Indicators - Section C'!R$10:R$26,MATCH($A105,'Outcome Indicators - Section C'!$A$10:$A$26,0))&lt;&gt;0,INDEX('Outcome Indicators - Section C'!R$10:R$26,MATCH($A105,'Outcome Indicators - Section C'!$A$10:$A$26,0)),""),"")</f>
        <v/>
      </c>
      <c r="AO105" s="608"/>
      <c r="AP105" s="608"/>
      <c r="AQ105" s="608"/>
      <c r="AR105" s="633" t="str">
        <f t="shared" ref="AR105" si="120">CONCATENATE($A105,J$81)</f>
        <v>122019</v>
      </c>
      <c r="AS105" s="631" t="str">
        <f t="shared" ref="AS105" si="121">CONCATENATE($A105,N$81)</f>
        <v>122020</v>
      </c>
      <c r="AT105" s="631" t="str">
        <f t="shared" ref="AT105" si="122">CONCATENATE($A105,R$81)</f>
        <v>122021</v>
      </c>
      <c r="AU105" s="631" t="str">
        <f t="shared" ref="AU105" si="123">CONCATENATE($A105,V$81)</f>
        <v>122022</v>
      </c>
      <c r="AV105" s="631" t="str">
        <f t="shared" ref="AV105" si="124">CONCATENATE($A105,Z$81)</f>
        <v>122023</v>
      </c>
    </row>
    <row r="106" spans="1:48" ht="28.5" x14ac:dyDescent="0.45">
      <c r="A106" s="707"/>
      <c r="B106" s="696"/>
      <c r="C106" s="699"/>
      <c r="D106" s="699"/>
      <c r="E106" s="699"/>
      <c r="F106" s="699"/>
      <c r="G106" s="699"/>
      <c r="H106" s="699"/>
      <c r="I106" s="701"/>
      <c r="J106" s="285" t="str">
        <f>IFERROR(IF(INDEX('Outcome Indicators - Section C'!E$30:E$121,MATCH($AR105,'Outcome Indicators - Section C'!$I$30:$I$121,0))&lt;&gt;0,INDEX('Outcome Indicators - Section C'!E$30:E$121,MATCH($AR105,'Outcome Indicators - Section C'!$I$30:$I$121,0)),""),"")</f>
        <v/>
      </c>
      <c r="K106" s="702"/>
      <c r="L106" s="703"/>
      <c r="M106" s="704"/>
      <c r="N106" s="286" t="str">
        <f>IFERROR(IF(INDEX('Outcome Indicators - Section C'!E$30:E$121,MATCH($AS105,'Outcome Indicators - Section C'!$I$30:$I$121,0))&lt;&gt;0,INDEX('Outcome Indicators - Section C'!E$30:E$121,MATCH($AS105,'Outcome Indicators - Section C'!$I$30:$I$121,0)),""),"")</f>
        <v/>
      </c>
      <c r="O106" s="702"/>
      <c r="P106" s="703"/>
      <c r="Q106" s="704"/>
      <c r="R106" s="285" t="str">
        <f>IFERROR(IF(INDEX('Outcome Indicators - Section C'!E$30:E$121,MATCH($AT105,'Outcome Indicators - Section C'!$I$30:$I$121,0))&lt;&gt;0,INDEX('Outcome Indicators - Section C'!E$30:E$121,MATCH($AT105,'Outcome Indicators - Section C'!$I$30:$I$121,0)),""),"")</f>
        <v/>
      </c>
      <c r="S106" s="702"/>
      <c r="T106" s="703"/>
      <c r="U106" s="704"/>
      <c r="V106" s="286" t="str">
        <f>IFERROR(IF(INDEX('Outcome Indicators - Section C'!E$30:E$121,MATCH($AU105,'Outcome Indicators - Section C'!$I$30:$I$121,0))&lt;&gt;0,INDEX('Outcome Indicators - Section C'!E$30:E$121,MATCH($AU105,'Outcome Indicators - Section C'!$I$30:$I$121,0)),""),"")</f>
        <v/>
      </c>
      <c r="W106" s="702"/>
      <c r="X106" s="703"/>
      <c r="Y106" s="704"/>
      <c r="Z106" s="286" t="str">
        <f>IFERROR(IF(INDEX('Outcome Indicators - Section C'!E$30:E$121,MATCH($AV105,'Outcome Indicators - Section C'!$I$30:$I$121,0))&lt;&gt;0,INDEX('Outcome Indicators - Section C'!E$30:E$121,MATCH($AV105,'Outcome Indicators - Section C'!$I$30:$I$121,0)),""),"")</f>
        <v/>
      </c>
      <c r="AA106" s="702"/>
      <c r="AB106" s="703"/>
      <c r="AC106" s="704"/>
      <c r="AD106" s="284"/>
      <c r="AE106" s="284"/>
      <c r="AF106" s="284"/>
      <c r="AG106" s="284"/>
      <c r="AH106" s="284"/>
      <c r="AI106" s="284"/>
      <c r="AJ106" s="284"/>
      <c r="AK106" s="284"/>
      <c r="AL106" s="284"/>
      <c r="AM106" s="705"/>
      <c r="AO106" s="608"/>
      <c r="AP106" s="608"/>
      <c r="AQ106" s="608"/>
      <c r="AR106" s="633"/>
      <c r="AS106" s="631"/>
      <c r="AT106" s="631"/>
      <c r="AU106" s="631"/>
      <c r="AV106" s="631"/>
    </row>
    <row r="107" spans="1:48" ht="28.5" x14ac:dyDescent="0.45">
      <c r="A107" s="708">
        <v>13</v>
      </c>
      <c r="B107" s="696" t="str">
        <f>IFERROR(IF(INDEX('Outcome Indicators - Section C'!B$10:B$26,MATCH($A107,'Outcome Indicators - Section C'!$A$10:$A$26,0))&lt;&gt;0,INDEX('Outcome Indicators - Section C'!B$10:B$26,MATCH($A107,'Outcome Indicators - Section C'!$A$10:$A$26,0)),""),"")</f>
        <v/>
      </c>
      <c r="C107" s="699" t="str">
        <f>IFERROR(IF(INDEX('Outcome Indicators - Section C'!C$10:C$26,MATCH($A107,'Outcome Indicators - Section C'!$A$10:$A$26,0))&lt;&gt;0,INDEX('Outcome Indicators - Section C'!C$10:C$26,MATCH($A107,'Outcome Indicators - Section C'!$A$10:$A$26,0)),""),"")</f>
        <v/>
      </c>
      <c r="D107" s="699" t="str">
        <f>IFERROR(IF(INDEX('Outcome Indicators - Section C'!D$10:D$26,MATCH($A107,'Outcome Indicators - Section C'!$A$10:$A$26,0))&lt;&gt;0,INDEX('Outcome Indicators - Section C'!D$10:D$26,MATCH($A107,'Outcome Indicators - Section C'!$A$10:$A$26,0)),""),"")</f>
        <v/>
      </c>
      <c r="E107" s="699" t="str">
        <f>IFERROR(IF(INDEX('Outcome Indicators - Section C'!E$10:E$26,MATCH($A107,'Outcome Indicators - Section C'!$A$10:$A$26,0))&lt;&gt;0,INDEX('Outcome Indicators - Section C'!E$10:E$26,MATCH($A107,'Outcome Indicators - Section C'!$A$10:$A$26,0)),""),"")</f>
        <v/>
      </c>
      <c r="F107" s="699" t="str">
        <f>IFERROR(IF(INDEX('Outcome Indicators - Section C'!F$10:F$26,MATCH($A107,'Outcome Indicators - Section C'!$A$10:$A$26,0))&lt;&gt;0,INDEX('Outcome Indicators - Section C'!F$10:F$26,MATCH($A107,'Outcome Indicators - Section C'!$A$10:$A$26,0)),""),"")</f>
        <v/>
      </c>
      <c r="G107" s="699" t="str">
        <f>IFERROR(IF(INDEX('Outcome Indicators - Section C'!G$10:G$26,MATCH($A107,'Outcome Indicators - Section C'!$A$10:$A$26,0))&lt;&gt;0,INDEX('Outcome Indicators - Section C'!G$10:G$26,MATCH($A107,'Outcome Indicators - Section C'!$A$10:$A$26,0)),""),"")</f>
        <v/>
      </c>
      <c r="H107" s="699" t="str">
        <f>IFERROR(IF(INDEX('Outcome Indicators - Section C'!H$10:H$26,MATCH($A107,'Outcome Indicators - Section C'!$A$10:$A$26,0))&lt;&gt;0,INDEX('Outcome Indicators - Section C'!H$10:H$26,MATCH($A107,'Outcome Indicators - Section C'!$A$10:$A$26,0)),""),"")</f>
        <v/>
      </c>
      <c r="I107" s="701" t="str">
        <f>IFERROR(IF(INDEX('Outcome Indicators - Section C'!Q$10:Q$26,MATCH($A107,'Outcome Indicators - Section C'!$A$10:$A$26,0))&lt;&gt;0,INDEX('Outcome Indicators - Section C'!Q$10:Q$26,MATCH($A107,'Outcome Indicators - Section C'!$A$10:$A$26,0)),""),"")</f>
        <v/>
      </c>
      <c r="J107" s="283" t="str">
        <f>IFERROR(IF(INDEX('Outcome Indicators - Section C'!D$30:D$121,MATCH($AR107,'Outcome Indicators - Section C'!$I$30:$I$121,0))&lt;&gt;0,INDEX('Outcome Indicators - Section C'!D$30:D$121,MATCH($AR107,'Outcome Indicators - Section C'!$I$30:$I$121,0)),""),"")</f>
        <v/>
      </c>
      <c r="K107" s="702" t="str">
        <f>IFERROR(IF(INDEX('Outcome Indicators - Section C'!F$30:F$121,MATCH($AR107,'Outcome Indicators - Section C'!$I$30:$I$121,0))&lt;&gt;0,INDEX('Outcome Indicators - Section C'!F$30:F$121,MATCH($AR107,'Outcome Indicators - Section C'!$I$30:$I$121,0)),""),"")</f>
        <v/>
      </c>
      <c r="L107" s="703" t="str">
        <f>IFERROR(IF(INDEX('Outcome Indicators - Section C'!G$30:G$121,MATCH($AR107,'Outcome Indicators - Section C'!$I$30:$I$121,0))&lt;&gt;0,INDEX('Outcome Indicators - Section C'!G$30:G$121,MATCH($AR107,'Outcome Indicators - Section C'!$I$30:$I$121,0)),""),"")</f>
        <v/>
      </c>
      <c r="M107" s="704" t="str">
        <f>IFERROR(IF(INDEX('Outcome Indicators - Section C'!H$30:H$121,MATCH($AR107,'Outcome Indicators - Section C'!$I$30:$I$121,0))&lt;&gt;0,INDEX('Outcome Indicators - Section C'!H$30:H$121,MATCH($AR107,'Outcome Indicators - Section C'!$I$30:$I$121,0)),""),"")</f>
        <v/>
      </c>
      <c r="N107" s="283" t="str">
        <f>IFERROR(IF(INDEX('Outcome Indicators - Section C'!D$30:D$121,MATCH($AS107,'Outcome Indicators - Section C'!$I$30:$I$121,0))&lt;&gt;0,INDEX('Outcome Indicators - Section C'!D$30:D$121,MATCH($AS107,'Outcome Indicators - Section C'!$I$30:$I$121,0)),""),"")</f>
        <v/>
      </c>
      <c r="O107" s="702" t="str">
        <f>IFERROR(IF(INDEX('Outcome Indicators - Section C'!F$30:F$121,MATCH($AS107,'Outcome Indicators - Section C'!$I$30:$I$121,0))&lt;&gt;0,INDEX('Outcome Indicators - Section C'!F$30:F$121,MATCH($AS107,'Outcome Indicators - Section C'!$I$30:$I$121,0)),""),"")</f>
        <v/>
      </c>
      <c r="P107" s="703" t="str">
        <f>IFERROR(IF(INDEX('Outcome Indicators - Section C'!G$30:G$121,MATCH($AS107,'Outcome Indicators - Section C'!$I$30:$I$121,0))&lt;&gt;0,INDEX('Outcome Indicators - Section C'!G$30:G$121,MATCH($AS107,'Outcome Indicators - Section C'!$I$30:$I$121,0)),""),"")</f>
        <v/>
      </c>
      <c r="Q107" s="704" t="str">
        <f>IFERROR(IF(INDEX('Outcome Indicators - Section C'!H$30:H$121,MATCH($AS107,'Outcome Indicators - Section C'!$I$30:$I$121,0))&lt;&gt;0,INDEX('Outcome Indicators - Section C'!H$30:H$121,MATCH($AS107,'Outcome Indicators - Section C'!$I$30:$I$121,0)),""),"")</f>
        <v/>
      </c>
      <c r="R107" s="283" t="str">
        <f>IFERROR(IF(INDEX('Outcome Indicators - Section C'!D$30:D$121,MATCH($AT107,'Outcome Indicators - Section C'!$I$30:$I$121,0))&lt;&gt;0,INDEX('Outcome Indicators - Section C'!D$30:D$121,MATCH($AT107,'Outcome Indicators - Section C'!$I$30:$I$121,0)),""),"")</f>
        <v/>
      </c>
      <c r="S107" s="702" t="str">
        <f>IFERROR(IF(INDEX('Outcome Indicators - Section C'!F$30:F$121,MATCH($AT107,'Outcome Indicators - Section C'!$I$30:$I$121,0))&lt;&gt;0,INDEX('Outcome Indicators - Section C'!F$30:F$121,MATCH($AT107,'Outcome Indicators - Section C'!$I$30:$I$121,0)),""),"")</f>
        <v/>
      </c>
      <c r="T107" s="703" t="str">
        <f>IFERROR(IF(INDEX('Outcome Indicators - Section C'!G$30:G$121,MATCH($AT107,'Outcome Indicators - Section C'!$I$30:$I$121,0))&lt;&gt;0,INDEX('Outcome Indicators - Section C'!G$30:G$121,MATCH($AT107,'Outcome Indicators - Section C'!$I$30:$I$121,0)),""),"")</f>
        <v/>
      </c>
      <c r="U107" s="704" t="str">
        <f>IFERROR(IF(INDEX('Outcome Indicators - Section C'!H$30:H$121,MATCH($AT107,'Outcome Indicators - Section C'!$I$30:$I$121,0))&lt;&gt;0,INDEX('Outcome Indicators - Section C'!H$30:H$121,MATCH($AT107,'Outcome Indicators - Section C'!$I$30:$I$121,0)),""),"")</f>
        <v/>
      </c>
      <c r="V107" s="283" t="str">
        <f>IFERROR(IF(INDEX('Outcome Indicators - Section C'!D$30:D$121,MATCH($AU107,'Outcome Indicators - Section C'!$I$30:$I$121,0))&lt;&gt;0,INDEX('Outcome Indicators - Section C'!D$30:D$121,MATCH($AU107,'Outcome Indicators - Section C'!$I$30:$I$121,0)),""),"")</f>
        <v/>
      </c>
      <c r="W107" s="702" t="str">
        <f>IFERROR(IF(INDEX('Outcome Indicators - Section C'!F$30:F$121,MATCH($AU107,'Outcome Indicators - Section C'!$I$30:$I$121,0))&lt;&gt;0,INDEX('Outcome Indicators - Section C'!F$30:F$121,MATCH($AU107,'Outcome Indicators - Section C'!$I$30:$I$121,0)),""),"")</f>
        <v/>
      </c>
      <c r="X107" s="703" t="str">
        <f>IFERROR(IF(INDEX('Outcome Indicators - Section C'!G$30:G$121,MATCH($AU107,'Outcome Indicators - Section C'!$I$30:$I$121,0))&lt;&gt;0,INDEX('Outcome Indicators - Section C'!G$30:G$121,MATCH($AU107,'Outcome Indicators - Section C'!$I$30:$I$121,0)),""),"")</f>
        <v/>
      </c>
      <c r="Y107" s="704" t="str">
        <f>IFERROR(IF(INDEX('Outcome Indicators - Section C'!H$30:H$121,MATCH($AU107,'Outcome Indicators - Section C'!$I$30:$I$121,0))&lt;&gt;0,INDEX('Outcome Indicators - Section C'!H$30:H$121,MATCH($AU107,'Outcome Indicators - Section C'!$I$30:$I$121,0)),""),"")</f>
        <v/>
      </c>
      <c r="Z107" s="283" t="str">
        <f>IFERROR(IF(INDEX('Outcome Indicators - Section C'!D$30:D$121,MATCH($AV107,'Outcome Indicators - Section C'!$I$30:$I$121,0))&lt;&gt;0,INDEX('Outcome Indicators - Section C'!D$30:D$121,MATCH($AV107,'Outcome Indicators - Section C'!$I$30:$I$121,0)),""),"")</f>
        <v/>
      </c>
      <c r="AA107" s="702" t="str">
        <f>IFERROR(IF(INDEX('Outcome Indicators - Section C'!F$30:F$121,MATCH($AV107,'Outcome Indicators - Section C'!$I$30:$I$121,0))&lt;&gt;0,INDEX('Outcome Indicators - Section C'!F$30:F$121,MATCH($AV107,'Outcome Indicators - Section C'!$I$30:$I$121,0)),""),"")</f>
        <v/>
      </c>
      <c r="AB107" s="703" t="str">
        <f>IFERROR(IF(INDEX('Outcome Indicators - Section C'!G$30:G$121,MATCH($AV107,'Outcome Indicators - Section C'!$I$30:$I$121,0))&lt;&gt;0,INDEX('Outcome Indicators - Section C'!G$30:G$121,MATCH($AV107,'Outcome Indicators - Section C'!$I$30:$I$121,0)),""),"")</f>
        <v/>
      </c>
      <c r="AC107" s="704" t="str">
        <f>IFERROR(IF(INDEX('Outcome Indicators - Section C'!H$30:H$121,MATCH($AV107,'Outcome Indicators - Section C'!$I$30:$I$121,0))&lt;&gt;0,INDEX('Outcome Indicators - Section C'!H$30:H$121,MATCH($AV107,'Outcome Indicators - Section C'!$I$30:$I$121,0)),""),"")</f>
        <v/>
      </c>
      <c r="AD107" s="284"/>
      <c r="AE107" s="284"/>
      <c r="AF107" s="284"/>
      <c r="AG107" s="284"/>
      <c r="AH107" s="284"/>
      <c r="AI107" s="284"/>
      <c r="AJ107" s="284"/>
      <c r="AK107" s="284"/>
      <c r="AL107" s="284"/>
      <c r="AM107" s="705" t="str">
        <f>IFERROR(IF(INDEX('Outcome Indicators - Section C'!R$10:R$26,MATCH($A107,'Outcome Indicators - Section C'!$A$10:$A$26,0))&lt;&gt;0,INDEX('Outcome Indicators - Section C'!R$10:R$26,MATCH($A107,'Outcome Indicators - Section C'!$A$10:$A$26,0)),""),"")</f>
        <v/>
      </c>
      <c r="AO107" s="608"/>
      <c r="AP107" s="608"/>
      <c r="AQ107" s="608"/>
      <c r="AR107" s="633" t="str">
        <f t="shared" ref="AR107" si="125">CONCATENATE($A107,J$81)</f>
        <v>132019</v>
      </c>
      <c r="AS107" s="631" t="str">
        <f t="shared" ref="AS107" si="126">CONCATENATE($A107,N$81)</f>
        <v>132020</v>
      </c>
      <c r="AT107" s="631" t="str">
        <f t="shared" ref="AT107" si="127">CONCATENATE($A107,R$81)</f>
        <v>132021</v>
      </c>
      <c r="AU107" s="631" t="str">
        <f t="shared" ref="AU107" si="128">CONCATENATE($A107,V$81)</f>
        <v>132022</v>
      </c>
      <c r="AV107" s="631" t="str">
        <f t="shared" ref="AV107" si="129">CONCATENATE($A107,Z$81)</f>
        <v>132023</v>
      </c>
    </row>
    <row r="108" spans="1:48" ht="28.5" x14ac:dyDescent="0.45">
      <c r="A108" s="708"/>
      <c r="B108" s="696"/>
      <c r="C108" s="699"/>
      <c r="D108" s="699"/>
      <c r="E108" s="699"/>
      <c r="F108" s="699"/>
      <c r="G108" s="699"/>
      <c r="H108" s="699"/>
      <c r="I108" s="701"/>
      <c r="J108" s="283" t="str">
        <f>IFERROR(IF(INDEX('Outcome Indicators - Section C'!E$30:E$121,MATCH($AR107,'Outcome Indicators - Section C'!$I$30:$I$121,0))&lt;&gt;0,INDEX('Outcome Indicators - Section C'!E$30:E$121,MATCH($AR107,'Outcome Indicators - Section C'!$I$30:$I$121,0)),""),"")</f>
        <v/>
      </c>
      <c r="K108" s="702"/>
      <c r="L108" s="703"/>
      <c r="M108" s="704"/>
      <c r="N108" s="283" t="str">
        <f>IFERROR(IF(INDEX('Outcome Indicators - Section C'!E$30:E$121,MATCH($AS107,'Outcome Indicators - Section C'!$I$30:$I$121,0))&lt;&gt;0,INDEX('Outcome Indicators - Section C'!E$30:E$121,MATCH($AS107,'Outcome Indicators - Section C'!$I$30:$I$121,0)),""),"")</f>
        <v/>
      </c>
      <c r="O108" s="702"/>
      <c r="P108" s="703"/>
      <c r="Q108" s="704"/>
      <c r="R108" s="283" t="str">
        <f>IFERROR(IF(INDEX('Outcome Indicators - Section C'!E$30:E$121,MATCH($AT107,'Outcome Indicators - Section C'!$I$30:$I$121,0))&lt;&gt;0,INDEX('Outcome Indicators - Section C'!E$30:E$121,MATCH($AT107,'Outcome Indicators - Section C'!$I$30:$I$121,0)),""),"")</f>
        <v/>
      </c>
      <c r="S108" s="702"/>
      <c r="T108" s="703"/>
      <c r="U108" s="704"/>
      <c r="V108" s="283" t="str">
        <f>IFERROR(IF(INDEX('Outcome Indicators - Section C'!E$30:E$121,MATCH($AU107,'Outcome Indicators - Section C'!$I$30:$I$121,0))&lt;&gt;0,INDEX('Outcome Indicators - Section C'!E$30:E$121,MATCH($AU107,'Outcome Indicators - Section C'!$I$30:$I$121,0)),""),"")</f>
        <v/>
      </c>
      <c r="W108" s="702"/>
      <c r="X108" s="703"/>
      <c r="Y108" s="704"/>
      <c r="Z108" s="283" t="str">
        <f>IFERROR(IF(INDEX('Outcome Indicators - Section C'!E$30:E$121,MATCH($AV107,'Outcome Indicators - Section C'!$I$30:$I$121,0))&lt;&gt;0,INDEX('Outcome Indicators - Section C'!E$30:E$121,MATCH($AV107,'Outcome Indicators - Section C'!$I$30:$I$121,0)),""),"")</f>
        <v/>
      </c>
      <c r="AA108" s="702"/>
      <c r="AB108" s="703"/>
      <c r="AC108" s="704"/>
      <c r="AD108" s="284"/>
      <c r="AE108" s="284"/>
      <c r="AF108" s="284"/>
      <c r="AG108" s="284"/>
      <c r="AH108" s="284"/>
      <c r="AI108" s="284"/>
      <c r="AJ108" s="284"/>
      <c r="AK108" s="284"/>
      <c r="AL108" s="284"/>
      <c r="AM108" s="705"/>
      <c r="AO108" s="608"/>
      <c r="AP108" s="608"/>
      <c r="AQ108" s="608"/>
      <c r="AR108" s="633"/>
      <c r="AS108" s="631"/>
      <c r="AT108" s="631"/>
      <c r="AU108" s="631"/>
      <c r="AV108" s="631"/>
    </row>
    <row r="109" spans="1:48" ht="28.5" x14ac:dyDescent="0.45">
      <c r="A109" s="707">
        <v>14</v>
      </c>
      <c r="B109" s="696" t="str">
        <f>IFERROR(IF(INDEX('Outcome Indicators - Section C'!B$10:B$26,MATCH($A109,'Outcome Indicators - Section C'!$A$10:$A$26,0))&lt;&gt;0,INDEX('Outcome Indicators - Section C'!B$10:B$26,MATCH($A109,'Outcome Indicators - Section C'!$A$10:$A$26,0)),""),"")</f>
        <v/>
      </c>
      <c r="C109" s="699" t="str">
        <f>IFERROR(IF(INDEX('Outcome Indicators - Section C'!C$10:C$26,MATCH($A109,'Outcome Indicators - Section C'!$A$10:$A$26,0))&lt;&gt;0,INDEX('Outcome Indicators - Section C'!C$10:C$26,MATCH($A109,'Outcome Indicators - Section C'!$A$10:$A$26,0)),""),"")</f>
        <v/>
      </c>
      <c r="D109" s="699" t="str">
        <f>IFERROR(IF(INDEX('Outcome Indicators - Section C'!D$10:D$26,MATCH($A109,'Outcome Indicators - Section C'!$A$10:$A$26,0))&lt;&gt;0,INDEX('Outcome Indicators - Section C'!D$10:D$26,MATCH($A109,'Outcome Indicators - Section C'!$A$10:$A$26,0)),""),"")</f>
        <v/>
      </c>
      <c r="E109" s="699" t="str">
        <f>IFERROR(IF(INDEX('Outcome Indicators - Section C'!E$10:E$26,MATCH($A109,'Outcome Indicators - Section C'!$A$10:$A$26,0))&lt;&gt;0,INDEX('Outcome Indicators - Section C'!E$10:E$26,MATCH($A109,'Outcome Indicators - Section C'!$A$10:$A$26,0)),""),"")</f>
        <v/>
      </c>
      <c r="F109" s="699" t="str">
        <f>IFERROR(IF(INDEX('Outcome Indicators - Section C'!F$10:F$26,MATCH($A109,'Outcome Indicators - Section C'!$A$10:$A$26,0))&lt;&gt;0,INDEX('Outcome Indicators - Section C'!F$10:F$26,MATCH($A109,'Outcome Indicators - Section C'!$A$10:$A$26,0)),""),"")</f>
        <v/>
      </c>
      <c r="G109" s="699" t="str">
        <f>IFERROR(IF(INDEX('Outcome Indicators - Section C'!G$10:G$26,MATCH($A109,'Outcome Indicators - Section C'!$A$10:$A$26,0))&lt;&gt;0,INDEX('Outcome Indicators - Section C'!G$10:G$26,MATCH($A109,'Outcome Indicators - Section C'!$A$10:$A$26,0)),""),"")</f>
        <v/>
      </c>
      <c r="H109" s="699" t="str">
        <f>IFERROR(IF(INDEX('Outcome Indicators - Section C'!H$10:H$26,MATCH($A109,'Outcome Indicators - Section C'!$A$10:$A$26,0))&lt;&gt;0,INDEX('Outcome Indicators - Section C'!H$10:H$26,MATCH($A109,'Outcome Indicators - Section C'!$A$10:$A$26,0)),""),"")</f>
        <v/>
      </c>
      <c r="I109" s="701" t="str">
        <f>IFERROR(IF(INDEX('Outcome Indicators - Section C'!Q$10:Q$26,MATCH($A109,'Outcome Indicators - Section C'!$A$10:$A$26,0))&lt;&gt;0,INDEX('Outcome Indicators - Section C'!Q$10:Q$26,MATCH($A109,'Outcome Indicators - Section C'!$A$10:$A$26,0)),""),"")</f>
        <v/>
      </c>
      <c r="J109" s="285" t="str">
        <f>IFERROR(IF(INDEX('Outcome Indicators - Section C'!D$30:D$121,MATCH($AR109,'Outcome Indicators - Section C'!$I$30:$I$121,0))&lt;&gt;0,INDEX('Outcome Indicators - Section C'!D$30:D$121,MATCH($AR109,'Outcome Indicators - Section C'!$I$30:$I$121,0)),""),"")</f>
        <v/>
      </c>
      <c r="K109" s="702" t="str">
        <f>IFERROR(IF(INDEX('Outcome Indicators - Section C'!F$30:F$121,MATCH($AR109,'Outcome Indicators - Section C'!$I$30:$I$121,0))&lt;&gt;0,INDEX('Outcome Indicators - Section C'!F$30:F$121,MATCH($AR109,'Outcome Indicators - Section C'!$I$30:$I$121,0)),""),"")</f>
        <v/>
      </c>
      <c r="L109" s="703" t="str">
        <f>IFERROR(IF(INDEX('Outcome Indicators - Section C'!G$30:G$121,MATCH($AR109,'Outcome Indicators - Section C'!$I$30:$I$121,0))&lt;&gt;0,INDEX('Outcome Indicators - Section C'!G$30:G$121,MATCH($AR109,'Outcome Indicators - Section C'!$I$30:$I$121,0)),""),"")</f>
        <v/>
      </c>
      <c r="M109" s="704" t="str">
        <f>IFERROR(IF(INDEX('Outcome Indicators - Section C'!H$30:H$121,MATCH($AR109,'Outcome Indicators - Section C'!$I$30:$I$121,0))&lt;&gt;0,INDEX('Outcome Indicators - Section C'!H$30:H$121,MATCH($AR109,'Outcome Indicators - Section C'!$I$30:$I$121,0)),""),"")</f>
        <v/>
      </c>
      <c r="N109" s="286" t="str">
        <f>IFERROR(IF(INDEX('Outcome Indicators - Section C'!D$30:D$121,MATCH($AS109,'Outcome Indicators - Section C'!$I$30:$I$121,0))&lt;&gt;0,INDEX('Outcome Indicators - Section C'!D$30:D$121,MATCH($AS109,'Outcome Indicators - Section C'!$I$30:$I$121,0)),""),"")</f>
        <v/>
      </c>
      <c r="O109" s="702" t="str">
        <f>IFERROR(IF(INDEX('Outcome Indicators - Section C'!F$30:F$121,MATCH($AS109,'Outcome Indicators - Section C'!$I$30:$I$121,0))&lt;&gt;0,INDEX('Outcome Indicators - Section C'!F$30:F$121,MATCH($AS109,'Outcome Indicators - Section C'!$I$30:$I$121,0)),""),"")</f>
        <v/>
      </c>
      <c r="P109" s="703" t="str">
        <f>IFERROR(IF(INDEX('Outcome Indicators - Section C'!G$30:G$121,MATCH($AS109,'Outcome Indicators - Section C'!$I$30:$I$121,0))&lt;&gt;0,INDEX('Outcome Indicators - Section C'!G$30:G$121,MATCH($AS109,'Outcome Indicators - Section C'!$I$30:$I$121,0)),""),"")</f>
        <v/>
      </c>
      <c r="Q109" s="704" t="str">
        <f>IFERROR(IF(INDEX('Outcome Indicators - Section C'!H$30:H$121,MATCH($AS109,'Outcome Indicators - Section C'!$I$30:$I$121,0))&lt;&gt;0,INDEX('Outcome Indicators - Section C'!H$30:H$121,MATCH($AS109,'Outcome Indicators - Section C'!$I$30:$I$121,0)),""),"")</f>
        <v/>
      </c>
      <c r="R109" s="285" t="str">
        <f>IFERROR(IF(INDEX('Outcome Indicators - Section C'!D$30:D$121,MATCH($AT109,'Outcome Indicators - Section C'!$I$30:$I$121,0))&lt;&gt;0,INDEX('Outcome Indicators - Section C'!D$30:D$121,MATCH($AT109,'Outcome Indicators - Section C'!$I$30:$I$121,0)),""),"")</f>
        <v/>
      </c>
      <c r="S109" s="702" t="str">
        <f>IFERROR(IF(INDEX('Outcome Indicators - Section C'!F$30:F$121,MATCH($AT109,'Outcome Indicators - Section C'!$I$30:$I$121,0))&lt;&gt;0,INDEX('Outcome Indicators - Section C'!F$30:F$121,MATCH($AT109,'Outcome Indicators - Section C'!$I$30:$I$121,0)),""),"")</f>
        <v/>
      </c>
      <c r="T109" s="703" t="str">
        <f>IFERROR(IF(INDEX('Outcome Indicators - Section C'!G$30:G$121,MATCH($AT109,'Outcome Indicators - Section C'!$I$30:$I$121,0))&lt;&gt;0,INDEX('Outcome Indicators - Section C'!G$30:G$121,MATCH($AT109,'Outcome Indicators - Section C'!$I$30:$I$121,0)),""),"")</f>
        <v/>
      </c>
      <c r="U109" s="704" t="str">
        <f>IFERROR(IF(INDEX('Outcome Indicators - Section C'!H$30:H$121,MATCH($AT109,'Outcome Indicators - Section C'!$I$30:$I$121,0))&lt;&gt;0,INDEX('Outcome Indicators - Section C'!H$30:H$121,MATCH($AT109,'Outcome Indicators - Section C'!$I$30:$I$121,0)),""),"")</f>
        <v/>
      </c>
      <c r="V109" s="286" t="str">
        <f>IFERROR(IF(INDEX('Outcome Indicators - Section C'!D$30:D$121,MATCH($AU109,'Outcome Indicators - Section C'!$I$30:$I$121,0))&lt;&gt;0,INDEX('Outcome Indicators - Section C'!D$30:D$121,MATCH($AU109,'Outcome Indicators - Section C'!$I$30:$I$121,0)),""),"")</f>
        <v/>
      </c>
      <c r="W109" s="702" t="str">
        <f>IFERROR(IF(INDEX('Outcome Indicators - Section C'!F$30:F$121,MATCH($AU109,'Outcome Indicators - Section C'!$I$30:$I$121,0))&lt;&gt;0,INDEX('Outcome Indicators - Section C'!F$30:F$121,MATCH($AU109,'Outcome Indicators - Section C'!$I$30:$I$121,0)),""),"")</f>
        <v/>
      </c>
      <c r="X109" s="703" t="str">
        <f>IFERROR(IF(INDEX('Outcome Indicators - Section C'!G$30:G$121,MATCH($AU109,'Outcome Indicators - Section C'!$I$30:$I$121,0))&lt;&gt;0,INDEX('Outcome Indicators - Section C'!G$30:G$121,MATCH($AU109,'Outcome Indicators - Section C'!$I$30:$I$121,0)),""),"")</f>
        <v/>
      </c>
      <c r="Y109" s="704" t="str">
        <f>IFERROR(IF(INDEX('Outcome Indicators - Section C'!H$30:H$121,MATCH($AU109,'Outcome Indicators - Section C'!$I$30:$I$121,0))&lt;&gt;0,INDEX('Outcome Indicators - Section C'!H$30:H$121,MATCH($AU109,'Outcome Indicators - Section C'!$I$30:$I$121,0)),""),"")</f>
        <v/>
      </c>
      <c r="Z109" s="286" t="str">
        <f>IFERROR(IF(INDEX('Outcome Indicators - Section C'!D$30:D$121,MATCH($AV109,'Outcome Indicators - Section C'!$I$30:$I$121,0))&lt;&gt;0,INDEX('Outcome Indicators - Section C'!D$30:D$121,MATCH($AV109,'Outcome Indicators - Section C'!$I$30:$I$121,0)),""),"")</f>
        <v/>
      </c>
      <c r="AA109" s="702" t="str">
        <f>IFERROR(IF(INDEX('Outcome Indicators - Section C'!F$30:F$121,MATCH($AV109,'Outcome Indicators - Section C'!$I$30:$I$121,0))&lt;&gt;0,INDEX('Outcome Indicators - Section C'!F$30:F$121,MATCH($AV109,'Outcome Indicators - Section C'!$I$30:$I$121,0)),""),"")</f>
        <v/>
      </c>
      <c r="AB109" s="703" t="str">
        <f>IFERROR(IF(INDEX('Outcome Indicators - Section C'!G$30:G$121,MATCH($AV109,'Outcome Indicators - Section C'!$I$30:$I$121,0))&lt;&gt;0,INDEX('Outcome Indicators - Section C'!G$30:G$121,MATCH($AV109,'Outcome Indicators - Section C'!$I$30:$I$121,0)),""),"")</f>
        <v/>
      </c>
      <c r="AC109" s="704" t="str">
        <f>IFERROR(IF(INDEX('Outcome Indicators - Section C'!H$30:H$121,MATCH($AV109,'Outcome Indicators - Section C'!$I$30:$I$121,0))&lt;&gt;0,INDEX('Outcome Indicators - Section C'!H$30:H$121,MATCH($AV109,'Outcome Indicators - Section C'!$I$30:$I$121,0)),""),"")</f>
        <v/>
      </c>
      <c r="AD109" s="284"/>
      <c r="AE109" s="284"/>
      <c r="AF109" s="284"/>
      <c r="AG109" s="284"/>
      <c r="AH109" s="284"/>
      <c r="AI109" s="284"/>
      <c r="AJ109" s="284"/>
      <c r="AK109" s="284"/>
      <c r="AL109" s="284"/>
      <c r="AM109" s="705" t="str">
        <f>IFERROR(IF(INDEX('Outcome Indicators - Section C'!R$10:R$26,MATCH($A109,'Outcome Indicators - Section C'!$A$10:$A$26,0))&lt;&gt;0,INDEX('Outcome Indicators - Section C'!R$10:R$26,MATCH($A109,'Outcome Indicators - Section C'!$A$10:$A$26,0)),""),"")</f>
        <v/>
      </c>
      <c r="AO109" s="608"/>
      <c r="AP109" s="608"/>
      <c r="AQ109" s="608"/>
      <c r="AR109" s="633" t="str">
        <f t="shared" ref="AR109" si="130">CONCATENATE($A109,J$81)</f>
        <v>142019</v>
      </c>
      <c r="AS109" s="631" t="str">
        <f t="shared" ref="AS109" si="131">CONCATENATE($A109,N$81)</f>
        <v>142020</v>
      </c>
      <c r="AT109" s="631" t="str">
        <f t="shared" ref="AT109" si="132">CONCATENATE($A109,R$81)</f>
        <v>142021</v>
      </c>
      <c r="AU109" s="631" t="str">
        <f t="shared" ref="AU109" si="133">CONCATENATE($A109,V$81)</f>
        <v>142022</v>
      </c>
      <c r="AV109" s="631" t="str">
        <f t="shared" ref="AV109" si="134">CONCATENATE($A109,Z$81)</f>
        <v>142023</v>
      </c>
    </row>
    <row r="110" spans="1:48" ht="28.5" x14ac:dyDescent="0.45">
      <c r="A110" s="707"/>
      <c r="B110" s="696"/>
      <c r="C110" s="699"/>
      <c r="D110" s="699"/>
      <c r="E110" s="699"/>
      <c r="F110" s="699"/>
      <c r="G110" s="699"/>
      <c r="H110" s="699"/>
      <c r="I110" s="701"/>
      <c r="J110" s="285" t="str">
        <f>IFERROR(IF(INDEX('Outcome Indicators - Section C'!E$30:E$121,MATCH($AR109,'Outcome Indicators - Section C'!$I$30:$I$121,0))&lt;&gt;0,INDEX('Outcome Indicators - Section C'!E$30:E$121,MATCH($AR109,'Outcome Indicators - Section C'!$I$30:$I$121,0)),""),"")</f>
        <v/>
      </c>
      <c r="K110" s="702"/>
      <c r="L110" s="703"/>
      <c r="M110" s="704"/>
      <c r="N110" s="286" t="str">
        <f>IFERROR(IF(INDEX('Outcome Indicators - Section C'!E$30:E$121,MATCH($AS109,'Outcome Indicators - Section C'!$I$30:$I$121,0))&lt;&gt;0,INDEX('Outcome Indicators - Section C'!E$30:E$121,MATCH($AS109,'Outcome Indicators - Section C'!$I$30:$I$121,0)),""),"")</f>
        <v/>
      </c>
      <c r="O110" s="702"/>
      <c r="P110" s="703"/>
      <c r="Q110" s="704"/>
      <c r="R110" s="285" t="str">
        <f>IFERROR(IF(INDEX('Outcome Indicators - Section C'!E$30:E$121,MATCH($AT109,'Outcome Indicators - Section C'!$I$30:$I$121,0))&lt;&gt;0,INDEX('Outcome Indicators - Section C'!E$30:E$121,MATCH($AT109,'Outcome Indicators - Section C'!$I$30:$I$121,0)),""),"")</f>
        <v/>
      </c>
      <c r="S110" s="702"/>
      <c r="T110" s="703"/>
      <c r="U110" s="704"/>
      <c r="V110" s="286" t="str">
        <f>IFERROR(IF(INDEX('Outcome Indicators - Section C'!E$30:E$121,MATCH($AU109,'Outcome Indicators - Section C'!$I$30:$I$121,0))&lt;&gt;0,INDEX('Outcome Indicators - Section C'!E$30:E$121,MATCH($AU109,'Outcome Indicators - Section C'!$I$30:$I$121,0)),""),"")</f>
        <v/>
      </c>
      <c r="W110" s="702"/>
      <c r="X110" s="703"/>
      <c r="Y110" s="704"/>
      <c r="Z110" s="286" t="str">
        <f>IFERROR(IF(INDEX('Outcome Indicators - Section C'!E$30:E$121,MATCH($AV109,'Outcome Indicators - Section C'!$I$30:$I$121,0))&lt;&gt;0,INDEX('Outcome Indicators - Section C'!E$30:E$121,MATCH($AV109,'Outcome Indicators - Section C'!$I$30:$I$121,0)),""),"")</f>
        <v/>
      </c>
      <c r="AA110" s="702"/>
      <c r="AB110" s="703"/>
      <c r="AC110" s="704"/>
      <c r="AD110" s="284"/>
      <c r="AE110" s="284"/>
      <c r="AF110" s="284"/>
      <c r="AG110" s="284"/>
      <c r="AH110" s="284"/>
      <c r="AI110" s="284"/>
      <c r="AJ110" s="284"/>
      <c r="AK110" s="284"/>
      <c r="AL110" s="284"/>
      <c r="AM110" s="705"/>
      <c r="AO110" s="608"/>
      <c r="AP110" s="608"/>
      <c r="AQ110" s="608"/>
      <c r="AR110" s="633"/>
      <c r="AS110" s="631"/>
      <c r="AT110" s="631"/>
      <c r="AU110" s="631"/>
      <c r="AV110" s="631"/>
    </row>
    <row r="111" spans="1:48" ht="28.5" x14ac:dyDescent="0.45">
      <c r="A111" s="708">
        <v>15</v>
      </c>
      <c r="B111" s="696" t="str">
        <f>IFERROR(IF(INDEX('Outcome Indicators - Section C'!B$10:B$26,MATCH($A111,'Outcome Indicators - Section C'!$A$10:$A$26,0))&lt;&gt;0,INDEX('Outcome Indicators - Section C'!B$10:B$26,MATCH($A111,'Outcome Indicators - Section C'!$A$10:$A$26,0)),""),"")</f>
        <v/>
      </c>
      <c r="C111" s="699" t="str">
        <f>IFERROR(IF(INDEX('Outcome Indicators - Section C'!C$10:C$26,MATCH($A111,'Outcome Indicators - Section C'!$A$10:$A$26,0))&lt;&gt;0,INDEX('Outcome Indicators - Section C'!C$10:C$26,MATCH($A111,'Outcome Indicators - Section C'!$A$10:$A$26,0)),""),"")</f>
        <v/>
      </c>
      <c r="D111" s="699" t="str">
        <f>IFERROR(IF(INDEX('Outcome Indicators - Section C'!D$10:D$26,MATCH($A111,'Outcome Indicators - Section C'!$A$10:$A$26,0))&lt;&gt;0,INDEX('Outcome Indicators - Section C'!D$10:D$26,MATCH($A111,'Outcome Indicators - Section C'!$A$10:$A$26,0)),""),"")</f>
        <v/>
      </c>
      <c r="E111" s="699" t="str">
        <f>IFERROR(IF(INDEX('Outcome Indicators - Section C'!E$10:E$26,MATCH($A111,'Outcome Indicators - Section C'!$A$10:$A$26,0))&lt;&gt;0,INDEX('Outcome Indicators - Section C'!E$10:E$26,MATCH($A111,'Outcome Indicators - Section C'!$A$10:$A$26,0)),""),"")</f>
        <v/>
      </c>
      <c r="F111" s="699" t="str">
        <f>IFERROR(IF(INDEX('Outcome Indicators - Section C'!F$10:F$26,MATCH($A111,'Outcome Indicators - Section C'!$A$10:$A$26,0))&lt;&gt;0,INDEX('Outcome Indicators - Section C'!F$10:F$26,MATCH($A111,'Outcome Indicators - Section C'!$A$10:$A$26,0)),""),"")</f>
        <v/>
      </c>
      <c r="G111" s="699" t="str">
        <f>IFERROR(IF(INDEX('Outcome Indicators - Section C'!G$10:G$26,MATCH($A111,'Outcome Indicators - Section C'!$A$10:$A$26,0))&lt;&gt;0,INDEX('Outcome Indicators - Section C'!G$10:G$26,MATCH($A111,'Outcome Indicators - Section C'!$A$10:$A$26,0)),""),"")</f>
        <v/>
      </c>
      <c r="H111" s="699" t="str">
        <f>IFERROR(IF(INDEX('Outcome Indicators - Section C'!H$10:H$26,MATCH($A111,'Outcome Indicators - Section C'!$A$10:$A$26,0))&lt;&gt;0,INDEX('Outcome Indicators - Section C'!H$10:H$26,MATCH($A111,'Outcome Indicators - Section C'!$A$10:$A$26,0)),""),"")</f>
        <v/>
      </c>
      <c r="I111" s="701" t="str">
        <f>IFERROR(IF(INDEX('Outcome Indicators - Section C'!Q$10:Q$26,MATCH($A111,'Outcome Indicators - Section C'!$A$10:$A$26,0))&lt;&gt;0,INDEX('Outcome Indicators - Section C'!Q$10:Q$26,MATCH($A111,'Outcome Indicators - Section C'!$A$10:$A$26,0)),""),"")</f>
        <v/>
      </c>
      <c r="J111" s="283" t="str">
        <f>IFERROR(IF(INDEX('Outcome Indicators - Section C'!D$30:D$121,MATCH($AR111,'Outcome Indicators - Section C'!$I$30:$I$121,0))&lt;&gt;0,INDEX('Outcome Indicators - Section C'!D$30:D$121,MATCH($AR111,'Outcome Indicators - Section C'!$I$30:$I$121,0)),""),"")</f>
        <v/>
      </c>
      <c r="K111" s="702" t="str">
        <f>IFERROR(IF(INDEX('Outcome Indicators - Section C'!F$30:F$121,MATCH($AR111,'Outcome Indicators - Section C'!$I$30:$I$121,0))&lt;&gt;0,INDEX('Outcome Indicators - Section C'!F$30:F$121,MATCH($AR111,'Outcome Indicators - Section C'!$I$30:$I$121,0)),""),"")</f>
        <v/>
      </c>
      <c r="L111" s="703" t="str">
        <f>IFERROR(IF(INDEX('Outcome Indicators - Section C'!G$30:G$121,MATCH($AR111,'Outcome Indicators - Section C'!$I$30:$I$121,0))&lt;&gt;0,INDEX('Outcome Indicators - Section C'!G$30:G$121,MATCH($AR111,'Outcome Indicators - Section C'!$I$30:$I$121,0)),""),"")</f>
        <v/>
      </c>
      <c r="M111" s="704" t="str">
        <f>IFERROR(IF(INDEX('Outcome Indicators - Section C'!H$30:H$121,MATCH($AR111,'Outcome Indicators - Section C'!$I$30:$I$121,0))&lt;&gt;0,INDEX('Outcome Indicators - Section C'!H$30:H$121,MATCH($AR111,'Outcome Indicators - Section C'!$I$30:$I$121,0)),""),"")</f>
        <v/>
      </c>
      <c r="N111" s="283" t="str">
        <f>IFERROR(IF(INDEX('Outcome Indicators - Section C'!D$30:D$121,MATCH($AS111,'Outcome Indicators - Section C'!$I$30:$I$121,0))&lt;&gt;0,INDEX('Outcome Indicators - Section C'!D$30:D$121,MATCH($AS111,'Outcome Indicators - Section C'!$I$30:$I$121,0)),""),"")</f>
        <v/>
      </c>
      <c r="O111" s="702" t="str">
        <f>IFERROR(IF(INDEX('Outcome Indicators - Section C'!F$30:F$121,MATCH($AS111,'Outcome Indicators - Section C'!$I$30:$I$121,0))&lt;&gt;0,INDEX('Outcome Indicators - Section C'!F$30:F$121,MATCH($AS111,'Outcome Indicators - Section C'!$I$30:$I$121,0)),""),"")</f>
        <v/>
      </c>
      <c r="P111" s="703" t="str">
        <f>IFERROR(IF(INDEX('Outcome Indicators - Section C'!G$30:G$121,MATCH($AS111,'Outcome Indicators - Section C'!$I$30:$I$121,0))&lt;&gt;0,INDEX('Outcome Indicators - Section C'!G$30:G$121,MATCH($AS111,'Outcome Indicators - Section C'!$I$30:$I$121,0)),""),"")</f>
        <v/>
      </c>
      <c r="Q111" s="704" t="str">
        <f>IFERROR(IF(INDEX('Outcome Indicators - Section C'!H$30:H$121,MATCH($AS111,'Outcome Indicators - Section C'!$I$30:$I$121,0))&lt;&gt;0,INDEX('Outcome Indicators - Section C'!H$30:H$121,MATCH($AS111,'Outcome Indicators - Section C'!$I$30:$I$121,0)),""),"")</f>
        <v/>
      </c>
      <c r="R111" s="283" t="str">
        <f>IFERROR(IF(INDEX('Outcome Indicators - Section C'!D$30:D$121,MATCH($AT111,'Outcome Indicators - Section C'!$I$30:$I$121,0))&lt;&gt;0,INDEX('Outcome Indicators - Section C'!D$30:D$121,MATCH($AT111,'Outcome Indicators - Section C'!$I$30:$I$121,0)),""),"")</f>
        <v/>
      </c>
      <c r="S111" s="702" t="str">
        <f>IFERROR(IF(INDEX('Outcome Indicators - Section C'!F$30:F$121,MATCH($AT111,'Outcome Indicators - Section C'!$I$30:$I$121,0))&lt;&gt;0,INDEX('Outcome Indicators - Section C'!F$30:F$121,MATCH($AT111,'Outcome Indicators - Section C'!$I$30:$I$121,0)),""),"")</f>
        <v/>
      </c>
      <c r="T111" s="703" t="str">
        <f>IFERROR(IF(INDEX('Outcome Indicators - Section C'!G$30:G$121,MATCH($AT111,'Outcome Indicators - Section C'!$I$30:$I$121,0))&lt;&gt;0,INDEX('Outcome Indicators - Section C'!G$30:G$121,MATCH($AT111,'Outcome Indicators - Section C'!$I$30:$I$121,0)),""),"")</f>
        <v/>
      </c>
      <c r="U111" s="704" t="str">
        <f>IFERROR(IF(INDEX('Outcome Indicators - Section C'!H$30:H$121,MATCH($AT111,'Outcome Indicators - Section C'!$I$30:$I$121,0))&lt;&gt;0,INDEX('Outcome Indicators - Section C'!H$30:H$121,MATCH($AT111,'Outcome Indicators - Section C'!$I$30:$I$121,0)),""),"")</f>
        <v/>
      </c>
      <c r="V111" s="283" t="str">
        <f>IFERROR(IF(INDEX('Outcome Indicators - Section C'!D$30:D$121,MATCH($AU111,'Outcome Indicators - Section C'!$I$30:$I$121,0))&lt;&gt;0,INDEX('Outcome Indicators - Section C'!D$30:D$121,MATCH($AU111,'Outcome Indicators - Section C'!$I$30:$I$121,0)),""),"")</f>
        <v/>
      </c>
      <c r="W111" s="702" t="str">
        <f>IFERROR(IF(INDEX('Outcome Indicators - Section C'!F$30:F$121,MATCH($AU111,'Outcome Indicators - Section C'!$I$30:$I$121,0))&lt;&gt;0,INDEX('Outcome Indicators - Section C'!F$30:F$121,MATCH($AU111,'Outcome Indicators - Section C'!$I$30:$I$121,0)),""),"")</f>
        <v/>
      </c>
      <c r="X111" s="703" t="str">
        <f>IFERROR(IF(INDEX('Outcome Indicators - Section C'!G$30:G$121,MATCH($AU111,'Outcome Indicators - Section C'!$I$30:$I$121,0))&lt;&gt;0,INDEX('Outcome Indicators - Section C'!G$30:G$121,MATCH($AU111,'Outcome Indicators - Section C'!$I$30:$I$121,0)),""),"")</f>
        <v/>
      </c>
      <c r="Y111" s="704" t="str">
        <f>IFERROR(IF(INDEX('Outcome Indicators - Section C'!H$30:H$121,MATCH($AU111,'Outcome Indicators - Section C'!$I$30:$I$121,0))&lt;&gt;0,INDEX('Outcome Indicators - Section C'!H$30:H$121,MATCH($AU111,'Outcome Indicators - Section C'!$I$30:$I$121,0)),""),"")</f>
        <v/>
      </c>
      <c r="Z111" s="283" t="str">
        <f>IFERROR(IF(INDEX('Outcome Indicators - Section C'!D$30:D$121,MATCH($AV111,'Outcome Indicators - Section C'!$I$30:$I$121,0))&lt;&gt;0,INDEX('Outcome Indicators - Section C'!D$30:D$121,MATCH($AV111,'Outcome Indicators - Section C'!$I$30:$I$121,0)),""),"")</f>
        <v/>
      </c>
      <c r="AA111" s="702" t="str">
        <f>IFERROR(IF(INDEX('Outcome Indicators - Section C'!F$30:F$121,MATCH($AV111,'Outcome Indicators - Section C'!$I$30:$I$121,0))&lt;&gt;0,INDEX('Outcome Indicators - Section C'!F$30:F$121,MATCH($AV111,'Outcome Indicators - Section C'!$I$30:$I$121,0)),""),"")</f>
        <v/>
      </c>
      <c r="AB111" s="703" t="str">
        <f>IFERROR(IF(INDEX('Outcome Indicators - Section C'!G$30:G$121,MATCH($AV111,'Outcome Indicators - Section C'!$I$30:$I$121,0))&lt;&gt;0,INDEX('Outcome Indicators - Section C'!G$30:G$121,MATCH($AV111,'Outcome Indicators - Section C'!$I$30:$I$121,0)),""),"")</f>
        <v/>
      </c>
      <c r="AC111" s="704" t="str">
        <f>IFERROR(IF(INDEX('Outcome Indicators - Section C'!H$30:H$121,MATCH($AV111,'Outcome Indicators - Section C'!$I$30:$I$121,0))&lt;&gt;0,INDEX('Outcome Indicators - Section C'!H$30:H$121,MATCH($AV111,'Outcome Indicators - Section C'!$I$30:$I$121,0)),""),"")</f>
        <v/>
      </c>
      <c r="AD111" s="284"/>
      <c r="AE111" s="284"/>
      <c r="AF111" s="284"/>
      <c r="AG111" s="284"/>
      <c r="AH111" s="284"/>
      <c r="AI111" s="284"/>
      <c r="AJ111" s="284"/>
      <c r="AK111" s="284"/>
      <c r="AL111" s="284"/>
      <c r="AM111" s="705" t="str">
        <f>IFERROR(IF(INDEX('Outcome Indicators - Section C'!R$10:R$26,MATCH($A111,'Outcome Indicators - Section C'!$A$10:$A$26,0))&lt;&gt;0,INDEX('Outcome Indicators - Section C'!R$10:R$26,MATCH($A111,'Outcome Indicators - Section C'!$A$10:$A$26,0)),""),"")</f>
        <v/>
      </c>
      <c r="AO111" s="608"/>
      <c r="AP111" s="608"/>
      <c r="AQ111" s="608"/>
      <c r="AR111" s="633" t="str">
        <f t="shared" ref="AR111" si="135">CONCATENATE($A111,J$81)</f>
        <v>152019</v>
      </c>
      <c r="AS111" s="631" t="str">
        <f t="shared" ref="AS111" si="136">CONCATENATE($A111,N$81)</f>
        <v>152020</v>
      </c>
      <c r="AT111" s="631" t="str">
        <f t="shared" ref="AT111" si="137">CONCATENATE($A111,R$81)</f>
        <v>152021</v>
      </c>
      <c r="AU111" s="631" t="str">
        <f t="shared" ref="AU111" si="138">CONCATENATE($A111,V$81)</f>
        <v>152022</v>
      </c>
      <c r="AV111" s="631" t="str">
        <f t="shared" ref="AV111" si="139">CONCATENATE($A111,Z$81)</f>
        <v>152023</v>
      </c>
    </row>
    <row r="112" spans="1:48" ht="29.25" thickBot="1" x14ac:dyDescent="0.5">
      <c r="A112" s="709"/>
      <c r="B112" s="710"/>
      <c r="C112" s="711"/>
      <c r="D112" s="711"/>
      <c r="E112" s="711"/>
      <c r="F112" s="711"/>
      <c r="G112" s="711"/>
      <c r="H112" s="711"/>
      <c r="I112" s="712"/>
      <c r="J112" s="287" t="str">
        <f>IFERROR(IF(INDEX('Outcome Indicators - Section C'!E$30:E$121,MATCH($AR111,'Outcome Indicators - Section C'!$I$30:$I$121,0))&lt;&gt;0,INDEX('Outcome Indicators - Section C'!E$30:E$121,MATCH($AR111,'Outcome Indicators - Section C'!$I$30:$I$121,0)),""),"")</f>
        <v/>
      </c>
      <c r="K112" s="713"/>
      <c r="L112" s="714"/>
      <c r="M112" s="715"/>
      <c r="N112" s="287" t="str">
        <f>IFERROR(IF(INDEX('Outcome Indicators - Section C'!E$30:E$121,MATCH($AS111,'Outcome Indicators - Section C'!$I$30:$I$121,0))&lt;&gt;0,INDEX('Outcome Indicators - Section C'!E$30:E$121,MATCH($AS111,'Outcome Indicators - Section C'!$I$30:$I$121,0)),""),"")</f>
        <v/>
      </c>
      <c r="O112" s="713"/>
      <c r="P112" s="714"/>
      <c r="Q112" s="715"/>
      <c r="R112" s="287" t="str">
        <f>IFERROR(IF(INDEX('Outcome Indicators - Section C'!E$30:E$121,MATCH($AT111,'Outcome Indicators - Section C'!$I$30:$I$121,0))&lt;&gt;0,INDEX('Outcome Indicators - Section C'!E$30:E$121,MATCH($AT111,'Outcome Indicators - Section C'!$I$30:$I$121,0)),""),"")</f>
        <v/>
      </c>
      <c r="S112" s="713"/>
      <c r="T112" s="714"/>
      <c r="U112" s="715"/>
      <c r="V112" s="287" t="str">
        <f>IFERROR(IF(INDEX('Outcome Indicators - Section C'!E$30:E$121,MATCH($AU111,'Outcome Indicators - Section C'!$I$30:$I$121,0))&lt;&gt;0,INDEX('Outcome Indicators - Section C'!E$30:E$121,MATCH($AU111,'Outcome Indicators - Section C'!$I$30:$I$121,0)),""),"")</f>
        <v/>
      </c>
      <c r="W112" s="713"/>
      <c r="X112" s="714"/>
      <c r="Y112" s="715"/>
      <c r="Z112" s="287" t="str">
        <f>IFERROR(IF(INDEX('Outcome Indicators - Section C'!E$30:E$121,MATCH($AV111,'Outcome Indicators - Section C'!$I$30:$I$121,0))&lt;&gt;0,INDEX('Outcome Indicators - Section C'!E$30:E$121,MATCH($AV111,'Outcome Indicators - Section C'!$I$30:$I$121,0)),""),"")</f>
        <v/>
      </c>
      <c r="AA112" s="713"/>
      <c r="AB112" s="714"/>
      <c r="AC112" s="715"/>
      <c r="AD112" s="288"/>
      <c r="AE112" s="288"/>
      <c r="AF112" s="288"/>
      <c r="AG112" s="288"/>
      <c r="AH112" s="288"/>
      <c r="AI112" s="288"/>
      <c r="AJ112" s="288"/>
      <c r="AK112" s="288"/>
      <c r="AL112" s="288"/>
      <c r="AM112" s="705"/>
      <c r="AO112" s="609"/>
      <c r="AP112" s="609"/>
      <c r="AQ112" s="609"/>
      <c r="AR112" s="633"/>
      <c r="AS112" s="631"/>
      <c r="AT112" s="631"/>
      <c r="AU112" s="631"/>
      <c r="AV112" s="631"/>
    </row>
    <row r="113" spans="1:53" x14ac:dyDescent="0.25">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266"/>
      <c r="AE113" s="266"/>
      <c r="AF113" s="266"/>
      <c r="AG113" s="266"/>
      <c r="AH113" s="266"/>
      <c r="AI113" s="266"/>
      <c r="AJ113" s="266"/>
      <c r="AK113" s="266"/>
      <c r="AL113" s="266"/>
      <c r="AM113" s="266"/>
      <c r="AO113" s="266"/>
      <c r="AP113" s="266"/>
      <c r="AQ113" s="266"/>
    </row>
    <row r="114" spans="1:53" ht="16.5" thickBot="1" x14ac:dyDescent="0.3">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266"/>
      <c r="AE114" s="266"/>
      <c r="AF114" s="266"/>
      <c r="AG114" s="266"/>
      <c r="AH114" s="266"/>
      <c r="AI114" s="266"/>
      <c r="AJ114" s="266"/>
      <c r="AK114" s="266"/>
      <c r="AL114" s="266"/>
      <c r="AM114" s="266"/>
      <c r="AO114" s="266"/>
      <c r="AP114" s="266"/>
      <c r="AQ114" s="266"/>
    </row>
    <row r="115" spans="1:53" ht="47.25" customHeight="1" thickBot="1" x14ac:dyDescent="0.3">
      <c r="A115" s="671" t="s">
        <v>24</v>
      </c>
      <c r="B115" s="672"/>
      <c r="C115" s="672"/>
      <c r="D115" s="672"/>
      <c r="E115" s="672"/>
      <c r="F115" s="672"/>
      <c r="G115" s="672"/>
      <c r="H115" s="672"/>
      <c r="I115" s="673"/>
      <c r="J115" s="190"/>
      <c r="K115" s="190"/>
      <c r="L115" s="190"/>
      <c r="M115" s="190"/>
      <c r="N115" s="193"/>
      <c r="O115" s="190"/>
      <c r="P115" s="190"/>
      <c r="Q115" s="190"/>
      <c r="R115" s="190"/>
      <c r="S115" s="190"/>
      <c r="T115" s="190"/>
      <c r="U115" s="190"/>
      <c r="V115" s="190"/>
      <c r="W115" s="190"/>
      <c r="X115" s="190"/>
      <c r="Y115" s="190"/>
      <c r="Z115" s="190"/>
      <c r="AA115" s="190"/>
      <c r="AB115" s="190"/>
      <c r="AC115" s="190"/>
      <c r="AD115" s="266"/>
      <c r="AE115" s="266"/>
      <c r="AF115" s="266"/>
      <c r="AG115" s="266"/>
      <c r="AH115" s="266"/>
      <c r="AI115" s="266"/>
      <c r="AJ115" s="266"/>
      <c r="AK115" s="266"/>
      <c r="AL115" s="266"/>
      <c r="AM115" s="266"/>
      <c r="AO115" s="266"/>
      <c r="AP115" s="266"/>
      <c r="AQ115" s="266"/>
    </row>
    <row r="116" spans="1:53" ht="16.5" thickBot="1" x14ac:dyDescent="0.3">
      <c r="A116" s="190"/>
      <c r="B116" s="190"/>
      <c r="C116" s="190"/>
      <c r="D116" s="190"/>
      <c r="E116" s="190"/>
      <c r="F116" s="190"/>
      <c r="G116" s="190"/>
      <c r="H116" s="190"/>
      <c r="I116" s="190"/>
      <c r="J116" s="190"/>
      <c r="K116" s="190"/>
      <c r="L116" s="190"/>
      <c r="M116" s="190"/>
      <c r="N116" s="224"/>
      <c r="O116" s="190"/>
      <c r="P116" s="190"/>
      <c r="Q116" s="190"/>
      <c r="R116" s="190"/>
      <c r="S116" s="190"/>
      <c r="T116" s="190"/>
      <c r="U116" s="47"/>
      <c r="V116" s="190"/>
      <c r="W116" s="190"/>
      <c r="X116" s="190"/>
      <c r="Y116" s="190"/>
      <c r="Z116" s="190"/>
      <c r="AA116" s="190"/>
      <c r="AB116" s="190"/>
      <c r="AC116" s="190"/>
      <c r="AD116" s="266"/>
      <c r="AE116" s="266"/>
      <c r="AF116" s="266"/>
      <c r="AG116" s="266"/>
      <c r="AH116" s="266"/>
      <c r="AI116" s="266"/>
      <c r="AJ116" s="266"/>
      <c r="AK116" s="266"/>
      <c r="AL116" s="266"/>
      <c r="AM116" s="266"/>
      <c r="AO116" s="266"/>
      <c r="AP116" s="266"/>
      <c r="AQ116" s="266"/>
    </row>
    <row r="117" spans="1:53" ht="26.25" customHeight="1" thickBot="1" x14ac:dyDescent="0.3">
      <c r="A117" s="223"/>
      <c r="B117" s="222"/>
      <c r="C117" s="222"/>
      <c r="D117" s="222"/>
      <c r="E117" s="222"/>
      <c r="F117" s="222"/>
      <c r="G117" s="222"/>
      <c r="H117" s="222"/>
      <c r="I117" s="222"/>
      <c r="J117" s="222"/>
      <c r="K117" s="222"/>
      <c r="L117" s="222"/>
      <c r="M117" s="222"/>
      <c r="N117" s="629" t="str">
        <f ca="1">TEXT(IFERROR(INDEX('Overview - Section A'!$A$37:$A$44,MATCH(A16,'Overview - Section A'!$B$37:$B$44,0)),""),"d-mmm-yy") &amp;" to " &amp; TEXT(IFERROR(INDEX('Overview - Section A'!$E$37:$E$44,MATCH(A16,'Overview - Section A'!$B$37:$B$44,0)),""),"d-mmm-yy")</f>
        <v>1-ene-20 to 31-dic-20</v>
      </c>
      <c r="O117" s="630"/>
      <c r="P117" s="632"/>
      <c r="Q117" s="629" t="str">
        <f ca="1">TEXT(IFERROR(INDEX('Overview - Section A'!$A$37:$A$44,MATCH(A17,'Overview - Section A'!$B$37:$B$44,0)),""),"d-mmm-yy") &amp;" to " &amp; TEXT(IFERROR(INDEX('Overview - Section A'!$E$37:$E$44,MATCH(A17,'Overview - Section A'!$B$37:$B$44,0)),""),"d-mmm-yy")</f>
        <v>1-ene-21 to 31-dic-21</v>
      </c>
      <c r="R117" s="630"/>
      <c r="S117" s="632"/>
      <c r="T117" s="629" t="str">
        <f ca="1">TEXT(IFERROR(INDEX('Overview - Section A'!$A$37:$A$44,MATCH(A18,'Overview - Section A'!$B$37:$B$44,0)),""),"d-mmm-yy") &amp;" to " &amp; TEXT(IFERROR(INDEX('Overview - Section A'!$E$37:$E$44,MATCH(A18,'Overview - Section A'!$B$37:$B$44,0)),""),"d-mmm-yy")</f>
        <v>1-ene-22 to 31-dic-22</v>
      </c>
      <c r="U117" s="630"/>
      <c r="V117" s="632"/>
      <c r="W117" s="629" t="str">
        <f ca="1">TEXT(IFERROR(INDEX('Overview - Section A'!$A$37:$A$44,MATCH(A19,'Overview - Section A'!$B$37:$B$44,0)),""),"d-mmm-yy") &amp;" to " &amp; TEXT(IFERROR(INDEX('Overview - Section A'!$E$37:$E$44,MATCH(A19,'Overview - Section A'!$B$37:$B$44,0)),""),"d-mmm-yy")</f>
        <v>1-ene-23 to 31-dic-23</v>
      </c>
      <c r="X117" s="630"/>
      <c r="Y117" s="632"/>
      <c r="Z117" s="629" t="str">
        <f ca="1">TEXT(IFERROR(INDEX('Overview - Section A'!$A$37:$A$44,MATCH(A20,'Overview - Section A'!$B$37:$B$44,0)),""),"d-mmm-yy") &amp;" to " &amp; TEXT(IFERROR(INDEX('Overview - Section A'!$E$37:$E$44,MATCH(A20,'Overview - Section A'!$B$37:$B$44,0)),""),"d-mmm-yy")</f>
        <v>1-ene-24 to 31-dic-24</v>
      </c>
      <c r="AA117" s="630"/>
      <c r="AB117" s="632"/>
      <c r="AC117" s="629" t="str">
        <f ca="1">TEXT(IFERROR(INDEX('Overview - Section A'!$A$37:$A$44,MATCH(A21,'Overview - Section A'!$B$37:$B$44,0)),""),"d-mmm-yy") &amp;" to " &amp; TEXT(IFERROR(INDEX('Overview - Section A'!$E$37:$E$44,MATCH(A21,'Overview - Section A'!$B$37:$B$44,0)),""),"d-mmm-yy")</f>
        <v>1-ene-25 to 31-dic-25</v>
      </c>
      <c r="AD117" s="630"/>
      <c r="AE117" s="632"/>
      <c r="AF117" s="629" t="str">
        <f>TEXT(IFERROR(INDEX('Overview - Section A'!$A$37:$A$44,MATCH(A22,'Overview - Section A'!$B$37:$B$44,0)),""),"d-mmm-yy") &amp;" to " &amp; TEXT(IFERROR(INDEX('Overview - Section A'!$E$37:$E$44,MATCH(A22,'Overview - Section A'!$B$37:$B$44,0)),""),"d-mmm-yy")</f>
        <v xml:space="preserve"> to </v>
      </c>
      <c r="AG117" s="630"/>
      <c r="AH117" s="632"/>
      <c r="AI117" s="629" t="str">
        <f>TEXT(IFERROR(INDEX('Overview - Section A'!$A$37:$A$44,MATCH(A23,'Overview - Section A'!$B$37:$B$44,0)),""),"d-mmm-yy") &amp;" to " &amp; TEXT(IFERROR(INDEX('Overview - Section A'!$E$37:$E$44,MATCH(A23,'Overview - Section A'!$B$37:$B$44,0)),""),"d-mmm-yy")</f>
        <v xml:space="preserve"> to </v>
      </c>
      <c r="AJ117" s="630"/>
      <c r="AK117" s="632"/>
      <c r="AL117" s="221"/>
      <c r="AM117" s="221"/>
      <c r="AO117" s="726" t="s">
        <v>309</v>
      </c>
      <c r="AP117" s="726"/>
      <c r="AQ117" s="726"/>
    </row>
    <row r="118" spans="1:53" ht="288.75" customHeight="1" x14ac:dyDescent="0.25">
      <c r="A118" s="217" t="s">
        <v>184</v>
      </c>
      <c r="B118" s="220" t="s">
        <v>76</v>
      </c>
      <c r="C118" s="216" t="s">
        <v>77</v>
      </c>
      <c r="D118" s="219" t="s">
        <v>10</v>
      </c>
      <c r="E118" s="216" t="s">
        <v>298</v>
      </c>
      <c r="F118" s="216" t="s">
        <v>4</v>
      </c>
      <c r="G118" s="216" t="s">
        <v>33</v>
      </c>
      <c r="H118" s="216" t="s">
        <v>18</v>
      </c>
      <c r="I118" s="216" t="s">
        <v>19</v>
      </c>
      <c r="J118" s="216" t="s">
        <v>20</v>
      </c>
      <c r="K118" s="216" t="s">
        <v>258</v>
      </c>
      <c r="L118" s="216" t="s">
        <v>297</v>
      </c>
      <c r="M118" s="218" t="s">
        <v>169</v>
      </c>
      <c r="N118" s="217" t="s">
        <v>296</v>
      </c>
      <c r="O118" s="216" t="s">
        <v>8</v>
      </c>
      <c r="P118" s="215" t="s">
        <v>144</v>
      </c>
      <c r="Q118" s="217" t="s">
        <v>296</v>
      </c>
      <c r="R118" s="216" t="s">
        <v>8</v>
      </c>
      <c r="S118" s="215" t="s">
        <v>144</v>
      </c>
      <c r="T118" s="217" t="s">
        <v>296</v>
      </c>
      <c r="U118" s="216" t="s">
        <v>8</v>
      </c>
      <c r="V118" s="215" t="s">
        <v>144</v>
      </c>
      <c r="W118" s="217" t="s">
        <v>296</v>
      </c>
      <c r="X118" s="216" t="s">
        <v>8</v>
      </c>
      <c r="Y118" s="215" t="s">
        <v>144</v>
      </c>
      <c r="Z118" s="217" t="s">
        <v>296</v>
      </c>
      <c r="AA118" s="216" t="s">
        <v>8</v>
      </c>
      <c r="AB118" s="215" t="s">
        <v>144</v>
      </c>
      <c r="AC118" s="217" t="s">
        <v>296</v>
      </c>
      <c r="AD118" s="216" t="s">
        <v>8</v>
      </c>
      <c r="AE118" s="215" t="s">
        <v>144</v>
      </c>
      <c r="AF118" s="217" t="s">
        <v>296</v>
      </c>
      <c r="AG118" s="216" t="s">
        <v>8</v>
      </c>
      <c r="AH118" s="215" t="s">
        <v>144</v>
      </c>
      <c r="AI118" s="217" t="s">
        <v>296</v>
      </c>
      <c r="AJ118" s="216" t="s">
        <v>8</v>
      </c>
      <c r="AK118" s="215" t="s">
        <v>144</v>
      </c>
      <c r="AL118" s="253"/>
      <c r="AM118" s="214" t="s">
        <v>9</v>
      </c>
      <c r="AO118" s="264" t="s">
        <v>301</v>
      </c>
      <c r="AP118" s="264" t="s">
        <v>302</v>
      </c>
      <c r="AQ118" s="264" t="s">
        <v>303</v>
      </c>
    </row>
    <row r="119" spans="1:53" s="194" customFormat="1" ht="85.5" x14ac:dyDescent="0.25">
      <c r="A119" s="716">
        <v>1</v>
      </c>
      <c r="B119" s="624" t="str">
        <f>IFERROR(IF(INDEX('Coverage Indicators - Section D'!B$10:B$41,MATCH('Print View'!$A119,'Coverage Indicators - Section D'!$A$10:$A$41,0))&lt;&gt;0,INDEX('Coverage Indicators - Section D'!B$10:B$41,MATCH('Print View'!$A119,'Coverage Indicators - Section D'!$A$10:$A$41,0)),""),"")</f>
        <v>TB care and prevention</v>
      </c>
      <c r="C119" s="624" t="str">
        <f>IFERROR(IF(INDEX('Coverage Indicators - Section D'!C$10:C$41,MATCH('Print View'!$A119,'Coverage Indicators - Section D'!$A$10:$A$41,0))&lt;&gt;0,INDEX('Coverage Indicators - Section D'!C$10:C$41,MATCH('Print View'!$A119,'Coverage Indicators - Section D'!$A$10:$A$41,0)),""),"")</f>
        <v>TCP-1(M): Number of notified cases of all forms of TB-(i.e. bacteriologically confirmed + clinically diagnosed), includes new and relapse cases</v>
      </c>
      <c r="D119" s="624" t="str">
        <f>IFERROR(IF(INDEX('Coverage Indicators - Section D'!D$10:D$41,MATCH('Print View'!$A119,'Coverage Indicators - Section D'!$A$10:$A$41,0))&lt;&gt;0,INDEX('Coverage Indicators - Section D'!D$10:D$41,MATCH('Print View'!$A119,'Coverage Indicators - Section D'!$A$10:$A$41,0)),""),"")</f>
        <v/>
      </c>
      <c r="E119" s="213">
        <f>IFERROR(IF(INDEX('Coverage Indicators - Section D'!E$10:E$41,MATCH('Print View'!$A119,'Coverage Indicators - Section D'!$A$10:$A$41,0))&lt;&gt;0,INDEX('Coverage Indicators - Section D'!E$10:E$41,MATCH('Print View'!$A119,'Coverage Indicators - Section D'!$A$10:$A$41,0)),""),"")</f>
        <v>7597</v>
      </c>
      <c r="F119" s="623" t="str">
        <f>IFERROR(IF(INDEX('Coverage Indicators - Section D'!G$10:G$41,MATCH('Print View'!$A119,'Coverage Indicators - Section D'!$A$10:$A$41,0))&lt;&gt;0,INDEX('Coverage Indicators - Section D'!G$10:G$41,MATCH('Print View'!$A119,'Coverage Indicators - Section D'!$A$10:$A$41,0)),""),"")</f>
        <v/>
      </c>
      <c r="G119" s="623" t="str">
        <f>IFERROR(IF(INDEX('Coverage Indicators - Section D'!H$10:H$41,MATCH('Print View'!$A119,'Coverage Indicators - Section D'!$A$10:$A$41,0))&lt;&gt;0,INDEX('Coverage Indicators - Section D'!H$10:H$41,MATCH('Print View'!$A119,'Coverage Indicators - Section D'!$A$10:$A$41,0)),""),"")</f>
        <v>2018</v>
      </c>
      <c r="H119" s="624" t="str">
        <f>IFERROR(IF(INDEX('Coverage Indicators - Section D'!P$10:P$41,MATCH('Print View'!$A119,'Coverage Indicators - Section D'!$A$10:$A$41,0))&lt;&gt;0,INDEX('Coverage Indicators - Section D'!P$10:P$41,MATCH('Print View'!$A119,'Coverage Indicators - Section D'!$A$10:$A$41,0)),""),"")</f>
        <v>Registro de pacientes tuberculosos</v>
      </c>
      <c r="I119" s="624" t="str">
        <f>IFERROR(IF(INDEX('Coverage Indicators - Section D'!Q$10:Q$41,MATCH('Print View'!$A119,'Coverage Indicators - Section D'!$A$10:$A$41,0))&lt;&gt;0,INDEX('Coverage Indicators - Section D'!Q$10:Q$41,MATCH('Print View'!$A119,'Coverage Indicators - Section D'!$A$10:$A$41,0)),""),"")</f>
        <v>Gender,TB case definition,Age,HIV test status</v>
      </c>
      <c r="J119" s="624" t="str">
        <f>IFERROR(IF(INDEX('Coverage Indicators - Section D'!R$10:R$41,MATCH('Print View'!$A119,'Coverage Indicators - Section D'!$A$10:$A$41,0))&lt;&gt;0,INDEX('Coverage Indicators - Section D'!R$10:R$41,MATCH('Print View'!$A119,'Coverage Indicators - Section D'!$A$10:$A$41,0)),""),"")</f>
        <v/>
      </c>
      <c r="K119" s="624" t="str">
        <f>IFERROR(IF(INDEX('Coverage Indicators - Section D'!S$10:S$41,MATCH('Print View'!$A119,'Coverage Indicators - Section D'!$A$10:$A$41,0))&lt;&gt;0,INDEX('Coverage Indicators - Section D'!S$10:S$41,MATCH('Print View'!$A119,'Coverage Indicators - Section D'!$A$10:$A$41,0)),""),"")</f>
        <v/>
      </c>
      <c r="L119" s="213" t="str">
        <f>IFERROR(IF(INDEX('Coverage Indicators - Section D'!T$10:T$41,MATCH('Print View'!$A119,'Coverage Indicators - Section D'!$A$10:$A$41,0))&lt;&gt;0,INDEX('Coverage Indicators - Section D'!T$10:T$41,MATCH('Print View'!$A119,'Coverage Indicators - Section D'!$A$10:$A$41,0)),""),"")</f>
        <v>Bolivia (Plurinational State)</v>
      </c>
      <c r="M119" s="624" t="str">
        <f>IFERROR(IF(INDEX('Coverage Indicators - Section D'!V$10:V$41,MATCH('Print View'!$A119,'Coverage Indicators - Section D'!$A$10:$A$41,0))&lt;&gt;0,INDEX('Coverage Indicators - Section D'!V$10:V$41,MATCH('Print View'!$A119,'Coverage Indicators - Section D'!$A$10:$A$41,0)),""),"")</f>
        <v>Y- Cumulative annually</v>
      </c>
      <c r="N119" s="213">
        <f ca="1">IFERROR(IF(INDEX('Coverage Indicators - Section D'!E$45:E$226,MATCH('Print View'!$AR119,'Coverage Indicators - Section D'!$I$45:$I$226,0))&lt;&gt;0,INDEX('Coverage Indicators - Section D'!E$45:E$226,MATCH('Print View'!$AR119,'Coverage Indicators - Section D'!$I$45:$I$226,0)),""),"")</f>
        <v>8182</v>
      </c>
      <c r="O119" s="623" t="str">
        <f ca="1">IFERROR(IF(INDEX('Coverage Indicators - Section D'!G$45:G$226,MATCH('Print View'!$AR119,'Coverage Indicators - Section D'!$I$45:$I$226,0))&lt;&gt;0,INDEX('Coverage Indicators - Section D'!G$45:G$226,MATCH('Print View'!$AR119,'Coverage Indicators - Section D'!$I$45:$I$226,0)),""),"")</f>
        <v/>
      </c>
      <c r="P119" s="624" t="str">
        <f ca="1">IFERROR(IF(INDEX('Coverage Indicators - Section D'!H$45:H$226,MATCH('Print View'!$AR119,'Coverage Indicators - Section D'!$I$45:$I$226,0))&lt;&gt;0,INDEX('Coverage Indicators - Section D'!H$45:H$226,MATCH('Print View'!$AR119,'Coverage Indicators - Section D'!$I$45:$I$226,0)),""),"")</f>
        <v/>
      </c>
      <c r="Q119" s="213">
        <f ca="1">IFERROR(IF(INDEX('Coverage Indicators - Section D'!E$45:E$226,MATCH('Print View'!$AS119,'Coverage Indicators - Section D'!$I$45:$I$226,0))&lt;&gt;0,INDEX('Coverage Indicators - Section D'!E$45:E$226,MATCH('Print View'!$AS119,'Coverage Indicators - Section D'!$I$45:$I$226,0)),""),"")</f>
        <v>8382</v>
      </c>
      <c r="R119" s="623" t="str">
        <f ca="1">IFERROR(IF(INDEX('Coverage Indicators - Section D'!G$45:G$226,MATCH('Print View'!$AS119,'Coverage Indicators - Section D'!$I$45:$I$226,0))&lt;&gt;0,INDEX('Coverage Indicators - Section D'!G$45:G$226,MATCH('Print View'!$AS119,'Coverage Indicators - Section D'!$I$45:$I$226,0)),""),"")</f>
        <v/>
      </c>
      <c r="S119" s="624" t="str">
        <f ca="1">IFERROR(IF(INDEX('Coverage Indicators - Section D'!H$45:H$226,MATCH('Print View'!$AS119,'Coverage Indicators - Section D'!$I$45:$I$226,0))&lt;&gt;0,INDEX('Coverage Indicators - Section D'!H$45:H$226,MATCH('Print View'!$AS119,'Coverage Indicators - Section D'!$I$45:$I$226,0)),""),"")</f>
        <v/>
      </c>
      <c r="T119" s="213">
        <f ca="1">IFERROR(IF(INDEX('Coverage Indicators - Section D'!E$45:E$226,MATCH('Print View'!$AT119,'Coverage Indicators - Section D'!$I$45:$I$226,0))&lt;&gt;0,INDEX('Coverage Indicators - Section D'!E$45:E$226,MATCH('Print View'!$AT119,'Coverage Indicators - Section D'!$I$45:$I$226,0)),""),"")</f>
        <v>8162</v>
      </c>
      <c r="U119" s="623" t="str">
        <f ca="1">IFERROR(IF(INDEX('Coverage Indicators - Section D'!G$45:G$226,MATCH('Print View'!$AT119,'Coverage Indicators - Section D'!$I$45:$I$226,0))&lt;&gt;0,INDEX('Coverage Indicators - Section D'!G$45:G$226,MATCH('Print View'!$AT119,'Coverage Indicators - Section D'!$I$45:$I$226,0)),""),"")</f>
        <v/>
      </c>
      <c r="V119" s="624" t="str">
        <f ca="1">IFERROR(IF(INDEX('Coverage Indicators - Section D'!H$45:H$226,MATCH('Print View'!$AT119,'Coverage Indicators - Section D'!$I$45:$I$226,0))&lt;&gt;0,INDEX('Coverage Indicators - Section D'!H$45:H$226,MATCH('Print View'!$AT119,'Coverage Indicators - Section D'!$I$45:$I$226,0)),""),"")</f>
        <v/>
      </c>
      <c r="W119" s="213" t="str">
        <f ca="1">IFERROR(IF(INDEX('Coverage Indicators - Section D'!E$45:E$226,MATCH('Print View'!$AU119,'Coverage Indicators - Section D'!$I$45:$I$226,0))&lt;&gt;0,INDEX('Coverage Indicators - Section D'!E$45:E$226,MATCH('Print View'!$AU119,'Coverage Indicators - Section D'!$I$45:$I$226,0)),""),"")</f>
        <v/>
      </c>
      <c r="X119" s="623" t="str">
        <f ca="1">IFERROR(IF(INDEX('Coverage Indicators - Section D'!G$45:G$226,MATCH('Print View'!$AU119,'Coverage Indicators - Section D'!$I$45:$I$226,0))&lt;&gt;0,INDEX('Coverage Indicators - Section D'!G$45:G$226,MATCH('Print View'!$AU119,'Coverage Indicators - Section D'!$I$45:$I$226,0)),""),"")</f>
        <v/>
      </c>
      <c r="Y119" s="624" t="str">
        <f ca="1">IFERROR(IF(INDEX('Coverage Indicators - Section D'!H$45:H$226,MATCH('Print View'!$AU119,'Coverage Indicators - Section D'!$I$45:$I$226,0))&lt;&gt;0,INDEX('Coverage Indicators - Section D'!H$45:H$226,MATCH('Print View'!$AU119,'Coverage Indicators - Section D'!$I$45:$I$226,0)),""),"")</f>
        <v/>
      </c>
      <c r="Z119" s="213" t="str">
        <f ca="1">IFERROR(IF(INDEX('Coverage Indicators - Section D'!E$45:E$226,MATCH('Print View'!$AV119,'Coverage Indicators - Section D'!$I$45:$I$226,0))&lt;&gt;0,INDEX('Coverage Indicators - Section D'!E$45:E$226,MATCH('Print View'!$AV119,'Coverage Indicators - Section D'!$I$45:$I$226,0)),""),"")</f>
        <v/>
      </c>
      <c r="AA119" s="623" t="str">
        <f ca="1">IFERROR(IF(INDEX('Coverage Indicators - Section D'!G$45:G$226,MATCH('Print View'!$AV119,'Coverage Indicators - Section D'!$I$45:$I$226,0))&lt;&gt;0,INDEX('Coverage Indicators - Section D'!G$45:G$226,MATCH('Print View'!$AV119,'Coverage Indicators - Section D'!$I$45:$I$226,0)),""),"")</f>
        <v/>
      </c>
      <c r="AB119" s="624" t="str">
        <f ca="1">IFERROR(IF(INDEX('Coverage Indicators - Section D'!H$45:H$226,MATCH('Print View'!$AV119,'Coverage Indicators - Section D'!$I$45:$I$226,0))&lt;&gt;0,INDEX('Coverage Indicators - Section D'!H$45:H$226,MATCH('Print View'!$AV119,'Coverage Indicators - Section D'!$I$45:$I$226,0)),""),"")</f>
        <v/>
      </c>
      <c r="AC119" s="213" t="str">
        <f ca="1">IFERROR(IF(INDEX('Coverage Indicators - Section D'!E$45:E$226,MATCH('Print View'!$AW119,'Coverage Indicators - Section D'!$I$45:$I$226,0))&lt;&gt;0,INDEX('Coverage Indicators - Section D'!E$45:E$226,MATCH('Print View'!$AW119,'Coverage Indicators - Section D'!$I$45:$I$226,0)),""),"")</f>
        <v/>
      </c>
      <c r="AD119" s="623" t="str">
        <f ca="1">IFERROR(IF(INDEX('Coverage Indicators - Section D'!G$45:G$226,MATCH('Print View'!$AW119,'Coverage Indicators - Section D'!$I$45:$I$226,0))&lt;&gt;0,INDEX('Coverage Indicators - Section D'!G$45:G$226,MATCH('Print View'!$AW119,'Coverage Indicators - Section D'!$I$45:$I$226,0)),""),"")</f>
        <v/>
      </c>
      <c r="AE119" s="624" t="str">
        <f ca="1">IFERROR(IF(INDEX('Coverage Indicators - Section D'!H$45:H$226,MATCH('Print View'!$AW119,'Coverage Indicators - Section D'!$I$45:$I$226,0))&lt;&gt;0,INDEX('Coverage Indicators - Section D'!H$45:H$226,MATCH('Print View'!$AW119,'Coverage Indicators - Section D'!$I$45:$I$226,0)),""),"")</f>
        <v/>
      </c>
      <c r="AF119" s="213" t="str">
        <f ca="1">IFERROR(IF(INDEX('Coverage Indicators - Section D'!E$45:E$226,MATCH('Print View'!$AX119,'Coverage Indicators - Section D'!$I$45:$I$226,0))&lt;&gt;0,INDEX('Coverage Indicators - Section D'!E$45:E$226,MATCH('Print View'!$AX119,'Coverage Indicators - Section D'!$I$45:$I$226,0)),""),"")</f>
        <v/>
      </c>
      <c r="AG119" s="623" t="str">
        <f ca="1">IFERROR(IF(INDEX('Coverage Indicators - Section D'!G$45:G$226,MATCH('Print View'!$AX119,'Coverage Indicators - Section D'!$I$45:$I$226,0))&lt;&gt;0,INDEX('Coverage Indicators - Section D'!G$45:G$226,MATCH('Print View'!$AX119,'Coverage Indicators - Section D'!$I$45:$I$226,0)),""),"")</f>
        <v/>
      </c>
      <c r="AH119" s="624" t="str">
        <f ca="1">IFERROR(IF(INDEX('Coverage Indicators - Section D'!H$45:H$226,MATCH('Print View'!$AX119,'Coverage Indicators - Section D'!$I$45:$I$226,0))&lt;&gt;0,INDEX('Coverage Indicators - Section D'!H$45:H$226,MATCH('Print View'!$AX119,'Coverage Indicators - Section D'!$I$45:$I$226,0)),""),"")</f>
        <v/>
      </c>
      <c r="AI119" s="213" t="str">
        <f ca="1">IFERROR(IF(INDEX('Coverage Indicators - Section D'!E$45:E$226,MATCH('Print View'!$AY119,'Coverage Indicators - Section D'!$I$45:$I$226,0))&lt;&gt;0,INDEX('Coverage Indicators - Section D'!E$45:E$226,MATCH('Print View'!$AY119,'Coverage Indicators - Section D'!$I$45:$I$226,0)),""),"")</f>
        <v/>
      </c>
      <c r="AJ119" s="623" t="str">
        <f ca="1">IFERROR(IF(INDEX('Coverage Indicators - Section D'!G$45:G$226,MATCH('Print View'!$AY119,'Coverage Indicators - Section D'!$I$45:$I$226,0))&lt;&gt;0,INDEX('Coverage Indicators - Section D'!G$45:G$226,MATCH('Print View'!$AY119,'Coverage Indicators - Section D'!$I$45:$I$226,0)),""),"")</f>
        <v/>
      </c>
      <c r="AK119" s="624" t="str">
        <f ca="1">IFERROR(IF(INDEX('Coverage Indicators - Section D'!H$45:H$226,MATCH('Print View'!$AY119,'Coverage Indicators - Section D'!$I$45:$I$226,0))&lt;&gt;0,INDEX('Coverage Indicators - Section D'!H$45:H$226,MATCH('Print View'!$AY119,'Coverage Indicators - Section D'!$I$45:$I$226,0)),""),"")</f>
        <v/>
      </c>
      <c r="AL119" s="281"/>
      <c r="AM119" s="717" t="str">
        <f>IFERROR(IF(INDEX('Coverage Indicators - Section D'!W$10:W$41,MATCH('Print View'!$A119,'Coverage Indicators - Section D'!$A$10:$A$41,0))&lt;&gt;0,INDEX('Coverage Indicators - Section D'!W$10:W$41,MATCH('Print View'!$A119,'Coverage Indicators - Section D'!$A$10:$A$41,0)),""),"")</f>
        <v>Se incluyen datos nacionales.        
Linea de Base (año 2018): 7597 casos de TB nuevos mas recaidas  
Medición: Número de pacientes con TB todas las formas confirmados bacteriológicamente frotis, cultivo o geneXpert y con diagnóstico clínico (casos nuevos y recaídas), en un periodo de tiempo. No aplica denominador ni multiplicador. 
Metas: Año 2020: 8182 casos, Año 2021:  8382 casos, Año 2022: 8162 casos.  Con la implementación de las actividades para mejorar la detección de casos de TB, que incluye el abordaje diferenciado en municipios con incidencia elevada, abordaje estrategico en poblaciones vulnerables (PPL, VIH, mineros, adulto mayor, niños)  y organizaciòn de los establecimientos de salud para la atención de la TB,  se espera un incremento de la detección de casos de TB.   
Se espera el primer y segundo año un incremento en la deteccion de casos y e tercer año iniciar el descenso en la notificación.
National data is included.
Baseline (year 2018): 7597 new TB cases plus relapses
Measurement: Number of patients with TB all bacteriologically confirmed smears, culture or geneXpert and with clinical diagnosis (new cases and relapses), over a period of time. Does not apply denominator or multiplier.
Goals: Year 2020: 8182 cases, Year 2021: 8382 cases, Year 2022: 8162 cases. With the implementation of activities to improve the detection of cases of TB, which includes a differentiated approach in municipalities with high incidence, strategic approach in vulnerable populations (PPL, HIV, miners, elderly, children) and organization of health facilities for TB care, an increase in the detection of TB cases is expected.
The first and second year is expected to increase the detection of cases and the third year to begin the decrease in the notification.</v>
      </c>
      <c r="AN119" s="268"/>
      <c r="AO119" s="612"/>
      <c r="AP119" s="613"/>
      <c r="AQ119" s="613"/>
      <c r="AR119" s="633" t="str">
        <f ca="1">CONCATENATE($A119,N$117)</f>
        <v>11-ene-20 to 31-dic-20</v>
      </c>
      <c r="AS119" s="631" t="str">
        <f ca="1">CONCATENATE($A119,Q$117)</f>
        <v>11-ene-21 to 31-dic-21</v>
      </c>
      <c r="AT119" s="631" t="str">
        <f ca="1">CONCATENATE($A119,T$117)</f>
        <v>11-ene-22 to 31-dic-22</v>
      </c>
      <c r="AU119" s="631" t="str">
        <f ca="1">CONCATENATE($A119,W$117)</f>
        <v>11-ene-23 to 31-dic-23</v>
      </c>
      <c r="AV119" s="631" t="str">
        <f ca="1">CONCATENATE($A119,Z$117)</f>
        <v>11-ene-24 to 31-dic-24</v>
      </c>
      <c r="AW119" s="631" t="str">
        <f ca="1">CONCATENATE($A119,AC$117)</f>
        <v>11-ene-25 to 31-dic-25</v>
      </c>
      <c r="AX119" s="631" t="str">
        <f>CONCATENATE($A119,AF$117)</f>
        <v xml:space="preserve">1 to </v>
      </c>
      <c r="AY119" s="631" t="str">
        <f>CONCATENATE($A119,AI$117)</f>
        <v xml:space="preserve">1 to </v>
      </c>
      <c r="AZ119" s="301"/>
      <c r="BA119" s="301"/>
    </row>
    <row r="120" spans="1:53" s="194" customFormat="1" ht="28.5" x14ac:dyDescent="0.25">
      <c r="A120" s="716"/>
      <c r="B120" s="624"/>
      <c r="C120" s="624"/>
      <c r="D120" s="624"/>
      <c r="E120" s="212" t="str">
        <f>IFERROR(IF(INDEX('Coverage Indicators - Section D'!F$10:F$41,MATCH('Print View'!$A119,'Coverage Indicators - Section D'!$A$10:$A$41,0))&lt;&gt;0,INDEX('Coverage Indicators - Section D'!F$10:F$41,MATCH('Print View'!$A119,'Coverage Indicators - Section D'!$A$10:$A$41,0)),""),"")</f>
        <v/>
      </c>
      <c r="F120" s="623"/>
      <c r="G120" s="623"/>
      <c r="H120" s="624"/>
      <c r="I120" s="624"/>
      <c r="J120" s="624"/>
      <c r="K120" s="624"/>
      <c r="L120" s="212" t="str">
        <f>IFERROR(IF(INDEX('Coverage Indicators - Section D'!U$10:U$41,MATCH('Print View'!$A119,'Coverage Indicators - Section D'!$A$10:$A$41,0))&lt;&gt;0,INDEX('Coverage Indicators - Section D'!U$10:U$41,MATCH('Print View'!$A119,'Coverage Indicators - Section D'!$A$10:$A$41,0)),""),"")</f>
        <v>National</v>
      </c>
      <c r="M120" s="624"/>
      <c r="N120" s="212" t="str">
        <f ca="1">IFERROR(IF(INDEX('Coverage Indicators - Section D'!F$45:F$226,MATCH('Print View'!$AR119,'Coverage Indicators - Section D'!$I$45:$I$226,0))&lt;&gt;0,INDEX('Coverage Indicators - Section D'!F$45:F$226,MATCH('Print View'!$AR119,'Coverage Indicators - Section D'!$I$45:$I$226,0)),""),"")</f>
        <v/>
      </c>
      <c r="O120" s="623"/>
      <c r="P120" s="624"/>
      <c r="Q120" s="212" t="str">
        <f ca="1">IFERROR(IF(INDEX('Coverage Indicators - Section D'!F$45:F$226,MATCH('Print View'!$AS119,'Coverage Indicators - Section D'!$I$45:$I$226,0))&lt;&gt;0,INDEX('Coverage Indicators - Section D'!F$45:F$226,MATCH('Print View'!$AS119,'Coverage Indicators - Section D'!$I$45:$I$226,0)),""),"")</f>
        <v/>
      </c>
      <c r="R120" s="623"/>
      <c r="S120" s="624"/>
      <c r="T120" s="212" t="str">
        <f ca="1">IFERROR(IF(INDEX('Coverage Indicators - Section D'!F$45:F$226,MATCH('Print View'!$AT119,'Coverage Indicators - Section D'!$I$45:$I$226,0))&lt;&gt;0,INDEX('Coverage Indicators - Section D'!F$45:F$226,MATCH('Print View'!$AT119,'Coverage Indicators - Section D'!$I$45:$I$226,0)),""),"")</f>
        <v/>
      </c>
      <c r="U120" s="623"/>
      <c r="V120" s="624"/>
      <c r="W120" s="212" t="str">
        <f ca="1">IFERROR(IF(INDEX('Coverage Indicators - Section D'!F$45:F$226,MATCH('Print View'!$AU119,'Coverage Indicators - Section D'!$I$45:$I$226,0))&lt;&gt;0,INDEX('Coverage Indicators - Section D'!F$45:F$226,MATCH('Print View'!$AU119,'Coverage Indicators - Section D'!$I$45:$I$226,0)),""),"")</f>
        <v/>
      </c>
      <c r="X120" s="623"/>
      <c r="Y120" s="624"/>
      <c r="Z120" s="212" t="str">
        <f ca="1">IFERROR(IF(INDEX('Coverage Indicators - Section D'!F$45:F$226,MATCH('Print View'!$AV119,'Coverage Indicators - Section D'!$I$45:$I$226,0))&lt;&gt;0,INDEX('Coverage Indicators - Section D'!F$45:F$226,MATCH('Print View'!$AV119,'Coverage Indicators - Section D'!$I$45:$I$226,0)),""),"")</f>
        <v/>
      </c>
      <c r="AA120" s="623"/>
      <c r="AB120" s="624"/>
      <c r="AC120" s="212" t="str">
        <f ca="1">IFERROR(IF(INDEX('Coverage Indicators - Section D'!F$45:F$226,MATCH('Print View'!$AW119,'Coverage Indicators - Section D'!$I$45:$I$226,0))&lt;&gt;0,INDEX('Coverage Indicators - Section D'!F$45:F$226,MATCH('Print View'!$AW119,'Coverage Indicators - Section D'!$I$45:$I$226,0)),""),"")</f>
        <v/>
      </c>
      <c r="AD120" s="623"/>
      <c r="AE120" s="624"/>
      <c r="AF120" s="212" t="str">
        <f ca="1">IFERROR(IF(INDEX('Coverage Indicators - Section D'!F$45:F$226,MATCH('Print View'!$AX119,'Coverage Indicators - Section D'!$I$45:$I$226,0))&lt;&gt;0,INDEX('Coverage Indicators - Section D'!F$45:F$226,MATCH('Print View'!$AX119,'Coverage Indicators - Section D'!$I$45:$I$226,0)),""),"")</f>
        <v/>
      </c>
      <c r="AG120" s="623"/>
      <c r="AH120" s="624"/>
      <c r="AI120" s="212" t="str">
        <f ca="1">IFERROR(IF(INDEX('Coverage Indicators - Section D'!F$45:F$226,MATCH('Print View'!$AY119,'Coverage Indicators - Section D'!$I$45:$I$226,0))&lt;&gt;0,INDEX('Coverage Indicators - Section D'!F$45:F$226,MATCH('Print View'!$AY119,'Coverage Indicators - Section D'!$I$45:$I$226,0)),""),"")</f>
        <v/>
      </c>
      <c r="AJ120" s="623"/>
      <c r="AK120" s="624"/>
      <c r="AL120" s="281"/>
      <c r="AM120" s="717"/>
      <c r="AN120" s="268"/>
      <c r="AO120" s="612"/>
      <c r="AP120" s="613"/>
      <c r="AQ120" s="613"/>
      <c r="AR120" s="633"/>
      <c r="AS120" s="631"/>
      <c r="AT120" s="631"/>
      <c r="AU120" s="631"/>
      <c r="AV120" s="631"/>
      <c r="AW120" s="631"/>
      <c r="AX120" s="631"/>
      <c r="AY120" s="631"/>
      <c r="AZ120" s="301"/>
      <c r="BA120" s="301"/>
    </row>
    <row r="121" spans="1:53" s="194" customFormat="1" ht="85.5" x14ac:dyDescent="0.25">
      <c r="A121" s="719">
        <v>2</v>
      </c>
      <c r="B121" s="626" t="str">
        <f>IFERROR(IF(INDEX('Coverage Indicators - Section D'!B$10:B$41,MATCH('Print View'!$A121,'Coverage Indicators - Section D'!$A$10:$A$41,0))&lt;&gt;0,INDEX('Coverage Indicators - Section D'!B$10:B$41,MATCH('Print View'!$A121,'Coverage Indicators - Section D'!$A$10:$A$41,0)),""),"")</f>
        <v>TB care and prevention</v>
      </c>
      <c r="C121" s="626" t="str">
        <f>IFERROR(IF(INDEX('Coverage Indicators - Section D'!C$10:C$41,MATCH('Print View'!$A121,'Coverage Indicators - Section D'!$A$10:$A$41,0))&lt;&gt;0,INDEX('Coverage Indicators - Section D'!C$10:C$41,MATCH('Print View'!$A121,'Coverage Indicators - Section D'!$A$10:$A$41,0)),""),"")</f>
        <v>TCP-2(M): Treatment success rate- all forms:  Percentage of TB cases, all forms, bacteriologically confirmed plus clinically diagnosed, successfully treated (cured plus treatment completed) among all TB cases registered for treatment during a specified period, new and relapse cases</v>
      </c>
      <c r="D121" s="626" t="str">
        <f>IFERROR(IF(INDEX('Coverage Indicators - Section D'!D$10:D$41,MATCH('Print View'!$A121,'Coverage Indicators - Section D'!$A$10:$A$41,0))&lt;&gt;0,INDEX('Coverage Indicators - Section D'!D$10:D$41,MATCH('Print View'!$A121,'Coverage Indicators - Section D'!$A$10:$A$41,0)),""),"")</f>
        <v/>
      </c>
      <c r="E121" s="234">
        <f>IFERROR(IF(INDEX('Coverage Indicators - Section D'!E$10:E$41,MATCH('Print View'!$A121,'Coverage Indicators - Section D'!$A$10:$A$41,0))&lt;&gt;0,INDEX('Coverage Indicators - Section D'!E$10:E$41,MATCH('Print View'!$A121,'Coverage Indicators - Section D'!$A$10:$A$41,0)),""),"")</f>
        <v>6236</v>
      </c>
      <c r="F121" s="625">
        <f>IFERROR(IF(INDEX('Coverage Indicators - Section D'!G$10:G$41,MATCH('Print View'!$A121,'Coverage Indicators - Section D'!$A$10:$A$41,0))&lt;&gt;0,INDEX('Coverage Indicators - Section D'!G$10:G$41,MATCH('Print View'!$A121,'Coverage Indicators - Section D'!$A$10:$A$41,0)),""),"")</f>
        <v>82.366926429797914</v>
      </c>
      <c r="G121" s="625" t="str">
        <f>IFERROR(IF(INDEX('Coverage Indicators - Section D'!H$10:H$41,MATCH('Print View'!$A121,'Coverage Indicators - Section D'!$A$10:$A$41,0))&lt;&gt;0,INDEX('Coverage Indicators - Section D'!H$10:H$41,MATCH('Print View'!$A121,'Coverage Indicators - Section D'!$A$10:$A$41,0)),""),"")</f>
        <v>2018</v>
      </c>
      <c r="H121" s="626" t="str">
        <f>IFERROR(IF(INDEX('Coverage Indicators - Section D'!P$10:P$41,MATCH('Print View'!$A121,'Coverage Indicators - Section D'!$A$10:$A$41,0))&lt;&gt;0,INDEX('Coverage Indicators - Section D'!P$10:P$41,MATCH('Print View'!$A121,'Coverage Indicators - Section D'!$A$10:$A$41,0)),""),"")</f>
        <v>Sistema de R&amp;R TB, informes trimestrales //R&amp;R TB system, quarterly reports</v>
      </c>
      <c r="I121" s="626" t="str">
        <f>IFERROR(IF(INDEX('Coverage Indicators - Section D'!Q$10:Q$41,MATCH('Print View'!$A121,'Coverage Indicators - Section D'!$A$10:$A$41,0))&lt;&gt;0,INDEX('Coverage Indicators - Section D'!Q$10:Q$41,MATCH('Print View'!$A121,'Coverage Indicators - Section D'!$A$10:$A$41,0)),""),"")</f>
        <v>Age,HIV test status,Gender</v>
      </c>
      <c r="J121" s="626" t="str">
        <f>IFERROR(IF(INDEX('Coverage Indicators - Section D'!R$10:R$41,MATCH('Print View'!$A121,'Coverage Indicators - Section D'!$A$10:$A$41,0))&lt;&gt;0,INDEX('Coverage Indicators - Section D'!R$10:R$41,MATCH('Print View'!$A121,'Coverage Indicators - Section D'!$A$10:$A$41,0)),""),"")</f>
        <v/>
      </c>
      <c r="K121" s="626" t="str">
        <f>IFERROR(IF(INDEX('Coverage Indicators - Section D'!S$10:S$41,MATCH('Print View'!$A121,'Coverage Indicators - Section D'!$A$10:$A$41,0))&lt;&gt;0,INDEX('Coverage Indicators - Section D'!S$10:S$41,MATCH('Print View'!$A121,'Coverage Indicators - Section D'!$A$10:$A$41,0)),""),"")</f>
        <v/>
      </c>
      <c r="L121" s="234" t="str">
        <f>IFERROR(IF(INDEX('Coverage Indicators - Section D'!T$10:T$41,MATCH('Print View'!$A121,'Coverage Indicators - Section D'!$A$10:$A$41,0))&lt;&gt;0,INDEX('Coverage Indicators - Section D'!T$10:T$41,MATCH('Print View'!$A121,'Coverage Indicators - Section D'!$A$10:$A$41,0)),""),"")</f>
        <v>Bolivia (Plurinational State)</v>
      </c>
      <c r="M121" s="626" t="str">
        <f>IFERROR(IF(INDEX('Coverage Indicators - Section D'!V$10:V$41,MATCH('Print View'!$A121,'Coverage Indicators - Section D'!$A$10:$A$41,0))&lt;&gt;0,INDEX('Coverage Indicators - Section D'!V$10:V$41,MATCH('Print View'!$A121,'Coverage Indicators - Section D'!$A$10:$A$41,0)),""),"")</f>
        <v>Y- Cumulative annually</v>
      </c>
      <c r="N121" s="234">
        <f ca="1">IFERROR(IF(INDEX('Coverage Indicators - Section D'!E$45:E$226,MATCH('Print View'!$AR121,'Coverage Indicators - Section D'!$I$45:$I$226,0))&lt;&gt;0,INDEX('Coverage Indicators - Section D'!E$45:E$226,MATCH('Print View'!$AR121,'Coverage Indicators - Section D'!$I$45:$I$226,0)),""),"")</f>
        <v>6706</v>
      </c>
      <c r="O121" s="625">
        <f ca="1">IFERROR(IF(INDEX('Coverage Indicators - Section D'!G$45:G$226,MATCH('Print View'!$AR121,'Coverage Indicators - Section D'!$I$45:$I$226,0))&lt;&gt;0,INDEX('Coverage Indicators - Section D'!G$45:G$226,MATCH('Print View'!$AR121,'Coverage Indicators - Section D'!$I$45:$I$226,0)),""),"")</f>
        <v>88.00524934383202</v>
      </c>
      <c r="P121" s="626" t="str">
        <f ca="1">IFERROR(IF(INDEX('Coverage Indicators - Section D'!H$45:H$226,MATCH('Print View'!$AR121,'Coverage Indicators - Section D'!$I$45:$I$226,0))&lt;&gt;0,INDEX('Coverage Indicators - Section D'!H$45:H$226,MATCH('Print View'!$AR121,'Coverage Indicators - Section D'!$I$45:$I$226,0)),""),"")</f>
        <v/>
      </c>
      <c r="Q121" s="234">
        <f ca="1">IFERROR(IF(INDEX('Coverage Indicators - Section D'!E$45:E$226,MATCH('Print View'!$AS121,'Coverage Indicators - Section D'!$I$45:$I$226,0))&lt;&gt;0,INDEX('Coverage Indicators - Section D'!E$45:E$226,MATCH('Print View'!$AS121,'Coverage Indicators - Section D'!$I$45:$I$226,0)),""),"")</f>
        <v>7200</v>
      </c>
      <c r="R121" s="625">
        <f ca="1">IFERROR(IF(INDEX('Coverage Indicators - Section D'!G$45:G$226,MATCH('Print View'!$AS121,'Coverage Indicators - Section D'!$I$45:$I$226,0))&lt;&gt;0,INDEX('Coverage Indicators - Section D'!G$45:G$226,MATCH('Print View'!$AS121,'Coverage Indicators - Section D'!$I$45:$I$226,0)),""),"")</f>
        <v>87.998044487900273</v>
      </c>
      <c r="S121" s="626" t="str">
        <f ca="1">IFERROR(IF(INDEX('Coverage Indicators - Section D'!H$45:H$226,MATCH('Print View'!$AS121,'Coverage Indicators - Section D'!$I$45:$I$226,0))&lt;&gt;0,INDEX('Coverage Indicators - Section D'!H$45:H$226,MATCH('Print View'!$AS121,'Coverage Indicators - Section D'!$I$45:$I$226,0)),""),"")</f>
        <v/>
      </c>
      <c r="T121" s="234">
        <f ca="1">IFERROR(IF(INDEX('Coverage Indicators - Section D'!E$45:E$226,MATCH('Print View'!$AT121,'Coverage Indicators - Section D'!$I$45:$I$226,0))&lt;&gt;0,INDEX('Coverage Indicators - Section D'!E$45:E$226,MATCH('Print View'!$AT121,'Coverage Indicators - Section D'!$I$45:$I$226,0)),""),"")</f>
        <v>7543</v>
      </c>
      <c r="U121" s="625">
        <f ca="1">IFERROR(IF(INDEX('Coverage Indicators - Section D'!G$45:G$226,MATCH('Print View'!$AT121,'Coverage Indicators - Section D'!$I$45:$I$226,0))&lt;&gt;0,INDEX('Coverage Indicators - Section D'!G$45:G$226,MATCH('Print View'!$AT121,'Coverage Indicators - Section D'!$I$45:$I$226,0)),""),"")</f>
        <v>89.990455738487228</v>
      </c>
      <c r="V121" s="626" t="str">
        <f ca="1">IFERROR(IF(INDEX('Coverage Indicators - Section D'!H$45:H$226,MATCH('Print View'!$AT121,'Coverage Indicators - Section D'!$I$45:$I$226,0))&lt;&gt;0,INDEX('Coverage Indicators - Section D'!H$45:H$226,MATCH('Print View'!$AT121,'Coverage Indicators - Section D'!$I$45:$I$226,0)),""),"")</f>
        <v/>
      </c>
      <c r="W121" s="234" t="str">
        <f ca="1">IFERROR(IF(INDEX('Coverage Indicators - Section D'!E$45:E$226,MATCH('Print View'!$AU121,'Coverage Indicators - Section D'!$I$45:$I$226,0))&lt;&gt;0,INDEX('Coverage Indicators - Section D'!E$45:E$226,MATCH('Print View'!$AU121,'Coverage Indicators - Section D'!$I$45:$I$226,0)),""),"")</f>
        <v/>
      </c>
      <c r="X121" s="625" t="str">
        <f ca="1">IFERROR(IF(INDEX('Coverage Indicators - Section D'!G$45:G$226,MATCH('Print View'!$AU121,'Coverage Indicators - Section D'!$I$45:$I$226,0))&lt;&gt;0,INDEX('Coverage Indicators - Section D'!G$45:G$226,MATCH('Print View'!$AU121,'Coverage Indicators - Section D'!$I$45:$I$226,0)),""),"")</f>
        <v/>
      </c>
      <c r="Y121" s="626" t="str">
        <f ca="1">IFERROR(IF(INDEX('Coverage Indicators - Section D'!H$45:H$226,MATCH('Print View'!$AU121,'Coverage Indicators - Section D'!$I$45:$I$226,0))&lt;&gt;0,INDEX('Coverage Indicators - Section D'!H$45:H$226,MATCH('Print View'!$AU121,'Coverage Indicators - Section D'!$I$45:$I$226,0)),""),"")</f>
        <v/>
      </c>
      <c r="Z121" s="234" t="str">
        <f ca="1">IFERROR(IF(INDEX('Coverage Indicators - Section D'!E$45:E$226,MATCH('Print View'!$AV121,'Coverage Indicators - Section D'!$I$45:$I$226,0))&lt;&gt;0,INDEX('Coverage Indicators - Section D'!E$45:E$226,MATCH('Print View'!$AV121,'Coverage Indicators - Section D'!$I$45:$I$226,0)),""),"")</f>
        <v/>
      </c>
      <c r="AA121" s="625" t="str">
        <f ca="1">IFERROR(IF(INDEX('Coverage Indicators - Section D'!G$45:G$226,MATCH('Print View'!$AV121,'Coverage Indicators - Section D'!$I$45:$I$226,0))&lt;&gt;0,INDEX('Coverage Indicators - Section D'!G$45:G$226,MATCH('Print View'!$AV121,'Coverage Indicators - Section D'!$I$45:$I$226,0)),""),"")</f>
        <v/>
      </c>
      <c r="AB121" s="626" t="str">
        <f ca="1">IFERROR(IF(INDEX('Coverage Indicators - Section D'!H$45:H$226,MATCH('Print View'!$AV121,'Coverage Indicators - Section D'!$I$45:$I$226,0))&lt;&gt;0,INDEX('Coverage Indicators - Section D'!H$45:H$226,MATCH('Print View'!$AV121,'Coverage Indicators - Section D'!$I$45:$I$226,0)),""),"")</f>
        <v/>
      </c>
      <c r="AC121" s="234" t="str">
        <f ca="1">IFERROR(IF(INDEX('Coverage Indicators - Section D'!E$45:E$226,MATCH('Print View'!$AW121,'Coverage Indicators - Section D'!$I$45:$I$226,0))&lt;&gt;0,INDEX('Coverage Indicators - Section D'!E$45:E$226,MATCH('Print View'!$AW121,'Coverage Indicators - Section D'!$I$45:$I$226,0)),""),"")</f>
        <v/>
      </c>
      <c r="AD121" s="625" t="str">
        <f ca="1">IFERROR(IF(INDEX('Coverage Indicators - Section D'!G$45:G$226,MATCH('Print View'!$AW121,'Coverage Indicators - Section D'!$I$45:$I$226,0))&lt;&gt;0,INDEX('Coverage Indicators - Section D'!G$45:G$226,MATCH('Print View'!$AW121,'Coverage Indicators - Section D'!$I$45:$I$226,0)),""),"")</f>
        <v/>
      </c>
      <c r="AE121" s="626" t="str">
        <f ca="1">IFERROR(IF(INDEX('Coverage Indicators - Section D'!H$45:H$226,MATCH('Print View'!$AW121,'Coverage Indicators - Section D'!$I$45:$I$226,0))&lt;&gt;0,INDEX('Coverage Indicators - Section D'!H$45:H$226,MATCH('Print View'!$AW121,'Coverage Indicators - Section D'!$I$45:$I$226,0)),""),"")</f>
        <v/>
      </c>
      <c r="AF121" s="234" t="str">
        <f ca="1">IFERROR(IF(INDEX('Coverage Indicators - Section D'!E$45:E$226,MATCH('Print View'!$AX121,'Coverage Indicators - Section D'!$I$45:$I$226,0))&lt;&gt;0,INDEX('Coverage Indicators - Section D'!E$45:E$226,MATCH('Print View'!$AX121,'Coverage Indicators - Section D'!$I$45:$I$226,0)),""),"")</f>
        <v/>
      </c>
      <c r="AG121" s="625" t="str">
        <f ca="1">IFERROR(IF(INDEX('Coverage Indicators - Section D'!G$45:G$226,MATCH('Print View'!$AX121,'Coverage Indicators - Section D'!$I$45:$I$226,0))&lt;&gt;0,INDEX('Coverage Indicators - Section D'!G$45:G$226,MATCH('Print View'!$AX121,'Coverage Indicators - Section D'!$I$45:$I$226,0)),""),"")</f>
        <v/>
      </c>
      <c r="AH121" s="626" t="str">
        <f ca="1">IFERROR(IF(INDEX('Coverage Indicators - Section D'!H$45:H$226,MATCH('Print View'!$AX121,'Coverage Indicators - Section D'!$I$45:$I$226,0))&lt;&gt;0,INDEX('Coverage Indicators - Section D'!H$45:H$226,MATCH('Print View'!$AX121,'Coverage Indicators - Section D'!$I$45:$I$226,0)),""),"")</f>
        <v/>
      </c>
      <c r="AI121" s="234" t="str">
        <f ca="1">IFERROR(IF(INDEX('Coverage Indicators - Section D'!E$45:E$226,MATCH('Print View'!$AY121,'Coverage Indicators - Section D'!$I$45:$I$226,0))&lt;&gt;0,INDEX('Coverage Indicators - Section D'!E$45:E$226,MATCH('Print View'!$AY121,'Coverage Indicators - Section D'!$I$45:$I$226,0)),""),"")</f>
        <v/>
      </c>
      <c r="AJ121" s="625" t="str">
        <f ca="1">IFERROR(IF(INDEX('Coverage Indicators - Section D'!G$45:G$226,MATCH('Print View'!$AY121,'Coverage Indicators - Section D'!$I$45:$I$226,0))&lt;&gt;0,INDEX('Coverage Indicators - Section D'!G$45:G$226,MATCH('Print View'!$AY121,'Coverage Indicators - Section D'!$I$45:$I$226,0)),""),"")</f>
        <v/>
      </c>
      <c r="AK121" s="626" t="str">
        <f ca="1">IFERROR(IF(INDEX('Coverage Indicators - Section D'!H$45:H$226,MATCH('Print View'!$AY121,'Coverage Indicators - Section D'!$I$45:$I$226,0))&lt;&gt;0,INDEX('Coverage Indicators - Section D'!H$45:H$226,MATCH('Print View'!$AY121,'Coverage Indicators - Section D'!$I$45:$I$226,0)),""),"")</f>
        <v/>
      </c>
      <c r="AL121" s="281"/>
      <c r="AM121" s="718" t="str">
        <f>IFERROR(IF(INDEX('Coverage Indicators - Section D'!W$10:W$41,MATCH('Print View'!$A121,'Coverage Indicators - Section D'!$A$10:$A$41,0))&lt;&gt;0,INDEX('Coverage Indicators - Section D'!W$10:W$41,MATCH('Print View'!$A121,'Coverage Indicators - Section D'!$A$10:$A$41,0)),""),"")</f>
        <v xml:space="preserve">Se incluyen datos nacionales.  Linea de base:   82,4% (6236/7592). Medicion: 
Numerador: Número total de pacientes con tuberculosis (nuevos y recaídas) en todas sus formas tratados con éxito en un periodo especifico de acuerdo a norma nacional (el periodo corresponde a pacientes que iniciaron tratamiento el año anterior al año de reporte). Denominador: Número total de pacientes con tuberculosis en todas sus formas que iniciaron tratamiento en el mismo periodo (el periodo corresponde a pacientes que iniciaron tratamiento el año anterior al año de reporte). Multiplicador: 100     
National data is included. Baseline: 82.4% (6236/7592). Measurement:
Numerator: Total number of patients with tuberculosis (new and relapsed) in all its forms treated successfully in a specific period according to national norm (the period corresponds to patients who started treatment the year before the year of report). 
Denominator: Total number of patients with tuberculosis in all its forms that started treatment in the same period (the period corresponds to patients who started treatment the year before the reporting year). 
Multiplier: 100
</v>
      </c>
      <c r="AN121" s="268"/>
      <c r="AO121" s="610"/>
      <c r="AP121" s="611"/>
      <c r="AQ121" s="611"/>
      <c r="AR121" s="633" t="str">
        <f t="shared" ref="AR121" ca="1" si="140">CONCATENATE($A121,N$117)</f>
        <v>21-ene-20 to 31-dic-20</v>
      </c>
      <c r="AS121" s="631" t="str">
        <f t="shared" ref="AS121" ca="1" si="141">CONCATENATE($A121,Q$117)</f>
        <v>21-ene-21 to 31-dic-21</v>
      </c>
      <c r="AT121" s="631" t="str">
        <f t="shared" ref="AT121" ca="1" si="142">CONCATENATE($A121,T$117)</f>
        <v>21-ene-22 to 31-dic-22</v>
      </c>
      <c r="AU121" s="631" t="str">
        <f t="shared" ref="AU121" ca="1" si="143">CONCATENATE($A121,W$117)</f>
        <v>21-ene-23 to 31-dic-23</v>
      </c>
      <c r="AV121" s="631" t="str">
        <f t="shared" ref="AV121" ca="1" si="144">CONCATENATE($A121,Z$117)</f>
        <v>21-ene-24 to 31-dic-24</v>
      </c>
      <c r="AW121" s="631" t="str">
        <f t="shared" ref="AW121" ca="1" si="145">CONCATENATE($A121,AC$117)</f>
        <v>21-ene-25 to 31-dic-25</v>
      </c>
      <c r="AX121" s="631" t="str">
        <f t="shared" ref="AX121" si="146">CONCATENATE($A121,AF$117)</f>
        <v xml:space="preserve">2 to </v>
      </c>
      <c r="AY121" s="631" t="str">
        <f t="shared" ref="AY121" si="147">CONCATENATE($A121,AI$117)</f>
        <v xml:space="preserve">2 to </v>
      </c>
      <c r="AZ121" s="301"/>
      <c r="BA121" s="301"/>
    </row>
    <row r="122" spans="1:53" s="194" customFormat="1" ht="28.5" x14ac:dyDescent="0.25">
      <c r="A122" s="719"/>
      <c r="B122" s="626"/>
      <c r="C122" s="626"/>
      <c r="D122" s="626"/>
      <c r="E122" s="235">
        <f>IFERROR(IF(INDEX('Coverage Indicators - Section D'!F$10:F$41,MATCH('Print View'!$A121,'Coverage Indicators - Section D'!$A$10:$A$41,0))&lt;&gt;0,INDEX('Coverage Indicators - Section D'!F$10:F$41,MATCH('Print View'!$A121,'Coverage Indicators - Section D'!$A$10:$A$41,0)),""),"")</f>
        <v>7571</v>
      </c>
      <c r="F122" s="625"/>
      <c r="G122" s="625"/>
      <c r="H122" s="626"/>
      <c r="I122" s="626"/>
      <c r="J122" s="626"/>
      <c r="K122" s="626"/>
      <c r="L122" s="235" t="str">
        <f>IFERROR(IF(INDEX('Coverage Indicators - Section D'!U$10:U$41,MATCH('Print View'!$A121,'Coverage Indicators - Section D'!$A$10:$A$41,0))&lt;&gt;0,INDEX('Coverage Indicators - Section D'!U$10:U$41,MATCH('Print View'!$A121,'Coverage Indicators - Section D'!$A$10:$A$41,0)),""),"")</f>
        <v>National</v>
      </c>
      <c r="M122" s="626"/>
      <c r="N122" s="235">
        <f ca="1">IFERROR(IF(INDEX('Coverage Indicators - Section D'!F$45:F$226,MATCH('Print View'!$AR121,'Coverage Indicators - Section D'!$I$45:$I$226,0))&lt;&gt;0,INDEX('Coverage Indicators - Section D'!F$45:F$226,MATCH('Print View'!$AR121,'Coverage Indicators - Section D'!$I$45:$I$226,0)),""),"")</f>
        <v>7620</v>
      </c>
      <c r="O122" s="625"/>
      <c r="P122" s="626"/>
      <c r="Q122" s="235">
        <f ca="1">IFERROR(IF(INDEX('Coverage Indicators - Section D'!F$45:F$226,MATCH('Print View'!$AS121,'Coverage Indicators - Section D'!$I$45:$I$226,0))&lt;&gt;0,INDEX('Coverage Indicators - Section D'!F$45:F$226,MATCH('Print View'!$AS121,'Coverage Indicators - Section D'!$I$45:$I$226,0)),""),"")</f>
        <v>8182</v>
      </c>
      <c r="R122" s="625"/>
      <c r="S122" s="626"/>
      <c r="T122" s="235">
        <f ca="1">IFERROR(IF(INDEX('Coverage Indicators - Section D'!F$45:F$226,MATCH('Print View'!$AT121,'Coverage Indicators - Section D'!$I$45:$I$226,0))&lt;&gt;0,INDEX('Coverage Indicators - Section D'!F$45:F$226,MATCH('Print View'!$AT121,'Coverage Indicators - Section D'!$I$45:$I$226,0)),""),"")</f>
        <v>8382</v>
      </c>
      <c r="U122" s="625"/>
      <c r="V122" s="626"/>
      <c r="W122" s="235" t="str">
        <f ca="1">IFERROR(IF(INDEX('Coverage Indicators - Section D'!F$45:F$226,MATCH('Print View'!$AU121,'Coverage Indicators - Section D'!$I$45:$I$226,0))&lt;&gt;0,INDEX('Coverage Indicators - Section D'!F$45:F$226,MATCH('Print View'!$AU121,'Coverage Indicators - Section D'!$I$45:$I$226,0)),""),"")</f>
        <v/>
      </c>
      <c r="X122" s="625"/>
      <c r="Y122" s="626"/>
      <c r="Z122" s="235" t="str">
        <f ca="1">IFERROR(IF(INDEX('Coverage Indicators - Section D'!F$45:F$226,MATCH('Print View'!$AV121,'Coverage Indicators - Section D'!$I$45:$I$226,0))&lt;&gt;0,INDEX('Coverage Indicators - Section D'!F$45:F$226,MATCH('Print View'!$AV121,'Coverage Indicators - Section D'!$I$45:$I$226,0)),""),"")</f>
        <v/>
      </c>
      <c r="AA122" s="625"/>
      <c r="AB122" s="626"/>
      <c r="AC122" s="235" t="str">
        <f ca="1">IFERROR(IF(INDEX('Coverage Indicators - Section D'!F$45:F$226,MATCH('Print View'!$AW121,'Coverage Indicators - Section D'!$I$45:$I$226,0))&lt;&gt;0,INDEX('Coverage Indicators - Section D'!F$45:F$226,MATCH('Print View'!$AW121,'Coverage Indicators - Section D'!$I$45:$I$226,0)),""),"")</f>
        <v/>
      </c>
      <c r="AD122" s="625"/>
      <c r="AE122" s="626"/>
      <c r="AF122" s="235" t="str">
        <f ca="1">IFERROR(IF(INDEX('Coverage Indicators - Section D'!F$45:F$226,MATCH('Print View'!$AX121,'Coverage Indicators - Section D'!$I$45:$I$226,0))&lt;&gt;0,INDEX('Coverage Indicators - Section D'!F$45:F$226,MATCH('Print View'!$AX121,'Coverage Indicators - Section D'!$I$45:$I$226,0)),""),"")</f>
        <v/>
      </c>
      <c r="AG122" s="625"/>
      <c r="AH122" s="626"/>
      <c r="AI122" s="235" t="str">
        <f ca="1">IFERROR(IF(INDEX('Coverage Indicators - Section D'!F$45:F$226,MATCH('Print View'!$AY121,'Coverage Indicators - Section D'!$I$45:$I$226,0))&lt;&gt;0,INDEX('Coverage Indicators - Section D'!F$45:F$226,MATCH('Print View'!$AY121,'Coverage Indicators - Section D'!$I$45:$I$226,0)),""),"")</f>
        <v/>
      </c>
      <c r="AJ122" s="625"/>
      <c r="AK122" s="626"/>
      <c r="AL122" s="281"/>
      <c r="AM122" s="718"/>
      <c r="AN122" s="268"/>
      <c r="AO122" s="610"/>
      <c r="AP122" s="611"/>
      <c r="AQ122" s="611"/>
      <c r="AR122" s="633"/>
      <c r="AS122" s="631"/>
      <c r="AT122" s="631"/>
      <c r="AU122" s="631"/>
      <c r="AV122" s="631"/>
      <c r="AW122" s="631"/>
      <c r="AX122" s="631"/>
      <c r="AY122" s="631"/>
      <c r="AZ122" s="301"/>
      <c r="BA122" s="301"/>
    </row>
    <row r="123" spans="1:53" s="194" customFormat="1" ht="85.5" x14ac:dyDescent="0.25">
      <c r="A123" s="716">
        <v>3</v>
      </c>
      <c r="B123" s="624" t="str">
        <f>IFERROR(IF(INDEX('Coverage Indicators - Section D'!B$10:B$41,MATCH('Print View'!$A123,'Coverage Indicators - Section D'!$A$10:$A$41,0))&lt;&gt;0,INDEX('Coverage Indicators - Section D'!B$10:B$41,MATCH('Print View'!$A123,'Coverage Indicators - Section D'!$A$10:$A$41,0)),""),"")</f>
        <v>MDR-TB</v>
      </c>
      <c r="C123" s="624" t="str">
        <f>IFERROR(IF(INDEX('Coverage Indicators - Section D'!C$10:C$41,MATCH('Print View'!$A123,'Coverage Indicators - Section D'!$A$10:$A$41,0))&lt;&gt;0,INDEX('Coverage Indicators - Section D'!C$10:C$41,MATCH('Print View'!$A123,'Coverage Indicators - Section D'!$A$10:$A$41,0)),""),"")</f>
        <v>MDR TB-2(M): Number of TB cases with RR-TB and/or MDR-TB notified</v>
      </c>
      <c r="D123" s="624" t="str">
        <f>IFERROR(IF(INDEX('Coverage Indicators - Section D'!D$10:D$41,MATCH('Print View'!$A123,'Coverage Indicators - Section D'!$A$10:$A$41,0))&lt;&gt;0,INDEX('Coverage Indicators - Section D'!D$10:D$41,MATCH('Print View'!$A123,'Coverage Indicators - Section D'!$A$10:$A$41,0)),""),"")</f>
        <v/>
      </c>
      <c r="E123" s="213">
        <f>IFERROR(IF(INDEX('Coverage Indicators - Section D'!E$10:E$41,MATCH('Print View'!$A123,'Coverage Indicators - Section D'!$A$10:$A$41,0))&lt;&gt;0,INDEX('Coverage Indicators - Section D'!E$10:E$41,MATCH('Print View'!$A123,'Coverage Indicators - Section D'!$A$10:$A$41,0)),""),"")</f>
        <v>110</v>
      </c>
      <c r="F123" s="623" t="str">
        <f>IFERROR(IF(INDEX('Coverage Indicators - Section D'!G$10:G$41,MATCH('Print View'!$A123,'Coverage Indicators - Section D'!$A$10:$A$41,0))&lt;&gt;0,INDEX('Coverage Indicators - Section D'!G$10:G$41,MATCH('Print View'!$A123,'Coverage Indicators - Section D'!$A$10:$A$41,0)),""),"")</f>
        <v/>
      </c>
      <c r="G123" s="623" t="str">
        <f>IFERROR(IF(INDEX('Coverage Indicators - Section D'!H$10:H$41,MATCH('Print View'!$A123,'Coverage Indicators - Section D'!$A$10:$A$41,0))&lt;&gt;0,INDEX('Coverage Indicators - Section D'!H$10:H$41,MATCH('Print View'!$A123,'Coverage Indicators - Section D'!$A$10:$A$41,0)),""),"")</f>
        <v>2018</v>
      </c>
      <c r="H123" s="624" t="str">
        <f>IFERROR(IF(INDEX('Coverage Indicators - Section D'!P$10:P$41,MATCH('Print View'!$A123,'Coverage Indicators - Section D'!$A$10:$A$41,0))&lt;&gt;0,INDEX('Coverage Indicators - Section D'!P$10:P$41,MATCH('Print View'!$A123,'Coverage Indicators - Section D'!$A$10:$A$41,0)),""),"")</f>
        <v>Sistema de R&amp;R TB, informes trimestrales //R&amp;R TB system, quarterly reports</v>
      </c>
      <c r="I123" s="624" t="str">
        <f>IFERROR(IF(INDEX('Coverage Indicators - Section D'!Q$10:Q$41,MATCH('Print View'!$A123,'Coverage Indicators - Section D'!$A$10:$A$41,0))&lt;&gt;0,INDEX('Coverage Indicators - Section D'!Q$10:Q$41,MATCH('Print View'!$A123,'Coverage Indicators - Section D'!$A$10:$A$41,0)),""),"")</f>
        <v>Age,Gender</v>
      </c>
      <c r="J123" s="624" t="str">
        <f>IFERROR(IF(INDEX('Coverage Indicators - Section D'!R$10:R$41,MATCH('Print View'!$A123,'Coverage Indicators - Section D'!$A$10:$A$41,0))&lt;&gt;0,INDEX('Coverage Indicators - Section D'!R$10:R$41,MATCH('Print View'!$A123,'Coverage Indicators - Section D'!$A$10:$A$41,0)),""),"")</f>
        <v/>
      </c>
      <c r="K123" s="624" t="str">
        <f>IFERROR(IF(INDEX('Coverage Indicators - Section D'!S$10:S$41,MATCH('Print View'!$A123,'Coverage Indicators - Section D'!$A$10:$A$41,0))&lt;&gt;0,INDEX('Coverage Indicators - Section D'!S$10:S$41,MATCH('Print View'!$A123,'Coverage Indicators - Section D'!$A$10:$A$41,0)),""),"")</f>
        <v/>
      </c>
      <c r="L123" s="213" t="str">
        <f>IFERROR(IF(INDEX('Coverage Indicators - Section D'!T$10:T$41,MATCH('Print View'!$A123,'Coverage Indicators - Section D'!$A$10:$A$41,0))&lt;&gt;0,INDEX('Coverage Indicators - Section D'!T$10:T$41,MATCH('Print View'!$A123,'Coverage Indicators - Section D'!$A$10:$A$41,0)),""),"")</f>
        <v>Bolivia (Plurinational State)</v>
      </c>
      <c r="M123" s="624" t="str">
        <f>IFERROR(IF(INDEX('Coverage Indicators - Section D'!V$10:V$41,MATCH('Print View'!$A123,'Coverage Indicators - Section D'!$A$10:$A$41,0))&lt;&gt;0,INDEX('Coverage Indicators - Section D'!V$10:V$41,MATCH('Print View'!$A123,'Coverage Indicators - Section D'!$A$10:$A$41,0)),""),"")</f>
        <v>Y- Cumulative annually</v>
      </c>
      <c r="N123" s="213">
        <f ca="1">IFERROR(IF(INDEX('Coverage Indicators - Section D'!E$45:E$226,MATCH('Print View'!$AR123,'Coverage Indicators - Section D'!$I$45:$I$226,0))&lt;&gt;0,INDEX('Coverage Indicators - Section D'!E$45:E$226,MATCH('Print View'!$AR123,'Coverage Indicators - Section D'!$I$45:$I$226,0)),""),"")</f>
        <v>153</v>
      </c>
      <c r="O123" s="623" t="str">
        <f ca="1">IFERROR(IF(INDEX('Coverage Indicators - Section D'!G$45:G$226,MATCH('Print View'!$AR123,'Coverage Indicators - Section D'!$I$45:$I$226,0))&lt;&gt;0,INDEX('Coverage Indicators - Section D'!G$45:G$226,MATCH('Print View'!$AR123,'Coverage Indicators - Section D'!$I$45:$I$226,0)),""),"")</f>
        <v/>
      </c>
      <c r="P123" s="624" t="str">
        <f ca="1">IFERROR(IF(INDEX('Coverage Indicators - Section D'!H$45:H$226,MATCH('Print View'!$AR123,'Coverage Indicators - Section D'!$I$45:$I$226,0))&lt;&gt;0,INDEX('Coverage Indicators - Section D'!H$45:H$226,MATCH('Print View'!$AR123,'Coverage Indicators - Section D'!$I$45:$I$226,0)),""),"")</f>
        <v/>
      </c>
      <c r="Q123" s="213">
        <f ca="1">IFERROR(IF(INDEX('Coverage Indicators - Section D'!E$45:E$226,MATCH('Print View'!$AS123,'Coverage Indicators - Section D'!$I$45:$I$226,0))&lt;&gt;0,INDEX('Coverage Indicators - Section D'!E$45:E$226,MATCH('Print View'!$AS123,'Coverage Indicators - Section D'!$I$45:$I$226,0)),""),"")</f>
        <v>162</v>
      </c>
      <c r="R123" s="623" t="str">
        <f ca="1">IFERROR(IF(INDEX('Coverage Indicators - Section D'!G$45:G$226,MATCH('Print View'!$AS123,'Coverage Indicators - Section D'!$I$45:$I$226,0))&lt;&gt;0,INDEX('Coverage Indicators - Section D'!G$45:G$226,MATCH('Print View'!$AS123,'Coverage Indicators - Section D'!$I$45:$I$226,0)),""),"")</f>
        <v/>
      </c>
      <c r="S123" s="624" t="str">
        <f ca="1">IFERROR(IF(INDEX('Coverage Indicators - Section D'!H$45:H$226,MATCH('Print View'!$AS123,'Coverage Indicators - Section D'!$I$45:$I$226,0))&lt;&gt;0,INDEX('Coverage Indicators - Section D'!H$45:H$226,MATCH('Print View'!$AS123,'Coverage Indicators - Section D'!$I$45:$I$226,0)),""),"")</f>
        <v/>
      </c>
      <c r="T123" s="213">
        <f ca="1">IFERROR(IF(INDEX('Coverage Indicators - Section D'!E$45:E$226,MATCH('Print View'!$AT123,'Coverage Indicators - Section D'!$I$45:$I$226,0))&lt;&gt;0,INDEX('Coverage Indicators - Section D'!E$45:E$226,MATCH('Print View'!$AT123,'Coverage Indicators - Section D'!$I$45:$I$226,0)),""),"")</f>
        <v>171</v>
      </c>
      <c r="U123" s="623" t="str">
        <f ca="1">IFERROR(IF(INDEX('Coverage Indicators - Section D'!G$45:G$226,MATCH('Print View'!$AT123,'Coverage Indicators - Section D'!$I$45:$I$226,0))&lt;&gt;0,INDEX('Coverage Indicators - Section D'!G$45:G$226,MATCH('Print View'!$AT123,'Coverage Indicators - Section D'!$I$45:$I$226,0)),""),"")</f>
        <v/>
      </c>
      <c r="V123" s="624" t="str">
        <f ca="1">IFERROR(IF(INDEX('Coverage Indicators - Section D'!H$45:H$226,MATCH('Print View'!$AT123,'Coverage Indicators - Section D'!$I$45:$I$226,0))&lt;&gt;0,INDEX('Coverage Indicators - Section D'!H$45:H$226,MATCH('Print View'!$AT123,'Coverage Indicators - Section D'!$I$45:$I$226,0)),""),"")</f>
        <v/>
      </c>
      <c r="W123" s="213" t="str">
        <f ca="1">IFERROR(IF(INDEX('Coverage Indicators - Section D'!E$45:E$226,MATCH('Print View'!$AU123,'Coverage Indicators - Section D'!$I$45:$I$226,0))&lt;&gt;0,INDEX('Coverage Indicators - Section D'!E$45:E$226,MATCH('Print View'!$AU123,'Coverage Indicators - Section D'!$I$45:$I$226,0)),""),"")</f>
        <v/>
      </c>
      <c r="X123" s="623" t="str">
        <f ca="1">IFERROR(IF(INDEX('Coverage Indicators - Section D'!G$45:G$226,MATCH('Print View'!$AU123,'Coverage Indicators - Section D'!$I$45:$I$226,0))&lt;&gt;0,INDEX('Coverage Indicators - Section D'!G$45:G$226,MATCH('Print View'!$AU123,'Coverage Indicators - Section D'!$I$45:$I$226,0)),""),"")</f>
        <v/>
      </c>
      <c r="Y123" s="624" t="str">
        <f ca="1">IFERROR(IF(INDEX('Coverage Indicators - Section D'!H$45:H$226,MATCH('Print View'!$AU123,'Coverage Indicators - Section D'!$I$45:$I$226,0))&lt;&gt;0,INDEX('Coverage Indicators - Section D'!H$45:H$226,MATCH('Print View'!$AU123,'Coverage Indicators - Section D'!$I$45:$I$226,0)),""),"")</f>
        <v/>
      </c>
      <c r="Z123" s="213" t="str">
        <f ca="1">IFERROR(IF(INDEX('Coverage Indicators - Section D'!E$45:E$226,MATCH('Print View'!$AV123,'Coverage Indicators - Section D'!$I$45:$I$226,0))&lt;&gt;0,INDEX('Coverage Indicators - Section D'!E$45:E$226,MATCH('Print View'!$AV123,'Coverage Indicators - Section D'!$I$45:$I$226,0)),""),"")</f>
        <v/>
      </c>
      <c r="AA123" s="623" t="str">
        <f ca="1">IFERROR(IF(INDEX('Coverage Indicators - Section D'!G$45:G$226,MATCH('Print View'!$AV123,'Coverage Indicators - Section D'!$I$45:$I$226,0))&lt;&gt;0,INDEX('Coverage Indicators - Section D'!G$45:G$226,MATCH('Print View'!$AV123,'Coverage Indicators - Section D'!$I$45:$I$226,0)),""),"")</f>
        <v/>
      </c>
      <c r="AB123" s="624" t="str">
        <f ca="1">IFERROR(IF(INDEX('Coverage Indicators - Section D'!H$45:H$226,MATCH('Print View'!$AV123,'Coverage Indicators - Section D'!$I$45:$I$226,0))&lt;&gt;0,INDEX('Coverage Indicators - Section D'!H$45:H$226,MATCH('Print View'!$AV123,'Coverage Indicators - Section D'!$I$45:$I$226,0)),""),"")</f>
        <v/>
      </c>
      <c r="AC123" s="213" t="str">
        <f ca="1">IFERROR(IF(INDEX('Coverage Indicators - Section D'!E$45:E$226,MATCH('Print View'!$AW123,'Coverage Indicators - Section D'!$I$45:$I$226,0))&lt;&gt;0,INDEX('Coverage Indicators - Section D'!E$45:E$226,MATCH('Print View'!$AW123,'Coverage Indicators - Section D'!$I$45:$I$226,0)),""),"")</f>
        <v/>
      </c>
      <c r="AD123" s="623" t="str">
        <f ca="1">IFERROR(IF(INDEX('Coverage Indicators - Section D'!G$45:G$226,MATCH('Print View'!$AW123,'Coverage Indicators - Section D'!$I$45:$I$226,0))&lt;&gt;0,INDEX('Coverage Indicators - Section D'!G$45:G$226,MATCH('Print View'!$AW123,'Coverage Indicators - Section D'!$I$45:$I$226,0)),""),"")</f>
        <v/>
      </c>
      <c r="AE123" s="624" t="str">
        <f ca="1">IFERROR(IF(INDEX('Coverage Indicators - Section D'!H$45:H$226,MATCH('Print View'!$AW123,'Coverage Indicators - Section D'!$I$45:$I$226,0))&lt;&gt;0,INDEX('Coverage Indicators - Section D'!H$45:H$226,MATCH('Print View'!$AW123,'Coverage Indicators - Section D'!$I$45:$I$226,0)),""),"")</f>
        <v/>
      </c>
      <c r="AF123" s="213" t="str">
        <f ca="1">IFERROR(IF(INDEX('Coverage Indicators - Section D'!E$45:E$226,MATCH('Print View'!$AX123,'Coverage Indicators - Section D'!$I$45:$I$226,0))&lt;&gt;0,INDEX('Coverage Indicators - Section D'!E$45:E$226,MATCH('Print View'!$AX123,'Coverage Indicators - Section D'!$I$45:$I$226,0)),""),"")</f>
        <v/>
      </c>
      <c r="AG123" s="623" t="str">
        <f ca="1">IFERROR(IF(INDEX('Coverage Indicators - Section D'!G$45:G$226,MATCH('Print View'!$AX123,'Coverage Indicators - Section D'!$I$45:$I$226,0))&lt;&gt;0,INDEX('Coverage Indicators - Section D'!G$45:G$226,MATCH('Print View'!$AX123,'Coverage Indicators - Section D'!$I$45:$I$226,0)),""),"")</f>
        <v/>
      </c>
      <c r="AH123" s="624" t="str">
        <f ca="1">IFERROR(IF(INDEX('Coverage Indicators - Section D'!H$45:H$226,MATCH('Print View'!$AX123,'Coverage Indicators - Section D'!$I$45:$I$226,0))&lt;&gt;0,INDEX('Coverage Indicators - Section D'!H$45:H$226,MATCH('Print View'!$AX123,'Coverage Indicators - Section D'!$I$45:$I$226,0)),""),"")</f>
        <v/>
      </c>
      <c r="AI123" s="213" t="str">
        <f ca="1">IFERROR(IF(INDEX('Coverage Indicators - Section D'!E$45:E$226,MATCH('Print View'!$AY123,'Coverage Indicators - Section D'!$I$45:$I$226,0))&lt;&gt;0,INDEX('Coverage Indicators - Section D'!E$45:E$226,MATCH('Print View'!$AY123,'Coverage Indicators - Section D'!$I$45:$I$226,0)),""),"")</f>
        <v/>
      </c>
      <c r="AJ123" s="623" t="str">
        <f ca="1">IFERROR(IF(INDEX('Coverage Indicators - Section D'!G$45:G$226,MATCH('Print View'!$AY123,'Coverage Indicators - Section D'!$I$45:$I$226,0))&lt;&gt;0,INDEX('Coverage Indicators - Section D'!G$45:G$226,MATCH('Print View'!$AY123,'Coverage Indicators - Section D'!$I$45:$I$226,0)),""),"")</f>
        <v/>
      </c>
      <c r="AK123" s="624" t="str">
        <f ca="1">IFERROR(IF(INDEX('Coverage Indicators - Section D'!H$45:H$226,MATCH('Print View'!$AY123,'Coverage Indicators - Section D'!$I$45:$I$226,0))&lt;&gt;0,INDEX('Coverage Indicators - Section D'!H$45:H$226,MATCH('Print View'!$AY123,'Coverage Indicators - Section D'!$I$45:$I$226,0)),""),"")</f>
        <v/>
      </c>
      <c r="AL123" s="281"/>
      <c r="AM123" s="717" t="str">
        <f>IFERROR(IF(INDEX('Coverage Indicators - Section D'!W$10:W$41,MATCH('Print View'!$A123,'Coverage Indicators - Section D'!$A$10:$A$41,0))&lt;&gt;0,INDEX('Coverage Indicators - Section D'!W$10:W$41,MATCH('Print View'!$A123,'Coverage Indicators - Section D'!$A$10:$A$41,0)),""),"")</f>
        <v>Linea de base (2018): 110 casos de TB-DR.  Metodología de medición:  
Numerador: Número de casos de pacientes con Tuberculosis confirmados bacteriológicamente (cultivo y/o geneXpert y/o genotype) con tuberculosis resistente a la rifampicina y/o tuberculosis multirresistente, durante el periodo de notificación. No aplica denominador ni multiplicador.
Con el fortalecimiento de equipos Xpert para mejorar la captacion de TB Sensible y TB DR/MDR se pretende captar: 2020: 153 Casos, 2021: 162 casos y 2022: 171 casos.
Baseline (2018): 110 cases of TB-DR. Measurement methodology:
Numerator: Number of cases of bacteriologically confirmed TB patients (culture and / or geneXpert and / or genotype) with rifampicin-resistant tuberculosis and / or multidrug-resistant tuberculosis, during the reporting period. Does not apply denominator or multiplier.
With the strengthening of Xpert equipment to improve the uptake of Sensitive TB and DR / MDR TB it is intended to capture: 2020: 153 Cases, 2021: 162 cases and 2022: 171 cases.</v>
      </c>
      <c r="AN123" s="268"/>
      <c r="AO123" s="612"/>
      <c r="AP123" s="613"/>
      <c r="AQ123" s="613"/>
      <c r="AR123" s="633" t="str">
        <f t="shared" ref="AR123" ca="1" si="148">CONCATENATE($A123,N$117)</f>
        <v>31-ene-20 to 31-dic-20</v>
      </c>
      <c r="AS123" s="631" t="str">
        <f t="shared" ref="AS123" ca="1" si="149">CONCATENATE($A123,Q$117)</f>
        <v>31-ene-21 to 31-dic-21</v>
      </c>
      <c r="AT123" s="631" t="str">
        <f t="shared" ref="AT123" ca="1" si="150">CONCATENATE($A123,T$117)</f>
        <v>31-ene-22 to 31-dic-22</v>
      </c>
      <c r="AU123" s="631" t="str">
        <f t="shared" ref="AU123" ca="1" si="151">CONCATENATE($A123,W$117)</f>
        <v>31-ene-23 to 31-dic-23</v>
      </c>
      <c r="AV123" s="631" t="str">
        <f t="shared" ref="AV123" ca="1" si="152">CONCATENATE($A123,Z$117)</f>
        <v>31-ene-24 to 31-dic-24</v>
      </c>
      <c r="AW123" s="631" t="str">
        <f t="shared" ref="AW123" ca="1" si="153">CONCATENATE($A123,AC$117)</f>
        <v>31-ene-25 to 31-dic-25</v>
      </c>
      <c r="AX123" s="631" t="str">
        <f t="shared" ref="AX123" si="154">CONCATENATE($A123,AF$117)</f>
        <v xml:space="preserve">3 to </v>
      </c>
      <c r="AY123" s="631" t="str">
        <f t="shared" ref="AY123" si="155">CONCATENATE($A123,AI$117)</f>
        <v xml:space="preserve">3 to </v>
      </c>
      <c r="AZ123" s="301"/>
      <c r="BA123" s="301"/>
    </row>
    <row r="124" spans="1:53" s="194" customFormat="1" ht="28.5" x14ac:dyDescent="0.25">
      <c r="A124" s="716"/>
      <c r="B124" s="624"/>
      <c r="C124" s="624"/>
      <c r="D124" s="624"/>
      <c r="E124" s="212" t="str">
        <f>IFERROR(IF(INDEX('Coverage Indicators - Section D'!F$10:F$41,MATCH('Print View'!$A123,'Coverage Indicators - Section D'!$A$10:$A$41,0))&lt;&gt;0,INDEX('Coverage Indicators - Section D'!F$10:F$41,MATCH('Print View'!$A123,'Coverage Indicators - Section D'!$A$10:$A$41,0)),""),"")</f>
        <v/>
      </c>
      <c r="F124" s="623"/>
      <c r="G124" s="623"/>
      <c r="H124" s="624"/>
      <c r="I124" s="624"/>
      <c r="J124" s="624"/>
      <c r="K124" s="624"/>
      <c r="L124" s="212" t="str">
        <f>IFERROR(IF(INDEX('Coverage Indicators - Section D'!U$10:U$41,MATCH('Print View'!$A123,'Coverage Indicators - Section D'!$A$10:$A$41,0))&lt;&gt;0,INDEX('Coverage Indicators - Section D'!U$10:U$41,MATCH('Print View'!$A123,'Coverage Indicators - Section D'!$A$10:$A$41,0)),""),"")</f>
        <v>National</v>
      </c>
      <c r="M124" s="624"/>
      <c r="N124" s="212" t="str">
        <f ca="1">IFERROR(IF(INDEX('Coverage Indicators - Section D'!F$45:F$226,MATCH('Print View'!$AR123,'Coverage Indicators - Section D'!$I$45:$I$226,0))&lt;&gt;0,INDEX('Coverage Indicators - Section D'!F$45:F$226,MATCH('Print View'!$AR123,'Coverage Indicators - Section D'!$I$45:$I$226,0)),""),"")</f>
        <v/>
      </c>
      <c r="O124" s="623"/>
      <c r="P124" s="624"/>
      <c r="Q124" s="212" t="str">
        <f ca="1">IFERROR(IF(INDEX('Coverage Indicators - Section D'!F$45:F$226,MATCH('Print View'!$AS123,'Coverage Indicators - Section D'!$I$45:$I$226,0))&lt;&gt;0,INDEX('Coverage Indicators - Section D'!F$45:F$226,MATCH('Print View'!$AS123,'Coverage Indicators - Section D'!$I$45:$I$226,0)),""),"")</f>
        <v/>
      </c>
      <c r="R124" s="623"/>
      <c r="S124" s="624"/>
      <c r="T124" s="212" t="str">
        <f ca="1">IFERROR(IF(INDEX('Coverage Indicators - Section D'!F$45:F$226,MATCH('Print View'!$AT123,'Coverage Indicators - Section D'!$I$45:$I$226,0))&lt;&gt;0,INDEX('Coverage Indicators - Section D'!F$45:F$226,MATCH('Print View'!$AT123,'Coverage Indicators - Section D'!$I$45:$I$226,0)),""),"")</f>
        <v/>
      </c>
      <c r="U124" s="623"/>
      <c r="V124" s="624"/>
      <c r="W124" s="212" t="str">
        <f ca="1">IFERROR(IF(INDEX('Coverage Indicators - Section D'!F$45:F$226,MATCH('Print View'!$AU123,'Coverage Indicators - Section D'!$I$45:$I$226,0))&lt;&gt;0,INDEX('Coverage Indicators - Section D'!F$45:F$226,MATCH('Print View'!$AU123,'Coverage Indicators - Section D'!$I$45:$I$226,0)),""),"")</f>
        <v/>
      </c>
      <c r="X124" s="623"/>
      <c r="Y124" s="624"/>
      <c r="Z124" s="212" t="str">
        <f ca="1">IFERROR(IF(INDEX('Coverage Indicators - Section D'!F$45:F$226,MATCH('Print View'!$AV123,'Coverage Indicators - Section D'!$I$45:$I$226,0))&lt;&gt;0,INDEX('Coverage Indicators - Section D'!F$45:F$226,MATCH('Print View'!$AV123,'Coverage Indicators - Section D'!$I$45:$I$226,0)),""),"")</f>
        <v/>
      </c>
      <c r="AA124" s="623"/>
      <c r="AB124" s="624"/>
      <c r="AC124" s="212" t="str">
        <f ca="1">IFERROR(IF(INDEX('Coverage Indicators - Section D'!F$45:F$226,MATCH('Print View'!$AW123,'Coverage Indicators - Section D'!$I$45:$I$226,0))&lt;&gt;0,INDEX('Coverage Indicators - Section D'!F$45:F$226,MATCH('Print View'!$AW123,'Coverage Indicators - Section D'!$I$45:$I$226,0)),""),"")</f>
        <v/>
      </c>
      <c r="AD124" s="623"/>
      <c r="AE124" s="624"/>
      <c r="AF124" s="212" t="str">
        <f ca="1">IFERROR(IF(INDEX('Coverage Indicators - Section D'!F$45:F$226,MATCH('Print View'!$AX123,'Coverage Indicators - Section D'!$I$45:$I$226,0))&lt;&gt;0,INDEX('Coverage Indicators - Section D'!F$45:F$226,MATCH('Print View'!$AX123,'Coverage Indicators - Section D'!$I$45:$I$226,0)),""),"")</f>
        <v/>
      </c>
      <c r="AG124" s="623"/>
      <c r="AH124" s="624"/>
      <c r="AI124" s="212" t="str">
        <f ca="1">IFERROR(IF(INDEX('Coverage Indicators - Section D'!F$45:F$226,MATCH('Print View'!$AY123,'Coverage Indicators - Section D'!$I$45:$I$226,0))&lt;&gt;0,INDEX('Coverage Indicators - Section D'!F$45:F$226,MATCH('Print View'!$AY123,'Coverage Indicators - Section D'!$I$45:$I$226,0)),""),"")</f>
        <v/>
      </c>
      <c r="AJ124" s="623"/>
      <c r="AK124" s="624"/>
      <c r="AL124" s="281"/>
      <c r="AM124" s="717"/>
      <c r="AN124" s="268"/>
      <c r="AO124" s="612"/>
      <c r="AP124" s="613"/>
      <c r="AQ124" s="613"/>
      <c r="AR124" s="633"/>
      <c r="AS124" s="631"/>
      <c r="AT124" s="631"/>
      <c r="AU124" s="631"/>
      <c r="AV124" s="631"/>
      <c r="AW124" s="631"/>
      <c r="AX124" s="631"/>
      <c r="AY124" s="631"/>
      <c r="AZ124" s="301"/>
      <c r="BA124" s="301"/>
    </row>
    <row r="125" spans="1:53" s="194" customFormat="1" ht="85.5" x14ac:dyDescent="0.25">
      <c r="A125" s="719">
        <v>4</v>
      </c>
      <c r="B125" s="626" t="str">
        <f>IFERROR(IF(INDEX('Coverage Indicators - Section D'!B$10:B$41,MATCH('Print View'!$A125,'Coverage Indicators - Section D'!$A$10:$A$41,0))&lt;&gt;0,INDEX('Coverage Indicators - Section D'!B$10:B$41,MATCH('Print View'!$A125,'Coverage Indicators - Section D'!$A$10:$A$41,0)),""),"")</f>
        <v>MDR-TB</v>
      </c>
      <c r="C125" s="626" t="str">
        <f>IFERROR(IF(INDEX('Coverage Indicators - Section D'!C$10:C$41,MATCH('Print View'!$A125,'Coverage Indicators - Section D'!$A$10:$A$41,0))&lt;&gt;0,INDEX('Coverage Indicators - Section D'!C$10:C$41,MATCH('Print View'!$A125,'Coverage Indicators - Section D'!$A$10:$A$41,0)),""),"")</f>
        <v>MDR TB-3(M): Number of cases with RR-TB and/or MDR-TB that began second-line treatment</v>
      </c>
      <c r="D125" s="626" t="str">
        <f>IFERROR(IF(INDEX('Coverage Indicators - Section D'!D$10:D$41,MATCH('Print View'!$A125,'Coverage Indicators - Section D'!$A$10:$A$41,0))&lt;&gt;0,INDEX('Coverage Indicators - Section D'!D$10:D$41,MATCH('Print View'!$A125,'Coverage Indicators - Section D'!$A$10:$A$41,0)),""),"")</f>
        <v/>
      </c>
      <c r="E125" s="234">
        <f>IFERROR(IF(INDEX('Coverage Indicators - Section D'!E$10:E$41,MATCH('Print View'!$A125,'Coverage Indicators - Section D'!$A$10:$A$41,0))&lt;&gt;0,INDEX('Coverage Indicators - Section D'!E$10:E$41,MATCH('Print View'!$A125,'Coverage Indicators - Section D'!$A$10:$A$41,0)),""),"")</f>
        <v>88</v>
      </c>
      <c r="F125" s="625" t="str">
        <f>IFERROR(IF(INDEX('Coverage Indicators - Section D'!G$10:G$41,MATCH('Print View'!$A125,'Coverage Indicators - Section D'!$A$10:$A$41,0))&lt;&gt;0,INDEX('Coverage Indicators - Section D'!G$10:G$41,MATCH('Print View'!$A125,'Coverage Indicators - Section D'!$A$10:$A$41,0)),""),"")</f>
        <v/>
      </c>
      <c r="G125" s="625" t="str">
        <f>IFERROR(IF(INDEX('Coverage Indicators - Section D'!H$10:H$41,MATCH('Print View'!$A125,'Coverage Indicators - Section D'!$A$10:$A$41,0))&lt;&gt;0,INDEX('Coverage Indicators - Section D'!H$10:H$41,MATCH('Print View'!$A125,'Coverage Indicators - Section D'!$A$10:$A$41,0)),""),"")</f>
        <v>2018</v>
      </c>
      <c r="H125" s="626" t="str">
        <f>IFERROR(IF(INDEX('Coverage Indicators - Section D'!P$10:P$41,MATCH('Print View'!$A125,'Coverage Indicators - Section D'!$A$10:$A$41,0))&lt;&gt;0,INDEX('Coverage Indicators - Section D'!P$10:P$41,MATCH('Print View'!$A125,'Coverage Indicators - Section D'!$A$10:$A$41,0)),""),"")</f>
        <v>Sistema de R&amp;R TB, informes trimestrales //R&amp;R TB system, quarterly reports</v>
      </c>
      <c r="I125" s="626" t="str">
        <f>IFERROR(IF(INDEX('Coverage Indicators - Section D'!Q$10:Q$41,MATCH('Print View'!$A125,'Coverage Indicators - Section D'!$A$10:$A$41,0))&lt;&gt;0,INDEX('Coverage Indicators - Section D'!Q$10:Q$41,MATCH('Print View'!$A125,'Coverage Indicators - Section D'!$A$10:$A$41,0)),""),"")</f>
        <v>Age,Gender,TB regimen</v>
      </c>
      <c r="J125" s="626" t="str">
        <f>IFERROR(IF(INDEX('Coverage Indicators - Section D'!R$10:R$41,MATCH('Print View'!$A125,'Coverage Indicators - Section D'!$A$10:$A$41,0))&lt;&gt;0,INDEX('Coverage Indicators - Section D'!R$10:R$41,MATCH('Print View'!$A125,'Coverage Indicators - Section D'!$A$10:$A$41,0)),""),"")</f>
        <v/>
      </c>
      <c r="K125" s="626" t="str">
        <f>IFERROR(IF(INDEX('Coverage Indicators - Section D'!S$10:S$41,MATCH('Print View'!$A125,'Coverage Indicators - Section D'!$A$10:$A$41,0))&lt;&gt;0,INDEX('Coverage Indicators - Section D'!S$10:S$41,MATCH('Print View'!$A125,'Coverage Indicators - Section D'!$A$10:$A$41,0)),""),"")</f>
        <v/>
      </c>
      <c r="L125" s="234" t="str">
        <f>IFERROR(IF(INDEX('Coverage Indicators - Section D'!T$10:T$41,MATCH('Print View'!$A125,'Coverage Indicators - Section D'!$A$10:$A$41,0))&lt;&gt;0,INDEX('Coverage Indicators - Section D'!T$10:T$41,MATCH('Print View'!$A125,'Coverage Indicators - Section D'!$A$10:$A$41,0)),""),"")</f>
        <v>Bolivia (Plurinational State)</v>
      </c>
      <c r="M125" s="626" t="str">
        <f>IFERROR(IF(INDEX('Coverage Indicators - Section D'!V$10:V$41,MATCH('Print View'!$A125,'Coverage Indicators - Section D'!$A$10:$A$41,0))&lt;&gt;0,INDEX('Coverage Indicators - Section D'!V$10:V$41,MATCH('Print View'!$A125,'Coverage Indicators - Section D'!$A$10:$A$41,0)),""),"")</f>
        <v>Y- Cumulative annually</v>
      </c>
      <c r="N125" s="234">
        <f ca="1">IFERROR(IF(INDEX('Coverage Indicators - Section D'!E$45:E$226,MATCH('Print View'!$AR125,'Coverage Indicators - Section D'!$I$45:$I$226,0))&lt;&gt;0,INDEX('Coverage Indicators - Section D'!E$45:E$226,MATCH('Print View'!$AR125,'Coverage Indicators - Section D'!$I$45:$I$226,0)),""),"")</f>
        <v>138</v>
      </c>
      <c r="O125" s="625" t="str">
        <f ca="1">IFERROR(IF(INDEX('Coverage Indicators - Section D'!G$45:G$226,MATCH('Print View'!$AR125,'Coverage Indicators - Section D'!$I$45:$I$226,0))&lt;&gt;0,INDEX('Coverage Indicators - Section D'!G$45:G$226,MATCH('Print View'!$AR125,'Coverage Indicators - Section D'!$I$45:$I$226,0)),""),"")</f>
        <v/>
      </c>
      <c r="P125" s="626" t="str">
        <f ca="1">IFERROR(IF(INDEX('Coverage Indicators - Section D'!H$45:H$226,MATCH('Print View'!$AR125,'Coverage Indicators - Section D'!$I$45:$I$226,0))&lt;&gt;0,INDEX('Coverage Indicators - Section D'!H$45:H$226,MATCH('Print View'!$AR125,'Coverage Indicators - Section D'!$I$45:$I$226,0)),""),"")</f>
        <v/>
      </c>
      <c r="Q125" s="234" t="str">
        <f ca="1">IFERROR(IF(INDEX('Coverage Indicators - Section D'!E$45:E$226,MATCH('Print View'!$AS125,'Coverage Indicators - Section D'!$I$45:$I$226,0))&lt;&gt;0,INDEX('Coverage Indicators - Section D'!E$45:E$226,MATCH('Print View'!$AS125,'Coverage Indicators - Section D'!$I$45:$I$226,0)),""),"")</f>
        <v/>
      </c>
      <c r="R125" s="625" t="str">
        <f ca="1">IFERROR(IF(INDEX('Coverage Indicators - Section D'!G$45:G$226,MATCH('Print View'!$AS125,'Coverage Indicators - Section D'!$I$45:$I$226,0))&lt;&gt;0,INDEX('Coverage Indicators - Section D'!G$45:G$226,MATCH('Print View'!$AS125,'Coverage Indicators - Section D'!$I$45:$I$226,0)),""),"")</f>
        <v/>
      </c>
      <c r="S125" s="626" t="str">
        <f ca="1">IFERROR(IF(INDEX('Coverage Indicators - Section D'!H$45:H$226,MATCH('Print View'!$AS125,'Coverage Indicators - Section D'!$I$45:$I$226,0))&lt;&gt;0,INDEX('Coverage Indicators - Section D'!H$45:H$226,MATCH('Print View'!$AS125,'Coverage Indicators - Section D'!$I$45:$I$226,0)),""),"")</f>
        <v>TBD</v>
      </c>
      <c r="T125" s="234" t="str">
        <f ca="1">IFERROR(IF(INDEX('Coverage Indicators - Section D'!E$45:E$226,MATCH('Print View'!$AT125,'Coverage Indicators - Section D'!$I$45:$I$226,0))&lt;&gt;0,INDEX('Coverage Indicators - Section D'!E$45:E$226,MATCH('Print View'!$AT125,'Coverage Indicators - Section D'!$I$45:$I$226,0)),""),"")</f>
        <v/>
      </c>
      <c r="U125" s="625" t="str">
        <f ca="1">IFERROR(IF(INDEX('Coverage Indicators - Section D'!G$45:G$226,MATCH('Print View'!$AT125,'Coverage Indicators - Section D'!$I$45:$I$226,0))&lt;&gt;0,INDEX('Coverage Indicators - Section D'!G$45:G$226,MATCH('Print View'!$AT125,'Coverage Indicators - Section D'!$I$45:$I$226,0)),""),"")</f>
        <v/>
      </c>
      <c r="V125" s="626" t="str">
        <f ca="1">IFERROR(IF(INDEX('Coverage Indicators - Section D'!H$45:H$226,MATCH('Print View'!$AT125,'Coverage Indicators - Section D'!$I$45:$I$226,0))&lt;&gt;0,INDEX('Coverage Indicators - Section D'!H$45:H$226,MATCH('Print View'!$AT125,'Coverage Indicators - Section D'!$I$45:$I$226,0)),""),"")</f>
        <v>TBD</v>
      </c>
      <c r="W125" s="234" t="str">
        <f ca="1">IFERROR(IF(INDEX('Coverage Indicators - Section D'!E$45:E$226,MATCH('Print View'!$AU125,'Coverage Indicators - Section D'!$I$45:$I$226,0))&lt;&gt;0,INDEX('Coverage Indicators - Section D'!E$45:E$226,MATCH('Print View'!$AU125,'Coverage Indicators - Section D'!$I$45:$I$226,0)),""),"")</f>
        <v/>
      </c>
      <c r="X125" s="625" t="str">
        <f ca="1">IFERROR(IF(INDEX('Coverage Indicators - Section D'!G$45:G$226,MATCH('Print View'!$AU125,'Coverage Indicators - Section D'!$I$45:$I$226,0))&lt;&gt;0,INDEX('Coverage Indicators - Section D'!G$45:G$226,MATCH('Print View'!$AU125,'Coverage Indicators - Section D'!$I$45:$I$226,0)),""),"")</f>
        <v/>
      </c>
      <c r="Y125" s="626" t="str">
        <f ca="1">IFERROR(IF(INDEX('Coverage Indicators - Section D'!H$45:H$226,MATCH('Print View'!$AU125,'Coverage Indicators - Section D'!$I$45:$I$226,0))&lt;&gt;0,INDEX('Coverage Indicators - Section D'!H$45:H$226,MATCH('Print View'!$AU125,'Coverage Indicators - Section D'!$I$45:$I$226,0)),""),"")</f>
        <v/>
      </c>
      <c r="Z125" s="234" t="str">
        <f ca="1">IFERROR(IF(INDEX('Coverage Indicators - Section D'!E$45:E$226,MATCH('Print View'!$AV125,'Coverage Indicators - Section D'!$I$45:$I$226,0))&lt;&gt;0,INDEX('Coverage Indicators - Section D'!E$45:E$226,MATCH('Print View'!$AV125,'Coverage Indicators - Section D'!$I$45:$I$226,0)),""),"")</f>
        <v/>
      </c>
      <c r="AA125" s="625" t="str">
        <f ca="1">IFERROR(IF(INDEX('Coverage Indicators - Section D'!G$45:G$226,MATCH('Print View'!$AV125,'Coverage Indicators - Section D'!$I$45:$I$226,0))&lt;&gt;0,INDEX('Coverage Indicators - Section D'!G$45:G$226,MATCH('Print View'!$AV125,'Coverage Indicators - Section D'!$I$45:$I$226,0)),""),"")</f>
        <v/>
      </c>
      <c r="AB125" s="626" t="str">
        <f ca="1">IFERROR(IF(INDEX('Coverage Indicators - Section D'!H$45:H$226,MATCH('Print View'!$AV125,'Coverage Indicators - Section D'!$I$45:$I$226,0))&lt;&gt;0,INDEX('Coverage Indicators - Section D'!H$45:H$226,MATCH('Print View'!$AV125,'Coverage Indicators - Section D'!$I$45:$I$226,0)),""),"")</f>
        <v/>
      </c>
      <c r="AC125" s="234" t="str">
        <f ca="1">IFERROR(IF(INDEX('Coverage Indicators - Section D'!E$45:E$226,MATCH('Print View'!$AW125,'Coverage Indicators - Section D'!$I$45:$I$226,0))&lt;&gt;0,INDEX('Coverage Indicators - Section D'!E$45:E$226,MATCH('Print View'!$AW125,'Coverage Indicators - Section D'!$I$45:$I$226,0)),""),"")</f>
        <v/>
      </c>
      <c r="AD125" s="625" t="str">
        <f ca="1">IFERROR(IF(INDEX('Coverage Indicators - Section D'!G$45:G$226,MATCH('Print View'!$AW125,'Coverage Indicators - Section D'!$I$45:$I$226,0))&lt;&gt;0,INDEX('Coverage Indicators - Section D'!G$45:G$226,MATCH('Print View'!$AW125,'Coverage Indicators - Section D'!$I$45:$I$226,0)),""),"")</f>
        <v/>
      </c>
      <c r="AE125" s="626" t="str">
        <f ca="1">IFERROR(IF(INDEX('Coverage Indicators - Section D'!H$45:H$226,MATCH('Print View'!$AW125,'Coverage Indicators - Section D'!$I$45:$I$226,0))&lt;&gt;0,INDEX('Coverage Indicators - Section D'!H$45:H$226,MATCH('Print View'!$AW125,'Coverage Indicators - Section D'!$I$45:$I$226,0)),""),"")</f>
        <v/>
      </c>
      <c r="AF125" s="234" t="str">
        <f ca="1">IFERROR(IF(INDEX('Coverage Indicators - Section D'!E$45:E$226,MATCH('Print View'!$AX125,'Coverage Indicators - Section D'!$I$45:$I$226,0))&lt;&gt;0,INDEX('Coverage Indicators - Section D'!E$45:E$226,MATCH('Print View'!$AX125,'Coverage Indicators - Section D'!$I$45:$I$226,0)),""),"")</f>
        <v/>
      </c>
      <c r="AG125" s="625" t="str">
        <f ca="1">IFERROR(IF(INDEX('Coverage Indicators - Section D'!G$45:G$226,MATCH('Print View'!$AX125,'Coverage Indicators - Section D'!$I$45:$I$226,0))&lt;&gt;0,INDEX('Coverage Indicators - Section D'!G$45:G$226,MATCH('Print View'!$AX125,'Coverage Indicators - Section D'!$I$45:$I$226,0)),""),"")</f>
        <v/>
      </c>
      <c r="AH125" s="626" t="str">
        <f ca="1">IFERROR(IF(INDEX('Coverage Indicators - Section D'!H$45:H$226,MATCH('Print View'!$AX125,'Coverage Indicators - Section D'!$I$45:$I$226,0))&lt;&gt;0,INDEX('Coverage Indicators - Section D'!H$45:H$226,MATCH('Print View'!$AX125,'Coverage Indicators - Section D'!$I$45:$I$226,0)),""),"")</f>
        <v/>
      </c>
      <c r="AI125" s="234" t="str">
        <f ca="1">IFERROR(IF(INDEX('Coverage Indicators - Section D'!E$45:E$226,MATCH('Print View'!$AY125,'Coverage Indicators - Section D'!$I$45:$I$226,0))&lt;&gt;0,INDEX('Coverage Indicators - Section D'!E$45:E$226,MATCH('Print View'!$AY125,'Coverage Indicators - Section D'!$I$45:$I$226,0)),""),"")</f>
        <v/>
      </c>
      <c r="AJ125" s="625" t="str">
        <f ca="1">IFERROR(IF(INDEX('Coverage Indicators - Section D'!G$45:G$226,MATCH('Print View'!$AY125,'Coverage Indicators - Section D'!$I$45:$I$226,0))&lt;&gt;0,INDEX('Coverage Indicators - Section D'!G$45:G$226,MATCH('Print View'!$AY125,'Coverage Indicators - Section D'!$I$45:$I$226,0)),""),"")</f>
        <v/>
      </c>
      <c r="AK125" s="626" t="str">
        <f ca="1">IFERROR(IF(INDEX('Coverage Indicators - Section D'!H$45:H$226,MATCH('Print View'!$AY125,'Coverage Indicators - Section D'!$I$45:$I$226,0))&lt;&gt;0,INDEX('Coverage Indicators - Section D'!H$45:H$226,MATCH('Print View'!$AY125,'Coverage Indicators - Section D'!$I$45:$I$226,0)),""),"")</f>
        <v/>
      </c>
      <c r="AL125" s="281"/>
      <c r="AM125" s="718" t="str">
        <f>IFERROR(IF(INDEX('Coverage Indicators - Section D'!W$10:W$41,MATCH('Print View'!$A125,'Coverage Indicators - Section D'!$A$10:$A$41,0))&lt;&gt;0,INDEX('Coverage Indicators - Section D'!W$10:W$41,MATCH('Print View'!$A125,'Coverage Indicators - Section D'!$A$10:$A$41,0)),""),"")</f>
        <v xml:space="preserve">Linea de Base 2018: 80% (88/110) . Metodología de medición:  Numerador: Número de casos de Tuberculosis Resistente a la Rifampicina y/o Tuberculosis multirresistente, confirmados por cultivo y/o geneXpert y/o genotype, que iniciaron tratamiento con droga de segunda línea, durante el periodo de notificación.  Metas: Año 2020: 89% (138/153); Año 2021 y 2022 la metas seran fijadas depues de la actualizacion del Plan Estrategico Nacional y tomando en cuenta el desempeño del primer año del proyecto.
Observaciones: 1. Las personas identificadas como MDR-TB son consideradas como pacientes complicados en el inicio y la adherencia al tratamiento, dadas las condiciones de base de estas personas (verb. extrema pobreza, situación de calle, PPL drogodependientes, VIH-TB, etc). 2. No todos los casos TB-MDR captados serán a través del GeneXpert. Todavía un 39% del total son captados por métodos convencionales que requieren mayor tiempo en el diagnóstico (3-4 meses en promedio) lo que ocasionaría una posible pérdida de pacientes que dificulta la ubicación de los pacientes detectados una vez conocido el diagnóstico (problemas todavía de ubicación, acceso y dispersión debido a la amplitud del territorio Boliviano).
Baseline 2018: 80% (88/110). Measurement methodology: Numerator: Number of cases of Tuberculosis Resistant to Rifampin and / or Multidrug-resistant Tuberculosis, confirmed by culture and / or geneXpert and / or genotype, which started treatment with second-line drugs, during the reporting period. 
Targets: Year 2020: 89% (138/153); Year 2021 and 2022 the goals will be set after the update of the National Strategic Plan and taking into account the performance of the first year of the project.
Observations: 1. People identified as MDR-TB are considered as complicated patients at the beginning and adherence to treatment, given the basic conditions of these people (verb. Extreme poverty, street situation, drug-dependent PPL, HIV-TB, etc). 2. Not all TB-MDR cases captured will be through GeneXpert. Still 39% of the total are captured by conventional methods that require more time in diagnosis (3-4 months on average) which would cause a possible loss of patients that makes it difficult to locate the detected patients once the diagnosis is known (problems still of location, access and dispersion due to the breadth of the Bolivian territory).
</v>
      </c>
      <c r="AN125" s="268"/>
      <c r="AO125" s="610"/>
      <c r="AP125" s="611"/>
      <c r="AQ125" s="611"/>
      <c r="AR125" s="633" t="str">
        <f t="shared" ref="AR125" ca="1" si="156">CONCATENATE($A125,N$117)</f>
        <v>41-ene-20 to 31-dic-20</v>
      </c>
      <c r="AS125" s="631" t="str">
        <f t="shared" ref="AS125" ca="1" si="157">CONCATENATE($A125,Q$117)</f>
        <v>41-ene-21 to 31-dic-21</v>
      </c>
      <c r="AT125" s="631" t="str">
        <f t="shared" ref="AT125" ca="1" si="158">CONCATENATE($A125,T$117)</f>
        <v>41-ene-22 to 31-dic-22</v>
      </c>
      <c r="AU125" s="631" t="str">
        <f t="shared" ref="AU125" ca="1" si="159">CONCATENATE($A125,W$117)</f>
        <v>41-ene-23 to 31-dic-23</v>
      </c>
      <c r="AV125" s="631" t="str">
        <f t="shared" ref="AV125" ca="1" si="160">CONCATENATE($A125,Z$117)</f>
        <v>41-ene-24 to 31-dic-24</v>
      </c>
      <c r="AW125" s="631" t="str">
        <f t="shared" ref="AW125" ca="1" si="161">CONCATENATE($A125,AC$117)</f>
        <v>41-ene-25 to 31-dic-25</v>
      </c>
      <c r="AX125" s="631" t="str">
        <f t="shared" ref="AX125" si="162">CONCATENATE($A125,AF$117)</f>
        <v xml:space="preserve">4 to </v>
      </c>
      <c r="AY125" s="631" t="str">
        <f t="shared" ref="AY125" si="163">CONCATENATE($A125,AI$117)</f>
        <v xml:space="preserve">4 to </v>
      </c>
      <c r="AZ125" s="301"/>
      <c r="BA125" s="301"/>
    </row>
    <row r="126" spans="1:53" s="194" customFormat="1" ht="28.5" x14ac:dyDescent="0.25">
      <c r="A126" s="719"/>
      <c r="B126" s="626"/>
      <c r="C126" s="626"/>
      <c r="D126" s="626"/>
      <c r="E126" s="235" t="str">
        <f>IFERROR(IF(INDEX('Coverage Indicators - Section D'!F$10:F$41,MATCH('Print View'!$A125,'Coverage Indicators - Section D'!$A$10:$A$41,0))&lt;&gt;0,INDEX('Coverage Indicators - Section D'!F$10:F$41,MATCH('Print View'!$A125,'Coverage Indicators - Section D'!$A$10:$A$41,0)),""),"")</f>
        <v/>
      </c>
      <c r="F126" s="625"/>
      <c r="G126" s="625"/>
      <c r="H126" s="626"/>
      <c r="I126" s="626"/>
      <c r="J126" s="626"/>
      <c r="K126" s="626"/>
      <c r="L126" s="235" t="str">
        <f>IFERROR(IF(INDEX('Coverage Indicators - Section D'!U$10:U$41,MATCH('Print View'!$A125,'Coverage Indicators - Section D'!$A$10:$A$41,0))&lt;&gt;0,INDEX('Coverage Indicators - Section D'!U$10:U$41,MATCH('Print View'!$A125,'Coverage Indicators - Section D'!$A$10:$A$41,0)),""),"")</f>
        <v>National</v>
      </c>
      <c r="M126" s="626"/>
      <c r="N126" s="235" t="str">
        <f ca="1">IFERROR(IF(INDEX('Coverage Indicators - Section D'!F$45:F$226,MATCH('Print View'!$AR125,'Coverage Indicators - Section D'!$I$45:$I$226,0))&lt;&gt;0,INDEX('Coverage Indicators - Section D'!F$45:F$226,MATCH('Print View'!$AR125,'Coverage Indicators - Section D'!$I$45:$I$226,0)),""),"")</f>
        <v/>
      </c>
      <c r="O126" s="625"/>
      <c r="P126" s="626"/>
      <c r="Q126" s="235" t="str">
        <f ca="1">IFERROR(IF(INDEX('Coverage Indicators - Section D'!F$45:F$226,MATCH('Print View'!$AS125,'Coverage Indicators - Section D'!$I$45:$I$226,0))&lt;&gt;0,INDEX('Coverage Indicators - Section D'!F$45:F$226,MATCH('Print View'!$AS125,'Coverage Indicators - Section D'!$I$45:$I$226,0)),""),"")</f>
        <v/>
      </c>
      <c r="R126" s="625"/>
      <c r="S126" s="626"/>
      <c r="T126" s="235" t="str">
        <f ca="1">IFERROR(IF(INDEX('Coverage Indicators - Section D'!F$45:F$226,MATCH('Print View'!$AT125,'Coverage Indicators - Section D'!$I$45:$I$226,0))&lt;&gt;0,INDEX('Coverage Indicators - Section D'!F$45:F$226,MATCH('Print View'!$AT125,'Coverage Indicators - Section D'!$I$45:$I$226,0)),""),"")</f>
        <v/>
      </c>
      <c r="U126" s="625"/>
      <c r="V126" s="626"/>
      <c r="W126" s="235" t="str">
        <f ca="1">IFERROR(IF(INDEX('Coverage Indicators - Section D'!F$45:F$226,MATCH('Print View'!$AU125,'Coverage Indicators - Section D'!$I$45:$I$226,0))&lt;&gt;0,INDEX('Coverage Indicators - Section D'!F$45:F$226,MATCH('Print View'!$AU125,'Coverage Indicators - Section D'!$I$45:$I$226,0)),""),"")</f>
        <v/>
      </c>
      <c r="X126" s="625"/>
      <c r="Y126" s="626"/>
      <c r="Z126" s="235" t="str">
        <f ca="1">IFERROR(IF(INDEX('Coverage Indicators - Section D'!F$45:F$226,MATCH('Print View'!$AV125,'Coverage Indicators - Section D'!$I$45:$I$226,0))&lt;&gt;0,INDEX('Coverage Indicators - Section D'!F$45:F$226,MATCH('Print View'!$AV125,'Coverage Indicators - Section D'!$I$45:$I$226,0)),""),"")</f>
        <v/>
      </c>
      <c r="AA126" s="625"/>
      <c r="AB126" s="626"/>
      <c r="AC126" s="235" t="str">
        <f ca="1">IFERROR(IF(INDEX('Coverage Indicators - Section D'!F$45:F$226,MATCH('Print View'!$AW125,'Coverage Indicators - Section D'!$I$45:$I$226,0))&lt;&gt;0,INDEX('Coverage Indicators - Section D'!F$45:F$226,MATCH('Print View'!$AW125,'Coverage Indicators - Section D'!$I$45:$I$226,0)),""),"")</f>
        <v/>
      </c>
      <c r="AD126" s="625"/>
      <c r="AE126" s="626"/>
      <c r="AF126" s="235" t="str">
        <f ca="1">IFERROR(IF(INDEX('Coverage Indicators - Section D'!F$45:F$226,MATCH('Print View'!$AX125,'Coverage Indicators - Section D'!$I$45:$I$226,0))&lt;&gt;0,INDEX('Coverage Indicators - Section D'!F$45:F$226,MATCH('Print View'!$AX125,'Coverage Indicators - Section D'!$I$45:$I$226,0)),""),"")</f>
        <v/>
      </c>
      <c r="AG126" s="625"/>
      <c r="AH126" s="626"/>
      <c r="AI126" s="235" t="str">
        <f ca="1">IFERROR(IF(INDEX('Coverage Indicators - Section D'!F$45:F$226,MATCH('Print View'!$AY125,'Coverage Indicators - Section D'!$I$45:$I$226,0))&lt;&gt;0,INDEX('Coverage Indicators - Section D'!F$45:F$226,MATCH('Print View'!$AY125,'Coverage Indicators - Section D'!$I$45:$I$226,0)),""),"")</f>
        <v/>
      </c>
      <c r="AJ126" s="625"/>
      <c r="AK126" s="626"/>
      <c r="AL126" s="281"/>
      <c r="AM126" s="718"/>
      <c r="AN126" s="268"/>
      <c r="AO126" s="610"/>
      <c r="AP126" s="611"/>
      <c r="AQ126" s="611"/>
      <c r="AR126" s="633"/>
      <c r="AS126" s="631"/>
      <c r="AT126" s="631"/>
      <c r="AU126" s="631"/>
      <c r="AV126" s="631"/>
      <c r="AW126" s="631"/>
      <c r="AX126" s="631"/>
      <c r="AY126" s="631"/>
      <c r="AZ126" s="301"/>
      <c r="BA126" s="301"/>
    </row>
    <row r="127" spans="1:53" s="194" customFormat="1" ht="85.5" x14ac:dyDescent="0.25">
      <c r="A127" s="716">
        <v>5</v>
      </c>
      <c r="B127" s="624" t="str">
        <f>IFERROR(IF(INDEX('Coverage Indicators - Section D'!B$10:B$41,MATCH('Print View'!$A127,'Coverage Indicators - Section D'!$A$10:$A$41,0))&lt;&gt;0,INDEX('Coverage Indicators - Section D'!B$10:B$41,MATCH('Print View'!$A127,'Coverage Indicators - Section D'!$A$10:$A$41,0)),""),"")</f>
        <v>MDR-TB</v>
      </c>
      <c r="C127" s="624" t="str">
        <f>IFERROR(IF(INDEX('Coverage Indicators - Section D'!C$10:C$41,MATCH('Print View'!$A127,'Coverage Indicators - Section D'!$A$10:$A$41,0))&lt;&gt;0,INDEX('Coverage Indicators - Section D'!C$10:C$41,MATCH('Print View'!$A127,'Coverage Indicators - Section D'!$A$10:$A$41,0)),""),"")</f>
        <v>MDR TB-6: Percentage of TB patients with DST result for at least Rifampicin among the total number of notified (new and retreatment) cases in the same year</v>
      </c>
      <c r="D127" s="624" t="str">
        <f>IFERROR(IF(INDEX('Coverage Indicators - Section D'!D$10:D$41,MATCH('Print View'!$A127,'Coverage Indicators - Section D'!$A$10:$A$41,0))&lt;&gt;0,INDEX('Coverage Indicators - Section D'!D$10:D$41,MATCH('Print View'!$A127,'Coverage Indicators - Section D'!$A$10:$A$41,0)),""),"")</f>
        <v/>
      </c>
      <c r="E127" s="213">
        <f>IFERROR(IF(INDEX('Coverage Indicators - Section D'!E$10:E$41,MATCH('Print View'!$A127,'Coverage Indicators - Section D'!$A$10:$A$41,0))&lt;&gt;0,INDEX('Coverage Indicators - Section D'!E$10:E$41,MATCH('Print View'!$A127,'Coverage Indicators - Section D'!$A$10:$A$41,0)),""),"")</f>
        <v>0.63</v>
      </c>
      <c r="F127" s="623" t="str">
        <f>IFERROR(IF(INDEX('Coverage Indicators - Section D'!G$10:G$41,MATCH('Print View'!$A127,'Coverage Indicators - Section D'!$A$10:$A$41,0))&lt;&gt;0,INDEX('Coverage Indicators - Section D'!G$10:G$41,MATCH('Print View'!$A127,'Coverage Indicators - Section D'!$A$10:$A$41,0)),""),"")</f>
        <v/>
      </c>
      <c r="G127" s="623" t="str">
        <f>IFERROR(IF(INDEX('Coverage Indicators - Section D'!H$10:H$41,MATCH('Print View'!$A127,'Coverage Indicators - Section D'!$A$10:$A$41,0))&lt;&gt;0,INDEX('Coverage Indicators - Section D'!H$10:H$41,MATCH('Print View'!$A127,'Coverage Indicators - Section D'!$A$10:$A$41,0)),""),"")</f>
        <v>2018</v>
      </c>
      <c r="H127" s="624" t="str">
        <f>IFERROR(IF(INDEX('Coverage Indicators - Section D'!P$10:P$41,MATCH('Print View'!$A127,'Coverage Indicators - Section D'!$A$10:$A$41,0))&lt;&gt;0,INDEX('Coverage Indicators - Section D'!P$10:P$41,MATCH('Print View'!$A127,'Coverage Indicators - Section D'!$A$10:$A$41,0)),""),"")</f>
        <v>Sistema de R&amp;R TB, informes trimestrales //R&amp;R TB system, quarterly reports</v>
      </c>
      <c r="I127" s="624" t="str">
        <f>IFERROR(IF(INDEX('Coverage Indicators - Section D'!Q$10:Q$41,MATCH('Print View'!$A127,'Coverage Indicators - Section D'!$A$10:$A$41,0))&lt;&gt;0,INDEX('Coverage Indicators - Section D'!Q$10:Q$41,MATCH('Print View'!$A127,'Coverage Indicators - Section D'!$A$10:$A$41,0)),""),"")</f>
        <v/>
      </c>
      <c r="J127" s="624" t="str">
        <f>IFERROR(IF(INDEX('Coverage Indicators - Section D'!R$10:R$41,MATCH('Print View'!$A127,'Coverage Indicators - Section D'!$A$10:$A$41,0))&lt;&gt;0,INDEX('Coverage Indicators - Section D'!R$10:R$41,MATCH('Print View'!$A127,'Coverage Indicators - Section D'!$A$10:$A$41,0)),""),"")</f>
        <v/>
      </c>
      <c r="K127" s="624" t="str">
        <f>IFERROR(IF(INDEX('Coverage Indicators - Section D'!S$10:S$41,MATCH('Print View'!$A127,'Coverage Indicators - Section D'!$A$10:$A$41,0))&lt;&gt;0,INDEX('Coverage Indicators - Section D'!S$10:S$41,MATCH('Print View'!$A127,'Coverage Indicators - Section D'!$A$10:$A$41,0)),""),"")</f>
        <v/>
      </c>
      <c r="L127" s="213" t="str">
        <f>IFERROR(IF(INDEX('Coverage Indicators - Section D'!T$10:T$41,MATCH('Print View'!$A127,'Coverage Indicators - Section D'!$A$10:$A$41,0))&lt;&gt;0,INDEX('Coverage Indicators - Section D'!T$10:T$41,MATCH('Print View'!$A127,'Coverage Indicators - Section D'!$A$10:$A$41,0)),""),"")</f>
        <v>Bolivia (Plurinational State)</v>
      </c>
      <c r="M127" s="624" t="str">
        <f>IFERROR(IF(INDEX('Coverage Indicators - Section D'!V$10:V$41,MATCH('Print View'!$A127,'Coverage Indicators - Section D'!$A$10:$A$41,0))&lt;&gt;0,INDEX('Coverage Indicators - Section D'!V$10:V$41,MATCH('Print View'!$A127,'Coverage Indicators - Section D'!$A$10:$A$41,0)),""),"")</f>
        <v>Y- Cumulative annually</v>
      </c>
      <c r="N127" s="213" t="str">
        <f ca="1">IFERROR(IF(INDEX('Coverage Indicators - Section D'!E$45:E$226,MATCH('Print View'!$AR127,'Coverage Indicators - Section D'!$I$45:$I$226,0))&lt;&gt;0,INDEX('Coverage Indicators - Section D'!E$45:E$226,MATCH('Print View'!$AR127,'Coverage Indicators - Section D'!$I$45:$I$226,0)),""),"")</f>
        <v/>
      </c>
      <c r="O127" s="623">
        <f ca="1">IFERROR(IF(INDEX('Coverage Indicators - Section D'!G$45:G$226,MATCH('Print View'!$AR127,'Coverage Indicators - Section D'!$I$45:$I$226,0))&lt;&gt;0,INDEX('Coverage Indicators - Section D'!G$45:G$226,MATCH('Print View'!$AR127,'Coverage Indicators - Section D'!$I$45:$I$226,0)),""),"")</f>
        <v>80</v>
      </c>
      <c r="P127" s="624" t="str">
        <f ca="1">IFERROR(IF(INDEX('Coverage Indicators - Section D'!H$45:H$226,MATCH('Print View'!$AR127,'Coverage Indicators - Section D'!$I$45:$I$226,0))&lt;&gt;0,INDEX('Coverage Indicators - Section D'!H$45:H$226,MATCH('Print View'!$AR127,'Coverage Indicators - Section D'!$I$45:$I$226,0)),""),"")</f>
        <v/>
      </c>
      <c r="Q127" s="213" t="str">
        <f ca="1">IFERROR(IF(INDEX('Coverage Indicators - Section D'!E$45:E$226,MATCH('Print View'!$AS127,'Coverage Indicators - Section D'!$I$45:$I$226,0))&lt;&gt;0,INDEX('Coverage Indicators - Section D'!E$45:E$226,MATCH('Print View'!$AS127,'Coverage Indicators - Section D'!$I$45:$I$226,0)),""),"")</f>
        <v/>
      </c>
      <c r="R127" s="623">
        <f ca="1">IFERROR(IF(INDEX('Coverage Indicators - Section D'!G$45:G$226,MATCH('Print View'!$AS127,'Coverage Indicators - Section D'!$I$45:$I$226,0))&lt;&gt;0,INDEX('Coverage Indicators - Section D'!G$45:G$226,MATCH('Print View'!$AS127,'Coverage Indicators - Section D'!$I$45:$I$226,0)),""),"")</f>
        <v>85</v>
      </c>
      <c r="S127" s="624" t="str">
        <f ca="1">IFERROR(IF(INDEX('Coverage Indicators - Section D'!H$45:H$226,MATCH('Print View'!$AS127,'Coverage Indicators - Section D'!$I$45:$I$226,0))&lt;&gt;0,INDEX('Coverage Indicators - Section D'!H$45:H$226,MATCH('Print View'!$AS127,'Coverage Indicators - Section D'!$I$45:$I$226,0)),""),"")</f>
        <v/>
      </c>
      <c r="T127" s="213" t="str">
        <f ca="1">IFERROR(IF(INDEX('Coverage Indicators - Section D'!E$45:E$226,MATCH('Print View'!$AT127,'Coverage Indicators - Section D'!$I$45:$I$226,0))&lt;&gt;0,INDEX('Coverage Indicators - Section D'!E$45:E$226,MATCH('Print View'!$AT127,'Coverage Indicators - Section D'!$I$45:$I$226,0)),""),"")</f>
        <v/>
      </c>
      <c r="U127" s="623">
        <f ca="1">IFERROR(IF(INDEX('Coverage Indicators - Section D'!G$45:G$226,MATCH('Print View'!$AT127,'Coverage Indicators - Section D'!$I$45:$I$226,0))&lt;&gt;0,INDEX('Coverage Indicators - Section D'!G$45:G$226,MATCH('Print View'!$AT127,'Coverage Indicators - Section D'!$I$45:$I$226,0)),""),"")</f>
        <v>90</v>
      </c>
      <c r="V127" s="624" t="str">
        <f ca="1">IFERROR(IF(INDEX('Coverage Indicators - Section D'!H$45:H$226,MATCH('Print View'!$AT127,'Coverage Indicators - Section D'!$I$45:$I$226,0))&lt;&gt;0,INDEX('Coverage Indicators - Section D'!H$45:H$226,MATCH('Print View'!$AT127,'Coverage Indicators - Section D'!$I$45:$I$226,0)),""),"")</f>
        <v/>
      </c>
      <c r="W127" s="213" t="str">
        <f ca="1">IFERROR(IF(INDEX('Coverage Indicators - Section D'!E$45:E$226,MATCH('Print View'!$AU127,'Coverage Indicators - Section D'!$I$45:$I$226,0))&lt;&gt;0,INDEX('Coverage Indicators - Section D'!E$45:E$226,MATCH('Print View'!$AU127,'Coverage Indicators - Section D'!$I$45:$I$226,0)),""),"")</f>
        <v/>
      </c>
      <c r="X127" s="623" t="str">
        <f ca="1">IFERROR(IF(INDEX('Coverage Indicators - Section D'!G$45:G$226,MATCH('Print View'!$AU127,'Coverage Indicators - Section D'!$I$45:$I$226,0))&lt;&gt;0,INDEX('Coverage Indicators - Section D'!G$45:G$226,MATCH('Print View'!$AU127,'Coverage Indicators - Section D'!$I$45:$I$226,0)),""),"")</f>
        <v/>
      </c>
      <c r="Y127" s="624" t="str">
        <f ca="1">IFERROR(IF(INDEX('Coverage Indicators - Section D'!H$45:H$226,MATCH('Print View'!$AU127,'Coverage Indicators - Section D'!$I$45:$I$226,0))&lt;&gt;0,INDEX('Coverage Indicators - Section D'!H$45:H$226,MATCH('Print View'!$AU127,'Coverage Indicators - Section D'!$I$45:$I$226,0)),""),"")</f>
        <v/>
      </c>
      <c r="Z127" s="213" t="str">
        <f ca="1">IFERROR(IF(INDEX('Coverage Indicators - Section D'!E$45:E$226,MATCH('Print View'!$AV127,'Coverage Indicators - Section D'!$I$45:$I$226,0))&lt;&gt;0,INDEX('Coverage Indicators - Section D'!E$45:E$226,MATCH('Print View'!$AV127,'Coverage Indicators - Section D'!$I$45:$I$226,0)),""),"")</f>
        <v/>
      </c>
      <c r="AA127" s="623" t="str">
        <f ca="1">IFERROR(IF(INDEX('Coverage Indicators - Section D'!G$45:G$226,MATCH('Print View'!$AV127,'Coverage Indicators - Section D'!$I$45:$I$226,0))&lt;&gt;0,INDEX('Coverage Indicators - Section D'!G$45:G$226,MATCH('Print View'!$AV127,'Coverage Indicators - Section D'!$I$45:$I$226,0)),""),"")</f>
        <v/>
      </c>
      <c r="AB127" s="624" t="str">
        <f ca="1">IFERROR(IF(INDEX('Coverage Indicators - Section D'!H$45:H$226,MATCH('Print View'!$AV127,'Coverage Indicators - Section D'!$I$45:$I$226,0))&lt;&gt;0,INDEX('Coverage Indicators - Section D'!H$45:H$226,MATCH('Print View'!$AV127,'Coverage Indicators - Section D'!$I$45:$I$226,0)),""),"")</f>
        <v/>
      </c>
      <c r="AC127" s="213" t="str">
        <f ca="1">IFERROR(IF(INDEX('Coverage Indicators - Section D'!E$45:E$226,MATCH('Print View'!$AW127,'Coverage Indicators - Section D'!$I$45:$I$226,0))&lt;&gt;0,INDEX('Coverage Indicators - Section D'!E$45:E$226,MATCH('Print View'!$AW127,'Coverage Indicators - Section D'!$I$45:$I$226,0)),""),"")</f>
        <v/>
      </c>
      <c r="AD127" s="623" t="str">
        <f ca="1">IFERROR(IF(INDEX('Coverage Indicators - Section D'!G$45:G$226,MATCH('Print View'!$AW127,'Coverage Indicators - Section D'!$I$45:$I$226,0))&lt;&gt;0,INDEX('Coverage Indicators - Section D'!G$45:G$226,MATCH('Print View'!$AW127,'Coverage Indicators - Section D'!$I$45:$I$226,0)),""),"")</f>
        <v/>
      </c>
      <c r="AE127" s="624" t="str">
        <f ca="1">IFERROR(IF(INDEX('Coverage Indicators - Section D'!H$45:H$226,MATCH('Print View'!$AW127,'Coverage Indicators - Section D'!$I$45:$I$226,0))&lt;&gt;0,INDEX('Coverage Indicators - Section D'!H$45:H$226,MATCH('Print View'!$AW127,'Coverage Indicators - Section D'!$I$45:$I$226,0)),""),"")</f>
        <v/>
      </c>
      <c r="AF127" s="213" t="str">
        <f ca="1">IFERROR(IF(INDEX('Coverage Indicators - Section D'!E$45:E$226,MATCH('Print View'!$AX127,'Coverage Indicators - Section D'!$I$45:$I$226,0))&lt;&gt;0,INDEX('Coverage Indicators - Section D'!E$45:E$226,MATCH('Print View'!$AX127,'Coverage Indicators - Section D'!$I$45:$I$226,0)),""),"")</f>
        <v/>
      </c>
      <c r="AG127" s="623" t="str">
        <f ca="1">IFERROR(IF(INDEX('Coverage Indicators - Section D'!G$45:G$226,MATCH('Print View'!$AX127,'Coverage Indicators - Section D'!$I$45:$I$226,0))&lt;&gt;0,INDEX('Coverage Indicators - Section D'!G$45:G$226,MATCH('Print View'!$AX127,'Coverage Indicators - Section D'!$I$45:$I$226,0)),""),"")</f>
        <v/>
      </c>
      <c r="AH127" s="624" t="str">
        <f ca="1">IFERROR(IF(INDEX('Coverage Indicators - Section D'!H$45:H$226,MATCH('Print View'!$AX127,'Coverage Indicators - Section D'!$I$45:$I$226,0))&lt;&gt;0,INDEX('Coverage Indicators - Section D'!H$45:H$226,MATCH('Print View'!$AX127,'Coverage Indicators - Section D'!$I$45:$I$226,0)),""),"")</f>
        <v/>
      </c>
      <c r="AI127" s="213" t="str">
        <f ca="1">IFERROR(IF(INDEX('Coverage Indicators - Section D'!E$45:E$226,MATCH('Print View'!$AY127,'Coverage Indicators - Section D'!$I$45:$I$226,0))&lt;&gt;0,INDEX('Coverage Indicators - Section D'!E$45:E$226,MATCH('Print View'!$AY127,'Coverage Indicators - Section D'!$I$45:$I$226,0)),""),"")</f>
        <v/>
      </c>
      <c r="AJ127" s="623" t="str">
        <f ca="1">IFERROR(IF(INDEX('Coverage Indicators - Section D'!G$45:G$226,MATCH('Print View'!$AY127,'Coverage Indicators - Section D'!$I$45:$I$226,0))&lt;&gt;0,INDEX('Coverage Indicators - Section D'!G$45:G$226,MATCH('Print View'!$AY127,'Coverage Indicators - Section D'!$I$45:$I$226,0)),""),"")</f>
        <v/>
      </c>
      <c r="AK127" s="624" t="str">
        <f ca="1">IFERROR(IF(INDEX('Coverage Indicators - Section D'!H$45:H$226,MATCH('Print View'!$AY127,'Coverage Indicators - Section D'!$I$45:$I$226,0))&lt;&gt;0,INDEX('Coverage Indicators - Section D'!H$45:H$226,MATCH('Print View'!$AY127,'Coverage Indicators - Section D'!$I$45:$I$226,0)),""),"")</f>
        <v/>
      </c>
      <c r="AL127" s="281"/>
      <c r="AM127" s="717" t="str">
        <f>IFERROR(IF(INDEX('Coverage Indicators - Section D'!W$10:W$41,MATCH('Print View'!$A127,'Coverage Indicators - Section D'!$A$10:$A$41,0))&lt;&gt;0,INDEX('Coverage Indicators - Section D'!W$10:W$41,MATCH('Print View'!$A127,'Coverage Indicators - Section D'!$A$10:$A$41,0)),""),"")</f>
        <v xml:space="preserve">Linea de Base 2018: 63%  .       Metodología de medición:   Numerador: Número de casos de Tuberculosis bacteriologicamente confirmados con PSD. 
Denominador: Número de casos de Tuberculosis bacteriologicamente confirmados. Metas: Se toma en cuenta que del total de casos de TB TSF el 80% son bacteriologicamente confirmados, se espera incrementar de manera progresiva este acceso. 2020: 80% 2021: 85% 2022: 90%
Baseline 2018: 63%. Measurement methodology: Numerator: Number of cases of bacteriologically confirmed tuberculosis with PSD.
Denominator: Number of bacteriologically confirmed cases of tuberculosis. Goals: It is taken into account that of the total cases of TSF TB 80% are bacteriologically confirmed, it is expected to increase this access progressively. 2020: 80% 2021: 85% 2022: 90%
</v>
      </c>
      <c r="AN127" s="268"/>
      <c r="AO127" s="612"/>
      <c r="AP127" s="613"/>
      <c r="AQ127" s="613"/>
      <c r="AR127" s="633" t="str">
        <f t="shared" ref="AR127" ca="1" si="164">CONCATENATE($A127,N$117)</f>
        <v>51-ene-20 to 31-dic-20</v>
      </c>
      <c r="AS127" s="631" t="str">
        <f t="shared" ref="AS127" ca="1" si="165">CONCATENATE($A127,Q$117)</f>
        <v>51-ene-21 to 31-dic-21</v>
      </c>
      <c r="AT127" s="631" t="str">
        <f t="shared" ref="AT127" ca="1" si="166">CONCATENATE($A127,T$117)</f>
        <v>51-ene-22 to 31-dic-22</v>
      </c>
      <c r="AU127" s="631" t="str">
        <f t="shared" ref="AU127" ca="1" si="167">CONCATENATE($A127,W$117)</f>
        <v>51-ene-23 to 31-dic-23</v>
      </c>
      <c r="AV127" s="631" t="str">
        <f t="shared" ref="AV127" ca="1" si="168">CONCATENATE($A127,Z$117)</f>
        <v>51-ene-24 to 31-dic-24</v>
      </c>
      <c r="AW127" s="631" t="str">
        <f t="shared" ref="AW127" ca="1" si="169">CONCATENATE($A127,AC$117)</f>
        <v>51-ene-25 to 31-dic-25</v>
      </c>
      <c r="AX127" s="631" t="str">
        <f t="shared" ref="AX127" si="170">CONCATENATE($A127,AF$117)</f>
        <v xml:space="preserve">5 to </v>
      </c>
      <c r="AY127" s="631" t="str">
        <f t="shared" ref="AY127" si="171">CONCATENATE($A127,AI$117)</f>
        <v xml:space="preserve">5 to </v>
      </c>
      <c r="AZ127" s="301"/>
      <c r="BA127" s="301"/>
    </row>
    <row r="128" spans="1:53" s="194" customFormat="1" ht="28.5" x14ac:dyDescent="0.25">
      <c r="A128" s="716"/>
      <c r="B128" s="624"/>
      <c r="C128" s="624"/>
      <c r="D128" s="624"/>
      <c r="E128" s="212" t="str">
        <f>IFERROR(IF(INDEX('Coverage Indicators - Section D'!F$10:F$41,MATCH('Print View'!$A127,'Coverage Indicators - Section D'!$A$10:$A$41,0))&lt;&gt;0,INDEX('Coverage Indicators - Section D'!F$10:F$41,MATCH('Print View'!$A127,'Coverage Indicators - Section D'!$A$10:$A$41,0)),""),"")</f>
        <v/>
      </c>
      <c r="F128" s="623"/>
      <c r="G128" s="623"/>
      <c r="H128" s="624"/>
      <c r="I128" s="624"/>
      <c r="J128" s="624"/>
      <c r="K128" s="624"/>
      <c r="L128" s="212" t="str">
        <f>IFERROR(IF(INDEX('Coverage Indicators - Section D'!U$10:U$41,MATCH('Print View'!$A127,'Coverage Indicators - Section D'!$A$10:$A$41,0))&lt;&gt;0,INDEX('Coverage Indicators - Section D'!U$10:U$41,MATCH('Print View'!$A127,'Coverage Indicators - Section D'!$A$10:$A$41,0)),""),"")</f>
        <v>National</v>
      </c>
      <c r="M128" s="624"/>
      <c r="N128" s="212" t="str">
        <f ca="1">IFERROR(IF(INDEX('Coverage Indicators - Section D'!F$45:F$226,MATCH('Print View'!$AR127,'Coverage Indicators - Section D'!$I$45:$I$226,0))&lt;&gt;0,INDEX('Coverage Indicators - Section D'!F$45:F$226,MATCH('Print View'!$AR127,'Coverage Indicators - Section D'!$I$45:$I$226,0)),""),"")</f>
        <v/>
      </c>
      <c r="O128" s="623"/>
      <c r="P128" s="624"/>
      <c r="Q128" s="212" t="str">
        <f ca="1">IFERROR(IF(INDEX('Coverage Indicators - Section D'!F$45:F$226,MATCH('Print View'!$AS127,'Coverage Indicators - Section D'!$I$45:$I$226,0))&lt;&gt;0,INDEX('Coverage Indicators - Section D'!F$45:F$226,MATCH('Print View'!$AS127,'Coverage Indicators - Section D'!$I$45:$I$226,0)),""),"")</f>
        <v/>
      </c>
      <c r="R128" s="623"/>
      <c r="S128" s="624"/>
      <c r="T128" s="212" t="str">
        <f ca="1">IFERROR(IF(INDEX('Coverage Indicators - Section D'!F$45:F$226,MATCH('Print View'!$AT127,'Coverage Indicators - Section D'!$I$45:$I$226,0))&lt;&gt;0,INDEX('Coverage Indicators - Section D'!F$45:F$226,MATCH('Print View'!$AT127,'Coverage Indicators - Section D'!$I$45:$I$226,0)),""),"")</f>
        <v/>
      </c>
      <c r="U128" s="623"/>
      <c r="V128" s="624"/>
      <c r="W128" s="212" t="str">
        <f ca="1">IFERROR(IF(INDEX('Coverage Indicators - Section D'!F$45:F$226,MATCH('Print View'!$AU127,'Coverage Indicators - Section D'!$I$45:$I$226,0))&lt;&gt;0,INDEX('Coverage Indicators - Section D'!F$45:F$226,MATCH('Print View'!$AU127,'Coverage Indicators - Section D'!$I$45:$I$226,0)),""),"")</f>
        <v/>
      </c>
      <c r="X128" s="623"/>
      <c r="Y128" s="624"/>
      <c r="Z128" s="212" t="str">
        <f ca="1">IFERROR(IF(INDEX('Coverage Indicators - Section D'!F$45:F$226,MATCH('Print View'!$AV127,'Coverage Indicators - Section D'!$I$45:$I$226,0))&lt;&gt;0,INDEX('Coverage Indicators - Section D'!F$45:F$226,MATCH('Print View'!$AV127,'Coverage Indicators - Section D'!$I$45:$I$226,0)),""),"")</f>
        <v/>
      </c>
      <c r="AA128" s="623"/>
      <c r="AB128" s="624"/>
      <c r="AC128" s="212" t="str">
        <f ca="1">IFERROR(IF(INDEX('Coverage Indicators - Section D'!F$45:F$226,MATCH('Print View'!$AW127,'Coverage Indicators - Section D'!$I$45:$I$226,0))&lt;&gt;0,INDEX('Coverage Indicators - Section D'!F$45:F$226,MATCH('Print View'!$AW127,'Coverage Indicators - Section D'!$I$45:$I$226,0)),""),"")</f>
        <v/>
      </c>
      <c r="AD128" s="623"/>
      <c r="AE128" s="624"/>
      <c r="AF128" s="212" t="str">
        <f ca="1">IFERROR(IF(INDEX('Coverage Indicators - Section D'!F$45:F$226,MATCH('Print View'!$AX127,'Coverage Indicators - Section D'!$I$45:$I$226,0))&lt;&gt;0,INDEX('Coverage Indicators - Section D'!F$45:F$226,MATCH('Print View'!$AX127,'Coverage Indicators - Section D'!$I$45:$I$226,0)),""),"")</f>
        <v/>
      </c>
      <c r="AG128" s="623"/>
      <c r="AH128" s="624"/>
      <c r="AI128" s="212" t="str">
        <f ca="1">IFERROR(IF(INDEX('Coverage Indicators - Section D'!F$45:F$226,MATCH('Print View'!$AY127,'Coverage Indicators - Section D'!$I$45:$I$226,0))&lt;&gt;0,INDEX('Coverage Indicators - Section D'!F$45:F$226,MATCH('Print View'!$AY127,'Coverage Indicators - Section D'!$I$45:$I$226,0)),""),"")</f>
        <v/>
      </c>
      <c r="AJ128" s="623"/>
      <c r="AK128" s="624"/>
      <c r="AL128" s="281"/>
      <c r="AM128" s="717"/>
      <c r="AN128" s="268"/>
      <c r="AO128" s="612"/>
      <c r="AP128" s="613"/>
      <c r="AQ128" s="613"/>
      <c r="AR128" s="633"/>
      <c r="AS128" s="631"/>
      <c r="AT128" s="631"/>
      <c r="AU128" s="631"/>
      <c r="AV128" s="631"/>
      <c r="AW128" s="631"/>
      <c r="AX128" s="631"/>
      <c r="AY128" s="631"/>
      <c r="AZ128" s="301"/>
      <c r="BA128" s="301"/>
    </row>
    <row r="129" spans="1:53" s="194" customFormat="1" ht="28.5" x14ac:dyDescent="0.25">
      <c r="A129" s="719">
        <v>6</v>
      </c>
      <c r="B129" s="626" t="str">
        <f>IFERROR(IF(INDEX('Coverage Indicators - Section D'!B$10:B$41,MATCH('Print View'!$A129,'Coverage Indicators - Section D'!$A$10:$A$41,0))&lt;&gt;0,INDEX('Coverage Indicators - Section D'!B$10:B$41,MATCH('Print View'!$A129,'Coverage Indicators - Section D'!$A$10:$A$41,0)),""),"")</f>
        <v/>
      </c>
      <c r="C129" s="626" t="str">
        <f>IFERROR(IF(INDEX('Coverage Indicators - Section D'!C$10:C$41,MATCH('Print View'!$A129,'Coverage Indicators - Section D'!$A$10:$A$41,0))&lt;&gt;0,INDEX('Coverage Indicators - Section D'!C$10:C$41,MATCH('Print View'!$A129,'Coverage Indicators - Section D'!$A$10:$A$41,0)),""),"")</f>
        <v/>
      </c>
      <c r="D129" s="626" t="str">
        <f>IFERROR(IF(INDEX('Coverage Indicators - Section D'!D$10:D$41,MATCH('Print View'!$A129,'Coverage Indicators - Section D'!$A$10:$A$41,0))&lt;&gt;0,INDEX('Coverage Indicators - Section D'!D$10:D$41,MATCH('Print View'!$A129,'Coverage Indicators - Section D'!$A$10:$A$41,0)),""),"")</f>
        <v/>
      </c>
      <c r="E129" s="234" t="str">
        <f>IFERROR(IF(INDEX('Coverage Indicators - Section D'!E$10:E$41,MATCH('Print View'!$A129,'Coverage Indicators - Section D'!$A$10:$A$41,0))&lt;&gt;0,INDEX('Coverage Indicators - Section D'!E$10:E$41,MATCH('Print View'!$A129,'Coverage Indicators - Section D'!$A$10:$A$41,0)),""),"")</f>
        <v/>
      </c>
      <c r="F129" s="625" t="str">
        <f>IFERROR(IF(INDEX('Coverage Indicators - Section D'!G$10:G$41,MATCH('Print View'!$A129,'Coverage Indicators - Section D'!$A$10:$A$41,0))&lt;&gt;0,INDEX('Coverage Indicators - Section D'!G$10:G$41,MATCH('Print View'!$A129,'Coverage Indicators - Section D'!$A$10:$A$41,0)),""),"")</f>
        <v/>
      </c>
      <c r="G129" s="625" t="str">
        <f>IFERROR(IF(INDEX('Coverage Indicators - Section D'!H$10:H$41,MATCH('Print View'!$A129,'Coverage Indicators - Section D'!$A$10:$A$41,0))&lt;&gt;0,INDEX('Coverage Indicators - Section D'!H$10:H$41,MATCH('Print View'!$A129,'Coverage Indicators - Section D'!$A$10:$A$41,0)),""),"")</f>
        <v/>
      </c>
      <c r="H129" s="626" t="str">
        <f>IFERROR(IF(INDEX('Coverage Indicators - Section D'!P$10:P$41,MATCH('Print View'!$A129,'Coverage Indicators - Section D'!$A$10:$A$41,0))&lt;&gt;0,INDEX('Coverage Indicators - Section D'!P$10:P$41,MATCH('Print View'!$A129,'Coverage Indicators - Section D'!$A$10:$A$41,0)),""),"")</f>
        <v/>
      </c>
      <c r="I129" s="626" t="str">
        <f>IFERROR(IF(INDEX('Coverage Indicators - Section D'!Q$10:Q$41,MATCH('Print View'!$A129,'Coverage Indicators - Section D'!$A$10:$A$41,0))&lt;&gt;0,INDEX('Coverage Indicators - Section D'!Q$10:Q$41,MATCH('Print View'!$A129,'Coverage Indicators - Section D'!$A$10:$A$41,0)),""),"")</f>
        <v/>
      </c>
      <c r="J129" s="626" t="str">
        <f>IFERROR(IF(INDEX('Coverage Indicators - Section D'!R$10:R$41,MATCH('Print View'!$A129,'Coverage Indicators - Section D'!$A$10:$A$41,0))&lt;&gt;0,INDEX('Coverage Indicators - Section D'!R$10:R$41,MATCH('Print View'!$A129,'Coverage Indicators - Section D'!$A$10:$A$41,0)),""),"")</f>
        <v/>
      </c>
      <c r="K129" s="626" t="str">
        <f>IFERROR(IF(INDEX('Coverage Indicators - Section D'!S$10:S$41,MATCH('Print View'!$A129,'Coverage Indicators - Section D'!$A$10:$A$41,0))&lt;&gt;0,INDEX('Coverage Indicators - Section D'!S$10:S$41,MATCH('Print View'!$A129,'Coverage Indicators - Section D'!$A$10:$A$41,0)),""),"")</f>
        <v/>
      </c>
      <c r="L129" s="234" t="str">
        <f>IFERROR(IF(INDEX('Coverage Indicators - Section D'!T$10:T$41,MATCH('Print View'!$A129,'Coverage Indicators - Section D'!$A$10:$A$41,0))&lt;&gt;0,INDEX('Coverage Indicators - Section D'!T$10:T$41,MATCH('Print View'!$A129,'Coverage Indicators - Section D'!$A$10:$A$41,0)),""),"")</f>
        <v/>
      </c>
      <c r="M129" s="626" t="str">
        <f>IFERROR(IF(INDEX('Coverage Indicators - Section D'!V$10:V$41,MATCH('Print View'!$A129,'Coverage Indicators - Section D'!$A$10:$A$41,0))&lt;&gt;0,INDEX('Coverage Indicators - Section D'!V$10:V$41,MATCH('Print View'!$A129,'Coverage Indicators - Section D'!$A$10:$A$41,0)),""),"")</f>
        <v/>
      </c>
      <c r="N129" s="234" t="str">
        <f ca="1">IFERROR(IF(INDEX('Coverage Indicators - Section D'!E$45:E$226,MATCH('Print View'!$AR129,'Coverage Indicators - Section D'!$I$45:$I$226,0))&lt;&gt;0,INDEX('Coverage Indicators - Section D'!E$45:E$226,MATCH('Print View'!$AR129,'Coverage Indicators - Section D'!$I$45:$I$226,0)),""),"")</f>
        <v/>
      </c>
      <c r="O129" s="625" t="str">
        <f ca="1">IFERROR(IF(INDEX('Coverage Indicators - Section D'!G$45:G$226,MATCH('Print View'!$AR129,'Coverage Indicators - Section D'!$I$45:$I$226,0))&lt;&gt;0,INDEX('Coverage Indicators - Section D'!G$45:G$226,MATCH('Print View'!$AR129,'Coverage Indicators - Section D'!$I$45:$I$226,0)),""),"")</f>
        <v/>
      </c>
      <c r="P129" s="626" t="str">
        <f ca="1">IFERROR(IF(INDEX('Coverage Indicators - Section D'!H$45:H$226,MATCH('Print View'!$AR129,'Coverage Indicators - Section D'!$I$45:$I$226,0))&lt;&gt;0,INDEX('Coverage Indicators - Section D'!H$45:H$226,MATCH('Print View'!$AR129,'Coverage Indicators - Section D'!$I$45:$I$226,0)),""),"")</f>
        <v/>
      </c>
      <c r="Q129" s="234" t="str">
        <f ca="1">IFERROR(IF(INDEX('Coverage Indicators - Section D'!E$45:E$226,MATCH('Print View'!$AS129,'Coverage Indicators - Section D'!$I$45:$I$226,0))&lt;&gt;0,INDEX('Coverage Indicators - Section D'!E$45:E$226,MATCH('Print View'!$AS129,'Coverage Indicators - Section D'!$I$45:$I$226,0)),""),"")</f>
        <v/>
      </c>
      <c r="R129" s="625" t="str">
        <f ca="1">IFERROR(IF(INDEX('Coverage Indicators - Section D'!G$45:G$226,MATCH('Print View'!$AS129,'Coverage Indicators - Section D'!$I$45:$I$226,0))&lt;&gt;0,INDEX('Coverage Indicators - Section D'!G$45:G$226,MATCH('Print View'!$AS129,'Coverage Indicators - Section D'!$I$45:$I$226,0)),""),"")</f>
        <v/>
      </c>
      <c r="S129" s="626" t="str">
        <f ca="1">IFERROR(IF(INDEX('Coverage Indicators - Section D'!H$45:H$226,MATCH('Print View'!$AS129,'Coverage Indicators - Section D'!$I$45:$I$226,0))&lt;&gt;0,INDEX('Coverage Indicators - Section D'!H$45:H$226,MATCH('Print View'!$AS129,'Coverage Indicators - Section D'!$I$45:$I$226,0)),""),"")</f>
        <v/>
      </c>
      <c r="T129" s="234" t="str">
        <f ca="1">IFERROR(IF(INDEX('Coverage Indicators - Section D'!E$45:E$226,MATCH('Print View'!$AT129,'Coverage Indicators - Section D'!$I$45:$I$226,0))&lt;&gt;0,INDEX('Coverage Indicators - Section D'!E$45:E$226,MATCH('Print View'!$AT129,'Coverage Indicators - Section D'!$I$45:$I$226,0)),""),"")</f>
        <v/>
      </c>
      <c r="U129" s="625" t="str">
        <f ca="1">IFERROR(IF(INDEX('Coverage Indicators - Section D'!G$45:G$226,MATCH('Print View'!$AT129,'Coverage Indicators - Section D'!$I$45:$I$226,0))&lt;&gt;0,INDEX('Coverage Indicators - Section D'!G$45:G$226,MATCH('Print View'!$AT129,'Coverage Indicators - Section D'!$I$45:$I$226,0)),""),"")</f>
        <v/>
      </c>
      <c r="V129" s="626" t="str">
        <f ca="1">IFERROR(IF(INDEX('Coverage Indicators - Section D'!H$45:H$226,MATCH('Print View'!$AT129,'Coverage Indicators - Section D'!$I$45:$I$226,0))&lt;&gt;0,INDEX('Coverage Indicators - Section D'!H$45:H$226,MATCH('Print View'!$AT129,'Coverage Indicators - Section D'!$I$45:$I$226,0)),""),"")</f>
        <v/>
      </c>
      <c r="W129" s="234" t="str">
        <f ca="1">IFERROR(IF(INDEX('Coverage Indicators - Section D'!E$45:E$226,MATCH('Print View'!$AU129,'Coverage Indicators - Section D'!$I$45:$I$226,0))&lt;&gt;0,INDEX('Coverage Indicators - Section D'!E$45:E$226,MATCH('Print View'!$AU129,'Coverage Indicators - Section D'!$I$45:$I$226,0)),""),"")</f>
        <v/>
      </c>
      <c r="X129" s="625" t="str">
        <f ca="1">IFERROR(IF(INDEX('Coverage Indicators - Section D'!G$45:G$226,MATCH('Print View'!$AU129,'Coverage Indicators - Section D'!$I$45:$I$226,0))&lt;&gt;0,INDEX('Coverage Indicators - Section D'!G$45:G$226,MATCH('Print View'!$AU129,'Coverage Indicators - Section D'!$I$45:$I$226,0)),""),"")</f>
        <v/>
      </c>
      <c r="Y129" s="626" t="str">
        <f ca="1">IFERROR(IF(INDEX('Coverage Indicators - Section D'!H$45:H$226,MATCH('Print View'!$AU129,'Coverage Indicators - Section D'!$I$45:$I$226,0))&lt;&gt;0,INDEX('Coverage Indicators - Section D'!H$45:H$226,MATCH('Print View'!$AU129,'Coverage Indicators - Section D'!$I$45:$I$226,0)),""),"")</f>
        <v/>
      </c>
      <c r="Z129" s="234" t="str">
        <f ca="1">IFERROR(IF(INDEX('Coverage Indicators - Section D'!E$45:E$226,MATCH('Print View'!$AV129,'Coverage Indicators - Section D'!$I$45:$I$226,0))&lt;&gt;0,INDEX('Coverage Indicators - Section D'!E$45:E$226,MATCH('Print View'!$AV129,'Coverage Indicators - Section D'!$I$45:$I$226,0)),""),"")</f>
        <v/>
      </c>
      <c r="AA129" s="625" t="str">
        <f ca="1">IFERROR(IF(INDEX('Coverage Indicators - Section D'!G$45:G$226,MATCH('Print View'!$AV129,'Coverage Indicators - Section D'!$I$45:$I$226,0))&lt;&gt;0,INDEX('Coverage Indicators - Section D'!G$45:G$226,MATCH('Print View'!$AV129,'Coverage Indicators - Section D'!$I$45:$I$226,0)),""),"")</f>
        <v/>
      </c>
      <c r="AB129" s="626" t="str">
        <f ca="1">IFERROR(IF(INDEX('Coverage Indicators - Section D'!H$45:H$226,MATCH('Print View'!$AV129,'Coverage Indicators - Section D'!$I$45:$I$226,0))&lt;&gt;0,INDEX('Coverage Indicators - Section D'!H$45:H$226,MATCH('Print View'!$AV129,'Coverage Indicators - Section D'!$I$45:$I$226,0)),""),"")</f>
        <v/>
      </c>
      <c r="AC129" s="234" t="str">
        <f ca="1">IFERROR(IF(INDEX('Coverage Indicators - Section D'!E$45:E$226,MATCH('Print View'!$AW129,'Coverage Indicators - Section D'!$I$45:$I$226,0))&lt;&gt;0,INDEX('Coverage Indicators - Section D'!E$45:E$226,MATCH('Print View'!$AW129,'Coverage Indicators - Section D'!$I$45:$I$226,0)),""),"")</f>
        <v/>
      </c>
      <c r="AD129" s="625" t="str">
        <f ca="1">IFERROR(IF(INDEX('Coverage Indicators - Section D'!G$45:G$226,MATCH('Print View'!$AW129,'Coverage Indicators - Section D'!$I$45:$I$226,0))&lt;&gt;0,INDEX('Coverage Indicators - Section D'!G$45:G$226,MATCH('Print View'!$AW129,'Coverage Indicators - Section D'!$I$45:$I$226,0)),""),"")</f>
        <v/>
      </c>
      <c r="AE129" s="626" t="str">
        <f ca="1">IFERROR(IF(INDEX('Coverage Indicators - Section D'!H$45:H$226,MATCH('Print View'!$AW129,'Coverage Indicators - Section D'!$I$45:$I$226,0))&lt;&gt;0,INDEX('Coverage Indicators - Section D'!H$45:H$226,MATCH('Print View'!$AW129,'Coverage Indicators - Section D'!$I$45:$I$226,0)),""),"")</f>
        <v/>
      </c>
      <c r="AF129" s="234" t="str">
        <f ca="1">IFERROR(IF(INDEX('Coverage Indicators - Section D'!E$45:E$226,MATCH('Print View'!$AX129,'Coverage Indicators - Section D'!$I$45:$I$226,0))&lt;&gt;0,INDEX('Coverage Indicators - Section D'!E$45:E$226,MATCH('Print View'!$AX129,'Coverage Indicators - Section D'!$I$45:$I$226,0)),""),"")</f>
        <v/>
      </c>
      <c r="AG129" s="625" t="str">
        <f ca="1">IFERROR(IF(INDEX('Coverage Indicators - Section D'!G$45:G$226,MATCH('Print View'!$AX129,'Coverage Indicators - Section D'!$I$45:$I$226,0))&lt;&gt;0,INDEX('Coverage Indicators - Section D'!G$45:G$226,MATCH('Print View'!$AX129,'Coverage Indicators - Section D'!$I$45:$I$226,0)),""),"")</f>
        <v/>
      </c>
      <c r="AH129" s="626" t="str">
        <f ca="1">IFERROR(IF(INDEX('Coverage Indicators - Section D'!H$45:H$226,MATCH('Print View'!$AX129,'Coverage Indicators - Section D'!$I$45:$I$226,0))&lt;&gt;0,INDEX('Coverage Indicators - Section D'!H$45:H$226,MATCH('Print View'!$AX129,'Coverage Indicators - Section D'!$I$45:$I$226,0)),""),"")</f>
        <v/>
      </c>
      <c r="AI129" s="234" t="str">
        <f ca="1">IFERROR(IF(INDEX('Coverage Indicators - Section D'!E$45:E$226,MATCH('Print View'!$AY129,'Coverage Indicators - Section D'!$I$45:$I$226,0))&lt;&gt;0,INDEX('Coverage Indicators - Section D'!E$45:E$226,MATCH('Print View'!$AY129,'Coverage Indicators - Section D'!$I$45:$I$226,0)),""),"")</f>
        <v/>
      </c>
      <c r="AJ129" s="625" t="str">
        <f ca="1">IFERROR(IF(INDEX('Coverage Indicators - Section D'!G$45:G$226,MATCH('Print View'!$AY129,'Coverage Indicators - Section D'!$I$45:$I$226,0))&lt;&gt;0,INDEX('Coverage Indicators - Section D'!G$45:G$226,MATCH('Print View'!$AY129,'Coverage Indicators - Section D'!$I$45:$I$226,0)),""),"")</f>
        <v/>
      </c>
      <c r="AK129" s="626" t="str">
        <f ca="1">IFERROR(IF(INDEX('Coverage Indicators - Section D'!H$45:H$226,MATCH('Print View'!$AY129,'Coverage Indicators - Section D'!$I$45:$I$226,0))&lt;&gt;0,INDEX('Coverage Indicators - Section D'!H$45:H$226,MATCH('Print View'!$AY129,'Coverage Indicators - Section D'!$I$45:$I$226,0)),""),"")</f>
        <v/>
      </c>
      <c r="AL129" s="281"/>
      <c r="AM129" s="718" t="str">
        <f>IFERROR(IF(INDEX('Coverage Indicators - Section D'!W$10:W$41,MATCH('Print View'!$A129,'Coverage Indicators - Section D'!$A$10:$A$41,0))&lt;&gt;0,INDEX('Coverage Indicators - Section D'!W$10:W$41,MATCH('Print View'!$A129,'Coverage Indicators - Section D'!$A$10:$A$41,0)),""),"")</f>
        <v/>
      </c>
      <c r="AN129" s="268"/>
      <c r="AO129" s="610"/>
      <c r="AP129" s="611"/>
      <c r="AQ129" s="611"/>
      <c r="AR129" s="633" t="str">
        <f t="shared" ref="AR129" ca="1" si="172">CONCATENATE($A129,N$117)</f>
        <v>61-ene-20 to 31-dic-20</v>
      </c>
      <c r="AS129" s="631" t="str">
        <f t="shared" ref="AS129" ca="1" si="173">CONCATENATE($A129,Q$117)</f>
        <v>61-ene-21 to 31-dic-21</v>
      </c>
      <c r="AT129" s="631" t="str">
        <f t="shared" ref="AT129" ca="1" si="174">CONCATENATE($A129,T$117)</f>
        <v>61-ene-22 to 31-dic-22</v>
      </c>
      <c r="AU129" s="631" t="str">
        <f t="shared" ref="AU129" ca="1" si="175">CONCATENATE($A129,W$117)</f>
        <v>61-ene-23 to 31-dic-23</v>
      </c>
      <c r="AV129" s="631" t="str">
        <f t="shared" ref="AV129" ca="1" si="176">CONCATENATE($A129,Z$117)</f>
        <v>61-ene-24 to 31-dic-24</v>
      </c>
      <c r="AW129" s="631" t="str">
        <f t="shared" ref="AW129" ca="1" si="177">CONCATENATE($A129,AC$117)</f>
        <v>61-ene-25 to 31-dic-25</v>
      </c>
      <c r="AX129" s="631" t="str">
        <f t="shared" ref="AX129" si="178">CONCATENATE($A129,AF$117)</f>
        <v xml:space="preserve">6 to </v>
      </c>
      <c r="AY129" s="631" t="str">
        <f t="shared" ref="AY129" si="179">CONCATENATE($A129,AI$117)</f>
        <v xml:space="preserve">6 to </v>
      </c>
      <c r="AZ129" s="301"/>
      <c r="BA129" s="301"/>
    </row>
    <row r="130" spans="1:53" s="194" customFormat="1" ht="28.5" x14ac:dyDescent="0.25">
      <c r="A130" s="719"/>
      <c r="B130" s="626"/>
      <c r="C130" s="626"/>
      <c r="D130" s="626"/>
      <c r="E130" s="235" t="str">
        <f>IFERROR(IF(INDEX('Coverage Indicators - Section D'!F$10:F$41,MATCH('Print View'!$A129,'Coverage Indicators - Section D'!$A$10:$A$41,0))&lt;&gt;0,INDEX('Coverage Indicators - Section D'!F$10:F$41,MATCH('Print View'!$A129,'Coverage Indicators - Section D'!$A$10:$A$41,0)),""),"")</f>
        <v/>
      </c>
      <c r="F130" s="625"/>
      <c r="G130" s="625"/>
      <c r="H130" s="626"/>
      <c r="I130" s="626"/>
      <c r="J130" s="626"/>
      <c r="K130" s="626"/>
      <c r="L130" s="235" t="str">
        <f>IFERROR(IF(INDEX('Coverage Indicators - Section D'!U$10:U$41,MATCH('Print View'!$A129,'Coverage Indicators - Section D'!$A$10:$A$41,0))&lt;&gt;0,INDEX('Coverage Indicators - Section D'!U$10:U$41,MATCH('Print View'!$A129,'Coverage Indicators - Section D'!$A$10:$A$41,0)),""),"")</f>
        <v/>
      </c>
      <c r="M130" s="626"/>
      <c r="N130" s="235" t="str">
        <f ca="1">IFERROR(IF(INDEX('Coverage Indicators - Section D'!F$45:F$226,MATCH('Print View'!$AR129,'Coverage Indicators - Section D'!$I$45:$I$226,0))&lt;&gt;0,INDEX('Coverage Indicators - Section D'!F$45:F$226,MATCH('Print View'!$AR129,'Coverage Indicators - Section D'!$I$45:$I$226,0)),""),"")</f>
        <v/>
      </c>
      <c r="O130" s="625"/>
      <c r="P130" s="626"/>
      <c r="Q130" s="235" t="str">
        <f ca="1">IFERROR(IF(INDEX('Coverage Indicators - Section D'!F$45:F$226,MATCH('Print View'!$AS129,'Coverage Indicators - Section D'!$I$45:$I$226,0))&lt;&gt;0,INDEX('Coverage Indicators - Section D'!F$45:F$226,MATCH('Print View'!$AS129,'Coverage Indicators - Section D'!$I$45:$I$226,0)),""),"")</f>
        <v/>
      </c>
      <c r="R130" s="625"/>
      <c r="S130" s="626"/>
      <c r="T130" s="235" t="str">
        <f ca="1">IFERROR(IF(INDEX('Coverage Indicators - Section D'!F$45:F$226,MATCH('Print View'!$AT129,'Coverage Indicators - Section D'!$I$45:$I$226,0))&lt;&gt;0,INDEX('Coverage Indicators - Section D'!F$45:F$226,MATCH('Print View'!$AT129,'Coverage Indicators - Section D'!$I$45:$I$226,0)),""),"")</f>
        <v/>
      </c>
      <c r="U130" s="625"/>
      <c r="V130" s="626"/>
      <c r="W130" s="235" t="str">
        <f ca="1">IFERROR(IF(INDEX('Coverage Indicators - Section D'!F$45:F$226,MATCH('Print View'!$AU129,'Coverage Indicators - Section D'!$I$45:$I$226,0))&lt;&gt;0,INDEX('Coverage Indicators - Section D'!F$45:F$226,MATCH('Print View'!$AU129,'Coverage Indicators - Section D'!$I$45:$I$226,0)),""),"")</f>
        <v/>
      </c>
      <c r="X130" s="625"/>
      <c r="Y130" s="626"/>
      <c r="Z130" s="235" t="str">
        <f ca="1">IFERROR(IF(INDEX('Coverage Indicators - Section D'!F$45:F$226,MATCH('Print View'!$AV129,'Coverage Indicators - Section D'!$I$45:$I$226,0))&lt;&gt;0,INDEX('Coverage Indicators - Section D'!F$45:F$226,MATCH('Print View'!$AV129,'Coverage Indicators - Section D'!$I$45:$I$226,0)),""),"")</f>
        <v/>
      </c>
      <c r="AA130" s="625"/>
      <c r="AB130" s="626"/>
      <c r="AC130" s="235" t="str">
        <f ca="1">IFERROR(IF(INDEX('Coverage Indicators - Section D'!F$45:F$226,MATCH('Print View'!$AW129,'Coverage Indicators - Section D'!$I$45:$I$226,0))&lt;&gt;0,INDEX('Coverage Indicators - Section D'!F$45:F$226,MATCH('Print View'!$AW129,'Coverage Indicators - Section D'!$I$45:$I$226,0)),""),"")</f>
        <v/>
      </c>
      <c r="AD130" s="625"/>
      <c r="AE130" s="626"/>
      <c r="AF130" s="235" t="str">
        <f ca="1">IFERROR(IF(INDEX('Coverage Indicators - Section D'!F$45:F$226,MATCH('Print View'!$AX129,'Coverage Indicators - Section D'!$I$45:$I$226,0))&lt;&gt;0,INDEX('Coverage Indicators - Section D'!F$45:F$226,MATCH('Print View'!$AX129,'Coverage Indicators - Section D'!$I$45:$I$226,0)),""),"")</f>
        <v/>
      </c>
      <c r="AG130" s="625"/>
      <c r="AH130" s="626"/>
      <c r="AI130" s="235" t="str">
        <f ca="1">IFERROR(IF(INDEX('Coverage Indicators - Section D'!F$45:F$226,MATCH('Print View'!$AY129,'Coverage Indicators - Section D'!$I$45:$I$226,0))&lt;&gt;0,INDEX('Coverage Indicators - Section D'!F$45:F$226,MATCH('Print View'!$AY129,'Coverage Indicators - Section D'!$I$45:$I$226,0)),""),"")</f>
        <v/>
      </c>
      <c r="AJ130" s="625"/>
      <c r="AK130" s="626"/>
      <c r="AL130" s="281"/>
      <c r="AM130" s="718"/>
      <c r="AN130" s="268"/>
      <c r="AO130" s="610"/>
      <c r="AP130" s="611"/>
      <c r="AQ130" s="611"/>
      <c r="AR130" s="633"/>
      <c r="AS130" s="631"/>
      <c r="AT130" s="631"/>
      <c r="AU130" s="631"/>
      <c r="AV130" s="631"/>
      <c r="AW130" s="631"/>
      <c r="AX130" s="631"/>
      <c r="AY130" s="631"/>
      <c r="AZ130" s="301"/>
      <c r="BA130" s="301"/>
    </row>
    <row r="131" spans="1:53" s="194" customFormat="1" ht="28.5" x14ac:dyDescent="0.25">
      <c r="A131" s="716">
        <v>7</v>
      </c>
      <c r="B131" s="624" t="str">
        <f>IFERROR(IF(INDEX('Coverage Indicators - Section D'!B$10:B$41,MATCH('Print View'!$A131,'Coverage Indicators - Section D'!$A$10:$A$41,0))&lt;&gt;0,INDEX('Coverage Indicators - Section D'!B$10:B$41,MATCH('Print View'!$A131,'Coverage Indicators - Section D'!$A$10:$A$41,0)),""),"")</f>
        <v/>
      </c>
      <c r="C131" s="624" t="str">
        <f>IFERROR(IF(INDEX('Coverage Indicators - Section D'!C$10:C$41,MATCH('Print View'!$A131,'Coverage Indicators - Section D'!$A$10:$A$41,0))&lt;&gt;0,INDEX('Coverage Indicators - Section D'!C$10:C$41,MATCH('Print View'!$A131,'Coverage Indicators - Section D'!$A$10:$A$41,0)),""),"")</f>
        <v/>
      </c>
      <c r="D131" s="624" t="str">
        <f>IFERROR(IF(INDEX('Coverage Indicators - Section D'!D$10:D$41,MATCH('Print View'!$A131,'Coverage Indicators - Section D'!$A$10:$A$41,0))&lt;&gt;0,INDEX('Coverage Indicators - Section D'!D$10:D$41,MATCH('Print View'!$A131,'Coverage Indicators - Section D'!$A$10:$A$41,0)),""),"")</f>
        <v/>
      </c>
      <c r="E131" s="213" t="str">
        <f>IFERROR(IF(INDEX('Coverage Indicators - Section D'!E$10:E$41,MATCH('Print View'!$A131,'Coverage Indicators - Section D'!$A$10:$A$41,0))&lt;&gt;0,INDEX('Coverage Indicators - Section D'!E$10:E$41,MATCH('Print View'!$A131,'Coverage Indicators - Section D'!$A$10:$A$41,0)),""),"")</f>
        <v/>
      </c>
      <c r="F131" s="623" t="str">
        <f>IFERROR(IF(INDEX('Coverage Indicators - Section D'!G$10:G$41,MATCH('Print View'!$A131,'Coverage Indicators - Section D'!$A$10:$A$41,0))&lt;&gt;0,INDEX('Coverage Indicators - Section D'!G$10:G$41,MATCH('Print View'!$A131,'Coverage Indicators - Section D'!$A$10:$A$41,0)),""),"")</f>
        <v/>
      </c>
      <c r="G131" s="623" t="str">
        <f>IFERROR(IF(INDEX('Coverage Indicators - Section D'!H$10:H$41,MATCH('Print View'!$A131,'Coverage Indicators - Section D'!$A$10:$A$41,0))&lt;&gt;0,INDEX('Coverage Indicators - Section D'!H$10:H$41,MATCH('Print View'!$A131,'Coverage Indicators - Section D'!$A$10:$A$41,0)),""),"")</f>
        <v/>
      </c>
      <c r="H131" s="624" t="str">
        <f>IFERROR(IF(INDEX('Coverage Indicators - Section D'!P$10:P$41,MATCH('Print View'!$A131,'Coverage Indicators - Section D'!$A$10:$A$41,0))&lt;&gt;0,INDEX('Coverage Indicators - Section D'!P$10:P$41,MATCH('Print View'!$A131,'Coverage Indicators - Section D'!$A$10:$A$41,0)),""),"")</f>
        <v/>
      </c>
      <c r="I131" s="624" t="str">
        <f>IFERROR(IF(INDEX('Coverage Indicators - Section D'!Q$10:Q$41,MATCH('Print View'!$A131,'Coverage Indicators - Section D'!$A$10:$A$41,0))&lt;&gt;0,INDEX('Coverage Indicators - Section D'!Q$10:Q$41,MATCH('Print View'!$A131,'Coverage Indicators - Section D'!$A$10:$A$41,0)),""),"")</f>
        <v/>
      </c>
      <c r="J131" s="624" t="str">
        <f>IFERROR(IF(INDEX('Coverage Indicators - Section D'!R$10:R$41,MATCH('Print View'!$A131,'Coverage Indicators - Section D'!$A$10:$A$41,0))&lt;&gt;0,INDEX('Coverage Indicators - Section D'!R$10:R$41,MATCH('Print View'!$A131,'Coverage Indicators - Section D'!$A$10:$A$41,0)),""),"")</f>
        <v/>
      </c>
      <c r="K131" s="624" t="str">
        <f>IFERROR(IF(INDEX('Coverage Indicators - Section D'!S$10:S$41,MATCH('Print View'!$A131,'Coverage Indicators - Section D'!$A$10:$A$41,0))&lt;&gt;0,INDEX('Coverage Indicators - Section D'!S$10:S$41,MATCH('Print View'!$A131,'Coverage Indicators - Section D'!$A$10:$A$41,0)),""),"")</f>
        <v/>
      </c>
      <c r="L131" s="213" t="str">
        <f>IFERROR(IF(INDEX('Coverage Indicators - Section D'!T$10:T$41,MATCH('Print View'!$A131,'Coverage Indicators - Section D'!$A$10:$A$41,0))&lt;&gt;0,INDEX('Coverage Indicators - Section D'!T$10:T$41,MATCH('Print View'!$A131,'Coverage Indicators - Section D'!$A$10:$A$41,0)),""),"")</f>
        <v/>
      </c>
      <c r="M131" s="624" t="str">
        <f>IFERROR(IF(INDEX('Coverage Indicators - Section D'!V$10:V$41,MATCH('Print View'!$A131,'Coverage Indicators - Section D'!$A$10:$A$41,0))&lt;&gt;0,INDEX('Coverage Indicators - Section D'!V$10:V$41,MATCH('Print View'!$A131,'Coverage Indicators - Section D'!$A$10:$A$41,0)),""),"")</f>
        <v/>
      </c>
      <c r="N131" s="213" t="str">
        <f ca="1">IFERROR(IF(INDEX('Coverage Indicators - Section D'!E$45:E$226,MATCH('Print View'!$AR131,'Coverage Indicators - Section D'!$I$45:$I$226,0))&lt;&gt;0,INDEX('Coverage Indicators - Section D'!E$45:E$226,MATCH('Print View'!$AR131,'Coverage Indicators - Section D'!$I$45:$I$226,0)),""),"")</f>
        <v/>
      </c>
      <c r="O131" s="623" t="str">
        <f ca="1">IFERROR(IF(INDEX('Coverage Indicators - Section D'!G$45:G$226,MATCH('Print View'!$AR131,'Coverage Indicators - Section D'!$I$45:$I$226,0))&lt;&gt;0,INDEX('Coverage Indicators - Section D'!G$45:G$226,MATCH('Print View'!$AR131,'Coverage Indicators - Section D'!$I$45:$I$226,0)),""),"")</f>
        <v/>
      </c>
      <c r="P131" s="624" t="str">
        <f ca="1">IFERROR(IF(INDEX('Coverage Indicators - Section D'!H$45:H$226,MATCH('Print View'!$AR131,'Coverage Indicators - Section D'!$I$45:$I$226,0))&lt;&gt;0,INDEX('Coverage Indicators - Section D'!H$45:H$226,MATCH('Print View'!$AR131,'Coverage Indicators - Section D'!$I$45:$I$226,0)),""),"")</f>
        <v/>
      </c>
      <c r="Q131" s="213" t="str">
        <f ca="1">IFERROR(IF(INDEX('Coverage Indicators - Section D'!E$45:E$226,MATCH('Print View'!$AS131,'Coverage Indicators - Section D'!$I$45:$I$226,0))&lt;&gt;0,INDEX('Coverage Indicators - Section D'!E$45:E$226,MATCH('Print View'!$AS131,'Coverage Indicators - Section D'!$I$45:$I$226,0)),""),"")</f>
        <v/>
      </c>
      <c r="R131" s="623" t="str">
        <f ca="1">IFERROR(IF(INDEX('Coverage Indicators - Section D'!G$45:G$226,MATCH('Print View'!$AS131,'Coverage Indicators - Section D'!$I$45:$I$226,0))&lt;&gt;0,INDEX('Coverage Indicators - Section D'!G$45:G$226,MATCH('Print View'!$AS131,'Coverage Indicators - Section D'!$I$45:$I$226,0)),""),"")</f>
        <v/>
      </c>
      <c r="S131" s="624" t="str">
        <f ca="1">IFERROR(IF(INDEX('Coverage Indicators - Section D'!H$45:H$226,MATCH('Print View'!$AS131,'Coverage Indicators - Section D'!$I$45:$I$226,0))&lt;&gt;0,INDEX('Coverage Indicators - Section D'!H$45:H$226,MATCH('Print View'!$AS131,'Coverage Indicators - Section D'!$I$45:$I$226,0)),""),"")</f>
        <v/>
      </c>
      <c r="T131" s="213" t="str">
        <f ca="1">IFERROR(IF(INDEX('Coverage Indicators - Section D'!E$45:E$226,MATCH('Print View'!$AT131,'Coverage Indicators - Section D'!$I$45:$I$226,0))&lt;&gt;0,INDEX('Coverage Indicators - Section D'!E$45:E$226,MATCH('Print View'!$AT131,'Coverage Indicators - Section D'!$I$45:$I$226,0)),""),"")</f>
        <v/>
      </c>
      <c r="U131" s="623" t="str">
        <f ca="1">IFERROR(IF(INDEX('Coverage Indicators - Section D'!G$45:G$226,MATCH('Print View'!$AT131,'Coverage Indicators - Section D'!$I$45:$I$226,0))&lt;&gt;0,INDEX('Coverage Indicators - Section D'!G$45:G$226,MATCH('Print View'!$AT131,'Coverage Indicators - Section D'!$I$45:$I$226,0)),""),"")</f>
        <v/>
      </c>
      <c r="V131" s="624" t="str">
        <f ca="1">IFERROR(IF(INDEX('Coverage Indicators - Section D'!H$45:H$226,MATCH('Print View'!$AT131,'Coverage Indicators - Section D'!$I$45:$I$226,0))&lt;&gt;0,INDEX('Coverage Indicators - Section D'!H$45:H$226,MATCH('Print View'!$AT131,'Coverage Indicators - Section D'!$I$45:$I$226,0)),""),"")</f>
        <v/>
      </c>
      <c r="W131" s="213" t="str">
        <f ca="1">IFERROR(IF(INDEX('Coverage Indicators - Section D'!E$45:E$226,MATCH('Print View'!$AU131,'Coverage Indicators - Section D'!$I$45:$I$226,0))&lt;&gt;0,INDEX('Coverage Indicators - Section D'!E$45:E$226,MATCH('Print View'!$AU131,'Coverage Indicators - Section D'!$I$45:$I$226,0)),""),"")</f>
        <v/>
      </c>
      <c r="X131" s="623" t="str">
        <f ca="1">IFERROR(IF(INDEX('Coverage Indicators - Section D'!G$45:G$226,MATCH('Print View'!$AU131,'Coverage Indicators - Section D'!$I$45:$I$226,0))&lt;&gt;0,INDEX('Coverage Indicators - Section D'!G$45:G$226,MATCH('Print View'!$AU131,'Coverage Indicators - Section D'!$I$45:$I$226,0)),""),"")</f>
        <v/>
      </c>
      <c r="Y131" s="624" t="str">
        <f ca="1">IFERROR(IF(INDEX('Coverage Indicators - Section D'!H$45:H$226,MATCH('Print View'!$AU131,'Coverage Indicators - Section D'!$I$45:$I$226,0))&lt;&gt;0,INDEX('Coverage Indicators - Section D'!H$45:H$226,MATCH('Print View'!$AU131,'Coverage Indicators - Section D'!$I$45:$I$226,0)),""),"")</f>
        <v/>
      </c>
      <c r="Z131" s="213" t="str">
        <f ca="1">IFERROR(IF(INDEX('Coverage Indicators - Section D'!E$45:E$226,MATCH('Print View'!$AV131,'Coverage Indicators - Section D'!$I$45:$I$226,0))&lt;&gt;0,INDEX('Coverage Indicators - Section D'!E$45:E$226,MATCH('Print View'!$AV131,'Coverage Indicators - Section D'!$I$45:$I$226,0)),""),"")</f>
        <v/>
      </c>
      <c r="AA131" s="623" t="str">
        <f ca="1">IFERROR(IF(INDEX('Coverage Indicators - Section D'!G$45:G$226,MATCH('Print View'!$AV131,'Coverage Indicators - Section D'!$I$45:$I$226,0))&lt;&gt;0,INDEX('Coverage Indicators - Section D'!G$45:G$226,MATCH('Print View'!$AV131,'Coverage Indicators - Section D'!$I$45:$I$226,0)),""),"")</f>
        <v/>
      </c>
      <c r="AB131" s="624" t="str">
        <f ca="1">IFERROR(IF(INDEX('Coverage Indicators - Section D'!H$45:H$226,MATCH('Print View'!$AV131,'Coverage Indicators - Section D'!$I$45:$I$226,0))&lt;&gt;0,INDEX('Coverage Indicators - Section D'!H$45:H$226,MATCH('Print View'!$AV131,'Coverage Indicators - Section D'!$I$45:$I$226,0)),""),"")</f>
        <v/>
      </c>
      <c r="AC131" s="213" t="str">
        <f ca="1">IFERROR(IF(INDEX('Coverage Indicators - Section D'!E$45:E$226,MATCH('Print View'!$AW131,'Coverage Indicators - Section D'!$I$45:$I$226,0))&lt;&gt;0,INDEX('Coverage Indicators - Section D'!E$45:E$226,MATCH('Print View'!$AW131,'Coverage Indicators - Section D'!$I$45:$I$226,0)),""),"")</f>
        <v/>
      </c>
      <c r="AD131" s="623" t="str">
        <f ca="1">IFERROR(IF(INDEX('Coverage Indicators - Section D'!G$45:G$226,MATCH('Print View'!$AW131,'Coverage Indicators - Section D'!$I$45:$I$226,0))&lt;&gt;0,INDEX('Coverage Indicators - Section D'!G$45:G$226,MATCH('Print View'!$AW131,'Coverage Indicators - Section D'!$I$45:$I$226,0)),""),"")</f>
        <v/>
      </c>
      <c r="AE131" s="624" t="str">
        <f ca="1">IFERROR(IF(INDEX('Coverage Indicators - Section D'!H$45:H$226,MATCH('Print View'!$AW131,'Coverage Indicators - Section D'!$I$45:$I$226,0))&lt;&gt;0,INDEX('Coverage Indicators - Section D'!H$45:H$226,MATCH('Print View'!$AW131,'Coverage Indicators - Section D'!$I$45:$I$226,0)),""),"")</f>
        <v/>
      </c>
      <c r="AF131" s="213" t="str">
        <f ca="1">IFERROR(IF(INDEX('Coverage Indicators - Section D'!E$45:E$226,MATCH('Print View'!$AX131,'Coverage Indicators - Section D'!$I$45:$I$226,0))&lt;&gt;0,INDEX('Coverage Indicators - Section D'!E$45:E$226,MATCH('Print View'!$AX131,'Coverage Indicators - Section D'!$I$45:$I$226,0)),""),"")</f>
        <v/>
      </c>
      <c r="AG131" s="623" t="str">
        <f ca="1">IFERROR(IF(INDEX('Coverage Indicators - Section D'!G$45:G$226,MATCH('Print View'!$AX131,'Coverage Indicators - Section D'!$I$45:$I$226,0))&lt;&gt;0,INDEX('Coverage Indicators - Section D'!G$45:G$226,MATCH('Print View'!$AX131,'Coverage Indicators - Section D'!$I$45:$I$226,0)),""),"")</f>
        <v/>
      </c>
      <c r="AH131" s="624" t="str">
        <f ca="1">IFERROR(IF(INDEX('Coverage Indicators - Section D'!H$45:H$226,MATCH('Print View'!$AX131,'Coverage Indicators - Section D'!$I$45:$I$226,0))&lt;&gt;0,INDEX('Coverage Indicators - Section D'!H$45:H$226,MATCH('Print View'!$AX131,'Coverage Indicators - Section D'!$I$45:$I$226,0)),""),"")</f>
        <v/>
      </c>
      <c r="AI131" s="213" t="str">
        <f ca="1">IFERROR(IF(INDEX('Coverage Indicators - Section D'!E$45:E$226,MATCH('Print View'!$AY131,'Coverage Indicators - Section D'!$I$45:$I$226,0))&lt;&gt;0,INDEX('Coverage Indicators - Section D'!E$45:E$226,MATCH('Print View'!$AY131,'Coverage Indicators - Section D'!$I$45:$I$226,0)),""),"")</f>
        <v/>
      </c>
      <c r="AJ131" s="623" t="str">
        <f ca="1">IFERROR(IF(INDEX('Coverage Indicators - Section D'!G$45:G$226,MATCH('Print View'!$AY131,'Coverage Indicators - Section D'!$I$45:$I$226,0))&lt;&gt;0,INDEX('Coverage Indicators - Section D'!G$45:G$226,MATCH('Print View'!$AY131,'Coverage Indicators - Section D'!$I$45:$I$226,0)),""),"")</f>
        <v/>
      </c>
      <c r="AK131" s="624" t="str">
        <f ca="1">IFERROR(IF(INDEX('Coverage Indicators - Section D'!H$45:H$226,MATCH('Print View'!$AY131,'Coverage Indicators - Section D'!$I$45:$I$226,0))&lt;&gt;0,INDEX('Coverage Indicators - Section D'!H$45:H$226,MATCH('Print View'!$AY131,'Coverage Indicators - Section D'!$I$45:$I$226,0)),""),"")</f>
        <v/>
      </c>
      <c r="AL131" s="281"/>
      <c r="AM131" s="717" t="str">
        <f>IFERROR(IF(INDEX('Coverage Indicators - Section D'!W$10:W$41,MATCH('Print View'!$A131,'Coverage Indicators - Section D'!$A$10:$A$41,0))&lt;&gt;0,INDEX('Coverage Indicators - Section D'!W$10:W$41,MATCH('Print View'!$A131,'Coverage Indicators - Section D'!$A$10:$A$41,0)),""),"")</f>
        <v/>
      </c>
      <c r="AN131" s="268"/>
      <c r="AO131" s="612"/>
      <c r="AP131" s="613"/>
      <c r="AQ131" s="613"/>
      <c r="AR131" s="633" t="str">
        <f t="shared" ref="AR131" ca="1" si="180">CONCATENATE($A131,N$117)</f>
        <v>71-ene-20 to 31-dic-20</v>
      </c>
      <c r="AS131" s="631" t="str">
        <f t="shared" ref="AS131" ca="1" si="181">CONCATENATE($A131,Q$117)</f>
        <v>71-ene-21 to 31-dic-21</v>
      </c>
      <c r="AT131" s="631" t="str">
        <f t="shared" ref="AT131" ca="1" si="182">CONCATENATE($A131,T$117)</f>
        <v>71-ene-22 to 31-dic-22</v>
      </c>
      <c r="AU131" s="631" t="str">
        <f t="shared" ref="AU131" ca="1" si="183">CONCATENATE($A131,W$117)</f>
        <v>71-ene-23 to 31-dic-23</v>
      </c>
      <c r="AV131" s="631" t="str">
        <f t="shared" ref="AV131" ca="1" si="184">CONCATENATE($A131,Z$117)</f>
        <v>71-ene-24 to 31-dic-24</v>
      </c>
      <c r="AW131" s="631" t="str">
        <f t="shared" ref="AW131" ca="1" si="185">CONCATENATE($A131,AC$117)</f>
        <v>71-ene-25 to 31-dic-25</v>
      </c>
      <c r="AX131" s="631" t="str">
        <f t="shared" ref="AX131" si="186">CONCATENATE($A131,AF$117)</f>
        <v xml:space="preserve">7 to </v>
      </c>
      <c r="AY131" s="631" t="str">
        <f t="shared" ref="AY131" si="187">CONCATENATE($A131,AI$117)</f>
        <v xml:space="preserve">7 to </v>
      </c>
      <c r="AZ131" s="301"/>
      <c r="BA131" s="301"/>
    </row>
    <row r="132" spans="1:53" s="194" customFormat="1" ht="28.5" x14ac:dyDescent="0.25">
      <c r="A132" s="716"/>
      <c r="B132" s="624"/>
      <c r="C132" s="624"/>
      <c r="D132" s="624"/>
      <c r="E132" s="212" t="str">
        <f>IFERROR(IF(INDEX('Coverage Indicators - Section D'!F$10:F$41,MATCH('Print View'!$A131,'Coverage Indicators - Section D'!$A$10:$A$41,0))&lt;&gt;0,INDEX('Coverage Indicators - Section D'!F$10:F$41,MATCH('Print View'!$A131,'Coverage Indicators - Section D'!$A$10:$A$41,0)),""),"")</f>
        <v/>
      </c>
      <c r="F132" s="623"/>
      <c r="G132" s="623"/>
      <c r="H132" s="624"/>
      <c r="I132" s="624"/>
      <c r="J132" s="624"/>
      <c r="K132" s="624"/>
      <c r="L132" s="212" t="str">
        <f>IFERROR(IF(INDEX('Coverage Indicators - Section D'!U$10:U$41,MATCH('Print View'!$A131,'Coverage Indicators - Section D'!$A$10:$A$41,0))&lt;&gt;0,INDEX('Coverage Indicators - Section D'!U$10:U$41,MATCH('Print View'!$A131,'Coverage Indicators - Section D'!$A$10:$A$41,0)),""),"")</f>
        <v/>
      </c>
      <c r="M132" s="624"/>
      <c r="N132" s="212" t="str">
        <f ca="1">IFERROR(IF(INDEX('Coverage Indicators - Section D'!F$45:F$226,MATCH('Print View'!$AR131,'Coverage Indicators - Section D'!$I$45:$I$226,0))&lt;&gt;0,INDEX('Coverage Indicators - Section D'!F$45:F$226,MATCH('Print View'!$AR131,'Coverage Indicators - Section D'!$I$45:$I$226,0)),""),"")</f>
        <v/>
      </c>
      <c r="O132" s="623"/>
      <c r="P132" s="624"/>
      <c r="Q132" s="212" t="str">
        <f ca="1">IFERROR(IF(INDEX('Coverage Indicators - Section D'!F$45:F$226,MATCH('Print View'!$AS131,'Coverage Indicators - Section D'!$I$45:$I$226,0))&lt;&gt;0,INDEX('Coverage Indicators - Section D'!F$45:F$226,MATCH('Print View'!$AS131,'Coverage Indicators - Section D'!$I$45:$I$226,0)),""),"")</f>
        <v/>
      </c>
      <c r="R132" s="623"/>
      <c r="S132" s="624"/>
      <c r="T132" s="212" t="str">
        <f ca="1">IFERROR(IF(INDEX('Coverage Indicators - Section D'!F$45:F$226,MATCH('Print View'!$AT131,'Coverage Indicators - Section D'!$I$45:$I$226,0))&lt;&gt;0,INDEX('Coverage Indicators - Section D'!F$45:F$226,MATCH('Print View'!$AT131,'Coverage Indicators - Section D'!$I$45:$I$226,0)),""),"")</f>
        <v/>
      </c>
      <c r="U132" s="623"/>
      <c r="V132" s="624"/>
      <c r="W132" s="212" t="str">
        <f ca="1">IFERROR(IF(INDEX('Coverage Indicators - Section D'!F$45:F$226,MATCH('Print View'!$AU131,'Coverage Indicators - Section D'!$I$45:$I$226,0))&lt;&gt;0,INDEX('Coverage Indicators - Section D'!F$45:F$226,MATCH('Print View'!$AU131,'Coverage Indicators - Section D'!$I$45:$I$226,0)),""),"")</f>
        <v/>
      </c>
      <c r="X132" s="623"/>
      <c r="Y132" s="624"/>
      <c r="Z132" s="212" t="str">
        <f ca="1">IFERROR(IF(INDEX('Coverage Indicators - Section D'!F$45:F$226,MATCH('Print View'!$AV131,'Coverage Indicators - Section D'!$I$45:$I$226,0))&lt;&gt;0,INDEX('Coverage Indicators - Section D'!F$45:F$226,MATCH('Print View'!$AV131,'Coverage Indicators - Section D'!$I$45:$I$226,0)),""),"")</f>
        <v/>
      </c>
      <c r="AA132" s="623"/>
      <c r="AB132" s="624"/>
      <c r="AC132" s="212" t="str">
        <f ca="1">IFERROR(IF(INDEX('Coverage Indicators - Section D'!F$45:F$226,MATCH('Print View'!$AW131,'Coverage Indicators - Section D'!$I$45:$I$226,0))&lt;&gt;0,INDEX('Coverage Indicators - Section D'!F$45:F$226,MATCH('Print View'!$AW131,'Coverage Indicators - Section D'!$I$45:$I$226,0)),""),"")</f>
        <v/>
      </c>
      <c r="AD132" s="623"/>
      <c r="AE132" s="624"/>
      <c r="AF132" s="212" t="str">
        <f ca="1">IFERROR(IF(INDEX('Coverage Indicators - Section D'!F$45:F$226,MATCH('Print View'!$AX131,'Coverage Indicators - Section D'!$I$45:$I$226,0))&lt;&gt;0,INDEX('Coverage Indicators - Section D'!F$45:F$226,MATCH('Print View'!$AX131,'Coverage Indicators - Section D'!$I$45:$I$226,0)),""),"")</f>
        <v/>
      </c>
      <c r="AG132" s="623"/>
      <c r="AH132" s="624"/>
      <c r="AI132" s="212" t="str">
        <f ca="1">IFERROR(IF(INDEX('Coverage Indicators - Section D'!F$45:F$226,MATCH('Print View'!$AY131,'Coverage Indicators - Section D'!$I$45:$I$226,0))&lt;&gt;0,INDEX('Coverage Indicators - Section D'!F$45:F$226,MATCH('Print View'!$AY131,'Coverage Indicators - Section D'!$I$45:$I$226,0)),""),"")</f>
        <v/>
      </c>
      <c r="AJ132" s="623"/>
      <c r="AK132" s="624"/>
      <c r="AL132" s="281"/>
      <c r="AM132" s="717"/>
      <c r="AN132" s="268"/>
      <c r="AO132" s="612"/>
      <c r="AP132" s="613"/>
      <c r="AQ132" s="613"/>
      <c r="AR132" s="633"/>
      <c r="AS132" s="631"/>
      <c r="AT132" s="631"/>
      <c r="AU132" s="631"/>
      <c r="AV132" s="631"/>
      <c r="AW132" s="631"/>
      <c r="AX132" s="631"/>
      <c r="AY132" s="631"/>
      <c r="AZ132" s="301"/>
      <c r="BA132" s="301"/>
    </row>
    <row r="133" spans="1:53" s="194" customFormat="1" ht="28.5" x14ac:dyDescent="0.25">
      <c r="A133" s="719">
        <v>8</v>
      </c>
      <c r="B133" s="626" t="str">
        <f>IFERROR(IF(INDEX('Coverage Indicators - Section D'!B$10:B$41,MATCH('Print View'!$A133,'Coverage Indicators - Section D'!$A$10:$A$41,0))&lt;&gt;0,INDEX('Coverage Indicators - Section D'!B$10:B$41,MATCH('Print View'!$A133,'Coverage Indicators - Section D'!$A$10:$A$41,0)),""),"")</f>
        <v/>
      </c>
      <c r="C133" s="626" t="str">
        <f>IFERROR(IF(INDEX('Coverage Indicators - Section D'!C$10:C$41,MATCH('Print View'!$A133,'Coverage Indicators - Section D'!$A$10:$A$41,0))&lt;&gt;0,INDEX('Coverage Indicators - Section D'!C$10:C$41,MATCH('Print View'!$A133,'Coverage Indicators - Section D'!$A$10:$A$41,0)),""),"")</f>
        <v/>
      </c>
      <c r="D133" s="626" t="str">
        <f>IFERROR(IF(INDEX('Coverage Indicators - Section D'!D$10:D$41,MATCH('Print View'!$A133,'Coverage Indicators - Section D'!$A$10:$A$41,0))&lt;&gt;0,INDEX('Coverage Indicators - Section D'!D$10:D$41,MATCH('Print View'!$A133,'Coverage Indicators - Section D'!$A$10:$A$41,0)),""),"")</f>
        <v/>
      </c>
      <c r="E133" s="234" t="str">
        <f>IFERROR(IF(INDEX('Coverage Indicators - Section D'!E$10:E$41,MATCH('Print View'!$A133,'Coverage Indicators - Section D'!$A$10:$A$41,0))&lt;&gt;0,INDEX('Coverage Indicators - Section D'!E$10:E$41,MATCH('Print View'!$A133,'Coverage Indicators - Section D'!$A$10:$A$41,0)),""),"")</f>
        <v/>
      </c>
      <c r="F133" s="625" t="str">
        <f>IFERROR(IF(INDEX('Coverage Indicators - Section D'!G$10:G$41,MATCH('Print View'!$A133,'Coverage Indicators - Section D'!$A$10:$A$41,0))&lt;&gt;0,INDEX('Coverage Indicators - Section D'!G$10:G$41,MATCH('Print View'!$A133,'Coverage Indicators - Section D'!$A$10:$A$41,0)),""),"")</f>
        <v/>
      </c>
      <c r="G133" s="625" t="str">
        <f>IFERROR(IF(INDEX('Coverage Indicators - Section D'!H$10:H$41,MATCH('Print View'!$A133,'Coverage Indicators - Section D'!$A$10:$A$41,0))&lt;&gt;0,INDEX('Coverage Indicators - Section D'!H$10:H$41,MATCH('Print View'!$A133,'Coverage Indicators - Section D'!$A$10:$A$41,0)),""),"")</f>
        <v/>
      </c>
      <c r="H133" s="626" t="str">
        <f>IFERROR(IF(INDEX('Coverage Indicators - Section D'!P$10:P$41,MATCH('Print View'!$A133,'Coverage Indicators - Section D'!$A$10:$A$41,0))&lt;&gt;0,INDEX('Coverage Indicators - Section D'!P$10:P$41,MATCH('Print View'!$A133,'Coverage Indicators - Section D'!$A$10:$A$41,0)),""),"")</f>
        <v/>
      </c>
      <c r="I133" s="626" t="str">
        <f>IFERROR(IF(INDEX('Coverage Indicators - Section D'!Q$10:Q$41,MATCH('Print View'!$A133,'Coverage Indicators - Section D'!$A$10:$A$41,0))&lt;&gt;0,INDEX('Coverage Indicators - Section D'!Q$10:Q$41,MATCH('Print View'!$A133,'Coverage Indicators - Section D'!$A$10:$A$41,0)),""),"")</f>
        <v/>
      </c>
      <c r="J133" s="626" t="str">
        <f>IFERROR(IF(INDEX('Coverage Indicators - Section D'!R$10:R$41,MATCH('Print View'!$A133,'Coverage Indicators - Section D'!$A$10:$A$41,0))&lt;&gt;0,INDEX('Coverage Indicators - Section D'!R$10:R$41,MATCH('Print View'!$A133,'Coverage Indicators - Section D'!$A$10:$A$41,0)),""),"")</f>
        <v/>
      </c>
      <c r="K133" s="626" t="str">
        <f>IFERROR(IF(INDEX('Coverage Indicators - Section D'!S$10:S$41,MATCH('Print View'!$A133,'Coverage Indicators - Section D'!$A$10:$A$41,0))&lt;&gt;0,INDEX('Coverage Indicators - Section D'!S$10:S$41,MATCH('Print View'!$A133,'Coverage Indicators - Section D'!$A$10:$A$41,0)),""),"")</f>
        <v/>
      </c>
      <c r="L133" s="234" t="str">
        <f>IFERROR(IF(INDEX('Coverage Indicators - Section D'!T$10:T$41,MATCH('Print View'!$A133,'Coverage Indicators - Section D'!$A$10:$A$41,0))&lt;&gt;0,INDEX('Coverage Indicators - Section D'!T$10:T$41,MATCH('Print View'!$A133,'Coverage Indicators - Section D'!$A$10:$A$41,0)),""),"")</f>
        <v/>
      </c>
      <c r="M133" s="626" t="str">
        <f>IFERROR(IF(INDEX('Coverage Indicators - Section D'!V$10:V$41,MATCH('Print View'!$A133,'Coverage Indicators - Section D'!$A$10:$A$41,0))&lt;&gt;0,INDEX('Coverage Indicators - Section D'!V$10:V$41,MATCH('Print View'!$A133,'Coverage Indicators - Section D'!$A$10:$A$41,0)),""),"")</f>
        <v/>
      </c>
      <c r="N133" s="234" t="str">
        <f ca="1">IFERROR(IF(INDEX('Coverage Indicators - Section D'!E$45:E$226,MATCH('Print View'!$AR133,'Coverage Indicators - Section D'!$I$45:$I$226,0))&lt;&gt;0,INDEX('Coverage Indicators - Section D'!E$45:E$226,MATCH('Print View'!$AR133,'Coverage Indicators - Section D'!$I$45:$I$226,0)),""),"")</f>
        <v/>
      </c>
      <c r="O133" s="625" t="str">
        <f ca="1">IFERROR(IF(INDEX('Coverage Indicators - Section D'!G$45:G$226,MATCH('Print View'!$AR133,'Coverage Indicators - Section D'!$I$45:$I$226,0))&lt;&gt;0,INDEX('Coverage Indicators - Section D'!G$45:G$226,MATCH('Print View'!$AR133,'Coverage Indicators - Section D'!$I$45:$I$226,0)),""),"")</f>
        <v/>
      </c>
      <c r="P133" s="626" t="str">
        <f ca="1">IFERROR(IF(INDEX('Coverage Indicators - Section D'!H$45:H$226,MATCH('Print View'!$AR133,'Coverage Indicators - Section D'!$I$45:$I$226,0))&lt;&gt;0,INDEX('Coverage Indicators - Section D'!H$45:H$226,MATCH('Print View'!$AR133,'Coverage Indicators - Section D'!$I$45:$I$226,0)),""),"")</f>
        <v/>
      </c>
      <c r="Q133" s="234" t="str">
        <f ca="1">IFERROR(IF(INDEX('Coverage Indicators - Section D'!E$45:E$226,MATCH('Print View'!$AS133,'Coverage Indicators - Section D'!$I$45:$I$226,0))&lt;&gt;0,INDEX('Coverage Indicators - Section D'!E$45:E$226,MATCH('Print View'!$AS133,'Coverage Indicators - Section D'!$I$45:$I$226,0)),""),"")</f>
        <v/>
      </c>
      <c r="R133" s="625" t="str">
        <f ca="1">IFERROR(IF(INDEX('Coverage Indicators - Section D'!G$45:G$226,MATCH('Print View'!$AS133,'Coverage Indicators - Section D'!$I$45:$I$226,0))&lt;&gt;0,INDEX('Coverage Indicators - Section D'!G$45:G$226,MATCH('Print View'!$AS133,'Coverage Indicators - Section D'!$I$45:$I$226,0)),""),"")</f>
        <v/>
      </c>
      <c r="S133" s="626" t="str">
        <f ca="1">IFERROR(IF(INDEX('Coverage Indicators - Section D'!H$45:H$226,MATCH('Print View'!$AS133,'Coverage Indicators - Section D'!$I$45:$I$226,0))&lt;&gt;0,INDEX('Coverage Indicators - Section D'!H$45:H$226,MATCH('Print View'!$AS133,'Coverage Indicators - Section D'!$I$45:$I$226,0)),""),"")</f>
        <v/>
      </c>
      <c r="T133" s="234" t="str">
        <f ca="1">IFERROR(IF(INDEX('Coverage Indicators - Section D'!E$45:E$226,MATCH('Print View'!$AT133,'Coverage Indicators - Section D'!$I$45:$I$226,0))&lt;&gt;0,INDEX('Coverage Indicators - Section D'!E$45:E$226,MATCH('Print View'!$AT133,'Coverage Indicators - Section D'!$I$45:$I$226,0)),""),"")</f>
        <v/>
      </c>
      <c r="U133" s="625" t="str">
        <f ca="1">IFERROR(IF(INDEX('Coverage Indicators - Section D'!G$45:G$226,MATCH('Print View'!$AT133,'Coverage Indicators - Section D'!$I$45:$I$226,0))&lt;&gt;0,INDEX('Coverage Indicators - Section D'!G$45:G$226,MATCH('Print View'!$AT133,'Coverage Indicators - Section D'!$I$45:$I$226,0)),""),"")</f>
        <v/>
      </c>
      <c r="V133" s="626" t="str">
        <f ca="1">IFERROR(IF(INDEX('Coverage Indicators - Section D'!H$45:H$226,MATCH('Print View'!$AT133,'Coverage Indicators - Section D'!$I$45:$I$226,0))&lt;&gt;0,INDEX('Coverage Indicators - Section D'!H$45:H$226,MATCH('Print View'!$AT133,'Coverage Indicators - Section D'!$I$45:$I$226,0)),""),"")</f>
        <v/>
      </c>
      <c r="W133" s="234" t="str">
        <f ca="1">IFERROR(IF(INDEX('Coverage Indicators - Section D'!E$45:E$226,MATCH('Print View'!$AU133,'Coverage Indicators - Section D'!$I$45:$I$226,0))&lt;&gt;0,INDEX('Coverage Indicators - Section D'!E$45:E$226,MATCH('Print View'!$AU133,'Coverage Indicators - Section D'!$I$45:$I$226,0)),""),"")</f>
        <v/>
      </c>
      <c r="X133" s="625" t="str">
        <f ca="1">IFERROR(IF(INDEX('Coverage Indicators - Section D'!G$45:G$226,MATCH('Print View'!$AU133,'Coverage Indicators - Section D'!$I$45:$I$226,0))&lt;&gt;0,INDEX('Coverage Indicators - Section D'!G$45:G$226,MATCH('Print View'!$AU133,'Coverage Indicators - Section D'!$I$45:$I$226,0)),""),"")</f>
        <v/>
      </c>
      <c r="Y133" s="626" t="str">
        <f ca="1">IFERROR(IF(INDEX('Coverage Indicators - Section D'!H$45:H$226,MATCH('Print View'!$AU133,'Coverage Indicators - Section D'!$I$45:$I$226,0))&lt;&gt;0,INDEX('Coverage Indicators - Section D'!H$45:H$226,MATCH('Print View'!$AU133,'Coverage Indicators - Section D'!$I$45:$I$226,0)),""),"")</f>
        <v/>
      </c>
      <c r="Z133" s="234" t="str">
        <f ca="1">IFERROR(IF(INDEX('Coverage Indicators - Section D'!E$45:E$226,MATCH('Print View'!$AV133,'Coverage Indicators - Section D'!$I$45:$I$226,0))&lt;&gt;0,INDEX('Coverage Indicators - Section D'!E$45:E$226,MATCH('Print View'!$AV133,'Coverage Indicators - Section D'!$I$45:$I$226,0)),""),"")</f>
        <v/>
      </c>
      <c r="AA133" s="625" t="str">
        <f ca="1">IFERROR(IF(INDEX('Coverage Indicators - Section D'!G$45:G$226,MATCH('Print View'!$AV133,'Coverage Indicators - Section D'!$I$45:$I$226,0))&lt;&gt;0,INDEX('Coverage Indicators - Section D'!G$45:G$226,MATCH('Print View'!$AV133,'Coverage Indicators - Section D'!$I$45:$I$226,0)),""),"")</f>
        <v/>
      </c>
      <c r="AB133" s="626" t="str">
        <f ca="1">IFERROR(IF(INDEX('Coverage Indicators - Section D'!H$45:H$226,MATCH('Print View'!$AV133,'Coverage Indicators - Section D'!$I$45:$I$226,0))&lt;&gt;0,INDEX('Coverage Indicators - Section D'!H$45:H$226,MATCH('Print View'!$AV133,'Coverage Indicators - Section D'!$I$45:$I$226,0)),""),"")</f>
        <v/>
      </c>
      <c r="AC133" s="234" t="str">
        <f ca="1">IFERROR(IF(INDEX('Coverage Indicators - Section D'!E$45:E$226,MATCH('Print View'!$AW133,'Coverage Indicators - Section D'!$I$45:$I$226,0))&lt;&gt;0,INDEX('Coverage Indicators - Section D'!E$45:E$226,MATCH('Print View'!$AW133,'Coverage Indicators - Section D'!$I$45:$I$226,0)),""),"")</f>
        <v/>
      </c>
      <c r="AD133" s="625" t="str">
        <f ca="1">IFERROR(IF(INDEX('Coverage Indicators - Section D'!G$45:G$226,MATCH('Print View'!$AW133,'Coverage Indicators - Section D'!$I$45:$I$226,0))&lt;&gt;0,INDEX('Coverage Indicators - Section D'!G$45:G$226,MATCH('Print View'!$AW133,'Coverage Indicators - Section D'!$I$45:$I$226,0)),""),"")</f>
        <v/>
      </c>
      <c r="AE133" s="626" t="str">
        <f ca="1">IFERROR(IF(INDEX('Coverage Indicators - Section D'!H$45:H$226,MATCH('Print View'!$AW133,'Coverage Indicators - Section D'!$I$45:$I$226,0))&lt;&gt;0,INDEX('Coverage Indicators - Section D'!H$45:H$226,MATCH('Print View'!$AW133,'Coverage Indicators - Section D'!$I$45:$I$226,0)),""),"")</f>
        <v/>
      </c>
      <c r="AF133" s="234" t="str">
        <f ca="1">IFERROR(IF(INDEX('Coverage Indicators - Section D'!E$45:E$226,MATCH('Print View'!$AX133,'Coverage Indicators - Section D'!$I$45:$I$226,0))&lt;&gt;0,INDEX('Coverage Indicators - Section D'!E$45:E$226,MATCH('Print View'!$AX133,'Coverage Indicators - Section D'!$I$45:$I$226,0)),""),"")</f>
        <v/>
      </c>
      <c r="AG133" s="625" t="str">
        <f ca="1">IFERROR(IF(INDEX('Coverage Indicators - Section D'!G$45:G$226,MATCH('Print View'!$AX133,'Coverage Indicators - Section D'!$I$45:$I$226,0))&lt;&gt;0,INDEX('Coverage Indicators - Section D'!G$45:G$226,MATCH('Print View'!$AX133,'Coverage Indicators - Section D'!$I$45:$I$226,0)),""),"")</f>
        <v/>
      </c>
      <c r="AH133" s="626" t="str">
        <f ca="1">IFERROR(IF(INDEX('Coverage Indicators - Section D'!H$45:H$226,MATCH('Print View'!$AX133,'Coverage Indicators - Section D'!$I$45:$I$226,0))&lt;&gt;0,INDEX('Coverage Indicators - Section D'!H$45:H$226,MATCH('Print View'!$AX133,'Coverage Indicators - Section D'!$I$45:$I$226,0)),""),"")</f>
        <v/>
      </c>
      <c r="AI133" s="234" t="str">
        <f ca="1">IFERROR(IF(INDEX('Coverage Indicators - Section D'!E$45:E$226,MATCH('Print View'!$AY133,'Coverage Indicators - Section D'!$I$45:$I$226,0))&lt;&gt;0,INDEX('Coverage Indicators - Section D'!E$45:E$226,MATCH('Print View'!$AY133,'Coverage Indicators - Section D'!$I$45:$I$226,0)),""),"")</f>
        <v/>
      </c>
      <c r="AJ133" s="625" t="str">
        <f ca="1">IFERROR(IF(INDEX('Coverage Indicators - Section D'!G$45:G$226,MATCH('Print View'!$AY133,'Coverage Indicators - Section D'!$I$45:$I$226,0))&lt;&gt;0,INDEX('Coverage Indicators - Section D'!G$45:G$226,MATCH('Print View'!$AY133,'Coverage Indicators - Section D'!$I$45:$I$226,0)),""),"")</f>
        <v/>
      </c>
      <c r="AK133" s="626" t="str">
        <f ca="1">IFERROR(IF(INDEX('Coverage Indicators - Section D'!H$45:H$226,MATCH('Print View'!$AY133,'Coverage Indicators - Section D'!$I$45:$I$226,0))&lt;&gt;0,INDEX('Coverage Indicators - Section D'!H$45:H$226,MATCH('Print View'!$AY133,'Coverage Indicators - Section D'!$I$45:$I$226,0)),""),"")</f>
        <v/>
      </c>
      <c r="AL133" s="281"/>
      <c r="AM133" s="718" t="str">
        <f>IFERROR(IF(INDEX('Coverage Indicators - Section D'!W$10:W$41,MATCH('Print View'!$A133,'Coverage Indicators - Section D'!$A$10:$A$41,0))&lt;&gt;0,INDEX('Coverage Indicators - Section D'!W$10:W$41,MATCH('Print View'!$A133,'Coverage Indicators - Section D'!$A$10:$A$41,0)),""),"")</f>
        <v/>
      </c>
      <c r="AN133" s="268"/>
      <c r="AO133" s="610"/>
      <c r="AP133" s="611"/>
      <c r="AQ133" s="611"/>
      <c r="AR133" s="633" t="str">
        <f t="shared" ref="AR133" ca="1" si="188">CONCATENATE($A133,N$117)</f>
        <v>81-ene-20 to 31-dic-20</v>
      </c>
      <c r="AS133" s="631" t="str">
        <f t="shared" ref="AS133" ca="1" si="189">CONCATENATE($A133,Q$117)</f>
        <v>81-ene-21 to 31-dic-21</v>
      </c>
      <c r="AT133" s="631" t="str">
        <f t="shared" ref="AT133" ca="1" si="190">CONCATENATE($A133,T$117)</f>
        <v>81-ene-22 to 31-dic-22</v>
      </c>
      <c r="AU133" s="631" t="str">
        <f t="shared" ref="AU133" ca="1" si="191">CONCATENATE($A133,W$117)</f>
        <v>81-ene-23 to 31-dic-23</v>
      </c>
      <c r="AV133" s="631" t="str">
        <f t="shared" ref="AV133" ca="1" si="192">CONCATENATE($A133,Z$117)</f>
        <v>81-ene-24 to 31-dic-24</v>
      </c>
      <c r="AW133" s="631" t="str">
        <f t="shared" ref="AW133" ca="1" si="193">CONCATENATE($A133,AC$117)</f>
        <v>81-ene-25 to 31-dic-25</v>
      </c>
      <c r="AX133" s="631" t="str">
        <f t="shared" ref="AX133" si="194">CONCATENATE($A133,AF$117)</f>
        <v xml:space="preserve">8 to </v>
      </c>
      <c r="AY133" s="631" t="str">
        <f t="shared" ref="AY133" si="195">CONCATENATE($A133,AI$117)</f>
        <v xml:space="preserve">8 to </v>
      </c>
      <c r="AZ133" s="301"/>
      <c r="BA133" s="301"/>
    </row>
    <row r="134" spans="1:53" s="194" customFormat="1" ht="28.5" x14ac:dyDescent="0.25">
      <c r="A134" s="719"/>
      <c r="B134" s="626"/>
      <c r="C134" s="626"/>
      <c r="D134" s="626"/>
      <c r="E134" s="235" t="str">
        <f>IFERROR(IF(INDEX('Coverage Indicators - Section D'!F$10:F$41,MATCH('Print View'!$A133,'Coverage Indicators - Section D'!$A$10:$A$41,0))&lt;&gt;0,INDEX('Coverage Indicators - Section D'!F$10:F$41,MATCH('Print View'!$A133,'Coverage Indicators - Section D'!$A$10:$A$41,0)),""),"")</f>
        <v/>
      </c>
      <c r="F134" s="625"/>
      <c r="G134" s="625"/>
      <c r="H134" s="626"/>
      <c r="I134" s="626"/>
      <c r="J134" s="626"/>
      <c r="K134" s="626"/>
      <c r="L134" s="235" t="str">
        <f>IFERROR(IF(INDEX('Coverage Indicators - Section D'!U$10:U$41,MATCH('Print View'!$A133,'Coverage Indicators - Section D'!$A$10:$A$41,0))&lt;&gt;0,INDEX('Coverage Indicators - Section D'!U$10:U$41,MATCH('Print View'!$A133,'Coverage Indicators - Section D'!$A$10:$A$41,0)),""),"")</f>
        <v/>
      </c>
      <c r="M134" s="626"/>
      <c r="N134" s="235" t="str">
        <f ca="1">IFERROR(IF(INDEX('Coverage Indicators - Section D'!F$45:F$226,MATCH('Print View'!$AR133,'Coverage Indicators - Section D'!$I$45:$I$226,0))&lt;&gt;0,INDEX('Coverage Indicators - Section D'!F$45:F$226,MATCH('Print View'!$AR133,'Coverage Indicators - Section D'!$I$45:$I$226,0)),""),"")</f>
        <v/>
      </c>
      <c r="O134" s="625"/>
      <c r="P134" s="626"/>
      <c r="Q134" s="235" t="str">
        <f ca="1">IFERROR(IF(INDEX('Coverage Indicators - Section D'!F$45:F$226,MATCH('Print View'!$AS133,'Coverage Indicators - Section D'!$I$45:$I$226,0))&lt;&gt;0,INDEX('Coverage Indicators - Section D'!F$45:F$226,MATCH('Print View'!$AS133,'Coverage Indicators - Section D'!$I$45:$I$226,0)),""),"")</f>
        <v/>
      </c>
      <c r="R134" s="625"/>
      <c r="S134" s="626"/>
      <c r="T134" s="235" t="str">
        <f ca="1">IFERROR(IF(INDEX('Coverage Indicators - Section D'!F$45:F$226,MATCH('Print View'!$AT133,'Coverage Indicators - Section D'!$I$45:$I$226,0))&lt;&gt;0,INDEX('Coverage Indicators - Section D'!F$45:F$226,MATCH('Print View'!$AT133,'Coverage Indicators - Section D'!$I$45:$I$226,0)),""),"")</f>
        <v/>
      </c>
      <c r="U134" s="625"/>
      <c r="V134" s="626"/>
      <c r="W134" s="235" t="str">
        <f ca="1">IFERROR(IF(INDEX('Coverage Indicators - Section D'!F$45:F$226,MATCH('Print View'!$AU133,'Coverage Indicators - Section D'!$I$45:$I$226,0))&lt;&gt;0,INDEX('Coverage Indicators - Section D'!F$45:F$226,MATCH('Print View'!$AU133,'Coverage Indicators - Section D'!$I$45:$I$226,0)),""),"")</f>
        <v/>
      </c>
      <c r="X134" s="625"/>
      <c r="Y134" s="626"/>
      <c r="Z134" s="235" t="str">
        <f ca="1">IFERROR(IF(INDEX('Coverage Indicators - Section D'!F$45:F$226,MATCH('Print View'!$AV133,'Coverage Indicators - Section D'!$I$45:$I$226,0))&lt;&gt;0,INDEX('Coverage Indicators - Section D'!F$45:F$226,MATCH('Print View'!$AV133,'Coverage Indicators - Section D'!$I$45:$I$226,0)),""),"")</f>
        <v/>
      </c>
      <c r="AA134" s="625"/>
      <c r="AB134" s="626"/>
      <c r="AC134" s="235" t="str">
        <f ca="1">IFERROR(IF(INDEX('Coverage Indicators - Section D'!F$45:F$226,MATCH('Print View'!$AW133,'Coverage Indicators - Section D'!$I$45:$I$226,0))&lt;&gt;0,INDEX('Coverage Indicators - Section D'!F$45:F$226,MATCH('Print View'!$AW133,'Coverage Indicators - Section D'!$I$45:$I$226,0)),""),"")</f>
        <v/>
      </c>
      <c r="AD134" s="625"/>
      <c r="AE134" s="626"/>
      <c r="AF134" s="235" t="str">
        <f ca="1">IFERROR(IF(INDEX('Coverage Indicators - Section D'!F$45:F$226,MATCH('Print View'!$AX133,'Coverage Indicators - Section D'!$I$45:$I$226,0))&lt;&gt;0,INDEX('Coverage Indicators - Section D'!F$45:F$226,MATCH('Print View'!$AX133,'Coverage Indicators - Section D'!$I$45:$I$226,0)),""),"")</f>
        <v/>
      </c>
      <c r="AG134" s="625"/>
      <c r="AH134" s="626"/>
      <c r="AI134" s="235" t="str">
        <f ca="1">IFERROR(IF(INDEX('Coverage Indicators - Section D'!F$45:F$226,MATCH('Print View'!$AY133,'Coverage Indicators - Section D'!$I$45:$I$226,0))&lt;&gt;0,INDEX('Coverage Indicators - Section D'!F$45:F$226,MATCH('Print View'!$AY133,'Coverage Indicators - Section D'!$I$45:$I$226,0)),""),"")</f>
        <v/>
      </c>
      <c r="AJ134" s="625"/>
      <c r="AK134" s="626"/>
      <c r="AL134" s="281"/>
      <c r="AM134" s="718"/>
      <c r="AN134" s="268"/>
      <c r="AO134" s="610"/>
      <c r="AP134" s="611"/>
      <c r="AQ134" s="611"/>
      <c r="AR134" s="633"/>
      <c r="AS134" s="631"/>
      <c r="AT134" s="631"/>
      <c r="AU134" s="631"/>
      <c r="AV134" s="631"/>
      <c r="AW134" s="631"/>
      <c r="AX134" s="631"/>
      <c r="AY134" s="631"/>
      <c r="AZ134" s="301"/>
      <c r="BA134" s="301"/>
    </row>
    <row r="135" spans="1:53" s="194" customFormat="1" ht="28.5" x14ac:dyDescent="0.25">
      <c r="A135" s="716">
        <v>9</v>
      </c>
      <c r="B135" s="624" t="str">
        <f>IFERROR(IF(INDEX('Coverage Indicators - Section D'!B$10:B$41,MATCH('Print View'!$A135,'Coverage Indicators - Section D'!$A$10:$A$41,0))&lt;&gt;0,INDEX('Coverage Indicators - Section D'!B$10:B$41,MATCH('Print View'!$A135,'Coverage Indicators - Section D'!$A$10:$A$41,0)),""),"")</f>
        <v/>
      </c>
      <c r="C135" s="624" t="str">
        <f>IFERROR(IF(INDEX('Coverage Indicators - Section D'!C$10:C$41,MATCH('Print View'!$A135,'Coverage Indicators - Section D'!$A$10:$A$41,0))&lt;&gt;0,INDEX('Coverage Indicators - Section D'!C$10:C$41,MATCH('Print View'!$A135,'Coverage Indicators - Section D'!$A$10:$A$41,0)),""),"")</f>
        <v/>
      </c>
      <c r="D135" s="624" t="str">
        <f>IFERROR(IF(INDEX('Coverage Indicators - Section D'!D$10:D$41,MATCH('Print View'!$A135,'Coverage Indicators - Section D'!$A$10:$A$41,0))&lt;&gt;0,INDEX('Coverage Indicators - Section D'!D$10:D$41,MATCH('Print View'!$A135,'Coverage Indicators - Section D'!$A$10:$A$41,0)),""),"")</f>
        <v/>
      </c>
      <c r="E135" s="213" t="str">
        <f>IFERROR(IF(INDEX('Coverage Indicators - Section D'!E$10:E$41,MATCH('Print View'!$A135,'Coverage Indicators - Section D'!$A$10:$A$41,0))&lt;&gt;0,INDEX('Coverage Indicators - Section D'!E$10:E$41,MATCH('Print View'!$A135,'Coverage Indicators - Section D'!$A$10:$A$41,0)),""),"")</f>
        <v/>
      </c>
      <c r="F135" s="623" t="str">
        <f>IFERROR(IF(INDEX('Coverage Indicators - Section D'!G$10:G$41,MATCH('Print View'!$A135,'Coverage Indicators - Section D'!$A$10:$A$41,0))&lt;&gt;0,INDEX('Coverage Indicators - Section D'!G$10:G$41,MATCH('Print View'!$A135,'Coverage Indicators - Section D'!$A$10:$A$41,0)),""),"")</f>
        <v/>
      </c>
      <c r="G135" s="623" t="str">
        <f>IFERROR(IF(INDEX('Coverage Indicators - Section D'!H$10:H$41,MATCH('Print View'!$A135,'Coverage Indicators - Section D'!$A$10:$A$41,0))&lt;&gt;0,INDEX('Coverage Indicators - Section D'!H$10:H$41,MATCH('Print View'!$A135,'Coverage Indicators - Section D'!$A$10:$A$41,0)),""),"")</f>
        <v/>
      </c>
      <c r="H135" s="624" t="str">
        <f>IFERROR(IF(INDEX('Coverage Indicators - Section D'!P$10:P$41,MATCH('Print View'!$A135,'Coverage Indicators - Section D'!$A$10:$A$41,0))&lt;&gt;0,INDEX('Coverage Indicators - Section D'!P$10:P$41,MATCH('Print View'!$A135,'Coverage Indicators - Section D'!$A$10:$A$41,0)),""),"")</f>
        <v/>
      </c>
      <c r="I135" s="624" t="str">
        <f>IFERROR(IF(INDEX('Coverage Indicators - Section D'!Q$10:Q$41,MATCH('Print View'!$A135,'Coverage Indicators - Section D'!$A$10:$A$41,0))&lt;&gt;0,INDEX('Coverage Indicators - Section D'!Q$10:Q$41,MATCH('Print View'!$A135,'Coverage Indicators - Section D'!$A$10:$A$41,0)),""),"")</f>
        <v/>
      </c>
      <c r="J135" s="624" t="str">
        <f>IFERROR(IF(INDEX('Coverage Indicators - Section D'!R$10:R$41,MATCH('Print View'!$A135,'Coverage Indicators - Section D'!$A$10:$A$41,0))&lt;&gt;0,INDEX('Coverage Indicators - Section D'!R$10:R$41,MATCH('Print View'!$A135,'Coverage Indicators - Section D'!$A$10:$A$41,0)),""),"")</f>
        <v/>
      </c>
      <c r="K135" s="624" t="str">
        <f>IFERROR(IF(INDEX('Coverage Indicators - Section D'!S$10:S$41,MATCH('Print View'!$A135,'Coverage Indicators - Section D'!$A$10:$A$41,0))&lt;&gt;0,INDEX('Coverage Indicators - Section D'!S$10:S$41,MATCH('Print View'!$A135,'Coverage Indicators - Section D'!$A$10:$A$41,0)),""),"")</f>
        <v/>
      </c>
      <c r="L135" s="213" t="str">
        <f>IFERROR(IF(INDEX('Coverage Indicators - Section D'!T$10:T$41,MATCH('Print View'!$A135,'Coverage Indicators - Section D'!$A$10:$A$41,0))&lt;&gt;0,INDEX('Coverage Indicators - Section D'!T$10:T$41,MATCH('Print View'!$A135,'Coverage Indicators - Section D'!$A$10:$A$41,0)),""),"")</f>
        <v/>
      </c>
      <c r="M135" s="624" t="str">
        <f>IFERROR(IF(INDEX('Coverage Indicators - Section D'!V$10:V$41,MATCH('Print View'!$A135,'Coverage Indicators - Section D'!$A$10:$A$41,0))&lt;&gt;0,INDEX('Coverage Indicators - Section D'!V$10:V$41,MATCH('Print View'!$A135,'Coverage Indicators - Section D'!$A$10:$A$41,0)),""),"")</f>
        <v/>
      </c>
      <c r="N135" s="213" t="str">
        <f ca="1">IFERROR(IF(INDEX('Coverage Indicators - Section D'!E$45:E$226,MATCH('Print View'!$AR135,'Coverage Indicators - Section D'!$I$45:$I$226,0))&lt;&gt;0,INDEX('Coverage Indicators - Section D'!E$45:E$226,MATCH('Print View'!$AR135,'Coverage Indicators - Section D'!$I$45:$I$226,0)),""),"")</f>
        <v/>
      </c>
      <c r="O135" s="623" t="str">
        <f ca="1">IFERROR(IF(INDEX('Coverage Indicators - Section D'!G$45:G$226,MATCH('Print View'!$AR135,'Coverage Indicators - Section D'!$I$45:$I$226,0))&lt;&gt;0,INDEX('Coverage Indicators - Section D'!G$45:G$226,MATCH('Print View'!$AR135,'Coverage Indicators - Section D'!$I$45:$I$226,0)),""),"")</f>
        <v/>
      </c>
      <c r="P135" s="624" t="str">
        <f ca="1">IFERROR(IF(INDEX('Coverage Indicators - Section D'!H$45:H$226,MATCH('Print View'!$AR135,'Coverage Indicators - Section D'!$I$45:$I$226,0))&lt;&gt;0,INDEX('Coverage Indicators - Section D'!H$45:H$226,MATCH('Print View'!$AR135,'Coverage Indicators - Section D'!$I$45:$I$226,0)),""),"")</f>
        <v/>
      </c>
      <c r="Q135" s="213" t="str">
        <f ca="1">IFERROR(IF(INDEX('Coverage Indicators - Section D'!E$45:E$226,MATCH('Print View'!$AS135,'Coverage Indicators - Section D'!$I$45:$I$226,0))&lt;&gt;0,INDEX('Coverage Indicators - Section D'!E$45:E$226,MATCH('Print View'!$AS135,'Coverage Indicators - Section D'!$I$45:$I$226,0)),""),"")</f>
        <v/>
      </c>
      <c r="R135" s="623" t="str">
        <f ca="1">IFERROR(IF(INDEX('Coverage Indicators - Section D'!G$45:G$226,MATCH('Print View'!$AS135,'Coverage Indicators - Section D'!$I$45:$I$226,0))&lt;&gt;0,INDEX('Coverage Indicators - Section D'!G$45:G$226,MATCH('Print View'!$AS135,'Coverage Indicators - Section D'!$I$45:$I$226,0)),""),"")</f>
        <v/>
      </c>
      <c r="S135" s="624" t="str">
        <f ca="1">IFERROR(IF(INDEX('Coverage Indicators - Section D'!H$45:H$226,MATCH('Print View'!$AS135,'Coverage Indicators - Section D'!$I$45:$I$226,0))&lt;&gt;0,INDEX('Coverage Indicators - Section D'!H$45:H$226,MATCH('Print View'!$AS135,'Coverage Indicators - Section D'!$I$45:$I$226,0)),""),"")</f>
        <v/>
      </c>
      <c r="T135" s="213" t="str">
        <f ca="1">IFERROR(IF(INDEX('Coverage Indicators - Section D'!E$45:E$226,MATCH('Print View'!$AT135,'Coverage Indicators - Section D'!$I$45:$I$226,0))&lt;&gt;0,INDEX('Coverage Indicators - Section D'!E$45:E$226,MATCH('Print View'!$AT135,'Coverage Indicators - Section D'!$I$45:$I$226,0)),""),"")</f>
        <v/>
      </c>
      <c r="U135" s="623" t="str">
        <f ca="1">IFERROR(IF(INDEX('Coverage Indicators - Section D'!G$45:G$226,MATCH('Print View'!$AT135,'Coverage Indicators - Section D'!$I$45:$I$226,0))&lt;&gt;0,INDEX('Coverage Indicators - Section D'!G$45:G$226,MATCH('Print View'!$AT135,'Coverage Indicators - Section D'!$I$45:$I$226,0)),""),"")</f>
        <v/>
      </c>
      <c r="V135" s="624" t="str">
        <f ca="1">IFERROR(IF(INDEX('Coverage Indicators - Section D'!H$45:H$226,MATCH('Print View'!$AT135,'Coverage Indicators - Section D'!$I$45:$I$226,0))&lt;&gt;0,INDEX('Coverage Indicators - Section D'!H$45:H$226,MATCH('Print View'!$AT135,'Coverage Indicators - Section D'!$I$45:$I$226,0)),""),"")</f>
        <v/>
      </c>
      <c r="W135" s="213" t="str">
        <f ca="1">IFERROR(IF(INDEX('Coverage Indicators - Section D'!E$45:E$226,MATCH('Print View'!$AU135,'Coverage Indicators - Section D'!$I$45:$I$226,0))&lt;&gt;0,INDEX('Coverage Indicators - Section D'!E$45:E$226,MATCH('Print View'!$AU135,'Coverage Indicators - Section D'!$I$45:$I$226,0)),""),"")</f>
        <v/>
      </c>
      <c r="X135" s="623" t="str">
        <f ca="1">IFERROR(IF(INDEX('Coverage Indicators - Section D'!G$45:G$226,MATCH('Print View'!$AU135,'Coverage Indicators - Section D'!$I$45:$I$226,0))&lt;&gt;0,INDEX('Coverage Indicators - Section D'!G$45:G$226,MATCH('Print View'!$AU135,'Coverage Indicators - Section D'!$I$45:$I$226,0)),""),"")</f>
        <v/>
      </c>
      <c r="Y135" s="624" t="str">
        <f ca="1">IFERROR(IF(INDEX('Coverage Indicators - Section D'!H$45:H$226,MATCH('Print View'!$AU135,'Coverage Indicators - Section D'!$I$45:$I$226,0))&lt;&gt;0,INDEX('Coverage Indicators - Section D'!H$45:H$226,MATCH('Print View'!$AU135,'Coverage Indicators - Section D'!$I$45:$I$226,0)),""),"")</f>
        <v/>
      </c>
      <c r="Z135" s="213" t="str">
        <f ca="1">IFERROR(IF(INDEX('Coverage Indicators - Section D'!E$45:E$226,MATCH('Print View'!$AV135,'Coverage Indicators - Section D'!$I$45:$I$226,0))&lt;&gt;0,INDEX('Coverage Indicators - Section D'!E$45:E$226,MATCH('Print View'!$AV135,'Coverage Indicators - Section D'!$I$45:$I$226,0)),""),"")</f>
        <v/>
      </c>
      <c r="AA135" s="623" t="str">
        <f ca="1">IFERROR(IF(INDEX('Coverage Indicators - Section D'!G$45:G$226,MATCH('Print View'!$AV135,'Coverage Indicators - Section D'!$I$45:$I$226,0))&lt;&gt;0,INDEX('Coverage Indicators - Section D'!G$45:G$226,MATCH('Print View'!$AV135,'Coverage Indicators - Section D'!$I$45:$I$226,0)),""),"")</f>
        <v/>
      </c>
      <c r="AB135" s="624" t="str">
        <f ca="1">IFERROR(IF(INDEX('Coverage Indicators - Section D'!H$45:H$226,MATCH('Print View'!$AV135,'Coverage Indicators - Section D'!$I$45:$I$226,0))&lt;&gt;0,INDEX('Coverage Indicators - Section D'!H$45:H$226,MATCH('Print View'!$AV135,'Coverage Indicators - Section D'!$I$45:$I$226,0)),""),"")</f>
        <v/>
      </c>
      <c r="AC135" s="213" t="str">
        <f ca="1">IFERROR(IF(INDEX('Coverage Indicators - Section D'!E$45:E$226,MATCH('Print View'!$AW135,'Coverage Indicators - Section D'!$I$45:$I$226,0))&lt;&gt;0,INDEX('Coverage Indicators - Section D'!E$45:E$226,MATCH('Print View'!$AW135,'Coverage Indicators - Section D'!$I$45:$I$226,0)),""),"")</f>
        <v/>
      </c>
      <c r="AD135" s="623" t="str">
        <f ca="1">IFERROR(IF(INDEX('Coverage Indicators - Section D'!G$45:G$226,MATCH('Print View'!$AW135,'Coverage Indicators - Section D'!$I$45:$I$226,0))&lt;&gt;0,INDEX('Coverage Indicators - Section D'!G$45:G$226,MATCH('Print View'!$AW135,'Coverage Indicators - Section D'!$I$45:$I$226,0)),""),"")</f>
        <v/>
      </c>
      <c r="AE135" s="624" t="str">
        <f ca="1">IFERROR(IF(INDEX('Coverage Indicators - Section D'!H$45:H$226,MATCH('Print View'!$AW135,'Coverage Indicators - Section D'!$I$45:$I$226,0))&lt;&gt;0,INDEX('Coverage Indicators - Section D'!H$45:H$226,MATCH('Print View'!$AW135,'Coverage Indicators - Section D'!$I$45:$I$226,0)),""),"")</f>
        <v/>
      </c>
      <c r="AF135" s="213" t="str">
        <f ca="1">IFERROR(IF(INDEX('Coverage Indicators - Section D'!E$45:E$226,MATCH('Print View'!$AX135,'Coverage Indicators - Section D'!$I$45:$I$226,0))&lt;&gt;0,INDEX('Coverage Indicators - Section D'!E$45:E$226,MATCH('Print View'!$AX135,'Coverage Indicators - Section D'!$I$45:$I$226,0)),""),"")</f>
        <v/>
      </c>
      <c r="AG135" s="623" t="str">
        <f ca="1">IFERROR(IF(INDEX('Coverage Indicators - Section D'!G$45:G$226,MATCH('Print View'!$AX135,'Coverage Indicators - Section D'!$I$45:$I$226,0))&lt;&gt;0,INDEX('Coverage Indicators - Section D'!G$45:G$226,MATCH('Print View'!$AX135,'Coverage Indicators - Section D'!$I$45:$I$226,0)),""),"")</f>
        <v/>
      </c>
      <c r="AH135" s="624" t="str">
        <f ca="1">IFERROR(IF(INDEX('Coverage Indicators - Section D'!H$45:H$226,MATCH('Print View'!$AX135,'Coverage Indicators - Section D'!$I$45:$I$226,0))&lt;&gt;0,INDEX('Coverage Indicators - Section D'!H$45:H$226,MATCH('Print View'!$AX135,'Coverage Indicators - Section D'!$I$45:$I$226,0)),""),"")</f>
        <v/>
      </c>
      <c r="AI135" s="213" t="str">
        <f ca="1">IFERROR(IF(INDEX('Coverage Indicators - Section D'!E$45:E$226,MATCH('Print View'!$AY135,'Coverage Indicators - Section D'!$I$45:$I$226,0))&lt;&gt;0,INDEX('Coverage Indicators - Section D'!E$45:E$226,MATCH('Print View'!$AY135,'Coverage Indicators - Section D'!$I$45:$I$226,0)),""),"")</f>
        <v/>
      </c>
      <c r="AJ135" s="623" t="str">
        <f ca="1">IFERROR(IF(INDEX('Coverage Indicators - Section D'!G$45:G$226,MATCH('Print View'!$AY135,'Coverage Indicators - Section D'!$I$45:$I$226,0))&lt;&gt;0,INDEX('Coverage Indicators - Section D'!G$45:G$226,MATCH('Print View'!$AY135,'Coverage Indicators - Section D'!$I$45:$I$226,0)),""),"")</f>
        <v/>
      </c>
      <c r="AK135" s="624" t="str">
        <f ca="1">IFERROR(IF(INDEX('Coverage Indicators - Section D'!H$45:H$226,MATCH('Print View'!$AY135,'Coverage Indicators - Section D'!$I$45:$I$226,0))&lt;&gt;0,INDEX('Coverage Indicators - Section D'!H$45:H$226,MATCH('Print View'!$AY135,'Coverage Indicators - Section D'!$I$45:$I$226,0)),""),"")</f>
        <v/>
      </c>
      <c r="AL135" s="281"/>
      <c r="AM135" s="717" t="str">
        <f>IFERROR(IF(INDEX('Coverage Indicators - Section D'!W$10:W$41,MATCH('Print View'!$A135,'Coverage Indicators - Section D'!$A$10:$A$41,0))&lt;&gt;0,INDEX('Coverage Indicators - Section D'!W$10:W$41,MATCH('Print View'!$A135,'Coverage Indicators - Section D'!$A$10:$A$41,0)),""),"")</f>
        <v/>
      </c>
      <c r="AN135" s="268"/>
      <c r="AO135" s="612"/>
      <c r="AP135" s="613"/>
      <c r="AQ135" s="613"/>
      <c r="AR135" s="633" t="str">
        <f t="shared" ref="AR135" ca="1" si="196">CONCATENATE($A135,N$117)</f>
        <v>91-ene-20 to 31-dic-20</v>
      </c>
      <c r="AS135" s="631" t="str">
        <f t="shared" ref="AS135" ca="1" si="197">CONCATENATE($A135,Q$117)</f>
        <v>91-ene-21 to 31-dic-21</v>
      </c>
      <c r="AT135" s="631" t="str">
        <f t="shared" ref="AT135" ca="1" si="198">CONCATENATE($A135,T$117)</f>
        <v>91-ene-22 to 31-dic-22</v>
      </c>
      <c r="AU135" s="631" t="str">
        <f t="shared" ref="AU135" ca="1" si="199">CONCATENATE($A135,W$117)</f>
        <v>91-ene-23 to 31-dic-23</v>
      </c>
      <c r="AV135" s="631" t="str">
        <f t="shared" ref="AV135" ca="1" si="200">CONCATENATE($A135,Z$117)</f>
        <v>91-ene-24 to 31-dic-24</v>
      </c>
      <c r="AW135" s="631" t="str">
        <f t="shared" ref="AW135" ca="1" si="201">CONCATENATE($A135,AC$117)</f>
        <v>91-ene-25 to 31-dic-25</v>
      </c>
      <c r="AX135" s="631" t="str">
        <f t="shared" ref="AX135" si="202">CONCATENATE($A135,AF$117)</f>
        <v xml:space="preserve">9 to </v>
      </c>
      <c r="AY135" s="631" t="str">
        <f t="shared" ref="AY135" si="203">CONCATENATE($A135,AI$117)</f>
        <v xml:space="preserve">9 to </v>
      </c>
      <c r="AZ135" s="301"/>
      <c r="BA135" s="301"/>
    </row>
    <row r="136" spans="1:53" s="194" customFormat="1" ht="28.5" x14ac:dyDescent="0.25">
      <c r="A136" s="716"/>
      <c r="B136" s="624"/>
      <c r="C136" s="624"/>
      <c r="D136" s="624"/>
      <c r="E136" s="212" t="str">
        <f>IFERROR(IF(INDEX('Coverage Indicators - Section D'!F$10:F$41,MATCH('Print View'!$A135,'Coverage Indicators - Section D'!$A$10:$A$41,0))&lt;&gt;0,INDEX('Coverage Indicators - Section D'!F$10:F$41,MATCH('Print View'!$A135,'Coverage Indicators - Section D'!$A$10:$A$41,0)),""),"")</f>
        <v/>
      </c>
      <c r="F136" s="623"/>
      <c r="G136" s="623"/>
      <c r="H136" s="624"/>
      <c r="I136" s="624"/>
      <c r="J136" s="624"/>
      <c r="K136" s="624"/>
      <c r="L136" s="212" t="str">
        <f>IFERROR(IF(INDEX('Coverage Indicators - Section D'!U$10:U$41,MATCH('Print View'!$A135,'Coverage Indicators - Section D'!$A$10:$A$41,0))&lt;&gt;0,INDEX('Coverage Indicators - Section D'!U$10:U$41,MATCH('Print View'!$A135,'Coverage Indicators - Section D'!$A$10:$A$41,0)),""),"")</f>
        <v/>
      </c>
      <c r="M136" s="624"/>
      <c r="N136" s="212" t="str">
        <f ca="1">IFERROR(IF(INDEX('Coverage Indicators - Section D'!F$45:F$226,MATCH('Print View'!$AR135,'Coverage Indicators - Section D'!$I$45:$I$226,0))&lt;&gt;0,INDEX('Coverage Indicators - Section D'!F$45:F$226,MATCH('Print View'!$AR135,'Coverage Indicators - Section D'!$I$45:$I$226,0)),""),"")</f>
        <v/>
      </c>
      <c r="O136" s="623"/>
      <c r="P136" s="624"/>
      <c r="Q136" s="212" t="str">
        <f ca="1">IFERROR(IF(INDEX('Coverage Indicators - Section D'!F$45:F$226,MATCH('Print View'!$AS135,'Coverage Indicators - Section D'!$I$45:$I$226,0))&lt;&gt;0,INDEX('Coverage Indicators - Section D'!F$45:F$226,MATCH('Print View'!$AS135,'Coverage Indicators - Section D'!$I$45:$I$226,0)),""),"")</f>
        <v/>
      </c>
      <c r="R136" s="623"/>
      <c r="S136" s="624"/>
      <c r="T136" s="212" t="str">
        <f ca="1">IFERROR(IF(INDEX('Coverage Indicators - Section D'!F$45:F$226,MATCH('Print View'!$AT135,'Coverage Indicators - Section D'!$I$45:$I$226,0))&lt;&gt;0,INDEX('Coverage Indicators - Section D'!F$45:F$226,MATCH('Print View'!$AT135,'Coverage Indicators - Section D'!$I$45:$I$226,0)),""),"")</f>
        <v/>
      </c>
      <c r="U136" s="623"/>
      <c r="V136" s="624"/>
      <c r="W136" s="212" t="str">
        <f ca="1">IFERROR(IF(INDEX('Coverage Indicators - Section D'!F$45:F$226,MATCH('Print View'!$AU135,'Coverage Indicators - Section D'!$I$45:$I$226,0))&lt;&gt;0,INDEX('Coverage Indicators - Section D'!F$45:F$226,MATCH('Print View'!$AU135,'Coverage Indicators - Section D'!$I$45:$I$226,0)),""),"")</f>
        <v/>
      </c>
      <c r="X136" s="623"/>
      <c r="Y136" s="624"/>
      <c r="Z136" s="212" t="str">
        <f ca="1">IFERROR(IF(INDEX('Coverage Indicators - Section D'!F$45:F$226,MATCH('Print View'!$AV135,'Coverage Indicators - Section D'!$I$45:$I$226,0))&lt;&gt;0,INDEX('Coverage Indicators - Section D'!F$45:F$226,MATCH('Print View'!$AV135,'Coverage Indicators - Section D'!$I$45:$I$226,0)),""),"")</f>
        <v/>
      </c>
      <c r="AA136" s="623"/>
      <c r="AB136" s="624"/>
      <c r="AC136" s="212" t="str">
        <f ca="1">IFERROR(IF(INDEX('Coverage Indicators - Section D'!F$45:F$226,MATCH('Print View'!$AW135,'Coverage Indicators - Section D'!$I$45:$I$226,0))&lt;&gt;0,INDEX('Coverage Indicators - Section D'!F$45:F$226,MATCH('Print View'!$AW135,'Coverage Indicators - Section D'!$I$45:$I$226,0)),""),"")</f>
        <v/>
      </c>
      <c r="AD136" s="623"/>
      <c r="AE136" s="624"/>
      <c r="AF136" s="212" t="str">
        <f ca="1">IFERROR(IF(INDEX('Coverage Indicators - Section D'!F$45:F$226,MATCH('Print View'!$AX135,'Coverage Indicators - Section D'!$I$45:$I$226,0))&lt;&gt;0,INDEX('Coverage Indicators - Section D'!F$45:F$226,MATCH('Print View'!$AX135,'Coverage Indicators - Section D'!$I$45:$I$226,0)),""),"")</f>
        <v/>
      </c>
      <c r="AG136" s="623"/>
      <c r="AH136" s="624"/>
      <c r="AI136" s="212" t="str">
        <f ca="1">IFERROR(IF(INDEX('Coverage Indicators - Section D'!F$45:F$226,MATCH('Print View'!$AY135,'Coverage Indicators - Section D'!$I$45:$I$226,0))&lt;&gt;0,INDEX('Coverage Indicators - Section D'!F$45:F$226,MATCH('Print View'!$AY135,'Coverage Indicators - Section D'!$I$45:$I$226,0)),""),"")</f>
        <v/>
      </c>
      <c r="AJ136" s="623"/>
      <c r="AK136" s="624"/>
      <c r="AL136" s="281"/>
      <c r="AM136" s="717"/>
      <c r="AN136" s="268"/>
      <c r="AO136" s="612"/>
      <c r="AP136" s="613"/>
      <c r="AQ136" s="613"/>
      <c r="AR136" s="633"/>
      <c r="AS136" s="631"/>
      <c r="AT136" s="631"/>
      <c r="AU136" s="631"/>
      <c r="AV136" s="631"/>
      <c r="AW136" s="631"/>
      <c r="AX136" s="631"/>
      <c r="AY136" s="631"/>
      <c r="AZ136" s="301"/>
      <c r="BA136" s="301"/>
    </row>
    <row r="137" spans="1:53" s="194" customFormat="1" ht="28.5" x14ac:dyDescent="0.25">
      <c r="A137" s="719">
        <v>10</v>
      </c>
      <c r="B137" s="626" t="str">
        <f>IFERROR(IF(INDEX('Coverage Indicators - Section D'!B$10:B$41,MATCH('Print View'!$A137,'Coverage Indicators - Section D'!$A$10:$A$41,0))&lt;&gt;0,INDEX('Coverage Indicators - Section D'!B$10:B$41,MATCH('Print View'!$A137,'Coverage Indicators - Section D'!$A$10:$A$41,0)),""),"")</f>
        <v/>
      </c>
      <c r="C137" s="626" t="str">
        <f>IFERROR(IF(INDEX('Coverage Indicators - Section D'!C$10:C$41,MATCH('Print View'!$A137,'Coverage Indicators - Section D'!$A$10:$A$41,0))&lt;&gt;0,INDEX('Coverage Indicators - Section D'!C$10:C$41,MATCH('Print View'!$A137,'Coverage Indicators - Section D'!$A$10:$A$41,0)),""),"")</f>
        <v/>
      </c>
      <c r="D137" s="626" t="str">
        <f>IFERROR(IF(INDEX('Coverage Indicators - Section D'!D$10:D$41,MATCH('Print View'!$A137,'Coverage Indicators - Section D'!$A$10:$A$41,0))&lt;&gt;0,INDEX('Coverage Indicators - Section D'!D$10:D$41,MATCH('Print View'!$A137,'Coverage Indicators - Section D'!$A$10:$A$41,0)),""),"")</f>
        <v/>
      </c>
      <c r="E137" s="234" t="str">
        <f>IFERROR(IF(INDEX('Coverage Indicators - Section D'!E$10:E$41,MATCH('Print View'!$A137,'Coverage Indicators - Section D'!$A$10:$A$41,0))&lt;&gt;0,INDEX('Coverage Indicators - Section D'!E$10:E$41,MATCH('Print View'!$A137,'Coverage Indicators - Section D'!$A$10:$A$41,0)),""),"")</f>
        <v/>
      </c>
      <c r="F137" s="625" t="str">
        <f>IFERROR(IF(INDEX('Coverage Indicators - Section D'!G$10:G$41,MATCH('Print View'!$A137,'Coverage Indicators - Section D'!$A$10:$A$41,0))&lt;&gt;0,INDEX('Coverage Indicators - Section D'!G$10:G$41,MATCH('Print View'!$A137,'Coverage Indicators - Section D'!$A$10:$A$41,0)),""),"")</f>
        <v/>
      </c>
      <c r="G137" s="625" t="str">
        <f>IFERROR(IF(INDEX('Coverage Indicators - Section D'!H$10:H$41,MATCH('Print View'!$A137,'Coverage Indicators - Section D'!$A$10:$A$41,0))&lt;&gt;0,INDEX('Coverage Indicators - Section D'!H$10:H$41,MATCH('Print View'!$A137,'Coverage Indicators - Section D'!$A$10:$A$41,0)),""),"")</f>
        <v/>
      </c>
      <c r="H137" s="626" t="str">
        <f>IFERROR(IF(INDEX('Coverage Indicators - Section D'!P$10:P$41,MATCH('Print View'!$A137,'Coverage Indicators - Section D'!$A$10:$A$41,0))&lt;&gt;0,INDEX('Coverage Indicators - Section D'!P$10:P$41,MATCH('Print View'!$A137,'Coverage Indicators - Section D'!$A$10:$A$41,0)),""),"")</f>
        <v/>
      </c>
      <c r="I137" s="626" t="str">
        <f>IFERROR(IF(INDEX('Coverage Indicators - Section D'!Q$10:Q$41,MATCH('Print View'!$A137,'Coverage Indicators - Section D'!$A$10:$A$41,0))&lt;&gt;0,INDEX('Coverage Indicators - Section D'!Q$10:Q$41,MATCH('Print View'!$A137,'Coverage Indicators - Section D'!$A$10:$A$41,0)),""),"")</f>
        <v/>
      </c>
      <c r="J137" s="626" t="str">
        <f>IFERROR(IF(INDEX('Coverage Indicators - Section D'!R$10:R$41,MATCH('Print View'!$A137,'Coverage Indicators - Section D'!$A$10:$A$41,0))&lt;&gt;0,INDEX('Coverage Indicators - Section D'!R$10:R$41,MATCH('Print View'!$A137,'Coverage Indicators - Section D'!$A$10:$A$41,0)),""),"")</f>
        <v/>
      </c>
      <c r="K137" s="626" t="str">
        <f>IFERROR(IF(INDEX('Coverage Indicators - Section D'!S$10:S$41,MATCH('Print View'!$A137,'Coverage Indicators - Section D'!$A$10:$A$41,0))&lt;&gt;0,INDEX('Coverage Indicators - Section D'!S$10:S$41,MATCH('Print View'!$A137,'Coverage Indicators - Section D'!$A$10:$A$41,0)),""),"")</f>
        <v/>
      </c>
      <c r="L137" s="234" t="str">
        <f>IFERROR(IF(INDEX('Coverage Indicators - Section D'!T$10:T$41,MATCH('Print View'!$A137,'Coverage Indicators - Section D'!$A$10:$A$41,0))&lt;&gt;0,INDEX('Coverage Indicators - Section D'!T$10:T$41,MATCH('Print View'!$A137,'Coverage Indicators - Section D'!$A$10:$A$41,0)),""),"")</f>
        <v/>
      </c>
      <c r="M137" s="626" t="str">
        <f>IFERROR(IF(INDEX('Coverage Indicators - Section D'!V$10:V$41,MATCH('Print View'!$A137,'Coverage Indicators - Section D'!$A$10:$A$41,0))&lt;&gt;0,INDEX('Coverage Indicators - Section D'!V$10:V$41,MATCH('Print View'!$A137,'Coverage Indicators - Section D'!$A$10:$A$41,0)),""),"")</f>
        <v/>
      </c>
      <c r="N137" s="234" t="str">
        <f ca="1">IFERROR(IF(INDEX('Coverage Indicators - Section D'!E$45:E$226,MATCH('Print View'!$AR137,'Coverage Indicators - Section D'!$I$45:$I$226,0))&lt;&gt;0,INDEX('Coverage Indicators - Section D'!E$45:E$226,MATCH('Print View'!$AR137,'Coverage Indicators - Section D'!$I$45:$I$226,0)),""),"")</f>
        <v/>
      </c>
      <c r="O137" s="625" t="str">
        <f ca="1">IFERROR(IF(INDEX('Coverage Indicators - Section D'!G$45:G$226,MATCH('Print View'!$AR137,'Coverage Indicators - Section D'!$I$45:$I$226,0))&lt;&gt;0,INDEX('Coverage Indicators - Section D'!G$45:G$226,MATCH('Print View'!$AR137,'Coverage Indicators - Section D'!$I$45:$I$226,0)),""),"")</f>
        <v/>
      </c>
      <c r="P137" s="626" t="str">
        <f ca="1">IFERROR(IF(INDEX('Coverage Indicators - Section D'!H$45:H$226,MATCH('Print View'!$AR137,'Coverage Indicators - Section D'!$I$45:$I$226,0))&lt;&gt;0,INDEX('Coverage Indicators - Section D'!H$45:H$226,MATCH('Print View'!$AR137,'Coverage Indicators - Section D'!$I$45:$I$226,0)),""),"")</f>
        <v/>
      </c>
      <c r="Q137" s="234" t="str">
        <f ca="1">IFERROR(IF(INDEX('Coverage Indicators - Section D'!E$45:E$226,MATCH('Print View'!$AS137,'Coverage Indicators - Section D'!$I$45:$I$226,0))&lt;&gt;0,INDEX('Coverage Indicators - Section D'!E$45:E$226,MATCH('Print View'!$AS137,'Coverage Indicators - Section D'!$I$45:$I$226,0)),""),"")</f>
        <v/>
      </c>
      <c r="R137" s="625" t="str">
        <f ca="1">IFERROR(IF(INDEX('Coverage Indicators - Section D'!G$45:G$226,MATCH('Print View'!$AS137,'Coverage Indicators - Section D'!$I$45:$I$226,0))&lt;&gt;0,INDEX('Coverage Indicators - Section D'!G$45:G$226,MATCH('Print View'!$AS137,'Coverage Indicators - Section D'!$I$45:$I$226,0)),""),"")</f>
        <v/>
      </c>
      <c r="S137" s="626" t="str">
        <f ca="1">IFERROR(IF(INDEX('Coverage Indicators - Section D'!H$45:H$226,MATCH('Print View'!$AS137,'Coverage Indicators - Section D'!$I$45:$I$226,0))&lt;&gt;0,INDEX('Coverage Indicators - Section D'!H$45:H$226,MATCH('Print View'!$AS137,'Coverage Indicators - Section D'!$I$45:$I$226,0)),""),"")</f>
        <v/>
      </c>
      <c r="T137" s="234" t="str">
        <f ca="1">IFERROR(IF(INDEX('Coverage Indicators - Section D'!E$45:E$226,MATCH('Print View'!$AT137,'Coverage Indicators - Section D'!$I$45:$I$226,0))&lt;&gt;0,INDEX('Coverage Indicators - Section D'!E$45:E$226,MATCH('Print View'!$AT137,'Coverage Indicators - Section D'!$I$45:$I$226,0)),""),"")</f>
        <v/>
      </c>
      <c r="U137" s="625" t="str">
        <f ca="1">IFERROR(IF(INDEX('Coverage Indicators - Section D'!G$45:G$226,MATCH('Print View'!$AT137,'Coverage Indicators - Section D'!$I$45:$I$226,0))&lt;&gt;0,INDEX('Coverage Indicators - Section D'!G$45:G$226,MATCH('Print View'!$AT137,'Coverage Indicators - Section D'!$I$45:$I$226,0)),""),"")</f>
        <v/>
      </c>
      <c r="V137" s="626" t="str">
        <f ca="1">IFERROR(IF(INDEX('Coverage Indicators - Section D'!H$45:H$226,MATCH('Print View'!$AT137,'Coverage Indicators - Section D'!$I$45:$I$226,0))&lt;&gt;0,INDEX('Coverage Indicators - Section D'!H$45:H$226,MATCH('Print View'!$AT137,'Coverage Indicators - Section D'!$I$45:$I$226,0)),""),"")</f>
        <v/>
      </c>
      <c r="W137" s="234" t="str">
        <f ca="1">IFERROR(IF(INDEX('Coverage Indicators - Section D'!E$45:E$226,MATCH('Print View'!$AU137,'Coverage Indicators - Section D'!$I$45:$I$226,0))&lt;&gt;0,INDEX('Coverage Indicators - Section D'!E$45:E$226,MATCH('Print View'!$AU137,'Coverage Indicators - Section D'!$I$45:$I$226,0)),""),"")</f>
        <v/>
      </c>
      <c r="X137" s="625" t="str">
        <f ca="1">IFERROR(IF(INDEX('Coverage Indicators - Section D'!G$45:G$226,MATCH('Print View'!$AU137,'Coverage Indicators - Section D'!$I$45:$I$226,0))&lt;&gt;0,INDEX('Coverage Indicators - Section D'!G$45:G$226,MATCH('Print View'!$AU137,'Coverage Indicators - Section D'!$I$45:$I$226,0)),""),"")</f>
        <v/>
      </c>
      <c r="Y137" s="626" t="str">
        <f ca="1">IFERROR(IF(INDEX('Coverage Indicators - Section D'!H$45:H$226,MATCH('Print View'!$AU137,'Coverage Indicators - Section D'!$I$45:$I$226,0))&lt;&gt;0,INDEX('Coverage Indicators - Section D'!H$45:H$226,MATCH('Print View'!$AU137,'Coverage Indicators - Section D'!$I$45:$I$226,0)),""),"")</f>
        <v/>
      </c>
      <c r="Z137" s="234" t="str">
        <f ca="1">IFERROR(IF(INDEX('Coverage Indicators - Section D'!E$45:E$226,MATCH('Print View'!$AV137,'Coverage Indicators - Section D'!$I$45:$I$226,0))&lt;&gt;0,INDEX('Coverage Indicators - Section D'!E$45:E$226,MATCH('Print View'!$AV137,'Coverage Indicators - Section D'!$I$45:$I$226,0)),""),"")</f>
        <v/>
      </c>
      <c r="AA137" s="625" t="str">
        <f ca="1">IFERROR(IF(INDEX('Coverage Indicators - Section D'!G$45:G$226,MATCH('Print View'!$AV137,'Coverage Indicators - Section D'!$I$45:$I$226,0))&lt;&gt;0,INDEX('Coverage Indicators - Section D'!G$45:G$226,MATCH('Print View'!$AV137,'Coverage Indicators - Section D'!$I$45:$I$226,0)),""),"")</f>
        <v/>
      </c>
      <c r="AB137" s="626" t="str">
        <f ca="1">IFERROR(IF(INDEX('Coverage Indicators - Section D'!H$45:H$226,MATCH('Print View'!$AV137,'Coverage Indicators - Section D'!$I$45:$I$226,0))&lt;&gt;0,INDEX('Coverage Indicators - Section D'!H$45:H$226,MATCH('Print View'!$AV137,'Coverage Indicators - Section D'!$I$45:$I$226,0)),""),"")</f>
        <v/>
      </c>
      <c r="AC137" s="234" t="str">
        <f ca="1">IFERROR(IF(INDEX('Coverage Indicators - Section D'!E$45:E$226,MATCH('Print View'!$AW137,'Coverage Indicators - Section D'!$I$45:$I$226,0))&lt;&gt;0,INDEX('Coverage Indicators - Section D'!E$45:E$226,MATCH('Print View'!$AW137,'Coverage Indicators - Section D'!$I$45:$I$226,0)),""),"")</f>
        <v/>
      </c>
      <c r="AD137" s="625" t="str">
        <f ca="1">IFERROR(IF(INDEX('Coverage Indicators - Section D'!G$45:G$226,MATCH('Print View'!$AW137,'Coverage Indicators - Section D'!$I$45:$I$226,0))&lt;&gt;0,INDEX('Coverage Indicators - Section D'!G$45:G$226,MATCH('Print View'!$AW137,'Coverage Indicators - Section D'!$I$45:$I$226,0)),""),"")</f>
        <v/>
      </c>
      <c r="AE137" s="626" t="str">
        <f ca="1">IFERROR(IF(INDEX('Coverage Indicators - Section D'!H$45:H$226,MATCH('Print View'!$AW137,'Coverage Indicators - Section D'!$I$45:$I$226,0))&lt;&gt;0,INDEX('Coverage Indicators - Section D'!H$45:H$226,MATCH('Print View'!$AW137,'Coverage Indicators - Section D'!$I$45:$I$226,0)),""),"")</f>
        <v/>
      </c>
      <c r="AF137" s="234" t="str">
        <f ca="1">IFERROR(IF(INDEX('Coverage Indicators - Section D'!E$45:E$226,MATCH('Print View'!$AX137,'Coverage Indicators - Section D'!$I$45:$I$226,0))&lt;&gt;0,INDEX('Coverage Indicators - Section D'!E$45:E$226,MATCH('Print View'!$AX137,'Coverage Indicators - Section D'!$I$45:$I$226,0)),""),"")</f>
        <v/>
      </c>
      <c r="AG137" s="625" t="str">
        <f ca="1">IFERROR(IF(INDEX('Coverage Indicators - Section D'!G$45:G$226,MATCH('Print View'!$AX137,'Coverage Indicators - Section D'!$I$45:$I$226,0))&lt;&gt;0,INDEX('Coverage Indicators - Section D'!G$45:G$226,MATCH('Print View'!$AX137,'Coverage Indicators - Section D'!$I$45:$I$226,0)),""),"")</f>
        <v/>
      </c>
      <c r="AH137" s="626" t="str">
        <f ca="1">IFERROR(IF(INDEX('Coverage Indicators - Section D'!H$45:H$226,MATCH('Print View'!$AX137,'Coverage Indicators - Section D'!$I$45:$I$226,0))&lt;&gt;0,INDEX('Coverage Indicators - Section D'!H$45:H$226,MATCH('Print View'!$AX137,'Coverage Indicators - Section D'!$I$45:$I$226,0)),""),"")</f>
        <v/>
      </c>
      <c r="AI137" s="234" t="str">
        <f ca="1">IFERROR(IF(INDEX('Coverage Indicators - Section D'!E$45:E$226,MATCH('Print View'!$AY137,'Coverage Indicators - Section D'!$I$45:$I$226,0))&lt;&gt;0,INDEX('Coverage Indicators - Section D'!E$45:E$226,MATCH('Print View'!$AY137,'Coverage Indicators - Section D'!$I$45:$I$226,0)),""),"")</f>
        <v/>
      </c>
      <c r="AJ137" s="625" t="str">
        <f ca="1">IFERROR(IF(INDEX('Coverage Indicators - Section D'!G$45:G$226,MATCH('Print View'!$AY137,'Coverage Indicators - Section D'!$I$45:$I$226,0))&lt;&gt;0,INDEX('Coverage Indicators - Section D'!G$45:G$226,MATCH('Print View'!$AY137,'Coverage Indicators - Section D'!$I$45:$I$226,0)),""),"")</f>
        <v/>
      </c>
      <c r="AK137" s="626" t="str">
        <f ca="1">IFERROR(IF(INDEX('Coverage Indicators - Section D'!H$45:H$226,MATCH('Print View'!$AY137,'Coverage Indicators - Section D'!$I$45:$I$226,0))&lt;&gt;0,INDEX('Coverage Indicators - Section D'!H$45:H$226,MATCH('Print View'!$AY137,'Coverage Indicators - Section D'!$I$45:$I$226,0)),""),"")</f>
        <v/>
      </c>
      <c r="AL137" s="281"/>
      <c r="AM137" s="718" t="str">
        <f>IFERROR(IF(INDEX('Coverage Indicators - Section D'!W$10:W$41,MATCH('Print View'!$A137,'Coverage Indicators - Section D'!$A$10:$A$41,0))&lt;&gt;0,INDEX('Coverage Indicators - Section D'!W$10:W$41,MATCH('Print View'!$A137,'Coverage Indicators - Section D'!$A$10:$A$41,0)),""),"")</f>
        <v/>
      </c>
      <c r="AN137" s="268"/>
      <c r="AO137" s="610"/>
      <c r="AP137" s="611"/>
      <c r="AQ137" s="611"/>
      <c r="AR137" s="633" t="str">
        <f t="shared" ref="AR137" ca="1" si="204">CONCATENATE($A137,N$117)</f>
        <v>101-ene-20 to 31-dic-20</v>
      </c>
      <c r="AS137" s="631" t="str">
        <f t="shared" ref="AS137" ca="1" si="205">CONCATENATE($A137,Q$117)</f>
        <v>101-ene-21 to 31-dic-21</v>
      </c>
      <c r="AT137" s="631" t="str">
        <f t="shared" ref="AT137" ca="1" si="206">CONCATENATE($A137,T$117)</f>
        <v>101-ene-22 to 31-dic-22</v>
      </c>
      <c r="AU137" s="631" t="str">
        <f t="shared" ref="AU137" ca="1" si="207">CONCATENATE($A137,W$117)</f>
        <v>101-ene-23 to 31-dic-23</v>
      </c>
      <c r="AV137" s="631" t="str">
        <f t="shared" ref="AV137" ca="1" si="208">CONCATENATE($A137,Z$117)</f>
        <v>101-ene-24 to 31-dic-24</v>
      </c>
      <c r="AW137" s="631" t="str">
        <f t="shared" ref="AW137" ca="1" si="209">CONCATENATE($A137,AC$117)</f>
        <v>101-ene-25 to 31-dic-25</v>
      </c>
      <c r="AX137" s="631" t="str">
        <f t="shared" ref="AX137" si="210">CONCATENATE($A137,AF$117)</f>
        <v xml:space="preserve">10 to </v>
      </c>
      <c r="AY137" s="631" t="str">
        <f t="shared" ref="AY137" si="211">CONCATENATE($A137,AI$117)</f>
        <v xml:space="preserve">10 to </v>
      </c>
      <c r="AZ137" s="301"/>
      <c r="BA137" s="301"/>
    </row>
    <row r="138" spans="1:53" s="194" customFormat="1" ht="28.5" x14ac:dyDescent="0.25">
      <c r="A138" s="719"/>
      <c r="B138" s="626"/>
      <c r="C138" s="626"/>
      <c r="D138" s="626"/>
      <c r="E138" s="235" t="str">
        <f>IFERROR(IF(INDEX('Coverage Indicators - Section D'!F$10:F$41,MATCH('Print View'!$A137,'Coverage Indicators - Section D'!$A$10:$A$41,0))&lt;&gt;0,INDEX('Coverage Indicators - Section D'!F$10:F$41,MATCH('Print View'!$A137,'Coverage Indicators - Section D'!$A$10:$A$41,0)),""),"")</f>
        <v/>
      </c>
      <c r="F138" s="625"/>
      <c r="G138" s="625"/>
      <c r="H138" s="626"/>
      <c r="I138" s="626"/>
      <c r="J138" s="626"/>
      <c r="K138" s="626"/>
      <c r="L138" s="235" t="str">
        <f>IFERROR(IF(INDEX('Coverage Indicators - Section D'!U$10:U$41,MATCH('Print View'!$A137,'Coverage Indicators - Section D'!$A$10:$A$41,0))&lt;&gt;0,INDEX('Coverage Indicators - Section D'!U$10:U$41,MATCH('Print View'!$A137,'Coverage Indicators - Section D'!$A$10:$A$41,0)),""),"")</f>
        <v/>
      </c>
      <c r="M138" s="626"/>
      <c r="N138" s="235" t="str">
        <f ca="1">IFERROR(IF(INDEX('Coverage Indicators - Section D'!F$45:F$226,MATCH('Print View'!$AR137,'Coverage Indicators - Section D'!$I$45:$I$226,0))&lt;&gt;0,INDEX('Coverage Indicators - Section D'!F$45:F$226,MATCH('Print View'!$AR137,'Coverage Indicators - Section D'!$I$45:$I$226,0)),""),"")</f>
        <v/>
      </c>
      <c r="O138" s="625"/>
      <c r="P138" s="626"/>
      <c r="Q138" s="235" t="str">
        <f ca="1">IFERROR(IF(INDEX('Coverage Indicators - Section D'!F$45:F$226,MATCH('Print View'!$AS137,'Coverage Indicators - Section D'!$I$45:$I$226,0))&lt;&gt;0,INDEX('Coverage Indicators - Section D'!F$45:F$226,MATCH('Print View'!$AS137,'Coverage Indicators - Section D'!$I$45:$I$226,0)),""),"")</f>
        <v/>
      </c>
      <c r="R138" s="625"/>
      <c r="S138" s="626"/>
      <c r="T138" s="235" t="str">
        <f ca="1">IFERROR(IF(INDEX('Coverage Indicators - Section D'!F$45:F$226,MATCH('Print View'!$AT137,'Coverage Indicators - Section D'!$I$45:$I$226,0))&lt;&gt;0,INDEX('Coverage Indicators - Section D'!F$45:F$226,MATCH('Print View'!$AT137,'Coverage Indicators - Section D'!$I$45:$I$226,0)),""),"")</f>
        <v/>
      </c>
      <c r="U138" s="625"/>
      <c r="V138" s="626"/>
      <c r="W138" s="235" t="str">
        <f ca="1">IFERROR(IF(INDEX('Coverage Indicators - Section D'!F$45:F$226,MATCH('Print View'!$AU137,'Coverage Indicators - Section D'!$I$45:$I$226,0))&lt;&gt;0,INDEX('Coverage Indicators - Section D'!F$45:F$226,MATCH('Print View'!$AU137,'Coverage Indicators - Section D'!$I$45:$I$226,0)),""),"")</f>
        <v/>
      </c>
      <c r="X138" s="625"/>
      <c r="Y138" s="626"/>
      <c r="Z138" s="235" t="str">
        <f ca="1">IFERROR(IF(INDEX('Coverage Indicators - Section D'!F$45:F$226,MATCH('Print View'!$AV137,'Coverage Indicators - Section D'!$I$45:$I$226,0))&lt;&gt;0,INDEX('Coverage Indicators - Section D'!F$45:F$226,MATCH('Print View'!$AV137,'Coverage Indicators - Section D'!$I$45:$I$226,0)),""),"")</f>
        <v/>
      </c>
      <c r="AA138" s="625"/>
      <c r="AB138" s="626"/>
      <c r="AC138" s="235" t="str">
        <f ca="1">IFERROR(IF(INDEX('Coverage Indicators - Section D'!F$45:F$226,MATCH('Print View'!$AW137,'Coverage Indicators - Section D'!$I$45:$I$226,0))&lt;&gt;0,INDEX('Coverage Indicators - Section D'!F$45:F$226,MATCH('Print View'!$AW137,'Coverage Indicators - Section D'!$I$45:$I$226,0)),""),"")</f>
        <v/>
      </c>
      <c r="AD138" s="625"/>
      <c r="AE138" s="626"/>
      <c r="AF138" s="235" t="str">
        <f ca="1">IFERROR(IF(INDEX('Coverage Indicators - Section D'!F$45:F$226,MATCH('Print View'!$AX137,'Coverage Indicators - Section D'!$I$45:$I$226,0))&lt;&gt;0,INDEX('Coverage Indicators - Section D'!F$45:F$226,MATCH('Print View'!$AX137,'Coverage Indicators - Section D'!$I$45:$I$226,0)),""),"")</f>
        <v/>
      </c>
      <c r="AG138" s="625"/>
      <c r="AH138" s="626"/>
      <c r="AI138" s="235" t="str">
        <f ca="1">IFERROR(IF(INDEX('Coverage Indicators - Section D'!F$45:F$226,MATCH('Print View'!$AY137,'Coverage Indicators - Section D'!$I$45:$I$226,0))&lt;&gt;0,INDEX('Coverage Indicators - Section D'!F$45:F$226,MATCH('Print View'!$AY137,'Coverage Indicators - Section D'!$I$45:$I$226,0)),""),"")</f>
        <v/>
      </c>
      <c r="AJ138" s="625"/>
      <c r="AK138" s="626"/>
      <c r="AL138" s="281"/>
      <c r="AM138" s="718"/>
      <c r="AN138" s="268"/>
      <c r="AO138" s="610"/>
      <c r="AP138" s="611"/>
      <c r="AQ138" s="611"/>
      <c r="AR138" s="633"/>
      <c r="AS138" s="631"/>
      <c r="AT138" s="631"/>
      <c r="AU138" s="631"/>
      <c r="AV138" s="631"/>
      <c r="AW138" s="631"/>
      <c r="AX138" s="631"/>
      <c r="AY138" s="631"/>
      <c r="AZ138" s="301"/>
      <c r="BA138" s="301"/>
    </row>
    <row r="139" spans="1:53" s="194" customFormat="1" ht="28.5" x14ac:dyDescent="0.25">
      <c r="A139" s="716">
        <v>11</v>
      </c>
      <c r="B139" s="624" t="str">
        <f>IFERROR(IF(INDEX('Coverage Indicators - Section D'!B$10:B$41,MATCH('Print View'!$A139,'Coverage Indicators - Section D'!$A$10:$A$41,0))&lt;&gt;0,INDEX('Coverage Indicators - Section D'!B$10:B$41,MATCH('Print View'!$A139,'Coverage Indicators - Section D'!$A$10:$A$41,0)),""),"")</f>
        <v/>
      </c>
      <c r="C139" s="624" t="str">
        <f>IFERROR(IF(INDEX('Coverage Indicators - Section D'!C$10:C$41,MATCH('Print View'!$A139,'Coverage Indicators - Section D'!$A$10:$A$41,0))&lt;&gt;0,INDEX('Coverage Indicators - Section D'!C$10:C$41,MATCH('Print View'!$A139,'Coverage Indicators - Section D'!$A$10:$A$41,0)),""),"")</f>
        <v/>
      </c>
      <c r="D139" s="624" t="str">
        <f>IFERROR(IF(INDEX('Coverage Indicators - Section D'!D$10:D$41,MATCH('Print View'!$A139,'Coverage Indicators - Section D'!$A$10:$A$41,0))&lt;&gt;0,INDEX('Coverage Indicators - Section D'!D$10:D$41,MATCH('Print View'!$A139,'Coverage Indicators - Section D'!$A$10:$A$41,0)),""),"")</f>
        <v/>
      </c>
      <c r="E139" s="213" t="str">
        <f>IFERROR(IF(INDEX('Coverage Indicators - Section D'!E$10:E$41,MATCH('Print View'!$A139,'Coverage Indicators - Section D'!$A$10:$A$41,0))&lt;&gt;0,INDEX('Coverage Indicators - Section D'!E$10:E$41,MATCH('Print View'!$A139,'Coverage Indicators - Section D'!$A$10:$A$41,0)),""),"")</f>
        <v/>
      </c>
      <c r="F139" s="623" t="str">
        <f>IFERROR(IF(INDEX('Coverage Indicators - Section D'!G$10:G$41,MATCH('Print View'!$A139,'Coverage Indicators - Section D'!$A$10:$A$41,0))&lt;&gt;0,INDEX('Coverage Indicators - Section D'!G$10:G$41,MATCH('Print View'!$A139,'Coverage Indicators - Section D'!$A$10:$A$41,0)),""),"")</f>
        <v/>
      </c>
      <c r="G139" s="623" t="str">
        <f>IFERROR(IF(INDEX('Coverage Indicators - Section D'!H$10:H$41,MATCH('Print View'!$A139,'Coverage Indicators - Section D'!$A$10:$A$41,0))&lt;&gt;0,INDEX('Coverage Indicators - Section D'!H$10:H$41,MATCH('Print View'!$A139,'Coverage Indicators - Section D'!$A$10:$A$41,0)),""),"")</f>
        <v/>
      </c>
      <c r="H139" s="624" t="str">
        <f>IFERROR(IF(INDEX('Coverage Indicators - Section D'!P$10:P$41,MATCH('Print View'!$A139,'Coverage Indicators - Section D'!$A$10:$A$41,0))&lt;&gt;0,INDEX('Coverage Indicators - Section D'!P$10:P$41,MATCH('Print View'!$A139,'Coverage Indicators - Section D'!$A$10:$A$41,0)),""),"")</f>
        <v/>
      </c>
      <c r="I139" s="624" t="str">
        <f>IFERROR(IF(INDEX('Coverage Indicators - Section D'!Q$10:Q$41,MATCH('Print View'!$A139,'Coverage Indicators - Section D'!$A$10:$A$41,0))&lt;&gt;0,INDEX('Coverage Indicators - Section D'!Q$10:Q$41,MATCH('Print View'!$A139,'Coverage Indicators - Section D'!$A$10:$A$41,0)),""),"")</f>
        <v/>
      </c>
      <c r="J139" s="624" t="str">
        <f>IFERROR(IF(INDEX('Coverage Indicators - Section D'!R$10:R$41,MATCH('Print View'!$A139,'Coverage Indicators - Section D'!$A$10:$A$41,0))&lt;&gt;0,INDEX('Coverage Indicators - Section D'!R$10:R$41,MATCH('Print View'!$A139,'Coverage Indicators - Section D'!$A$10:$A$41,0)),""),"")</f>
        <v/>
      </c>
      <c r="K139" s="624" t="str">
        <f>IFERROR(IF(INDEX('Coverage Indicators - Section D'!S$10:S$41,MATCH('Print View'!$A139,'Coverage Indicators - Section D'!$A$10:$A$41,0))&lt;&gt;0,INDEX('Coverage Indicators - Section D'!S$10:S$41,MATCH('Print View'!$A139,'Coverage Indicators - Section D'!$A$10:$A$41,0)),""),"")</f>
        <v/>
      </c>
      <c r="L139" s="213" t="str">
        <f>IFERROR(IF(INDEX('Coverage Indicators - Section D'!T$10:T$41,MATCH('Print View'!$A139,'Coverage Indicators - Section D'!$A$10:$A$41,0))&lt;&gt;0,INDEX('Coverage Indicators - Section D'!T$10:T$41,MATCH('Print View'!$A139,'Coverage Indicators - Section D'!$A$10:$A$41,0)),""),"")</f>
        <v/>
      </c>
      <c r="M139" s="624" t="str">
        <f>IFERROR(IF(INDEX('Coverage Indicators - Section D'!V$10:V$41,MATCH('Print View'!$A139,'Coverage Indicators - Section D'!$A$10:$A$41,0))&lt;&gt;0,INDEX('Coverage Indicators - Section D'!V$10:V$41,MATCH('Print View'!$A139,'Coverage Indicators - Section D'!$A$10:$A$41,0)),""),"")</f>
        <v/>
      </c>
      <c r="N139" s="213" t="str">
        <f ca="1">IFERROR(IF(INDEX('Coverage Indicators - Section D'!E$45:E$226,MATCH('Print View'!$AR139,'Coverage Indicators - Section D'!$I$45:$I$226,0))&lt;&gt;0,INDEX('Coverage Indicators - Section D'!E$45:E$226,MATCH('Print View'!$AR139,'Coverage Indicators - Section D'!$I$45:$I$226,0)),""),"")</f>
        <v/>
      </c>
      <c r="O139" s="623" t="str">
        <f ca="1">IFERROR(IF(INDEX('Coverage Indicators - Section D'!G$45:G$226,MATCH('Print View'!$AR139,'Coverage Indicators - Section D'!$I$45:$I$226,0))&lt;&gt;0,INDEX('Coverage Indicators - Section D'!G$45:G$226,MATCH('Print View'!$AR139,'Coverage Indicators - Section D'!$I$45:$I$226,0)),""),"")</f>
        <v/>
      </c>
      <c r="P139" s="624" t="str">
        <f ca="1">IFERROR(IF(INDEX('Coverage Indicators - Section D'!H$45:H$226,MATCH('Print View'!$AR139,'Coverage Indicators - Section D'!$I$45:$I$226,0))&lt;&gt;0,INDEX('Coverage Indicators - Section D'!H$45:H$226,MATCH('Print View'!$AR139,'Coverage Indicators - Section D'!$I$45:$I$226,0)),""),"")</f>
        <v/>
      </c>
      <c r="Q139" s="213" t="str">
        <f ca="1">IFERROR(IF(INDEX('Coverage Indicators - Section D'!E$45:E$226,MATCH('Print View'!$AS139,'Coverage Indicators - Section D'!$I$45:$I$226,0))&lt;&gt;0,INDEX('Coverage Indicators - Section D'!E$45:E$226,MATCH('Print View'!$AS139,'Coverage Indicators - Section D'!$I$45:$I$226,0)),""),"")</f>
        <v/>
      </c>
      <c r="R139" s="623" t="str">
        <f ca="1">IFERROR(IF(INDEX('Coverage Indicators - Section D'!G$45:G$226,MATCH('Print View'!$AS139,'Coverage Indicators - Section D'!$I$45:$I$226,0))&lt;&gt;0,INDEX('Coverage Indicators - Section D'!G$45:G$226,MATCH('Print View'!$AS139,'Coverage Indicators - Section D'!$I$45:$I$226,0)),""),"")</f>
        <v/>
      </c>
      <c r="S139" s="624" t="str">
        <f ca="1">IFERROR(IF(INDEX('Coverage Indicators - Section D'!H$45:H$226,MATCH('Print View'!$AS139,'Coverage Indicators - Section D'!$I$45:$I$226,0))&lt;&gt;0,INDEX('Coverage Indicators - Section D'!H$45:H$226,MATCH('Print View'!$AS139,'Coverage Indicators - Section D'!$I$45:$I$226,0)),""),"")</f>
        <v/>
      </c>
      <c r="T139" s="213" t="str">
        <f ca="1">IFERROR(IF(INDEX('Coverage Indicators - Section D'!E$45:E$226,MATCH('Print View'!$AT139,'Coverage Indicators - Section D'!$I$45:$I$226,0))&lt;&gt;0,INDEX('Coverage Indicators - Section D'!E$45:E$226,MATCH('Print View'!$AT139,'Coverage Indicators - Section D'!$I$45:$I$226,0)),""),"")</f>
        <v/>
      </c>
      <c r="U139" s="623" t="str">
        <f ca="1">IFERROR(IF(INDEX('Coverage Indicators - Section D'!G$45:G$226,MATCH('Print View'!$AT139,'Coverage Indicators - Section D'!$I$45:$I$226,0))&lt;&gt;0,INDEX('Coverage Indicators - Section D'!G$45:G$226,MATCH('Print View'!$AT139,'Coverage Indicators - Section D'!$I$45:$I$226,0)),""),"")</f>
        <v/>
      </c>
      <c r="V139" s="624" t="str">
        <f ca="1">IFERROR(IF(INDEX('Coverage Indicators - Section D'!H$45:H$226,MATCH('Print View'!$AT139,'Coverage Indicators - Section D'!$I$45:$I$226,0))&lt;&gt;0,INDEX('Coverage Indicators - Section D'!H$45:H$226,MATCH('Print View'!$AT139,'Coverage Indicators - Section D'!$I$45:$I$226,0)),""),"")</f>
        <v/>
      </c>
      <c r="W139" s="213" t="str">
        <f ca="1">IFERROR(IF(INDEX('Coverage Indicators - Section D'!E$45:E$226,MATCH('Print View'!$AU139,'Coverage Indicators - Section D'!$I$45:$I$226,0))&lt;&gt;0,INDEX('Coverage Indicators - Section D'!E$45:E$226,MATCH('Print View'!$AU139,'Coverage Indicators - Section D'!$I$45:$I$226,0)),""),"")</f>
        <v/>
      </c>
      <c r="X139" s="623" t="str">
        <f ca="1">IFERROR(IF(INDEX('Coverage Indicators - Section D'!G$45:G$226,MATCH('Print View'!$AU139,'Coverage Indicators - Section D'!$I$45:$I$226,0))&lt;&gt;0,INDEX('Coverage Indicators - Section D'!G$45:G$226,MATCH('Print View'!$AU139,'Coverage Indicators - Section D'!$I$45:$I$226,0)),""),"")</f>
        <v/>
      </c>
      <c r="Y139" s="624" t="str">
        <f ca="1">IFERROR(IF(INDEX('Coverage Indicators - Section D'!H$45:H$226,MATCH('Print View'!$AU139,'Coverage Indicators - Section D'!$I$45:$I$226,0))&lt;&gt;0,INDEX('Coverage Indicators - Section D'!H$45:H$226,MATCH('Print View'!$AU139,'Coverage Indicators - Section D'!$I$45:$I$226,0)),""),"")</f>
        <v/>
      </c>
      <c r="Z139" s="213" t="str">
        <f ca="1">IFERROR(IF(INDEX('Coverage Indicators - Section D'!E$45:E$226,MATCH('Print View'!$AV139,'Coverage Indicators - Section D'!$I$45:$I$226,0))&lt;&gt;0,INDEX('Coverage Indicators - Section D'!E$45:E$226,MATCH('Print View'!$AV139,'Coverage Indicators - Section D'!$I$45:$I$226,0)),""),"")</f>
        <v/>
      </c>
      <c r="AA139" s="623" t="str">
        <f ca="1">IFERROR(IF(INDEX('Coverage Indicators - Section D'!G$45:G$226,MATCH('Print View'!$AV139,'Coverage Indicators - Section D'!$I$45:$I$226,0))&lt;&gt;0,INDEX('Coverage Indicators - Section D'!G$45:G$226,MATCH('Print View'!$AV139,'Coverage Indicators - Section D'!$I$45:$I$226,0)),""),"")</f>
        <v/>
      </c>
      <c r="AB139" s="624" t="str">
        <f ca="1">IFERROR(IF(INDEX('Coverage Indicators - Section D'!H$45:H$226,MATCH('Print View'!$AV139,'Coverage Indicators - Section D'!$I$45:$I$226,0))&lt;&gt;0,INDEX('Coverage Indicators - Section D'!H$45:H$226,MATCH('Print View'!$AV139,'Coverage Indicators - Section D'!$I$45:$I$226,0)),""),"")</f>
        <v/>
      </c>
      <c r="AC139" s="213" t="str">
        <f ca="1">IFERROR(IF(INDEX('Coverage Indicators - Section D'!E$45:E$226,MATCH('Print View'!$AW139,'Coverage Indicators - Section D'!$I$45:$I$226,0))&lt;&gt;0,INDEX('Coverage Indicators - Section D'!E$45:E$226,MATCH('Print View'!$AW139,'Coverage Indicators - Section D'!$I$45:$I$226,0)),""),"")</f>
        <v/>
      </c>
      <c r="AD139" s="623" t="str">
        <f ca="1">IFERROR(IF(INDEX('Coverage Indicators - Section D'!G$45:G$226,MATCH('Print View'!$AW139,'Coverage Indicators - Section D'!$I$45:$I$226,0))&lt;&gt;0,INDEX('Coverage Indicators - Section D'!G$45:G$226,MATCH('Print View'!$AW139,'Coverage Indicators - Section D'!$I$45:$I$226,0)),""),"")</f>
        <v/>
      </c>
      <c r="AE139" s="624" t="str">
        <f ca="1">IFERROR(IF(INDEX('Coverage Indicators - Section D'!H$45:H$226,MATCH('Print View'!$AW139,'Coverage Indicators - Section D'!$I$45:$I$226,0))&lt;&gt;0,INDEX('Coverage Indicators - Section D'!H$45:H$226,MATCH('Print View'!$AW139,'Coverage Indicators - Section D'!$I$45:$I$226,0)),""),"")</f>
        <v/>
      </c>
      <c r="AF139" s="213" t="str">
        <f ca="1">IFERROR(IF(INDEX('Coverage Indicators - Section D'!E$45:E$226,MATCH('Print View'!$AX139,'Coverage Indicators - Section D'!$I$45:$I$226,0))&lt;&gt;0,INDEX('Coverage Indicators - Section D'!E$45:E$226,MATCH('Print View'!$AX139,'Coverage Indicators - Section D'!$I$45:$I$226,0)),""),"")</f>
        <v/>
      </c>
      <c r="AG139" s="623" t="str">
        <f ca="1">IFERROR(IF(INDEX('Coverage Indicators - Section D'!G$45:G$226,MATCH('Print View'!$AX139,'Coverage Indicators - Section D'!$I$45:$I$226,0))&lt;&gt;0,INDEX('Coverage Indicators - Section D'!G$45:G$226,MATCH('Print View'!$AX139,'Coverage Indicators - Section D'!$I$45:$I$226,0)),""),"")</f>
        <v/>
      </c>
      <c r="AH139" s="624" t="str">
        <f ca="1">IFERROR(IF(INDEX('Coverage Indicators - Section D'!H$45:H$226,MATCH('Print View'!$AX139,'Coverage Indicators - Section D'!$I$45:$I$226,0))&lt;&gt;0,INDEX('Coverage Indicators - Section D'!H$45:H$226,MATCH('Print View'!$AX139,'Coverage Indicators - Section D'!$I$45:$I$226,0)),""),"")</f>
        <v/>
      </c>
      <c r="AI139" s="213" t="str">
        <f ca="1">IFERROR(IF(INDEX('Coverage Indicators - Section D'!E$45:E$226,MATCH('Print View'!$AY139,'Coverage Indicators - Section D'!$I$45:$I$226,0))&lt;&gt;0,INDEX('Coverage Indicators - Section D'!E$45:E$226,MATCH('Print View'!$AY139,'Coverage Indicators - Section D'!$I$45:$I$226,0)),""),"")</f>
        <v/>
      </c>
      <c r="AJ139" s="623" t="str">
        <f ca="1">IFERROR(IF(INDEX('Coverage Indicators - Section D'!G$45:G$226,MATCH('Print View'!$AY139,'Coverage Indicators - Section D'!$I$45:$I$226,0))&lt;&gt;0,INDEX('Coverage Indicators - Section D'!G$45:G$226,MATCH('Print View'!$AY139,'Coverage Indicators - Section D'!$I$45:$I$226,0)),""),"")</f>
        <v/>
      </c>
      <c r="AK139" s="624" t="str">
        <f ca="1">IFERROR(IF(INDEX('Coverage Indicators - Section D'!H$45:H$226,MATCH('Print View'!$AY139,'Coverage Indicators - Section D'!$I$45:$I$226,0))&lt;&gt;0,INDEX('Coverage Indicators - Section D'!H$45:H$226,MATCH('Print View'!$AY139,'Coverage Indicators - Section D'!$I$45:$I$226,0)),""),"")</f>
        <v/>
      </c>
      <c r="AL139" s="281"/>
      <c r="AM139" s="717" t="str">
        <f>IFERROR(IF(INDEX('Coverage Indicators - Section D'!W$10:W$41,MATCH('Print View'!$A139,'Coverage Indicators - Section D'!$A$10:$A$41,0))&lt;&gt;0,INDEX('Coverage Indicators - Section D'!W$10:W$41,MATCH('Print View'!$A139,'Coverage Indicators - Section D'!$A$10:$A$41,0)),""),"")</f>
        <v/>
      </c>
      <c r="AN139" s="268"/>
      <c r="AO139" s="612"/>
      <c r="AP139" s="613"/>
      <c r="AQ139" s="613"/>
      <c r="AR139" s="633" t="str">
        <f t="shared" ref="AR139" ca="1" si="212">CONCATENATE($A139,N$117)</f>
        <v>111-ene-20 to 31-dic-20</v>
      </c>
      <c r="AS139" s="631" t="str">
        <f t="shared" ref="AS139" ca="1" si="213">CONCATENATE($A139,Q$117)</f>
        <v>111-ene-21 to 31-dic-21</v>
      </c>
      <c r="AT139" s="631" t="str">
        <f t="shared" ref="AT139" ca="1" si="214">CONCATENATE($A139,T$117)</f>
        <v>111-ene-22 to 31-dic-22</v>
      </c>
      <c r="AU139" s="631" t="str">
        <f t="shared" ref="AU139" ca="1" si="215">CONCATENATE($A139,W$117)</f>
        <v>111-ene-23 to 31-dic-23</v>
      </c>
      <c r="AV139" s="631" t="str">
        <f t="shared" ref="AV139" ca="1" si="216">CONCATENATE($A139,Z$117)</f>
        <v>111-ene-24 to 31-dic-24</v>
      </c>
      <c r="AW139" s="631" t="str">
        <f t="shared" ref="AW139" ca="1" si="217">CONCATENATE($A139,AC$117)</f>
        <v>111-ene-25 to 31-dic-25</v>
      </c>
      <c r="AX139" s="631" t="str">
        <f t="shared" ref="AX139" si="218">CONCATENATE($A139,AF$117)</f>
        <v xml:space="preserve">11 to </v>
      </c>
      <c r="AY139" s="631" t="str">
        <f t="shared" ref="AY139" si="219">CONCATENATE($A139,AI$117)</f>
        <v xml:space="preserve">11 to </v>
      </c>
      <c r="AZ139" s="301"/>
      <c r="BA139" s="301"/>
    </row>
    <row r="140" spans="1:53" s="194" customFormat="1" ht="28.5" x14ac:dyDescent="0.25">
      <c r="A140" s="716"/>
      <c r="B140" s="624"/>
      <c r="C140" s="624"/>
      <c r="D140" s="624"/>
      <c r="E140" s="212" t="str">
        <f>IFERROR(IF(INDEX('Coverage Indicators - Section D'!F$10:F$41,MATCH('Print View'!$A139,'Coverage Indicators - Section D'!$A$10:$A$41,0))&lt;&gt;0,INDEX('Coverage Indicators - Section D'!F$10:F$41,MATCH('Print View'!$A139,'Coverage Indicators - Section D'!$A$10:$A$41,0)),""),"")</f>
        <v/>
      </c>
      <c r="F140" s="623"/>
      <c r="G140" s="623"/>
      <c r="H140" s="624"/>
      <c r="I140" s="624"/>
      <c r="J140" s="624"/>
      <c r="K140" s="624"/>
      <c r="L140" s="212" t="str">
        <f>IFERROR(IF(INDEX('Coverage Indicators - Section D'!U$10:U$41,MATCH('Print View'!$A139,'Coverage Indicators - Section D'!$A$10:$A$41,0))&lt;&gt;0,INDEX('Coverage Indicators - Section D'!U$10:U$41,MATCH('Print View'!$A139,'Coverage Indicators - Section D'!$A$10:$A$41,0)),""),"")</f>
        <v/>
      </c>
      <c r="M140" s="624"/>
      <c r="N140" s="212" t="str">
        <f ca="1">IFERROR(IF(INDEX('Coverage Indicators - Section D'!F$45:F$226,MATCH('Print View'!$AR139,'Coverage Indicators - Section D'!$I$45:$I$226,0))&lt;&gt;0,INDEX('Coverage Indicators - Section D'!F$45:F$226,MATCH('Print View'!$AR139,'Coverage Indicators - Section D'!$I$45:$I$226,0)),""),"")</f>
        <v/>
      </c>
      <c r="O140" s="623"/>
      <c r="P140" s="624"/>
      <c r="Q140" s="212" t="str">
        <f ca="1">IFERROR(IF(INDEX('Coverage Indicators - Section D'!F$45:F$226,MATCH('Print View'!$AS139,'Coverage Indicators - Section D'!$I$45:$I$226,0))&lt;&gt;0,INDEX('Coverage Indicators - Section D'!F$45:F$226,MATCH('Print View'!$AS139,'Coverage Indicators - Section D'!$I$45:$I$226,0)),""),"")</f>
        <v/>
      </c>
      <c r="R140" s="623"/>
      <c r="S140" s="624"/>
      <c r="T140" s="212" t="str">
        <f ca="1">IFERROR(IF(INDEX('Coverage Indicators - Section D'!F$45:F$226,MATCH('Print View'!$AT139,'Coverage Indicators - Section D'!$I$45:$I$226,0))&lt;&gt;0,INDEX('Coverage Indicators - Section D'!F$45:F$226,MATCH('Print View'!$AT139,'Coverage Indicators - Section D'!$I$45:$I$226,0)),""),"")</f>
        <v/>
      </c>
      <c r="U140" s="623"/>
      <c r="V140" s="624"/>
      <c r="W140" s="212" t="str">
        <f ca="1">IFERROR(IF(INDEX('Coverage Indicators - Section D'!F$45:F$226,MATCH('Print View'!$AU139,'Coverage Indicators - Section D'!$I$45:$I$226,0))&lt;&gt;0,INDEX('Coverage Indicators - Section D'!F$45:F$226,MATCH('Print View'!$AU139,'Coverage Indicators - Section D'!$I$45:$I$226,0)),""),"")</f>
        <v/>
      </c>
      <c r="X140" s="623"/>
      <c r="Y140" s="624"/>
      <c r="Z140" s="212" t="str">
        <f ca="1">IFERROR(IF(INDEX('Coverage Indicators - Section D'!F$45:F$226,MATCH('Print View'!$AV139,'Coverage Indicators - Section D'!$I$45:$I$226,0))&lt;&gt;0,INDEX('Coverage Indicators - Section D'!F$45:F$226,MATCH('Print View'!$AV139,'Coverage Indicators - Section D'!$I$45:$I$226,0)),""),"")</f>
        <v/>
      </c>
      <c r="AA140" s="623"/>
      <c r="AB140" s="624"/>
      <c r="AC140" s="212" t="str">
        <f ca="1">IFERROR(IF(INDEX('Coverage Indicators - Section D'!F$45:F$226,MATCH('Print View'!$AW139,'Coverage Indicators - Section D'!$I$45:$I$226,0))&lt;&gt;0,INDEX('Coverage Indicators - Section D'!F$45:F$226,MATCH('Print View'!$AW139,'Coverage Indicators - Section D'!$I$45:$I$226,0)),""),"")</f>
        <v/>
      </c>
      <c r="AD140" s="623"/>
      <c r="AE140" s="624"/>
      <c r="AF140" s="212" t="str">
        <f ca="1">IFERROR(IF(INDEX('Coverage Indicators - Section D'!F$45:F$226,MATCH('Print View'!$AX139,'Coverage Indicators - Section D'!$I$45:$I$226,0))&lt;&gt;0,INDEX('Coverage Indicators - Section D'!F$45:F$226,MATCH('Print View'!$AX139,'Coverage Indicators - Section D'!$I$45:$I$226,0)),""),"")</f>
        <v/>
      </c>
      <c r="AG140" s="623"/>
      <c r="AH140" s="624"/>
      <c r="AI140" s="212" t="str">
        <f ca="1">IFERROR(IF(INDEX('Coverage Indicators - Section D'!F$45:F$226,MATCH('Print View'!$AY139,'Coverage Indicators - Section D'!$I$45:$I$226,0))&lt;&gt;0,INDEX('Coverage Indicators - Section D'!F$45:F$226,MATCH('Print View'!$AY139,'Coverage Indicators - Section D'!$I$45:$I$226,0)),""),"")</f>
        <v/>
      </c>
      <c r="AJ140" s="623"/>
      <c r="AK140" s="624"/>
      <c r="AL140" s="281"/>
      <c r="AM140" s="717"/>
      <c r="AN140" s="268"/>
      <c r="AO140" s="612"/>
      <c r="AP140" s="613"/>
      <c r="AQ140" s="613"/>
      <c r="AR140" s="633"/>
      <c r="AS140" s="631"/>
      <c r="AT140" s="631"/>
      <c r="AU140" s="631"/>
      <c r="AV140" s="631"/>
      <c r="AW140" s="631"/>
      <c r="AX140" s="631"/>
      <c r="AY140" s="631"/>
      <c r="AZ140" s="301"/>
      <c r="BA140" s="301"/>
    </row>
    <row r="141" spans="1:53" s="194" customFormat="1" ht="28.5" x14ac:dyDescent="0.25">
      <c r="A141" s="720">
        <v>12</v>
      </c>
      <c r="B141" s="626" t="str">
        <f>IFERROR(IF(INDEX('Coverage Indicators - Section D'!B$10:B$41,MATCH('Print View'!$A141,'Coverage Indicators - Section D'!$A$10:$A$41,0))&lt;&gt;0,INDEX('Coverage Indicators - Section D'!B$10:B$41,MATCH('Print View'!$A141,'Coverage Indicators - Section D'!$A$10:$A$41,0)),""),"")</f>
        <v/>
      </c>
      <c r="C141" s="626" t="str">
        <f>IFERROR(IF(INDEX('Coverage Indicators - Section D'!C$10:C$41,MATCH('Print View'!$A141,'Coverage Indicators - Section D'!$A$10:$A$41,0))&lt;&gt;0,INDEX('Coverage Indicators - Section D'!C$10:C$41,MATCH('Print View'!$A141,'Coverage Indicators - Section D'!$A$10:$A$41,0)),""),"")</f>
        <v/>
      </c>
      <c r="D141" s="626" t="str">
        <f>IFERROR(IF(INDEX('Coverage Indicators - Section D'!D$10:D$41,MATCH('Print View'!$A141,'Coverage Indicators - Section D'!$A$10:$A$41,0))&lt;&gt;0,INDEX('Coverage Indicators - Section D'!D$10:D$41,MATCH('Print View'!$A141,'Coverage Indicators - Section D'!$A$10:$A$41,0)),""),"")</f>
        <v/>
      </c>
      <c r="E141" s="234" t="str">
        <f>IFERROR(IF(INDEX('Coverage Indicators - Section D'!E$10:E$41,MATCH('Print View'!$A141,'Coverage Indicators - Section D'!$A$10:$A$41,0))&lt;&gt;0,INDEX('Coverage Indicators - Section D'!E$10:E$41,MATCH('Print View'!$A141,'Coverage Indicators - Section D'!$A$10:$A$41,0)),""),"")</f>
        <v/>
      </c>
      <c r="F141" s="625" t="str">
        <f>IFERROR(IF(INDEX('Coverage Indicators - Section D'!G$10:G$41,MATCH('Print View'!$A141,'Coverage Indicators - Section D'!$A$10:$A$41,0))&lt;&gt;0,INDEX('Coverage Indicators - Section D'!G$10:G$41,MATCH('Print View'!$A141,'Coverage Indicators - Section D'!$A$10:$A$41,0)),""),"")</f>
        <v/>
      </c>
      <c r="G141" s="625" t="str">
        <f>IFERROR(IF(INDEX('Coverage Indicators - Section D'!H$10:H$41,MATCH('Print View'!$A141,'Coverage Indicators - Section D'!$A$10:$A$41,0))&lt;&gt;0,INDEX('Coverage Indicators - Section D'!H$10:H$41,MATCH('Print View'!$A141,'Coverage Indicators - Section D'!$A$10:$A$41,0)),""),"")</f>
        <v/>
      </c>
      <c r="H141" s="626" t="str">
        <f>IFERROR(IF(INDEX('Coverage Indicators - Section D'!P$10:P$41,MATCH('Print View'!$A141,'Coverage Indicators - Section D'!$A$10:$A$41,0))&lt;&gt;0,INDEX('Coverage Indicators - Section D'!P$10:P$41,MATCH('Print View'!$A141,'Coverage Indicators - Section D'!$A$10:$A$41,0)),""),"")</f>
        <v/>
      </c>
      <c r="I141" s="626" t="str">
        <f>IFERROR(IF(INDEX('Coverage Indicators - Section D'!Q$10:Q$41,MATCH('Print View'!$A141,'Coverage Indicators - Section D'!$A$10:$A$41,0))&lt;&gt;0,INDEX('Coverage Indicators - Section D'!Q$10:Q$41,MATCH('Print View'!$A141,'Coverage Indicators - Section D'!$A$10:$A$41,0)),""),"")</f>
        <v/>
      </c>
      <c r="J141" s="626" t="str">
        <f>IFERROR(IF(INDEX('Coverage Indicators - Section D'!R$10:R$41,MATCH('Print View'!$A141,'Coverage Indicators - Section D'!$A$10:$A$41,0))&lt;&gt;0,INDEX('Coverage Indicators - Section D'!R$10:R$41,MATCH('Print View'!$A141,'Coverage Indicators - Section D'!$A$10:$A$41,0)),""),"")</f>
        <v/>
      </c>
      <c r="K141" s="626" t="str">
        <f>IFERROR(IF(INDEX('Coverage Indicators - Section D'!S$10:S$41,MATCH('Print View'!$A141,'Coverage Indicators - Section D'!$A$10:$A$41,0))&lt;&gt;0,INDEX('Coverage Indicators - Section D'!S$10:S$41,MATCH('Print View'!$A141,'Coverage Indicators - Section D'!$A$10:$A$41,0)),""),"")</f>
        <v/>
      </c>
      <c r="L141" s="234" t="str">
        <f>IFERROR(IF(INDEX('Coverage Indicators - Section D'!T$10:T$41,MATCH('Print View'!$A141,'Coverage Indicators - Section D'!$A$10:$A$41,0))&lt;&gt;0,INDEX('Coverage Indicators - Section D'!T$10:T$41,MATCH('Print View'!$A141,'Coverage Indicators - Section D'!$A$10:$A$41,0)),""),"")</f>
        <v/>
      </c>
      <c r="M141" s="626" t="str">
        <f>IFERROR(IF(INDEX('Coverage Indicators - Section D'!V$10:V$41,MATCH('Print View'!$A141,'Coverage Indicators - Section D'!$A$10:$A$41,0))&lt;&gt;0,INDEX('Coverage Indicators - Section D'!V$10:V$41,MATCH('Print View'!$A141,'Coverage Indicators - Section D'!$A$10:$A$41,0)),""),"")</f>
        <v/>
      </c>
      <c r="N141" s="234" t="str">
        <f ca="1">IFERROR(IF(INDEX('Coverage Indicators - Section D'!E$45:E$226,MATCH('Print View'!$AR141,'Coverage Indicators - Section D'!$I$45:$I$226,0))&lt;&gt;0,INDEX('Coverage Indicators - Section D'!E$45:E$226,MATCH('Print View'!$AR141,'Coverage Indicators - Section D'!$I$45:$I$226,0)),""),"")</f>
        <v/>
      </c>
      <c r="O141" s="625" t="str">
        <f ca="1">IFERROR(IF(INDEX('Coverage Indicators - Section D'!G$45:G$226,MATCH('Print View'!$AR141,'Coverage Indicators - Section D'!$I$45:$I$226,0))&lt;&gt;0,INDEX('Coverage Indicators - Section D'!G$45:G$226,MATCH('Print View'!$AR141,'Coverage Indicators - Section D'!$I$45:$I$226,0)),""),"")</f>
        <v/>
      </c>
      <c r="P141" s="626" t="str">
        <f ca="1">IFERROR(IF(INDEX('Coverage Indicators - Section D'!H$45:H$226,MATCH('Print View'!$AR141,'Coverage Indicators - Section D'!$I$45:$I$226,0))&lt;&gt;0,INDEX('Coverage Indicators - Section D'!H$45:H$226,MATCH('Print View'!$AR141,'Coverage Indicators - Section D'!$I$45:$I$226,0)),""),"")</f>
        <v/>
      </c>
      <c r="Q141" s="234" t="str">
        <f ca="1">IFERROR(IF(INDEX('Coverage Indicators - Section D'!E$45:E$226,MATCH('Print View'!$AS141,'Coverage Indicators - Section D'!$I$45:$I$226,0))&lt;&gt;0,INDEX('Coverage Indicators - Section D'!E$45:E$226,MATCH('Print View'!$AS141,'Coverage Indicators - Section D'!$I$45:$I$226,0)),""),"")</f>
        <v/>
      </c>
      <c r="R141" s="625" t="str">
        <f ca="1">IFERROR(IF(INDEX('Coverage Indicators - Section D'!G$45:G$226,MATCH('Print View'!$AS141,'Coverage Indicators - Section D'!$I$45:$I$226,0))&lt;&gt;0,INDEX('Coverage Indicators - Section D'!G$45:G$226,MATCH('Print View'!$AS141,'Coverage Indicators - Section D'!$I$45:$I$226,0)),""),"")</f>
        <v/>
      </c>
      <c r="S141" s="626" t="str">
        <f ca="1">IFERROR(IF(INDEX('Coverage Indicators - Section D'!H$45:H$226,MATCH('Print View'!$AS141,'Coverage Indicators - Section D'!$I$45:$I$226,0))&lt;&gt;0,INDEX('Coverage Indicators - Section D'!H$45:H$226,MATCH('Print View'!$AS141,'Coverage Indicators - Section D'!$I$45:$I$226,0)),""),"")</f>
        <v/>
      </c>
      <c r="T141" s="234" t="str">
        <f ca="1">IFERROR(IF(INDEX('Coverage Indicators - Section D'!E$45:E$226,MATCH('Print View'!$AT141,'Coverage Indicators - Section D'!$I$45:$I$226,0))&lt;&gt;0,INDEX('Coverage Indicators - Section D'!E$45:E$226,MATCH('Print View'!$AT141,'Coverage Indicators - Section D'!$I$45:$I$226,0)),""),"")</f>
        <v/>
      </c>
      <c r="U141" s="625" t="str">
        <f ca="1">IFERROR(IF(INDEX('Coverage Indicators - Section D'!G$45:G$226,MATCH('Print View'!$AT141,'Coverage Indicators - Section D'!$I$45:$I$226,0))&lt;&gt;0,INDEX('Coverage Indicators - Section D'!G$45:G$226,MATCH('Print View'!$AT141,'Coverage Indicators - Section D'!$I$45:$I$226,0)),""),"")</f>
        <v/>
      </c>
      <c r="V141" s="626" t="str">
        <f ca="1">IFERROR(IF(INDEX('Coverage Indicators - Section D'!H$45:H$226,MATCH('Print View'!$AT141,'Coverage Indicators - Section D'!$I$45:$I$226,0))&lt;&gt;0,INDEX('Coverage Indicators - Section D'!H$45:H$226,MATCH('Print View'!$AT141,'Coverage Indicators - Section D'!$I$45:$I$226,0)),""),"")</f>
        <v/>
      </c>
      <c r="W141" s="234" t="str">
        <f ca="1">IFERROR(IF(INDEX('Coverage Indicators - Section D'!E$45:E$226,MATCH('Print View'!$AU141,'Coverage Indicators - Section D'!$I$45:$I$226,0))&lt;&gt;0,INDEX('Coverage Indicators - Section D'!E$45:E$226,MATCH('Print View'!$AU141,'Coverage Indicators - Section D'!$I$45:$I$226,0)),""),"")</f>
        <v/>
      </c>
      <c r="X141" s="625" t="str">
        <f ca="1">IFERROR(IF(INDEX('Coverage Indicators - Section D'!G$45:G$226,MATCH('Print View'!$AU141,'Coverage Indicators - Section D'!$I$45:$I$226,0))&lt;&gt;0,INDEX('Coverage Indicators - Section D'!G$45:G$226,MATCH('Print View'!$AU141,'Coverage Indicators - Section D'!$I$45:$I$226,0)),""),"")</f>
        <v/>
      </c>
      <c r="Y141" s="626" t="str">
        <f ca="1">IFERROR(IF(INDEX('Coverage Indicators - Section D'!H$45:H$226,MATCH('Print View'!$AU141,'Coverage Indicators - Section D'!$I$45:$I$226,0))&lt;&gt;0,INDEX('Coverage Indicators - Section D'!H$45:H$226,MATCH('Print View'!$AU141,'Coverage Indicators - Section D'!$I$45:$I$226,0)),""),"")</f>
        <v/>
      </c>
      <c r="Z141" s="234" t="str">
        <f ca="1">IFERROR(IF(INDEX('Coverage Indicators - Section D'!E$45:E$226,MATCH('Print View'!$AV141,'Coverage Indicators - Section D'!$I$45:$I$226,0))&lt;&gt;0,INDEX('Coverage Indicators - Section D'!E$45:E$226,MATCH('Print View'!$AV141,'Coverage Indicators - Section D'!$I$45:$I$226,0)),""),"")</f>
        <v/>
      </c>
      <c r="AA141" s="625" t="str">
        <f ca="1">IFERROR(IF(INDEX('Coverage Indicators - Section D'!G$45:G$226,MATCH('Print View'!$AV141,'Coverage Indicators - Section D'!$I$45:$I$226,0))&lt;&gt;0,INDEX('Coverage Indicators - Section D'!G$45:G$226,MATCH('Print View'!$AV141,'Coverage Indicators - Section D'!$I$45:$I$226,0)),""),"")</f>
        <v/>
      </c>
      <c r="AB141" s="626" t="str">
        <f ca="1">IFERROR(IF(INDEX('Coverage Indicators - Section D'!H$45:H$226,MATCH('Print View'!$AV141,'Coverage Indicators - Section D'!$I$45:$I$226,0))&lt;&gt;0,INDEX('Coverage Indicators - Section D'!H$45:H$226,MATCH('Print View'!$AV141,'Coverage Indicators - Section D'!$I$45:$I$226,0)),""),"")</f>
        <v/>
      </c>
      <c r="AC141" s="234" t="str">
        <f ca="1">IFERROR(IF(INDEX('Coverage Indicators - Section D'!E$45:E$226,MATCH('Print View'!$AW141,'Coverage Indicators - Section D'!$I$45:$I$226,0))&lt;&gt;0,INDEX('Coverage Indicators - Section D'!E$45:E$226,MATCH('Print View'!$AW141,'Coverage Indicators - Section D'!$I$45:$I$226,0)),""),"")</f>
        <v/>
      </c>
      <c r="AD141" s="625" t="str">
        <f ca="1">IFERROR(IF(INDEX('Coverage Indicators - Section D'!G$45:G$226,MATCH('Print View'!$AW141,'Coverage Indicators - Section D'!$I$45:$I$226,0))&lt;&gt;0,INDEX('Coverage Indicators - Section D'!G$45:G$226,MATCH('Print View'!$AW141,'Coverage Indicators - Section D'!$I$45:$I$226,0)),""),"")</f>
        <v/>
      </c>
      <c r="AE141" s="626" t="str">
        <f ca="1">IFERROR(IF(INDEX('Coverage Indicators - Section D'!H$45:H$226,MATCH('Print View'!$AW141,'Coverage Indicators - Section D'!$I$45:$I$226,0))&lt;&gt;0,INDEX('Coverage Indicators - Section D'!H$45:H$226,MATCH('Print View'!$AW141,'Coverage Indicators - Section D'!$I$45:$I$226,0)),""),"")</f>
        <v/>
      </c>
      <c r="AF141" s="234" t="str">
        <f ca="1">IFERROR(IF(INDEX('Coverage Indicators - Section D'!E$45:E$226,MATCH('Print View'!$AX141,'Coverage Indicators - Section D'!$I$45:$I$226,0))&lt;&gt;0,INDEX('Coverage Indicators - Section D'!E$45:E$226,MATCH('Print View'!$AX141,'Coverage Indicators - Section D'!$I$45:$I$226,0)),""),"")</f>
        <v/>
      </c>
      <c r="AG141" s="625" t="str">
        <f ca="1">IFERROR(IF(INDEX('Coverage Indicators - Section D'!G$45:G$226,MATCH('Print View'!$AX141,'Coverage Indicators - Section D'!$I$45:$I$226,0))&lt;&gt;0,INDEX('Coverage Indicators - Section D'!G$45:G$226,MATCH('Print View'!$AX141,'Coverage Indicators - Section D'!$I$45:$I$226,0)),""),"")</f>
        <v/>
      </c>
      <c r="AH141" s="626" t="str">
        <f ca="1">IFERROR(IF(INDEX('Coverage Indicators - Section D'!H$45:H$226,MATCH('Print View'!$AX141,'Coverage Indicators - Section D'!$I$45:$I$226,0))&lt;&gt;0,INDEX('Coverage Indicators - Section D'!H$45:H$226,MATCH('Print View'!$AX141,'Coverage Indicators - Section D'!$I$45:$I$226,0)),""),"")</f>
        <v/>
      </c>
      <c r="AI141" s="234" t="str">
        <f ca="1">IFERROR(IF(INDEX('Coverage Indicators - Section D'!E$45:E$226,MATCH('Print View'!$AY141,'Coverage Indicators - Section D'!$I$45:$I$226,0))&lt;&gt;0,INDEX('Coverage Indicators - Section D'!E$45:E$226,MATCH('Print View'!$AY141,'Coverage Indicators - Section D'!$I$45:$I$226,0)),""),"")</f>
        <v/>
      </c>
      <c r="AJ141" s="625" t="str">
        <f ca="1">IFERROR(IF(INDEX('Coverage Indicators - Section D'!G$45:G$226,MATCH('Print View'!$AY141,'Coverage Indicators - Section D'!$I$45:$I$226,0))&lt;&gt;0,INDEX('Coverage Indicators - Section D'!G$45:G$226,MATCH('Print View'!$AY141,'Coverage Indicators - Section D'!$I$45:$I$226,0)),""),"")</f>
        <v/>
      </c>
      <c r="AK141" s="626" t="str">
        <f ca="1">IFERROR(IF(INDEX('Coverage Indicators - Section D'!H$45:H$226,MATCH('Print View'!$AY141,'Coverage Indicators - Section D'!$I$45:$I$226,0))&lt;&gt;0,INDEX('Coverage Indicators - Section D'!H$45:H$226,MATCH('Print View'!$AY141,'Coverage Indicators - Section D'!$I$45:$I$226,0)),""),"")</f>
        <v/>
      </c>
      <c r="AL141" s="281"/>
      <c r="AM141" s="718" t="str">
        <f>IFERROR(IF(INDEX('Coverage Indicators - Section D'!W$10:W$41,MATCH('Print View'!$A141,'Coverage Indicators - Section D'!$A$10:$A$41,0))&lt;&gt;0,INDEX('Coverage Indicators - Section D'!W$10:W$41,MATCH('Print View'!$A141,'Coverage Indicators - Section D'!$A$10:$A$41,0)),""),"")</f>
        <v/>
      </c>
      <c r="AN141" s="268"/>
      <c r="AO141" s="610"/>
      <c r="AP141" s="611"/>
      <c r="AQ141" s="611"/>
      <c r="AR141" s="633" t="str">
        <f t="shared" ref="AR141" ca="1" si="220">CONCATENATE($A141,N$117)</f>
        <v>121-ene-20 to 31-dic-20</v>
      </c>
      <c r="AS141" s="631" t="str">
        <f t="shared" ref="AS141" ca="1" si="221">CONCATENATE($A141,Q$117)</f>
        <v>121-ene-21 to 31-dic-21</v>
      </c>
      <c r="AT141" s="631" t="str">
        <f t="shared" ref="AT141" ca="1" si="222">CONCATENATE($A141,T$117)</f>
        <v>121-ene-22 to 31-dic-22</v>
      </c>
      <c r="AU141" s="631" t="str">
        <f t="shared" ref="AU141" ca="1" si="223">CONCATENATE($A141,W$117)</f>
        <v>121-ene-23 to 31-dic-23</v>
      </c>
      <c r="AV141" s="631" t="str">
        <f t="shared" ref="AV141" ca="1" si="224">CONCATENATE($A141,Z$117)</f>
        <v>121-ene-24 to 31-dic-24</v>
      </c>
      <c r="AW141" s="631" t="str">
        <f t="shared" ref="AW141" ca="1" si="225">CONCATENATE($A141,AC$117)</f>
        <v>121-ene-25 to 31-dic-25</v>
      </c>
      <c r="AX141" s="631" t="str">
        <f t="shared" ref="AX141" si="226">CONCATENATE($A141,AF$117)</f>
        <v xml:space="preserve">12 to </v>
      </c>
      <c r="AY141" s="631" t="str">
        <f t="shared" ref="AY141" si="227">CONCATENATE($A141,AI$117)</f>
        <v xml:space="preserve">12 to </v>
      </c>
      <c r="AZ141" s="301"/>
      <c r="BA141" s="301"/>
    </row>
    <row r="142" spans="1:53" s="194" customFormat="1" ht="28.5" x14ac:dyDescent="0.25">
      <c r="A142" s="720"/>
      <c r="B142" s="626"/>
      <c r="C142" s="626"/>
      <c r="D142" s="626"/>
      <c r="E142" s="235" t="str">
        <f>IFERROR(IF(INDEX('Coverage Indicators - Section D'!F$10:F$41,MATCH('Print View'!$A141,'Coverage Indicators - Section D'!$A$10:$A$41,0))&lt;&gt;0,INDEX('Coverage Indicators - Section D'!F$10:F$41,MATCH('Print View'!$A141,'Coverage Indicators - Section D'!$A$10:$A$41,0)),""),"")</f>
        <v/>
      </c>
      <c r="F142" s="625"/>
      <c r="G142" s="625"/>
      <c r="H142" s="626"/>
      <c r="I142" s="626"/>
      <c r="J142" s="626"/>
      <c r="K142" s="626"/>
      <c r="L142" s="235" t="str">
        <f>IFERROR(IF(INDEX('Coverage Indicators - Section D'!U$10:U$41,MATCH('Print View'!$A141,'Coverage Indicators - Section D'!$A$10:$A$41,0))&lt;&gt;0,INDEX('Coverage Indicators - Section D'!U$10:U$41,MATCH('Print View'!$A141,'Coverage Indicators - Section D'!$A$10:$A$41,0)),""),"")</f>
        <v/>
      </c>
      <c r="M142" s="626"/>
      <c r="N142" s="235" t="str">
        <f ca="1">IFERROR(IF(INDEX('Coverage Indicators - Section D'!F$45:F$226,MATCH('Print View'!$AR141,'Coverage Indicators - Section D'!$I$45:$I$226,0))&lt;&gt;0,INDEX('Coverage Indicators - Section D'!F$45:F$226,MATCH('Print View'!$AR141,'Coverage Indicators - Section D'!$I$45:$I$226,0)),""),"")</f>
        <v/>
      </c>
      <c r="O142" s="625"/>
      <c r="P142" s="626"/>
      <c r="Q142" s="235" t="str">
        <f ca="1">IFERROR(IF(INDEX('Coverage Indicators - Section D'!F$45:F$226,MATCH('Print View'!$AS141,'Coverage Indicators - Section D'!$I$45:$I$226,0))&lt;&gt;0,INDEX('Coverage Indicators - Section D'!F$45:F$226,MATCH('Print View'!$AS141,'Coverage Indicators - Section D'!$I$45:$I$226,0)),""),"")</f>
        <v/>
      </c>
      <c r="R142" s="625"/>
      <c r="S142" s="626"/>
      <c r="T142" s="235" t="str">
        <f ca="1">IFERROR(IF(INDEX('Coverage Indicators - Section D'!F$45:F$226,MATCH('Print View'!$AT141,'Coverage Indicators - Section D'!$I$45:$I$226,0))&lt;&gt;0,INDEX('Coverage Indicators - Section D'!F$45:F$226,MATCH('Print View'!$AT141,'Coverage Indicators - Section D'!$I$45:$I$226,0)),""),"")</f>
        <v/>
      </c>
      <c r="U142" s="625"/>
      <c r="V142" s="626"/>
      <c r="W142" s="235" t="str">
        <f ca="1">IFERROR(IF(INDEX('Coverage Indicators - Section D'!F$45:F$226,MATCH('Print View'!$AU141,'Coverage Indicators - Section D'!$I$45:$I$226,0))&lt;&gt;0,INDEX('Coverage Indicators - Section D'!F$45:F$226,MATCH('Print View'!$AU141,'Coverage Indicators - Section D'!$I$45:$I$226,0)),""),"")</f>
        <v/>
      </c>
      <c r="X142" s="625"/>
      <c r="Y142" s="626"/>
      <c r="Z142" s="235" t="str">
        <f ca="1">IFERROR(IF(INDEX('Coverage Indicators - Section D'!F$45:F$226,MATCH('Print View'!$AV141,'Coverage Indicators - Section D'!$I$45:$I$226,0))&lt;&gt;0,INDEX('Coverage Indicators - Section D'!F$45:F$226,MATCH('Print View'!$AV141,'Coverage Indicators - Section D'!$I$45:$I$226,0)),""),"")</f>
        <v/>
      </c>
      <c r="AA142" s="625"/>
      <c r="AB142" s="626"/>
      <c r="AC142" s="235" t="str">
        <f ca="1">IFERROR(IF(INDEX('Coverage Indicators - Section D'!F$45:F$226,MATCH('Print View'!$AW141,'Coverage Indicators - Section D'!$I$45:$I$226,0))&lt;&gt;0,INDEX('Coverage Indicators - Section D'!F$45:F$226,MATCH('Print View'!$AW141,'Coverage Indicators - Section D'!$I$45:$I$226,0)),""),"")</f>
        <v/>
      </c>
      <c r="AD142" s="625"/>
      <c r="AE142" s="626"/>
      <c r="AF142" s="235" t="str">
        <f ca="1">IFERROR(IF(INDEX('Coverage Indicators - Section D'!F$45:F$226,MATCH('Print View'!$AX141,'Coverage Indicators - Section D'!$I$45:$I$226,0))&lt;&gt;0,INDEX('Coverage Indicators - Section D'!F$45:F$226,MATCH('Print View'!$AX141,'Coverage Indicators - Section D'!$I$45:$I$226,0)),""),"")</f>
        <v/>
      </c>
      <c r="AG142" s="625"/>
      <c r="AH142" s="626"/>
      <c r="AI142" s="235" t="str">
        <f ca="1">IFERROR(IF(INDEX('Coverage Indicators - Section D'!F$45:F$226,MATCH('Print View'!$AY141,'Coverage Indicators - Section D'!$I$45:$I$226,0))&lt;&gt;0,INDEX('Coverage Indicators - Section D'!F$45:F$226,MATCH('Print View'!$AY141,'Coverage Indicators - Section D'!$I$45:$I$226,0)),""),"")</f>
        <v/>
      </c>
      <c r="AJ142" s="625"/>
      <c r="AK142" s="626"/>
      <c r="AL142" s="281"/>
      <c r="AM142" s="718"/>
      <c r="AN142" s="268"/>
      <c r="AO142" s="610"/>
      <c r="AP142" s="611"/>
      <c r="AQ142" s="611"/>
      <c r="AR142" s="633"/>
      <c r="AS142" s="631"/>
      <c r="AT142" s="631"/>
      <c r="AU142" s="631"/>
      <c r="AV142" s="631"/>
      <c r="AW142" s="631"/>
      <c r="AX142" s="631"/>
      <c r="AY142" s="631"/>
      <c r="AZ142" s="301"/>
      <c r="BA142" s="301"/>
    </row>
    <row r="143" spans="1:53" s="194" customFormat="1" ht="28.5" x14ac:dyDescent="0.25">
      <c r="A143" s="716">
        <v>13</v>
      </c>
      <c r="B143" s="624" t="str">
        <f>IFERROR(IF(INDEX('Coverage Indicators - Section D'!B$10:B$41,MATCH('Print View'!$A143,'Coverage Indicators - Section D'!$A$10:$A$41,0))&lt;&gt;0,INDEX('Coverage Indicators - Section D'!B$10:B$41,MATCH('Print View'!$A143,'Coverage Indicators - Section D'!$A$10:$A$41,0)),""),"")</f>
        <v/>
      </c>
      <c r="C143" s="624" t="str">
        <f>IFERROR(IF(INDEX('Coverage Indicators - Section D'!C$10:C$41,MATCH('Print View'!$A143,'Coverage Indicators - Section D'!$A$10:$A$41,0))&lt;&gt;0,INDEX('Coverage Indicators - Section D'!C$10:C$41,MATCH('Print View'!$A143,'Coverage Indicators - Section D'!$A$10:$A$41,0)),""),"")</f>
        <v/>
      </c>
      <c r="D143" s="624" t="str">
        <f>IFERROR(IF(INDEX('Coverage Indicators - Section D'!D$10:D$41,MATCH('Print View'!$A143,'Coverage Indicators - Section D'!$A$10:$A$41,0))&lt;&gt;0,INDEX('Coverage Indicators - Section D'!D$10:D$41,MATCH('Print View'!$A143,'Coverage Indicators - Section D'!$A$10:$A$41,0)),""),"")</f>
        <v/>
      </c>
      <c r="E143" s="213" t="str">
        <f>IFERROR(IF(INDEX('Coverage Indicators - Section D'!E$10:E$41,MATCH('Print View'!$A143,'Coverage Indicators - Section D'!$A$10:$A$41,0))&lt;&gt;0,INDEX('Coverage Indicators - Section D'!E$10:E$41,MATCH('Print View'!$A143,'Coverage Indicators - Section D'!$A$10:$A$41,0)),""),"")</f>
        <v/>
      </c>
      <c r="F143" s="623" t="str">
        <f>IFERROR(IF(INDEX('Coverage Indicators - Section D'!G$10:G$41,MATCH('Print View'!$A143,'Coverage Indicators - Section D'!$A$10:$A$41,0))&lt;&gt;0,INDEX('Coverage Indicators - Section D'!G$10:G$41,MATCH('Print View'!$A143,'Coverage Indicators - Section D'!$A$10:$A$41,0)),""),"")</f>
        <v/>
      </c>
      <c r="G143" s="623" t="str">
        <f>IFERROR(IF(INDEX('Coverage Indicators - Section D'!H$10:H$41,MATCH('Print View'!$A143,'Coverage Indicators - Section D'!$A$10:$A$41,0))&lt;&gt;0,INDEX('Coverage Indicators - Section D'!H$10:H$41,MATCH('Print View'!$A143,'Coverage Indicators - Section D'!$A$10:$A$41,0)),""),"")</f>
        <v/>
      </c>
      <c r="H143" s="624" t="str">
        <f>IFERROR(IF(INDEX('Coverage Indicators - Section D'!P$10:P$41,MATCH('Print View'!$A143,'Coverage Indicators - Section D'!$A$10:$A$41,0))&lt;&gt;0,INDEX('Coverage Indicators - Section D'!P$10:P$41,MATCH('Print View'!$A143,'Coverage Indicators - Section D'!$A$10:$A$41,0)),""),"")</f>
        <v/>
      </c>
      <c r="I143" s="624" t="str">
        <f>IFERROR(IF(INDEX('Coverage Indicators - Section D'!Q$10:Q$41,MATCH('Print View'!$A143,'Coverage Indicators - Section D'!$A$10:$A$41,0))&lt;&gt;0,INDEX('Coverage Indicators - Section D'!Q$10:Q$41,MATCH('Print View'!$A143,'Coverage Indicators - Section D'!$A$10:$A$41,0)),""),"")</f>
        <v/>
      </c>
      <c r="J143" s="624" t="str">
        <f>IFERROR(IF(INDEX('Coverage Indicators - Section D'!R$10:R$41,MATCH('Print View'!$A143,'Coverage Indicators - Section D'!$A$10:$A$41,0))&lt;&gt;0,INDEX('Coverage Indicators - Section D'!R$10:R$41,MATCH('Print View'!$A143,'Coverage Indicators - Section D'!$A$10:$A$41,0)),""),"")</f>
        <v/>
      </c>
      <c r="K143" s="624" t="str">
        <f>IFERROR(IF(INDEX('Coverage Indicators - Section D'!S$10:S$41,MATCH('Print View'!$A143,'Coverage Indicators - Section D'!$A$10:$A$41,0))&lt;&gt;0,INDEX('Coverage Indicators - Section D'!S$10:S$41,MATCH('Print View'!$A143,'Coverage Indicators - Section D'!$A$10:$A$41,0)),""),"")</f>
        <v/>
      </c>
      <c r="L143" s="213" t="str">
        <f>IFERROR(IF(INDEX('Coverage Indicators - Section D'!T$10:T$41,MATCH('Print View'!$A143,'Coverage Indicators - Section D'!$A$10:$A$41,0))&lt;&gt;0,INDEX('Coverage Indicators - Section D'!T$10:T$41,MATCH('Print View'!$A143,'Coverage Indicators - Section D'!$A$10:$A$41,0)),""),"")</f>
        <v/>
      </c>
      <c r="M143" s="624" t="str">
        <f>IFERROR(IF(INDEX('Coverage Indicators - Section D'!V$10:V$41,MATCH('Print View'!$A143,'Coverage Indicators - Section D'!$A$10:$A$41,0))&lt;&gt;0,INDEX('Coverage Indicators - Section D'!V$10:V$41,MATCH('Print View'!$A143,'Coverage Indicators - Section D'!$A$10:$A$41,0)),""),"")</f>
        <v/>
      </c>
      <c r="N143" s="213" t="str">
        <f ca="1">IFERROR(IF(INDEX('Coverage Indicators - Section D'!E$45:E$226,MATCH('Print View'!$AR143,'Coverage Indicators - Section D'!$I$45:$I$226,0))&lt;&gt;0,INDEX('Coverage Indicators - Section D'!E$45:E$226,MATCH('Print View'!$AR143,'Coverage Indicators - Section D'!$I$45:$I$226,0)),""),"")</f>
        <v/>
      </c>
      <c r="O143" s="623" t="str">
        <f ca="1">IFERROR(IF(INDEX('Coverage Indicators - Section D'!G$45:G$226,MATCH('Print View'!$AR143,'Coverage Indicators - Section D'!$I$45:$I$226,0))&lt;&gt;0,INDEX('Coverage Indicators - Section D'!G$45:G$226,MATCH('Print View'!$AR143,'Coverage Indicators - Section D'!$I$45:$I$226,0)),""),"")</f>
        <v/>
      </c>
      <c r="P143" s="624" t="str">
        <f ca="1">IFERROR(IF(INDEX('Coverage Indicators - Section D'!H$45:H$226,MATCH('Print View'!$AR143,'Coverage Indicators - Section D'!$I$45:$I$226,0))&lt;&gt;0,INDEX('Coverage Indicators - Section D'!H$45:H$226,MATCH('Print View'!$AR143,'Coverage Indicators - Section D'!$I$45:$I$226,0)),""),"")</f>
        <v/>
      </c>
      <c r="Q143" s="213" t="str">
        <f ca="1">IFERROR(IF(INDEX('Coverage Indicators - Section D'!E$45:E$226,MATCH('Print View'!$AS143,'Coverage Indicators - Section D'!$I$45:$I$226,0))&lt;&gt;0,INDEX('Coverage Indicators - Section D'!E$45:E$226,MATCH('Print View'!$AS143,'Coverage Indicators - Section D'!$I$45:$I$226,0)),""),"")</f>
        <v/>
      </c>
      <c r="R143" s="623" t="str">
        <f ca="1">IFERROR(IF(INDEX('Coverage Indicators - Section D'!G$45:G$226,MATCH('Print View'!$AS143,'Coverage Indicators - Section D'!$I$45:$I$226,0))&lt;&gt;0,INDEX('Coverage Indicators - Section D'!G$45:G$226,MATCH('Print View'!$AS143,'Coverage Indicators - Section D'!$I$45:$I$226,0)),""),"")</f>
        <v/>
      </c>
      <c r="S143" s="624" t="str">
        <f ca="1">IFERROR(IF(INDEX('Coverage Indicators - Section D'!H$45:H$226,MATCH('Print View'!$AS143,'Coverage Indicators - Section D'!$I$45:$I$226,0))&lt;&gt;0,INDEX('Coverage Indicators - Section D'!H$45:H$226,MATCH('Print View'!$AS143,'Coverage Indicators - Section D'!$I$45:$I$226,0)),""),"")</f>
        <v/>
      </c>
      <c r="T143" s="213" t="str">
        <f ca="1">IFERROR(IF(INDEX('Coverage Indicators - Section D'!E$45:E$226,MATCH('Print View'!$AT143,'Coverage Indicators - Section D'!$I$45:$I$226,0))&lt;&gt;0,INDEX('Coverage Indicators - Section D'!E$45:E$226,MATCH('Print View'!$AT143,'Coverage Indicators - Section D'!$I$45:$I$226,0)),""),"")</f>
        <v/>
      </c>
      <c r="U143" s="623" t="str">
        <f ca="1">IFERROR(IF(INDEX('Coverage Indicators - Section D'!G$45:G$226,MATCH('Print View'!$AT143,'Coverage Indicators - Section D'!$I$45:$I$226,0))&lt;&gt;0,INDEX('Coverage Indicators - Section D'!G$45:G$226,MATCH('Print View'!$AT143,'Coverage Indicators - Section D'!$I$45:$I$226,0)),""),"")</f>
        <v/>
      </c>
      <c r="V143" s="624" t="str">
        <f ca="1">IFERROR(IF(INDEX('Coverage Indicators - Section D'!H$45:H$226,MATCH('Print View'!$AT143,'Coverage Indicators - Section D'!$I$45:$I$226,0))&lt;&gt;0,INDEX('Coverage Indicators - Section D'!H$45:H$226,MATCH('Print View'!$AT143,'Coverage Indicators - Section D'!$I$45:$I$226,0)),""),"")</f>
        <v/>
      </c>
      <c r="W143" s="213" t="str">
        <f ca="1">IFERROR(IF(INDEX('Coverage Indicators - Section D'!E$45:E$226,MATCH('Print View'!$AU143,'Coverage Indicators - Section D'!$I$45:$I$226,0))&lt;&gt;0,INDEX('Coverage Indicators - Section D'!E$45:E$226,MATCH('Print View'!$AU143,'Coverage Indicators - Section D'!$I$45:$I$226,0)),""),"")</f>
        <v/>
      </c>
      <c r="X143" s="623" t="str">
        <f ca="1">IFERROR(IF(INDEX('Coverage Indicators - Section D'!G$45:G$226,MATCH('Print View'!$AU143,'Coverage Indicators - Section D'!$I$45:$I$226,0))&lt;&gt;0,INDEX('Coverage Indicators - Section D'!G$45:G$226,MATCH('Print View'!$AU143,'Coverage Indicators - Section D'!$I$45:$I$226,0)),""),"")</f>
        <v/>
      </c>
      <c r="Y143" s="624" t="str">
        <f ca="1">IFERROR(IF(INDEX('Coverage Indicators - Section D'!H$45:H$226,MATCH('Print View'!$AU143,'Coverage Indicators - Section D'!$I$45:$I$226,0))&lt;&gt;0,INDEX('Coverage Indicators - Section D'!H$45:H$226,MATCH('Print View'!$AU143,'Coverage Indicators - Section D'!$I$45:$I$226,0)),""),"")</f>
        <v/>
      </c>
      <c r="Z143" s="213" t="str">
        <f ca="1">IFERROR(IF(INDEX('Coverage Indicators - Section D'!E$45:E$226,MATCH('Print View'!$AV143,'Coverage Indicators - Section D'!$I$45:$I$226,0))&lt;&gt;0,INDEX('Coverage Indicators - Section D'!E$45:E$226,MATCH('Print View'!$AV143,'Coverage Indicators - Section D'!$I$45:$I$226,0)),""),"")</f>
        <v/>
      </c>
      <c r="AA143" s="623" t="str">
        <f ca="1">IFERROR(IF(INDEX('Coverage Indicators - Section D'!G$45:G$226,MATCH('Print View'!$AV143,'Coverage Indicators - Section D'!$I$45:$I$226,0))&lt;&gt;0,INDEX('Coverage Indicators - Section D'!G$45:G$226,MATCH('Print View'!$AV143,'Coverage Indicators - Section D'!$I$45:$I$226,0)),""),"")</f>
        <v/>
      </c>
      <c r="AB143" s="624" t="str">
        <f ca="1">IFERROR(IF(INDEX('Coverage Indicators - Section D'!H$45:H$226,MATCH('Print View'!$AV143,'Coverage Indicators - Section D'!$I$45:$I$226,0))&lt;&gt;0,INDEX('Coverage Indicators - Section D'!H$45:H$226,MATCH('Print View'!$AV143,'Coverage Indicators - Section D'!$I$45:$I$226,0)),""),"")</f>
        <v/>
      </c>
      <c r="AC143" s="213" t="str">
        <f ca="1">IFERROR(IF(INDEX('Coverage Indicators - Section D'!E$45:E$226,MATCH('Print View'!$AW143,'Coverage Indicators - Section D'!$I$45:$I$226,0))&lt;&gt;0,INDEX('Coverage Indicators - Section D'!E$45:E$226,MATCH('Print View'!$AW143,'Coverage Indicators - Section D'!$I$45:$I$226,0)),""),"")</f>
        <v/>
      </c>
      <c r="AD143" s="623" t="str">
        <f ca="1">IFERROR(IF(INDEX('Coverage Indicators - Section D'!G$45:G$226,MATCH('Print View'!$AW143,'Coverage Indicators - Section D'!$I$45:$I$226,0))&lt;&gt;0,INDEX('Coverage Indicators - Section D'!G$45:G$226,MATCH('Print View'!$AW143,'Coverage Indicators - Section D'!$I$45:$I$226,0)),""),"")</f>
        <v/>
      </c>
      <c r="AE143" s="624" t="str">
        <f ca="1">IFERROR(IF(INDEX('Coverage Indicators - Section D'!H$45:H$226,MATCH('Print View'!$AW143,'Coverage Indicators - Section D'!$I$45:$I$226,0))&lt;&gt;0,INDEX('Coverage Indicators - Section D'!H$45:H$226,MATCH('Print View'!$AW143,'Coverage Indicators - Section D'!$I$45:$I$226,0)),""),"")</f>
        <v/>
      </c>
      <c r="AF143" s="213" t="str">
        <f ca="1">IFERROR(IF(INDEX('Coverage Indicators - Section D'!E$45:E$226,MATCH('Print View'!$AX143,'Coverage Indicators - Section D'!$I$45:$I$226,0))&lt;&gt;0,INDEX('Coverage Indicators - Section D'!E$45:E$226,MATCH('Print View'!$AX143,'Coverage Indicators - Section D'!$I$45:$I$226,0)),""),"")</f>
        <v/>
      </c>
      <c r="AG143" s="623" t="str">
        <f ca="1">IFERROR(IF(INDEX('Coverage Indicators - Section D'!G$45:G$226,MATCH('Print View'!$AX143,'Coverage Indicators - Section D'!$I$45:$I$226,0))&lt;&gt;0,INDEX('Coverage Indicators - Section D'!G$45:G$226,MATCH('Print View'!$AX143,'Coverage Indicators - Section D'!$I$45:$I$226,0)),""),"")</f>
        <v/>
      </c>
      <c r="AH143" s="624" t="str">
        <f ca="1">IFERROR(IF(INDEX('Coverage Indicators - Section D'!H$45:H$226,MATCH('Print View'!$AX143,'Coverage Indicators - Section D'!$I$45:$I$226,0))&lt;&gt;0,INDEX('Coverage Indicators - Section D'!H$45:H$226,MATCH('Print View'!$AX143,'Coverage Indicators - Section D'!$I$45:$I$226,0)),""),"")</f>
        <v/>
      </c>
      <c r="AI143" s="213" t="str">
        <f ca="1">IFERROR(IF(INDEX('Coverage Indicators - Section D'!E$45:E$226,MATCH('Print View'!$AY143,'Coverage Indicators - Section D'!$I$45:$I$226,0))&lt;&gt;0,INDEX('Coverage Indicators - Section D'!E$45:E$226,MATCH('Print View'!$AY143,'Coverage Indicators - Section D'!$I$45:$I$226,0)),""),"")</f>
        <v/>
      </c>
      <c r="AJ143" s="623" t="str">
        <f ca="1">IFERROR(IF(INDEX('Coverage Indicators - Section D'!G$45:G$226,MATCH('Print View'!$AY143,'Coverage Indicators - Section D'!$I$45:$I$226,0))&lt;&gt;0,INDEX('Coverage Indicators - Section D'!G$45:G$226,MATCH('Print View'!$AY143,'Coverage Indicators - Section D'!$I$45:$I$226,0)),""),"")</f>
        <v/>
      </c>
      <c r="AK143" s="624" t="str">
        <f ca="1">IFERROR(IF(INDEX('Coverage Indicators - Section D'!H$45:H$226,MATCH('Print View'!$AY143,'Coverage Indicators - Section D'!$I$45:$I$226,0))&lt;&gt;0,INDEX('Coverage Indicators - Section D'!H$45:H$226,MATCH('Print View'!$AY143,'Coverage Indicators - Section D'!$I$45:$I$226,0)),""),"")</f>
        <v/>
      </c>
      <c r="AL143" s="281"/>
      <c r="AM143" s="717" t="str">
        <f>IFERROR(IF(INDEX('Coverage Indicators - Section D'!W$10:W$41,MATCH('Print View'!$A143,'Coverage Indicators - Section D'!$A$10:$A$41,0))&lt;&gt;0,INDEX('Coverage Indicators - Section D'!W$10:W$41,MATCH('Print View'!$A143,'Coverage Indicators - Section D'!$A$10:$A$41,0)),""),"")</f>
        <v/>
      </c>
      <c r="AN143" s="268"/>
      <c r="AO143" s="612"/>
      <c r="AP143" s="613"/>
      <c r="AQ143" s="613"/>
      <c r="AR143" s="633" t="str">
        <f t="shared" ref="AR143" ca="1" si="228">CONCATENATE($A143,N$117)</f>
        <v>131-ene-20 to 31-dic-20</v>
      </c>
      <c r="AS143" s="631" t="str">
        <f t="shared" ref="AS143" ca="1" si="229">CONCATENATE($A143,Q$117)</f>
        <v>131-ene-21 to 31-dic-21</v>
      </c>
      <c r="AT143" s="631" t="str">
        <f t="shared" ref="AT143" ca="1" si="230">CONCATENATE($A143,T$117)</f>
        <v>131-ene-22 to 31-dic-22</v>
      </c>
      <c r="AU143" s="631" t="str">
        <f t="shared" ref="AU143" ca="1" si="231">CONCATENATE($A143,W$117)</f>
        <v>131-ene-23 to 31-dic-23</v>
      </c>
      <c r="AV143" s="631" t="str">
        <f t="shared" ref="AV143" ca="1" si="232">CONCATENATE($A143,Z$117)</f>
        <v>131-ene-24 to 31-dic-24</v>
      </c>
      <c r="AW143" s="631" t="str">
        <f t="shared" ref="AW143" ca="1" si="233">CONCATENATE($A143,AC$117)</f>
        <v>131-ene-25 to 31-dic-25</v>
      </c>
      <c r="AX143" s="631" t="str">
        <f t="shared" ref="AX143" si="234">CONCATENATE($A143,AF$117)</f>
        <v xml:space="preserve">13 to </v>
      </c>
      <c r="AY143" s="631" t="str">
        <f t="shared" ref="AY143" si="235">CONCATENATE($A143,AI$117)</f>
        <v xml:space="preserve">13 to </v>
      </c>
      <c r="AZ143" s="301"/>
      <c r="BA143" s="301"/>
    </row>
    <row r="144" spans="1:53" s="194" customFormat="1" ht="28.5" x14ac:dyDescent="0.25">
      <c r="A144" s="716"/>
      <c r="B144" s="624"/>
      <c r="C144" s="624"/>
      <c r="D144" s="624"/>
      <c r="E144" s="212" t="str">
        <f>IFERROR(IF(INDEX('Coverage Indicators - Section D'!F$10:F$41,MATCH('Print View'!$A143,'Coverage Indicators - Section D'!$A$10:$A$41,0))&lt;&gt;0,INDEX('Coverage Indicators - Section D'!F$10:F$41,MATCH('Print View'!$A143,'Coverage Indicators - Section D'!$A$10:$A$41,0)),""),"")</f>
        <v/>
      </c>
      <c r="F144" s="623"/>
      <c r="G144" s="623"/>
      <c r="H144" s="624"/>
      <c r="I144" s="624"/>
      <c r="J144" s="624"/>
      <c r="K144" s="624"/>
      <c r="L144" s="212" t="str">
        <f>IFERROR(IF(INDEX('Coverage Indicators - Section D'!U$10:U$41,MATCH('Print View'!$A143,'Coverage Indicators - Section D'!$A$10:$A$41,0))&lt;&gt;0,INDEX('Coverage Indicators - Section D'!U$10:U$41,MATCH('Print View'!$A143,'Coverage Indicators - Section D'!$A$10:$A$41,0)),""),"")</f>
        <v/>
      </c>
      <c r="M144" s="624"/>
      <c r="N144" s="212" t="str">
        <f ca="1">IFERROR(IF(INDEX('Coverage Indicators - Section D'!F$45:F$226,MATCH('Print View'!$AR143,'Coverage Indicators - Section D'!$I$45:$I$226,0))&lt;&gt;0,INDEX('Coverage Indicators - Section D'!F$45:F$226,MATCH('Print View'!$AR143,'Coverage Indicators - Section D'!$I$45:$I$226,0)),""),"")</f>
        <v/>
      </c>
      <c r="O144" s="623"/>
      <c r="P144" s="624"/>
      <c r="Q144" s="212" t="str">
        <f ca="1">IFERROR(IF(INDEX('Coverage Indicators - Section D'!F$45:F$226,MATCH('Print View'!$AS143,'Coverage Indicators - Section D'!$I$45:$I$226,0))&lt;&gt;0,INDEX('Coverage Indicators - Section D'!F$45:F$226,MATCH('Print View'!$AS143,'Coverage Indicators - Section D'!$I$45:$I$226,0)),""),"")</f>
        <v/>
      </c>
      <c r="R144" s="623"/>
      <c r="S144" s="624"/>
      <c r="T144" s="212" t="str">
        <f ca="1">IFERROR(IF(INDEX('Coverage Indicators - Section D'!F$45:F$226,MATCH('Print View'!$AT143,'Coverage Indicators - Section D'!$I$45:$I$226,0))&lt;&gt;0,INDEX('Coverage Indicators - Section D'!F$45:F$226,MATCH('Print View'!$AT143,'Coverage Indicators - Section D'!$I$45:$I$226,0)),""),"")</f>
        <v/>
      </c>
      <c r="U144" s="623"/>
      <c r="V144" s="624"/>
      <c r="W144" s="212" t="str">
        <f ca="1">IFERROR(IF(INDEX('Coverage Indicators - Section D'!F$45:F$226,MATCH('Print View'!$AU143,'Coverage Indicators - Section D'!$I$45:$I$226,0))&lt;&gt;0,INDEX('Coverage Indicators - Section D'!F$45:F$226,MATCH('Print View'!$AU143,'Coverage Indicators - Section D'!$I$45:$I$226,0)),""),"")</f>
        <v/>
      </c>
      <c r="X144" s="623"/>
      <c r="Y144" s="624"/>
      <c r="Z144" s="212" t="str">
        <f ca="1">IFERROR(IF(INDEX('Coverage Indicators - Section D'!F$45:F$226,MATCH('Print View'!$AV143,'Coverage Indicators - Section D'!$I$45:$I$226,0))&lt;&gt;0,INDEX('Coverage Indicators - Section D'!F$45:F$226,MATCH('Print View'!$AV143,'Coverage Indicators - Section D'!$I$45:$I$226,0)),""),"")</f>
        <v/>
      </c>
      <c r="AA144" s="623"/>
      <c r="AB144" s="624"/>
      <c r="AC144" s="212" t="str">
        <f ca="1">IFERROR(IF(INDEX('Coverage Indicators - Section D'!F$45:F$226,MATCH('Print View'!$AW143,'Coverage Indicators - Section D'!$I$45:$I$226,0))&lt;&gt;0,INDEX('Coverage Indicators - Section D'!F$45:F$226,MATCH('Print View'!$AW143,'Coverage Indicators - Section D'!$I$45:$I$226,0)),""),"")</f>
        <v/>
      </c>
      <c r="AD144" s="623"/>
      <c r="AE144" s="624"/>
      <c r="AF144" s="212" t="str">
        <f ca="1">IFERROR(IF(INDEX('Coverage Indicators - Section D'!F$45:F$226,MATCH('Print View'!$AX143,'Coverage Indicators - Section D'!$I$45:$I$226,0))&lt;&gt;0,INDEX('Coverage Indicators - Section D'!F$45:F$226,MATCH('Print View'!$AX143,'Coverage Indicators - Section D'!$I$45:$I$226,0)),""),"")</f>
        <v/>
      </c>
      <c r="AG144" s="623"/>
      <c r="AH144" s="624"/>
      <c r="AI144" s="212" t="str">
        <f ca="1">IFERROR(IF(INDEX('Coverage Indicators - Section D'!F$45:F$226,MATCH('Print View'!$AY143,'Coverage Indicators - Section D'!$I$45:$I$226,0))&lt;&gt;0,INDEX('Coverage Indicators - Section D'!F$45:F$226,MATCH('Print View'!$AY143,'Coverage Indicators - Section D'!$I$45:$I$226,0)),""),"")</f>
        <v/>
      </c>
      <c r="AJ144" s="623"/>
      <c r="AK144" s="624"/>
      <c r="AL144" s="281"/>
      <c r="AM144" s="717"/>
      <c r="AN144" s="268"/>
      <c r="AO144" s="612"/>
      <c r="AP144" s="613"/>
      <c r="AQ144" s="613"/>
      <c r="AR144" s="633"/>
      <c r="AS144" s="631"/>
      <c r="AT144" s="631"/>
      <c r="AU144" s="631"/>
      <c r="AV144" s="631"/>
      <c r="AW144" s="631"/>
      <c r="AX144" s="631"/>
      <c r="AY144" s="631"/>
      <c r="AZ144" s="301"/>
      <c r="BA144" s="301"/>
    </row>
    <row r="145" spans="1:53" s="194" customFormat="1" ht="28.5" x14ac:dyDescent="0.25">
      <c r="A145" s="719">
        <v>14</v>
      </c>
      <c r="B145" s="626" t="str">
        <f>IFERROR(IF(INDEX('Coverage Indicators - Section D'!B$10:B$41,MATCH('Print View'!$A145,'Coverage Indicators - Section D'!$A$10:$A$41,0))&lt;&gt;0,INDEX('Coverage Indicators - Section D'!B$10:B$41,MATCH('Print View'!$A145,'Coverage Indicators - Section D'!$A$10:$A$41,0)),""),"")</f>
        <v/>
      </c>
      <c r="C145" s="626" t="str">
        <f>IFERROR(IF(INDEX('Coverage Indicators - Section D'!C$10:C$41,MATCH('Print View'!$A145,'Coverage Indicators - Section D'!$A$10:$A$41,0))&lt;&gt;0,INDEX('Coverage Indicators - Section D'!C$10:C$41,MATCH('Print View'!$A145,'Coverage Indicators - Section D'!$A$10:$A$41,0)),""),"")</f>
        <v/>
      </c>
      <c r="D145" s="626" t="str">
        <f>IFERROR(IF(INDEX('Coverage Indicators - Section D'!D$10:D$41,MATCH('Print View'!$A145,'Coverage Indicators - Section D'!$A$10:$A$41,0))&lt;&gt;0,INDEX('Coverage Indicators - Section D'!D$10:D$41,MATCH('Print View'!$A145,'Coverage Indicators - Section D'!$A$10:$A$41,0)),""),"")</f>
        <v/>
      </c>
      <c r="E145" s="234" t="str">
        <f>IFERROR(IF(INDEX('Coverage Indicators - Section D'!E$10:E$41,MATCH('Print View'!$A145,'Coverage Indicators - Section D'!$A$10:$A$41,0))&lt;&gt;0,INDEX('Coverage Indicators - Section D'!E$10:E$41,MATCH('Print View'!$A145,'Coverage Indicators - Section D'!$A$10:$A$41,0)),""),"")</f>
        <v/>
      </c>
      <c r="F145" s="625" t="str">
        <f>IFERROR(IF(INDEX('Coverage Indicators - Section D'!G$10:G$41,MATCH('Print View'!$A145,'Coverage Indicators - Section D'!$A$10:$A$41,0))&lt;&gt;0,INDEX('Coverage Indicators - Section D'!G$10:G$41,MATCH('Print View'!$A145,'Coverage Indicators - Section D'!$A$10:$A$41,0)),""),"")</f>
        <v/>
      </c>
      <c r="G145" s="625" t="str">
        <f>IFERROR(IF(INDEX('Coverage Indicators - Section D'!H$10:H$41,MATCH('Print View'!$A145,'Coverage Indicators - Section D'!$A$10:$A$41,0))&lt;&gt;0,INDEX('Coverage Indicators - Section D'!H$10:H$41,MATCH('Print View'!$A145,'Coverage Indicators - Section D'!$A$10:$A$41,0)),""),"")</f>
        <v/>
      </c>
      <c r="H145" s="626" t="str">
        <f>IFERROR(IF(INDEX('Coverage Indicators - Section D'!P$10:P$41,MATCH('Print View'!$A145,'Coverage Indicators - Section D'!$A$10:$A$41,0))&lt;&gt;0,INDEX('Coverage Indicators - Section D'!P$10:P$41,MATCH('Print View'!$A145,'Coverage Indicators - Section D'!$A$10:$A$41,0)),""),"")</f>
        <v/>
      </c>
      <c r="I145" s="626" t="str">
        <f>IFERROR(IF(INDEX('Coverage Indicators - Section D'!Q$10:Q$41,MATCH('Print View'!$A145,'Coverage Indicators - Section D'!$A$10:$A$41,0))&lt;&gt;0,INDEX('Coverage Indicators - Section D'!Q$10:Q$41,MATCH('Print View'!$A145,'Coverage Indicators - Section D'!$A$10:$A$41,0)),""),"")</f>
        <v/>
      </c>
      <c r="J145" s="626" t="str">
        <f>IFERROR(IF(INDEX('Coverage Indicators - Section D'!R$10:R$41,MATCH('Print View'!$A145,'Coverage Indicators - Section D'!$A$10:$A$41,0))&lt;&gt;0,INDEX('Coverage Indicators - Section D'!R$10:R$41,MATCH('Print View'!$A145,'Coverage Indicators - Section D'!$A$10:$A$41,0)),""),"")</f>
        <v/>
      </c>
      <c r="K145" s="626" t="str">
        <f>IFERROR(IF(INDEX('Coverage Indicators - Section D'!S$10:S$41,MATCH('Print View'!$A145,'Coverage Indicators - Section D'!$A$10:$A$41,0))&lt;&gt;0,INDEX('Coverage Indicators - Section D'!S$10:S$41,MATCH('Print View'!$A145,'Coverage Indicators - Section D'!$A$10:$A$41,0)),""),"")</f>
        <v/>
      </c>
      <c r="L145" s="234" t="str">
        <f>IFERROR(IF(INDEX('Coverage Indicators - Section D'!T$10:T$41,MATCH('Print View'!$A145,'Coverage Indicators - Section D'!$A$10:$A$41,0))&lt;&gt;0,INDEX('Coverage Indicators - Section D'!T$10:T$41,MATCH('Print View'!$A145,'Coverage Indicators - Section D'!$A$10:$A$41,0)),""),"")</f>
        <v/>
      </c>
      <c r="M145" s="626" t="str">
        <f>IFERROR(IF(INDEX('Coverage Indicators - Section D'!V$10:V$41,MATCH('Print View'!$A145,'Coverage Indicators - Section D'!$A$10:$A$41,0))&lt;&gt;0,INDEX('Coverage Indicators - Section D'!V$10:V$41,MATCH('Print View'!$A145,'Coverage Indicators - Section D'!$A$10:$A$41,0)),""),"")</f>
        <v/>
      </c>
      <c r="N145" s="234" t="str">
        <f ca="1">IFERROR(IF(INDEX('Coverage Indicators - Section D'!E$45:E$226,MATCH('Print View'!$AR145,'Coverage Indicators - Section D'!$I$45:$I$226,0))&lt;&gt;0,INDEX('Coverage Indicators - Section D'!E$45:E$226,MATCH('Print View'!$AR145,'Coverage Indicators - Section D'!$I$45:$I$226,0)),""),"")</f>
        <v/>
      </c>
      <c r="O145" s="625" t="str">
        <f ca="1">IFERROR(IF(INDEX('Coverage Indicators - Section D'!G$45:G$226,MATCH('Print View'!$AR145,'Coverage Indicators - Section D'!$I$45:$I$226,0))&lt;&gt;0,INDEX('Coverage Indicators - Section D'!G$45:G$226,MATCH('Print View'!$AR145,'Coverage Indicators - Section D'!$I$45:$I$226,0)),""),"")</f>
        <v/>
      </c>
      <c r="P145" s="626" t="str">
        <f ca="1">IFERROR(IF(INDEX('Coverage Indicators - Section D'!H$45:H$226,MATCH('Print View'!$AR145,'Coverage Indicators - Section D'!$I$45:$I$226,0))&lt;&gt;0,INDEX('Coverage Indicators - Section D'!H$45:H$226,MATCH('Print View'!$AR145,'Coverage Indicators - Section D'!$I$45:$I$226,0)),""),"")</f>
        <v/>
      </c>
      <c r="Q145" s="234" t="str">
        <f ca="1">IFERROR(IF(INDEX('Coverage Indicators - Section D'!E$45:E$226,MATCH('Print View'!$AS145,'Coverage Indicators - Section D'!$I$45:$I$226,0))&lt;&gt;0,INDEX('Coverage Indicators - Section D'!E$45:E$226,MATCH('Print View'!$AS145,'Coverage Indicators - Section D'!$I$45:$I$226,0)),""),"")</f>
        <v/>
      </c>
      <c r="R145" s="625" t="str">
        <f ca="1">IFERROR(IF(INDEX('Coverage Indicators - Section D'!G$45:G$226,MATCH('Print View'!$AS145,'Coverage Indicators - Section D'!$I$45:$I$226,0))&lt;&gt;0,INDEX('Coverage Indicators - Section D'!G$45:G$226,MATCH('Print View'!$AS145,'Coverage Indicators - Section D'!$I$45:$I$226,0)),""),"")</f>
        <v/>
      </c>
      <c r="S145" s="626" t="str">
        <f ca="1">IFERROR(IF(INDEX('Coverage Indicators - Section D'!H$45:H$226,MATCH('Print View'!$AS145,'Coverage Indicators - Section D'!$I$45:$I$226,0))&lt;&gt;0,INDEX('Coverage Indicators - Section D'!H$45:H$226,MATCH('Print View'!$AS145,'Coverage Indicators - Section D'!$I$45:$I$226,0)),""),"")</f>
        <v/>
      </c>
      <c r="T145" s="234" t="str">
        <f ca="1">IFERROR(IF(INDEX('Coverage Indicators - Section D'!E$45:E$226,MATCH('Print View'!$AT145,'Coverage Indicators - Section D'!$I$45:$I$226,0))&lt;&gt;0,INDEX('Coverage Indicators - Section D'!E$45:E$226,MATCH('Print View'!$AT145,'Coverage Indicators - Section D'!$I$45:$I$226,0)),""),"")</f>
        <v/>
      </c>
      <c r="U145" s="625" t="str">
        <f ca="1">IFERROR(IF(INDEX('Coverage Indicators - Section D'!G$45:G$226,MATCH('Print View'!$AT145,'Coverage Indicators - Section D'!$I$45:$I$226,0))&lt;&gt;0,INDEX('Coverage Indicators - Section D'!G$45:G$226,MATCH('Print View'!$AT145,'Coverage Indicators - Section D'!$I$45:$I$226,0)),""),"")</f>
        <v/>
      </c>
      <c r="V145" s="626" t="str">
        <f ca="1">IFERROR(IF(INDEX('Coverage Indicators - Section D'!H$45:H$226,MATCH('Print View'!$AT145,'Coverage Indicators - Section D'!$I$45:$I$226,0))&lt;&gt;0,INDEX('Coverage Indicators - Section D'!H$45:H$226,MATCH('Print View'!$AT145,'Coverage Indicators - Section D'!$I$45:$I$226,0)),""),"")</f>
        <v/>
      </c>
      <c r="W145" s="234" t="str">
        <f ca="1">IFERROR(IF(INDEX('Coverage Indicators - Section D'!E$45:E$226,MATCH('Print View'!$AU145,'Coverage Indicators - Section D'!$I$45:$I$226,0))&lt;&gt;0,INDEX('Coverage Indicators - Section D'!E$45:E$226,MATCH('Print View'!$AU145,'Coverage Indicators - Section D'!$I$45:$I$226,0)),""),"")</f>
        <v/>
      </c>
      <c r="X145" s="625" t="str">
        <f ca="1">IFERROR(IF(INDEX('Coverage Indicators - Section D'!G$45:G$226,MATCH('Print View'!$AU145,'Coverage Indicators - Section D'!$I$45:$I$226,0))&lt;&gt;0,INDEX('Coverage Indicators - Section D'!G$45:G$226,MATCH('Print View'!$AU145,'Coverage Indicators - Section D'!$I$45:$I$226,0)),""),"")</f>
        <v/>
      </c>
      <c r="Y145" s="626" t="str">
        <f ca="1">IFERROR(IF(INDEX('Coverage Indicators - Section D'!H$45:H$226,MATCH('Print View'!$AU145,'Coverage Indicators - Section D'!$I$45:$I$226,0))&lt;&gt;0,INDEX('Coverage Indicators - Section D'!H$45:H$226,MATCH('Print View'!$AU145,'Coverage Indicators - Section D'!$I$45:$I$226,0)),""),"")</f>
        <v/>
      </c>
      <c r="Z145" s="234" t="str">
        <f ca="1">IFERROR(IF(INDEX('Coverage Indicators - Section D'!E$45:E$226,MATCH('Print View'!$AV145,'Coverage Indicators - Section D'!$I$45:$I$226,0))&lt;&gt;0,INDEX('Coverage Indicators - Section D'!E$45:E$226,MATCH('Print View'!$AV145,'Coverage Indicators - Section D'!$I$45:$I$226,0)),""),"")</f>
        <v/>
      </c>
      <c r="AA145" s="625" t="str">
        <f ca="1">IFERROR(IF(INDEX('Coverage Indicators - Section D'!G$45:G$226,MATCH('Print View'!$AV145,'Coverage Indicators - Section D'!$I$45:$I$226,0))&lt;&gt;0,INDEX('Coverage Indicators - Section D'!G$45:G$226,MATCH('Print View'!$AV145,'Coverage Indicators - Section D'!$I$45:$I$226,0)),""),"")</f>
        <v/>
      </c>
      <c r="AB145" s="626" t="str">
        <f ca="1">IFERROR(IF(INDEX('Coverage Indicators - Section D'!H$45:H$226,MATCH('Print View'!$AV145,'Coverage Indicators - Section D'!$I$45:$I$226,0))&lt;&gt;0,INDEX('Coverage Indicators - Section D'!H$45:H$226,MATCH('Print View'!$AV145,'Coverage Indicators - Section D'!$I$45:$I$226,0)),""),"")</f>
        <v/>
      </c>
      <c r="AC145" s="234" t="str">
        <f ca="1">IFERROR(IF(INDEX('Coverage Indicators - Section D'!E$45:E$226,MATCH('Print View'!$AW145,'Coverage Indicators - Section D'!$I$45:$I$226,0))&lt;&gt;0,INDEX('Coverage Indicators - Section D'!E$45:E$226,MATCH('Print View'!$AW145,'Coverage Indicators - Section D'!$I$45:$I$226,0)),""),"")</f>
        <v/>
      </c>
      <c r="AD145" s="625" t="str">
        <f ca="1">IFERROR(IF(INDEX('Coverage Indicators - Section D'!G$45:G$226,MATCH('Print View'!$AW145,'Coverage Indicators - Section D'!$I$45:$I$226,0))&lt;&gt;0,INDEX('Coverage Indicators - Section D'!G$45:G$226,MATCH('Print View'!$AW145,'Coverage Indicators - Section D'!$I$45:$I$226,0)),""),"")</f>
        <v/>
      </c>
      <c r="AE145" s="626" t="str">
        <f ca="1">IFERROR(IF(INDEX('Coverage Indicators - Section D'!H$45:H$226,MATCH('Print View'!$AW145,'Coverage Indicators - Section D'!$I$45:$I$226,0))&lt;&gt;0,INDEX('Coverage Indicators - Section D'!H$45:H$226,MATCH('Print View'!$AW145,'Coverage Indicators - Section D'!$I$45:$I$226,0)),""),"")</f>
        <v/>
      </c>
      <c r="AF145" s="234" t="str">
        <f ca="1">IFERROR(IF(INDEX('Coverage Indicators - Section D'!E$45:E$226,MATCH('Print View'!$AX145,'Coverage Indicators - Section D'!$I$45:$I$226,0))&lt;&gt;0,INDEX('Coverage Indicators - Section D'!E$45:E$226,MATCH('Print View'!$AX145,'Coverage Indicators - Section D'!$I$45:$I$226,0)),""),"")</f>
        <v/>
      </c>
      <c r="AG145" s="625" t="str">
        <f ca="1">IFERROR(IF(INDEX('Coverage Indicators - Section D'!G$45:G$226,MATCH('Print View'!$AX145,'Coverage Indicators - Section D'!$I$45:$I$226,0))&lt;&gt;0,INDEX('Coverage Indicators - Section D'!G$45:G$226,MATCH('Print View'!$AX145,'Coverage Indicators - Section D'!$I$45:$I$226,0)),""),"")</f>
        <v/>
      </c>
      <c r="AH145" s="626" t="str">
        <f ca="1">IFERROR(IF(INDEX('Coverage Indicators - Section D'!H$45:H$226,MATCH('Print View'!$AX145,'Coverage Indicators - Section D'!$I$45:$I$226,0))&lt;&gt;0,INDEX('Coverage Indicators - Section D'!H$45:H$226,MATCH('Print View'!$AX145,'Coverage Indicators - Section D'!$I$45:$I$226,0)),""),"")</f>
        <v/>
      </c>
      <c r="AI145" s="234" t="str">
        <f ca="1">IFERROR(IF(INDEX('Coverage Indicators - Section D'!E$45:E$226,MATCH('Print View'!$AY145,'Coverage Indicators - Section D'!$I$45:$I$226,0))&lt;&gt;0,INDEX('Coverage Indicators - Section D'!E$45:E$226,MATCH('Print View'!$AY145,'Coverage Indicators - Section D'!$I$45:$I$226,0)),""),"")</f>
        <v/>
      </c>
      <c r="AJ145" s="625" t="str">
        <f ca="1">IFERROR(IF(INDEX('Coverage Indicators - Section D'!G$45:G$226,MATCH('Print View'!$AY145,'Coverage Indicators - Section D'!$I$45:$I$226,0))&lt;&gt;0,INDEX('Coverage Indicators - Section D'!G$45:G$226,MATCH('Print View'!$AY145,'Coverage Indicators - Section D'!$I$45:$I$226,0)),""),"")</f>
        <v/>
      </c>
      <c r="AK145" s="626" t="str">
        <f ca="1">IFERROR(IF(INDEX('Coverage Indicators - Section D'!H$45:H$226,MATCH('Print View'!$AY145,'Coverage Indicators - Section D'!$I$45:$I$226,0))&lt;&gt;0,INDEX('Coverage Indicators - Section D'!H$45:H$226,MATCH('Print View'!$AY145,'Coverage Indicators - Section D'!$I$45:$I$226,0)),""),"")</f>
        <v/>
      </c>
      <c r="AL145" s="281"/>
      <c r="AM145" s="718" t="str">
        <f>IFERROR(IF(INDEX('Coverage Indicators - Section D'!W$10:W$41,MATCH('Print View'!$A145,'Coverage Indicators - Section D'!$A$10:$A$41,0))&lt;&gt;0,INDEX('Coverage Indicators - Section D'!W$10:W$41,MATCH('Print View'!$A145,'Coverage Indicators - Section D'!$A$10:$A$41,0)),""),"")</f>
        <v/>
      </c>
      <c r="AN145" s="268"/>
      <c r="AO145" s="610"/>
      <c r="AP145" s="611"/>
      <c r="AQ145" s="611"/>
      <c r="AR145" s="633" t="str">
        <f t="shared" ref="AR145" ca="1" si="236">CONCATENATE($A145,N$117)</f>
        <v>141-ene-20 to 31-dic-20</v>
      </c>
      <c r="AS145" s="631" t="str">
        <f t="shared" ref="AS145" ca="1" si="237">CONCATENATE($A145,Q$117)</f>
        <v>141-ene-21 to 31-dic-21</v>
      </c>
      <c r="AT145" s="631" t="str">
        <f t="shared" ref="AT145" ca="1" si="238">CONCATENATE($A145,T$117)</f>
        <v>141-ene-22 to 31-dic-22</v>
      </c>
      <c r="AU145" s="631" t="str">
        <f t="shared" ref="AU145" ca="1" si="239">CONCATENATE($A145,W$117)</f>
        <v>141-ene-23 to 31-dic-23</v>
      </c>
      <c r="AV145" s="631" t="str">
        <f t="shared" ref="AV145" ca="1" si="240">CONCATENATE($A145,Z$117)</f>
        <v>141-ene-24 to 31-dic-24</v>
      </c>
      <c r="AW145" s="631" t="str">
        <f t="shared" ref="AW145" ca="1" si="241">CONCATENATE($A145,AC$117)</f>
        <v>141-ene-25 to 31-dic-25</v>
      </c>
      <c r="AX145" s="631" t="str">
        <f t="shared" ref="AX145" si="242">CONCATENATE($A145,AF$117)</f>
        <v xml:space="preserve">14 to </v>
      </c>
      <c r="AY145" s="631" t="str">
        <f t="shared" ref="AY145" si="243">CONCATENATE($A145,AI$117)</f>
        <v xml:space="preserve">14 to </v>
      </c>
      <c r="AZ145" s="301"/>
      <c r="BA145" s="301"/>
    </row>
    <row r="146" spans="1:53" s="194" customFormat="1" ht="28.5" x14ac:dyDescent="0.25">
      <c r="A146" s="719"/>
      <c r="B146" s="626"/>
      <c r="C146" s="626"/>
      <c r="D146" s="626"/>
      <c r="E146" s="235" t="str">
        <f>IFERROR(IF(INDEX('Coverage Indicators - Section D'!F$10:F$41,MATCH('Print View'!$A145,'Coverage Indicators - Section D'!$A$10:$A$41,0))&lt;&gt;0,INDEX('Coverage Indicators - Section D'!F$10:F$41,MATCH('Print View'!$A145,'Coverage Indicators - Section D'!$A$10:$A$41,0)),""),"")</f>
        <v/>
      </c>
      <c r="F146" s="625"/>
      <c r="G146" s="625"/>
      <c r="H146" s="626"/>
      <c r="I146" s="626"/>
      <c r="J146" s="626"/>
      <c r="K146" s="626"/>
      <c r="L146" s="235" t="str">
        <f>IFERROR(IF(INDEX('Coverage Indicators - Section D'!U$10:U$41,MATCH('Print View'!$A145,'Coverage Indicators - Section D'!$A$10:$A$41,0))&lt;&gt;0,INDEX('Coverage Indicators - Section D'!U$10:U$41,MATCH('Print View'!$A145,'Coverage Indicators - Section D'!$A$10:$A$41,0)),""),"")</f>
        <v/>
      </c>
      <c r="M146" s="626"/>
      <c r="N146" s="235" t="str">
        <f ca="1">IFERROR(IF(INDEX('Coverage Indicators - Section D'!F$45:F$226,MATCH('Print View'!$AR145,'Coverage Indicators - Section D'!$I$45:$I$226,0))&lt;&gt;0,INDEX('Coverage Indicators - Section D'!F$45:F$226,MATCH('Print View'!$AR145,'Coverage Indicators - Section D'!$I$45:$I$226,0)),""),"")</f>
        <v/>
      </c>
      <c r="O146" s="625"/>
      <c r="P146" s="626"/>
      <c r="Q146" s="235" t="str">
        <f ca="1">IFERROR(IF(INDEX('Coverage Indicators - Section D'!F$45:F$226,MATCH('Print View'!$AS145,'Coverage Indicators - Section D'!$I$45:$I$226,0))&lt;&gt;0,INDEX('Coverage Indicators - Section D'!F$45:F$226,MATCH('Print View'!$AS145,'Coverage Indicators - Section D'!$I$45:$I$226,0)),""),"")</f>
        <v/>
      </c>
      <c r="R146" s="625"/>
      <c r="S146" s="626"/>
      <c r="T146" s="235" t="str">
        <f ca="1">IFERROR(IF(INDEX('Coverage Indicators - Section D'!F$45:F$226,MATCH('Print View'!$AT145,'Coverage Indicators - Section D'!$I$45:$I$226,0))&lt;&gt;0,INDEX('Coverage Indicators - Section D'!F$45:F$226,MATCH('Print View'!$AT145,'Coverage Indicators - Section D'!$I$45:$I$226,0)),""),"")</f>
        <v/>
      </c>
      <c r="U146" s="625"/>
      <c r="V146" s="626"/>
      <c r="W146" s="235" t="str">
        <f ca="1">IFERROR(IF(INDEX('Coverage Indicators - Section D'!F$45:F$226,MATCH('Print View'!$AU145,'Coverage Indicators - Section D'!$I$45:$I$226,0))&lt;&gt;0,INDEX('Coverage Indicators - Section D'!F$45:F$226,MATCH('Print View'!$AU145,'Coverage Indicators - Section D'!$I$45:$I$226,0)),""),"")</f>
        <v/>
      </c>
      <c r="X146" s="625"/>
      <c r="Y146" s="626"/>
      <c r="Z146" s="235" t="str">
        <f ca="1">IFERROR(IF(INDEX('Coverage Indicators - Section D'!F$45:F$226,MATCH('Print View'!$AV145,'Coverage Indicators - Section D'!$I$45:$I$226,0))&lt;&gt;0,INDEX('Coverage Indicators - Section D'!F$45:F$226,MATCH('Print View'!$AV145,'Coverage Indicators - Section D'!$I$45:$I$226,0)),""),"")</f>
        <v/>
      </c>
      <c r="AA146" s="625"/>
      <c r="AB146" s="626"/>
      <c r="AC146" s="235" t="str">
        <f ca="1">IFERROR(IF(INDEX('Coverage Indicators - Section D'!F$45:F$226,MATCH('Print View'!$AW145,'Coverage Indicators - Section D'!$I$45:$I$226,0))&lt;&gt;0,INDEX('Coverage Indicators - Section D'!F$45:F$226,MATCH('Print View'!$AW145,'Coverage Indicators - Section D'!$I$45:$I$226,0)),""),"")</f>
        <v/>
      </c>
      <c r="AD146" s="625"/>
      <c r="AE146" s="626"/>
      <c r="AF146" s="235" t="str">
        <f ca="1">IFERROR(IF(INDEX('Coverage Indicators - Section D'!F$45:F$226,MATCH('Print View'!$AX145,'Coverage Indicators - Section D'!$I$45:$I$226,0))&lt;&gt;0,INDEX('Coverage Indicators - Section D'!F$45:F$226,MATCH('Print View'!$AX145,'Coverage Indicators - Section D'!$I$45:$I$226,0)),""),"")</f>
        <v/>
      </c>
      <c r="AG146" s="625"/>
      <c r="AH146" s="626"/>
      <c r="AI146" s="235" t="str">
        <f ca="1">IFERROR(IF(INDEX('Coverage Indicators - Section D'!F$45:F$226,MATCH('Print View'!$AY145,'Coverage Indicators - Section D'!$I$45:$I$226,0))&lt;&gt;0,INDEX('Coverage Indicators - Section D'!F$45:F$226,MATCH('Print View'!$AY145,'Coverage Indicators - Section D'!$I$45:$I$226,0)),""),"")</f>
        <v/>
      </c>
      <c r="AJ146" s="625"/>
      <c r="AK146" s="626"/>
      <c r="AL146" s="281"/>
      <c r="AM146" s="718"/>
      <c r="AN146" s="268"/>
      <c r="AO146" s="610"/>
      <c r="AP146" s="611"/>
      <c r="AQ146" s="611"/>
      <c r="AR146" s="633"/>
      <c r="AS146" s="631"/>
      <c r="AT146" s="631"/>
      <c r="AU146" s="631"/>
      <c r="AV146" s="631"/>
      <c r="AW146" s="631"/>
      <c r="AX146" s="631"/>
      <c r="AY146" s="631"/>
      <c r="AZ146" s="301"/>
      <c r="BA146" s="301"/>
    </row>
    <row r="147" spans="1:53" s="194" customFormat="1" ht="28.5" x14ac:dyDescent="0.25">
      <c r="A147" s="716">
        <v>15</v>
      </c>
      <c r="B147" s="624" t="str">
        <f>IFERROR(IF(INDEX('Coverage Indicators - Section D'!B$10:B$41,MATCH('Print View'!$A147,'Coverage Indicators - Section D'!$A$10:$A$41,0))&lt;&gt;0,INDEX('Coverage Indicators - Section D'!B$10:B$41,MATCH('Print View'!$A147,'Coverage Indicators - Section D'!$A$10:$A$41,0)),""),"")</f>
        <v/>
      </c>
      <c r="C147" s="624" t="str">
        <f>IFERROR(IF(INDEX('Coverage Indicators - Section D'!C$10:C$41,MATCH('Print View'!$A147,'Coverage Indicators - Section D'!$A$10:$A$41,0))&lt;&gt;0,INDEX('Coverage Indicators - Section D'!C$10:C$41,MATCH('Print View'!$A147,'Coverage Indicators - Section D'!$A$10:$A$41,0)),""),"")</f>
        <v/>
      </c>
      <c r="D147" s="624" t="str">
        <f>IFERROR(IF(INDEX('Coverage Indicators - Section D'!D$10:D$41,MATCH('Print View'!$A147,'Coverage Indicators - Section D'!$A$10:$A$41,0))&lt;&gt;0,INDEX('Coverage Indicators - Section D'!D$10:D$41,MATCH('Print View'!$A147,'Coverage Indicators - Section D'!$A$10:$A$41,0)),""),"")</f>
        <v/>
      </c>
      <c r="E147" s="213" t="str">
        <f>IFERROR(IF(INDEX('Coverage Indicators - Section D'!E$10:E$41,MATCH('Print View'!$A147,'Coverage Indicators - Section D'!$A$10:$A$41,0))&lt;&gt;0,INDEX('Coverage Indicators - Section D'!E$10:E$41,MATCH('Print View'!$A147,'Coverage Indicators - Section D'!$A$10:$A$41,0)),""),"")</f>
        <v/>
      </c>
      <c r="F147" s="623" t="str">
        <f>IFERROR(IF(INDEX('Coverage Indicators - Section D'!G$10:G$41,MATCH('Print View'!$A147,'Coverage Indicators - Section D'!$A$10:$A$41,0))&lt;&gt;0,INDEX('Coverage Indicators - Section D'!G$10:G$41,MATCH('Print View'!$A147,'Coverage Indicators - Section D'!$A$10:$A$41,0)),""),"")</f>
        <v/>
      </c>
      <c r="G147" s="623" t="str">
        <f>IFERROR(IF(INDEX('Coverage Indicators - Section D'!H$10:H$41,MATCH('Print View'!$A147,'Coverage Indicators - Section D'!$A$10:$A$41,0))&lt;&gt;0,INDEX('Coverage Indicators - Section D'!H$10:H$41,MATCH('Print View'!$A147,'Coverage Indicators - Section D'!$A$10:$A$41,0)),""),"")</f>
        <v/>
      </c>
      <c r="H147" s="624" t="str">
        <f>IFERROR(IF(INDEX('Coverage Indicators - Section D'!P$10:P$41,MATCH('Print View'!$A147,'Coverage Indicators - Section D'!$A$10:$A$41,0))&lt;&gt;0,INDEX('Coverage Indicators - Section D'!P$10:P$41,MATCH('Print View'!$A147,'Coverage Indicators - Section D'!$A$10:$A$41,0)),""),"")</f>
        <v/>
      </c>
      <c r="I147" s="624" t="str">
        <f>IFERROR(IF(INDEX('Coverage Indicators - Section D'!Q$10:Q$41,MATCH('Print View'!$A147,'Coverage Indicators - Section D'!$A$10:$A$41,0))&lt;&gt;0,INDEX('Coverage Indicators - Section D'!Q$10:Q$41,MATCH('Print View'!$A147,'Coverage Indicators - Section D'!$A$10:$A$41,0)),""),"")</f>
        <v/>
      </c>
      <c r="J147" s="624" t="str">
        <f>IFERROR(IF(INDEX('Coverage Indicators - Section D'!R$10:R$41,MATCH('Print View'!$A147,'Coverage Indicators - Section D'!$A$10:$A$41,0))&lt;&gt;0,INDEX('Coverage Indicators - Section D'!R$10:R$41,MATCH('Print View'!$A147,'Coverage Indicators - Section D'!$A$10:$A$41,0)),""),"")</f>
        <v/>
      </c>
      <c r="K147" s="624" t="str">
        <f>IFERROR(IF(INDEX('Coverage Indicators - Section D'!S$10:S$41,MATCH('Print View'!$A147,'Coverage Indicators - Section D'!$A$10:$A$41,0))&lt;&gt;0,INDEX('Coverage Indicators - Section D'!S$10:S$41,MATCH('Print View'!$A147,'Coverage Indicators - Section D'!$A$10:$A$41,0)),""),"")</f>
        <v/>
      </c>
      <c r="L147" s="213" t="str">
        <f>IFERROR(IF(INDEX('Coverage Indicators - Section D'!T$10:T$41,MATCH('Print View'!$A147,'Coverage Indicators - Section D'!$A$10:$A$41,0))&lt;&gt;0,INDEX('Coverage Indicators - Section D'!T$10:T$41,MATCH('Print View'!$A147,'Coverage Indicators - Section D'!$A$10:$A$41,0)),""),"")</f>
        <v/>
      </c>
      <c r="M147" s="624" t="str">
        <f>IFERROR(IF(INDEX('Coverage Indicators - Section D'!V$10:V$41,MATCH('Print View'!$A147,'Coverage Indicators - Section D'!$A$10:$A$41,0))&lt;&gt;0,INDEX('Coverage Indicators - Section D'!V$10:V$41,MATCH('Print View'!$A147,'Coverage Indicators - Section D'!$A$10:$A$41,0)),""),"")</f>
        <v/>
      </c>
      <c r="N147" s="213" t="str">
        <f ca="1">IFERROR(IF(INDEX('Coverage Indicators - Section D'!E$45:E$226,MATCH('Print View'!$AR147,'Coverage Indicators - Section D'!$I$45:$I$226,0))&lt;&gt;0,INDEX('Coverage Indicators - Section D'!E$45:E$226,MATCH('Print View'!$AR147,'Coverage Indicators - Section D'!$I$45:$I$226,0)),""),"")</f>
        <v/>
      </c>
      <c r="O147" s="623" t="str">
        <f ca="1">IFERROR(IF(INDEX('Coverage Indicators - Section D'!G$45:G$226,MATCH('Print View'!$AR147,'Coverage Indicators - Section D'!$I$45:$I$226,0))&lt;&gt;0,INDEX('Coverage Indicators - Section D'!G$45:G$226,MATCH('Print View'!$AR147,'Coverage Indicators - Section D'!$I$45:$I$226,0)),""),"")</f>
        <v/>
      </c>
      <c r="P147" s="624" t="str">
        <f ca="1">IFERROR(IF(INDEX('Coverage Indicators - Section D'!H$45:H$226,MATCH('Print View'!$AR147,'Coverage Indicators - Section D'!$I$45:$I$226,0))&lt;&gt;0,INDEX('Coverage Indicators - Section D'!H$45:H$226,MATCH('Print View'!$AR147,'Coverage Indicators - Section D'!$I$45:$I$226,0)),""),"")</f>
        <v/>
      </c>
      <c r="Q147" s="213" t="str">
        <f ca="1">IFERROR(IF(INDEX('Coverage Indicators - Section D'!E$45:E$226,MATCH('Print View'!$AS147,'Coverage Indicators - Section D'!$I$45:$I$226,0))&lt;&gt;0,INDEX('Coverage Indicators - Section D'!E$45:E$226,MATCH('Print View'!$AS147,'Coverage Indicators - Section D'!$I$45:$I$226,0)),""),"")</f>
        <v/>
      </c>
      <c r="R147" s="623" t="str">
        <f ca="1">IFERROR(IF(INDEX('Coverage Indicators - Section D'!G$45:G$226,MATCH('Print View'!$AS147,'Coverage Indicators - Section D'!$I$45:$I$226,0))&lt;&gt;0,INDEX('Coverage Indicators - Section D'!G$45:G$226,MATCH('Print View'!$AS147,'Coverage Indicators - Section D'!$I$45:$I$226,0)),""),"")</f>
        <v/>
      </c>
      <c r="S147" s="624" t="str">
        <f ca="1">IFERROR(IF(INDEX('Coverage Indicators - Section D'!H$45:H$226,MATCH('Print View'!$AS147,'Coverage Indicators - Section D'!$I$45:$I$226,0))&lt;&gt;0,INDEX('Coverage Indicators - Section D'!H$45:H$226,MATCH('Print View'!$AS147,'Coverage Indicators - Section D'!$I$45:$I$226,0)),""),"")</f>
        <v/>
      </c>
      <c r="T147" s="213" t="str">
        <f ca="1">IFERROR(IF(INDEX('Coverage Indicators - Section D'!E$45:E$226,MATCH('Print View'!$AT147,'Coverage Indicators - Section D'!$I$45:$I$226,0))&lt;&gt;0,INDEX('Coverage Indicators - Section D'!E$45:E$226,MATCH('Print View'!$AT147,'Coverage Indicators - Section D'!$I$45:$I$226,0)),""),"")</f>
        <v/>
      </c>
      <c r="U147" s="623" t="str">
        <f ca="1">IFERROR(IF(INDEX('Coverage Indicators - Section D'!G$45:G$226,MATCH('Print View'!$AT147,'Coverage Indicators - Section D'!$I$45:$I$226,0))&lt;&gt;0,INDEX('Coverage Indicators - Section D'!G$45:G$226,MATCH('Print View'!$AT147,'Coverage Indicators - Section D'!$I$45:$I$226,0)),""),"")</f>
        <v/>
      </c>
      <c r="V147" s="624" t="str">
        <f ca="1">IFERROR(IF(INDEX('Coverage Indicators - Section D'!H$45:H$226,MATCH('Print View'!$AT147,'Coverage Indicators - Section D'!$I$45:$I$226,0))&lt;&gt;0,INDEX('Coverage Indicators - Section D'!H$45:H$226,MATCH('Print View'!$AT147,'Coverage Indicators - Section D'!$I$45:$I$226,0)),""),"")</f>
        <v/>
      </c>
      <c r="W147" s="213" t="str">
        <f ca="1">IFERROR(IF(INDEX('Coverage Indicators - Section D'!E$45:E$226,MATCH('Print View'!$AU147,'Coverage Indicators - Section D'!$I$45:$I$226,0))&lt;&gt;0,INDEX('Coverage Indicators - Section D'!E$45:E$226,MATCH('Print View'!$AU147,'Coverage Indicators - Section D'!$I$45:$I$226,0)),""),"")</f>
        <v/>
      </c>
      <c r="X147" s="623" t="str">
        <f ca="1">IFERROR(IF(INDEX('Coverage Indicators - Section D'!G$45:G$226,MATCH('Print View'!$AU147,'Coverage Indicators - Section D'!$I$45:$I$226,0))&lt;&gt;0,INDEX('Coverage Indicators - Section D'!G$45:G$226,MATCH('Print View'!$AU147,'Coverage Indicators - Section D'!$I$45:$I$226,0)),""),"")</f>
        <v/>
      </c>
      <c r="Y147" s="624" t="str">
        <f ca="1">IFERROR(IF(INDEX('Coverage Indicators - Section D'!H$45:H$226,MATCH('Print View'!$AU147,'Coverage Indicators - Section D'!$I$45:$I$226,0))&lt;&gt;0,INDEX('Coverage Indicators - Section D'!H$45:H$226,MATCH('Print View'!$AU147,'Coverage Indicators - Section D'!$I$45:$I$226,0)),""),"")</f>
        <v/>
      </c>
      <c r="Z147" s="213" t="str">
        <f ca="1">IFERROR(IF(INDEX('Coverage Indicators - Section D'!E$45:E$226,MATCH('Print View'!$AV147,'Coverage Indicators - Section D'!$I$45:$I$226,0))&lt;&gt;0,INDEX('Coverage Indicators - Section D'!E$45:E$226,MATCH('Print View'!$AV147,'Coverage Indicators - Section D'!$I$45:$I$226,0)),""),"")</f>
        <v/>
      </c>
      <c r="AA147" s="623" t="str">
        <f ca="1">IFERROR(IF(INDEX('Coverage Indicators - Section D'!G$45:G$226,MATCH('Print View'!$AV147,'Coverage Indicators - Section D'!$I$45:$I$226,0))&lt;&gt;0,INDEX('Coverage Indicators - Section D'!G$45:G$226,MATCH('Print View'!$AV147,'Coverage Indicators - Section D'!$I$45:$I$226,0)),""),"")</f>
        <v/>
      </c>
      <c r="AB147" s="624" t="str">
        <f ca="1">IFERROR(IF(INDEX('Coverage Indicators - Section D'!H$45:H$226,MATCH('Print View'!$AV147,'Coverage Indicators - Section D'!$I$45:$I$226,0))&lt;&gt;0,INDEX('Coverage Indicators - Section D'!H$45:H$226,MATCH('Print View'!$AV147,'Coverage Indicators - Section D'!$I$45:$I$226,0)),""),"")</f>
        <v/>
      </c>
      <c r="AC147" s="213" t="str">
        <f ca="1">IFERROR(IF(INDEX('Coverage Indicators - Section D'!E$45:E$226,MATCH('Print View'!$AW147,'Coverage Indicators - Section D'!$I$45:$I$226,0))&lt;&gt;0,INDEX('Coverage Indicators - Section D'!E$45:E$226,MATCH('Print View'!$AW147,'Coverage Indicators - Section D'!$I$45:$I$226,0)),""),"")</f>
        <v/>
      </c>
      <c r="AD147" s="623" t="str">
        <f ca="1">IFERROR(IF(INDEX('Coverage Indicators - Section D'!G$45:G$226,MATCH('Print View'!$AW147,'Coverage Indicators - Section D'!$I$45:$I$226,0))&lt;&gt;0,INDEX('Coverage Indicators - Section D'!G$45:G$226,MATCH('Print View'!$AW147,'Coverage Indicators - Section D'!$I$45:$I$226,0)),""),"")</f>
        <v/>
      </c>
      <c r="AE147" s="624" t="str">
        <f ca="1">IFERROR(IF(INDEX('Coverage Indicators - Section D'!H$45:H$226,MATCH('Print View'!$AW147,'Coverage Indicators - Section D'!$I$45:$I$226,0))&lt;&gt;0,INDEX('Coverage Indicators - Section D'!H$45:H$226,MATCH('Print View'!$AW147,'Coverage Indicators - Section D'!$I$45:$I$226,0)),""),"")</f>
        <v/>
      </c>
      <c r="AF147" s="213" t="str">
        <f ca="1">IFERROR(IF(INDEX('Coverage Indicators - Section D'!E$45:E$226,MATCH('Print View'!$AX147,'Coverage Indicators - Section D'!$I$45:$I$226,0))&lt;&gt;0,INDEX('Coverage Indicators - Section D'!E$45:E$226,MATCH('Print View'!$AX147,'Coverage Indicators - Section D'!$I$45:$I$226,0)),""),"")</f>
        <v/>
      </c>
      <c r="AG147" s="623" t="str">
        <f ca="1">IFERROR(IF(INDEX('Coverage Indicators - Section D'!G$45:G$226,MATCH('Print View'!$AX147,'Coverage Indicators - Section D'!$I$45:$I$226,0))&lt;&gt;0,INDEX('Coverage Indicators - Section D'!G$45:G$226,MATCH('Print View'!$AX147,'Coverage Indicators - Section D'!$I$45:$I$226,0)),""),"")</f>
        <v/>
      </c>
      <c r="AH147" s="624" t="str">
        <f ca="1">IFERROR(IF(INDEX('Coverage Indicators - Section D'!H$45:H$226,MATCH('Print View'!$AX147,'Coverage Indicators - Section D'!$I$45:$I$226,0))&lt;&gt;0,INDEX('Coverage Indicators - Section D'!H$45:H$226,MATCH('Print View'!$AX147,'Coverage Indicators - Section D'!$I$45:$I$226,0)),""),"")</f>
        <v/>
      </c>
      <c r="AI147" s="213" t="str">
        <f ca="1">IFERROR(IF(INDEX('Coverage Indicators - Section D'!E$45:E$226,MATCH('Print View'!$AY147,'Coverage Indicators - Section D'!$I$45:$I$226,0))&lt;&gt;0,INDEX('Coverage Indicators - Section D'!E$45:E$226,MATCH('Print View'!$AY147,'Coverage Indicators - Section D'!$I$45:$I$226,0)),""),"")</f>
        <v/>
      </c>
      <c r="AJ147" s="623" t="str">
        <f ca="1">IFERROR(IF(INDEX('Coverage Indicators - Section D'!G$45:G$226,MATCH('Print View'!$AY147,'Coverage Indicators - Section D'!$I$45:$I$226,0))&lt;&gt;0,INDEX('Coverage Indicators - Section D'!G$45:G$226,MATCH('Print View'!$AY147,'Coverage Indicators - Section D'!$I$45:$I$226,0)),""),"")</f>
        <v/>
      </c>
      <c r="AK147" s="624" t="str">
        <f ca="1">IFERROR(IF(INDEX('Coverage Indicators - Section D'!H$45:H$226,MATCH('Print View'!$AY147,'Coverage Indicators - Section D'!$I$45:$I$226,0))&lt;&gt;0,INDEX('Coverage Indicators - Section D'!H$45:H$226,MATCH('Print View'!$AY147,'Coverage Indicators - Section D'!$I$45:$I$226,0)),""),"")</f>
        <v/>
      </c>
      <c r="AL147" s="281"/>
      <c r="AM147" s="717" t="str">
        <f>IFERROR(IF(INDEX('Coverage Indicators - Section D'!W$10:W$41,MATCH('Print View'!$A147,'Coverage Indicators - Section D'!$A$10:$A$41,0))&lt;&gt;0,INDEX('Coverage Indicators - Section D'!W$10:W$41,MATCH('Print View'!$A147,'Coverage Indicators - Section D'!$A$10:$A$41,0)),""),"")</f>
        <v/>
      </c>
      <c r="AN147" s="268"/>
      <c r="AO147" s="612"/>
      <c r="AP147" s="613"/>
      <c r="AQ147" s="613"/>
      <c r="AR147" s="633" t="str">
        <f t="shared" ref="AR147" ca="1" si="244">CONCATENATE($A147,N$117)</f>
        <v>151-ene-20 to 31-dic-20</v>
      </c>
      <c r="AS147" s="631" t="str">
        <f t="shared" ref="AS147" ca="1" si="245">CONCATENATE($A147,Q$117)</f>
        <v>151-ene-21 to 31-dic-21</v>
      </c>
      <c r="AT147" s="631" t="str">
        <f t="shared" ref="AT147" ca="1" si="246">CONCATENATE($A147,T$117)</f>
        <v>151-ene-22 to 31-dic-22</v>
      </c>
      <c r="AU147" s="631" t="str">
        <f t="shared" ref="AU147" ca="1" si="247">CONCATENATE($A147,W$117)</f>
        <v>151-ene-23 to 31-dic-23</v>
      </c>
      <c r="AV147" s="631" t="str">
        <f t="shared" ref="AV147" ca="1" si="248">CONCATENATE($A147,Z$117)</f>
        <v>151-ene-24 to 31-dic-24</v>
      </c>
      <c r="AW147" s="631" t="str">
        <f t="shared" ref="AW147" ca="1" si="249">CONCATENATE($A147,AC$117)</f>
        <v>151-ene-25 to 31-dic-25</v>
      </c>
      <c r="AX147" s="631" t="str">
        <f t="shared" ref="AX147" si="250">CONCATENATE($A147,AF$117)</f>
        <v xml:space="preserve">15 to </v>
      </c>
      <c r="AY147" s="631" t="str">
        <f t="shared" ref="AY147" si="251">CONCATENATE($A147,AI$117)</f>
        <v xml:space="preserve">15 to </v>
      </c>
      <c r="AZ147" s="301"/>
      <c r="BA147" s="301"/>
    </row>
    <row r="148" spans="1:53" s="194" customFormat="1" ht="28.5" x14ac:dyDescent="0.25">
      <c r="A148" s="716"/>
      <c r="B148" s="624"/>
      <c r="C148" s="624"/>
      <c r="D148" s="624"/>
      <c r="E148" s="212" t="str">
        <f>IFERROR(IF(INDEX('Coverage Indicators - Section D'!F$10:F$41,MATCH('Print View'!$A147,'Coverage Indicators - Section D'!$A$10:$A$41,0))&lt;&gt;0,INDEX('Coverage Indicators - Section D'!F$10:F$41,MATCH('Print View'!$A147,'Coverage Indicators - Section D'!$A$10:$A$41,0)),""),"")</f>
        <v/>
      </c>
      <c r="F148" s="623"/>
      <c r="G148" s="623"/>
      <c r="H148" s="624"/>
      <c r="I148" s="624"/>
      <c r="J148" s="624"/>
      <c r="K148" s="624"/>
      <c r="L148" s="212" t="str">
        <f>IFERROR(IF(INDEX('Coverage Indicators - Section D'!U$10:U$41,MATCH('Print View'!$A147,'Coverage Indicators - Section D'!$A$10:$A$41,0))&lt;&gt;0,INDEX('Coverage Indicators - Section D'!U$10:U$41,MATCH('Print View'!$A147,'Coverage Indicators - Section D'!$A$10:$A$41,0)),""),"")</f>
        <v/>
      </c>
      <c r="M148" s="624"/>
      <c r="N148" s="212" t="str">
        <f ca="1">IFERROR(IF(INDEX('Coverage Indicators - Section D'!F$45:F$226,MATCH('Print View'!$AR147,'Coverage Indicators - Section D'!$I$45:$I$226,0))&lt;&gt;0,INDEX('Coverage Indicators - Section D'!F$45:F$226,MATCH('Print View'!$AR147,'Coverage Indicators - Section D'!$I$45:$I$226,0)),""),"")</f>
        <v/>
      </c>
      <c r="O148" s="623"/>
      <c r="P148" s="624"/>
      <c r="Q148" s="212" t="str">
        <f ca="1">IFERROR(IF(INDEX('Coverage Indicators - Section D'!F$45:F$226,MATCH('Print View'!$AS147,'Coverage Indicators - Section D'!$I$45:$I$226,0))&lt;&gt;0,INDEX('Coverage Indicators - Section D'!F$45:F$226,MATCH('Print View'!$AS147,'Coverage Indicators - Section D'!$I$45:$I$226,0)),""),"")</f>
        <v/>
      </c>
      <c r="R148" s="623"/>
      <c r="S148" s="624"/>
      <c r="T148" s="212" t="str">
        <f ca="1">IFERROR(IF(INDEX('Coverage Indicators - Section D'!F$45:F$226,MATCH('Print View'!$AT147,'Coverage Indicators - Section D'!$I$45:$I$226,0))&lt;&gt;0,INDEX('Coverage Indicators - Section D'!F$45:F$226,MATCH('Print View'!$AT147,'Coverage Indicators - Section D'!$I$45:$I$226,0)),""),"")</f>
        <v/>
      </c>
      <c r="U148" s="623"/>
      <c r="V148" s="624"/>
      <c r="W148" s="212" t="str">
        <f ca="1">IFERROR(IF(INDEX('Coverage Indicators - Section D'!F$45:F$226,MATCH('Print View'!$AU147,'Coverage Indicators - Section D'!$I$45:$I$226,0))&lt;&gt;0,INDEX('Coverage Indicators - Section D'!F$45:F$226,MATCH('Print View'!$AU147,'Coverage Indicators - Section D'!$I$45:$I$226,0)),""),"")</f>
        <v/>
      </c>
      <c r="X148" s="623"/>
      <c r="Y148" s="624"/>
      <c r="Z148" s="212" t="str">
        <f ca="1">IFERROR(IF(INDEX('Coverage Indicators - Section D'!F$45:F$226,MATCH('Print View'!$AV147,'Coverage Indicators - Section D'!$I$45:$I$226,0))&lt;&gt;0,INDEX('Coverage Indicators - Section D'!F$45:F$226,MATCH('Print View'!$AV147,'Coverage Indicators - Section D'!$I$45:$I$226,0)),""),"")</f>
        <v/>
      </c>
      <c r="AA148" s="623"/>
      <c r="AB148" s="624"/>
      <c r="AC148" s="212" t="str">
        <f ca="1">IFERROR(IF(INDEX('Coverage Indicators - Section D'!F$45:F$226,MATCH('Print View'!$AW147,'Coverage Indicators - Section D'!$I$45:$I$226,0))&lt;&gt;0,INDEX('Coverage Indicators - Section D'!F$45:F$226,MATCH('Print View'!$AW147,'Coverage Indicators - Section D'!$I$45:$I$226,0)),""),"")</f>
        <v/>
      </c>
      <c r="AD148" s="623"/>
      <c r="AE148" s="624"/>
      <c r="AF148" s="212" t="str">
        <f ca="1">IFERROR(IF(INDEX('Coverage Indicators - Section D'!F$45:F$226,MATCH('Print View'!$AX147,'Coverage Indicators - Section D'!$I$45:$I$226,0))&lt;&gt;0,INDEX('Coverage Indicators - Section D'!F$45:F$226,MATCH('Print View'!$AX147,'Coverage Indicators - Section D'!$I$45:$I$226,0)),""),"")</f>
        <v/>
      </c>
      <c r="AG148" s="623"/>
      <c r="AH148" s="624"/>
      <c r="AI148" s="212" t="str">
        <f ca="1">IFERROR(IF(INDEX('Coverage Indicators - Section D'!F$45:F$226,MATCH('Print View'!$AY147,'Coverage Indicators - Section D'!$I$45:$I$226,0))&lt;&gt;0,INDEX('Coverage Indicators - Section D'!F$45:F$226,MATCH('Print View'!$AY147,'Coverage Indicators - Section D'!$I$45:$I$226,0)),""),"")</f>
        <v/>
      </c>
      <c r="AJ148" s="623"/>
      <c r="AK148" s="624"/>
      <c r="AL148" s="281"/>
      <c r="AM148" s="717"/>
      <c r="AN148" s="268"/>
      <c r="AO148" s="612"/>
      <c r="AP148" s="613"/>
      <c r="AQ148" s="613"/>
      <c r="AR148" s="633"/>
      <c r="AS148" s="631"/>
      <c r="AT148" s="631"/>
      <c r="AU148" s="631"/>
      <c r="AV148" s="631"/>
      <c r="AW148" s="631"/>
      <c r="AX148" s="631"/>
      <c r="AY148" s="631"/>
      <c r="AZ148" s="301"/>
      <c r="BA148" s="301"/>
    </row>
    <row r="149" spans="1:53" s="194" customFormat="1" ht="28.5" x14ac:dyDescent="0.25">
      <c r="A149" s="719">
        <v>16</v>
      </c>
      <c r="B149" s="626" t="str">
        <f>IFERROR(IF(INDEX('Coverage Indicators - Section D'!B$10:B$41,MATCH('Print View'!$A149,'Coverage Indicators - Section D'!$A$10:$A$41,0))&lt;&gt;0,INDEX('Coverage Indicators - Section D'!B$10:B$41,MATCH('Print View'!$A149,'Coverage Indicators - Section D'!$A$10:$A$41,0)),""),"")</f>
        <v/>
      </c>
      <c r="C149" s="626" t="str">
        <f>IFERROR(IF(INDEX('Coverage Indicators - Section D'!C$10:C$41,MATCH('Print View'!$A149,'Coverage Indicators - Section D'!$A$10:$A$41,0))&lt;&gt;0,INDEX('Coverage Indicators - Section D'!C$10:C$41,MATCH('Print View'!$A149,'Coverage Indicators - Section D'!$A$10:$A$41,0)),""),"")</f>
        <v/>
      </c>
      <c r="D149" s="626" t="str">
        <f>IFERROR(IF(INDEX('Coverage Indicators - Section D'!D$10:D$41,MATCH('Print View'!$A149,'Coverage Indicators - Section D'!$A$10:$A$41,0))&lt;&gt;0,INDEX('Coverage Indicators - Section D'!D$10:D$41,MATCH('Print View'!$A149,'Coverage Indicators - Section D'!$A$10:$A$41,0)),""),"")</f>
        <v/>
      </c>
      <c r="E149" s="234" t="str">
        <f>IFERROR(IF(INDEX('Coverage Indicators - Section D'!E$10:E$41,MATCH('Print View'!$A149,'Coverage Indicators - Section D'!$A$10:$A$41,0))&lt;&gt;0,INDEX('Coverage Indicators - Section D'!E$10:E$41,MATCH('Print View'!$A149,'Coverage Indicators - Section D'!$A$10:$A$41,0)),""),"")</f>
        <v/>
      </c>
      <c r="F149" s="625" t="str">
        <f>IFERROR(IF(INDEX('Coverage Indicators - Section D'!G$10:G$41,MATCH('Print View'!$A149,'Coverage Indicators - Section D'!$A$10:$A$41,0))&lt;&gt;0,INDEX('Coverage Indicators - Section D'!G$10:G$41,MATCH('Print View'!$A149,'Coverage Indicators - Section D'!$A$10:$A$41,0)),""),"")</f>
        <v/>
      </c>
      <c r="G149" s="625" t="str">
        <f>IFERROR(IF(INDEX('Coverage Indicators - Section D'!H$10:H$41,MATCH('Print View'!$A149,'Coverage Indicators - Section D'!$A$10:$A$41,0))&lt;&gt;0,INDEX('Coverage Indicators - Section D'!H$10:H$41,MATCH('Print View'!$A149,'Coverage Indicators - Section D'!$A$10:$A$41,0)),""),"")</f>
        <v/>
      </c>
      <c r="H149" s="626" t="str">
        <f>IFERROR(IF(INDEX('Coverage Indicators - Section D'!P$10:P$41,MATCH('Print View'!$A149,'Coverage Indicators - Section D'!$A$10:$A$41,0))&lt;&gt;0,INDEX('Coverage Indicators - Section D'!P$10:P$41,MATCH('Print View'!$A149,'Coverage Indicators - Section D'!$A$10:$A$41,0)),""),"")</f>
        <v/>
      </c>
      <c r="I149" s="626" t="str">
        <f>IFERROR(IF(INDEX('Coverage Indicators - Section D'!Q$10:Q$41,MATCH('Print View'!$A149,'Coverage Indicators - Section D'!$A$10:$A$41,0))&lt;&gt;0,INDEX('Coverage Indicators - Section D'!Q$10:Q$41,MATCH('Print View'!$A149,'Coverage Indicators - Section D'!$A$10:$A$41,0)),""),"")</f>
        <v/>
      </c>
      <c r="J149" s="626" t="str">
        <f>IFERROR(IF(INDEX('Coverage Indicators - Section D'!R$10:R$41,MATCH('Print View'!$A149,'Coverage Indicators - Section D'!$A$10:$A$41,0))&lt;&gt;0,INDEX('Coverage Indicators - Section D'!R$10:R$41,MATCH('Print View'!$A149,'Coverage Indicators - Section D'!$A$10:$A$41,0)),""),"")</f>
        <v/>
      </c>
      <c r="K149" s="626" t="str">
        <f>IFERROR(IF(INDEX('Coverage Indicators - Section D'!S$10:S$41,MATCH('Print View'!$A149,'Coverage Indicators - Section D'!$A$10:$A$41,0))&lt;&gt;0,INDEX('Coverage Indicators - Section D'!S$10:S$41,MATCH('Print View'!$A149,'Coverage Indicators - Section D'!$A$10:$A$41,0)),""),"")</f>
        <v/>
      </c>
      <c r="L149" s="234" t="str">
        <f>IFERROR(IF(INDEX('Coverage Indicators - Section D'!T$10:T$41,MATCH('Print View'!$A149,'Coverage Indicators - Section D'!$A$10:$A$41,0))&lt;&gt;0,INDEX('Coverage Indicators - Section D'!T$10:T$41,MATCH('Print View'!$A149,'Coverage Indicators - Section D'!$A$10:$A$41,0)),""),"")</f>
        <v/>
      </c>
      <c r="M149" s="626" t="str">
        <f>IFERROR(IF(INDEX('Coverage Indicators - Section D'!V$10:V$41,MATCH('Print View'!$A149,'Coverage Indicators - Section D'!$A$10:$A$41,0))&lt;&gt;0,INDEX('Coverage Indicators - Section D'!V$10:V$41,MATCH('Print View'!$A149,'Coverage Indicators - Section D'!$A$10:$A$41,0)),""),"")</f>
        <v/>
      </c>
      <c r="N149" s="234" t="str">
        <f ca="1">IFERROR(IF(INDEX('Coverage Indicators - Section D'!E$45:E$226,MATCH('Print View'!$AR149,'Coverage Indicators - Section D'!$I$45:$I$226,0))&lt;&gt;0,INDEX('Coverage Indicators - Section D'!E$45:E$226,MATCH('Print View'!$AR149,'Coverage Indicators - Section D'!$I$45:$I$226,0)),""),"")</f>
        <v/>
      </c>
      <c r="O149" s="625" t="str">
        <f ca="1">IFERROR(IF(INDEX('Coverage Indicators - Section D'!G$45:G$226,MATCH('Print View'!$AR149,'Coverage Indicators - Section D'!$I$45:$I$226,0))&lt;&gt;0,INDEX('Coverage Indicators - Section D'!G$45:G$226,MATCH('Print View'!$AR149,'Coverage Indicators - Section D'!$I$45:$I$226,0)),""),"")</f>
        <v/>
      </c>
      <c r="P149" s="626" t="str">
        <f ca="1">IFERROR(IF(INDEX('Coverage Indicators - Section D'!H$45:H$226,MATCH('Print View'!$AR149,'Coverage Indicators - Section D'!$I$45:$I$226,0))&lt;&gt;0,INDEX('Coverage Indicators - Section D'!H$45:H$226,MATCH('Print View'!$AR149,'Coverage Indicators - Section D'!$I$45:$I$226,0)),""),"")</f>
        <v/>
      </c>
      <c r="Q149" s="234" t="str">
        <f ca="1">IFERROR(IF(INDEX('Coverage Indicators - Section D'!E$45:E$226,MATCH('Print View'!$AS149,'Coverage Indicators - Section D'!$I$45:$I$226,0))&lt;&gt;0,INDEX('Coverage Indicators - Section D'!E$45:E$226,MATCH('Print View'!$AS149,'Coverage Indicators - Section D'!$I$45:$I$226,0)),""),"")</f>
        <v/>
      </c>
      <c r="R149" s="625" t="str">
        <f ca="1">IFERROR(IF(INDEX('Coverage Indicators - Section D'!G$45:G$226,MATCH('Print View'!$AS149,'Coverage Indicators - Section D'!$I$45:$I$226,0))&lt;&gt;0,INDEX('Coverage Indicators - Section D'!G$45:G$226,MATCH('Print View'!$AS149,'Coverage Indicators - Section D'!$I$45:$I$226,0)),""),"")</f>
        <v/>
      </c>
      <c r="S149" s="626" t="str">
        <f ca="1">IFERROR(IF(INDEX('Coverage Indicators - Section D'!H$45:H$226,MATCH('Print View'!$AS149,'Coverage Indicators - Section D'!$I$45:$I$226,0))&lt;&gt;0,INDEX('Coverage Indicators - Section D'!H$45:H$226,MATCH('Print View'!$AS149,'Coverage Indicators - Section D'!$I$45:$I$226,0)),""),"")</f>
        <v/>
      </c>
      <c r="T149" s="234" t="str">
        <f ca="1">IFERROR(IF(INDEX('Coverage Indicators - Section D'!E$45:E$226,MATCH('Print View'!$AT149,'Coverage Indicators - Section D'!$I$45:$I$226,0))&lt;&gt;0,INDEX('Coverage Indicators - Section D'!E$45:E$226,MATCH('Print View'!$AT149,'Coverage Indicators - Section D'!$I$45:$I$226,0)),""),"")</f>
        <v/>
      </c>
      <c r="U149" s="625" t="str">
        <f ca="1">IFERROR(IF(INDEX('Coverage Indicators - Section D'!G$45:G$226,MATCH('Print View'!$AT149,'Coverage Indicators - Section D'!$I$45:$I$226,0))&lt;&gt;0,INDEX('Coverage Indicators - Section D'!G$45:G$226,MATCH('Print View'!$AT149,'Coverage Indicators - Section D'!$I$45:$I$226,0)),""),"")</f>
        <v/>
      </c>
      <c r="V149" s="626" t="str">
        <f ca="1">IFERROR(IF(INDEX('Coverage Indicators - Section D'!H$45:H$226,MATCH('Print View'!$AT149,'Coverage Indicators - Section D'!$I$45:$I$226,0))&lt;&gt;0,INDEX('Coverage Indicators - Section D'!H$45:H$226,MATCH('Print View'!$AT149,'Coverage Indicators - Section D'!$I$45:$I$226,0)),""),"")</f>
        <v/>
      </c>
      <c r="W149" s="234" t="str">
        <f ca="1">IFERROR(IF(INDEX('Coverage Indicators - Section D'!E$45:E$226,MATCH('Print View'!$AU149,'Coverage Indicators - Section D'!$I$45:$I$226,0))&lt;&gt;0,INDEX('Coverage Indicators - Section D'!E$45:E$226,MATCH('Print View'!$AU149,'Coverage Indicators - Section D'!$I$45:$I$226,0)),""),"")</f>
        <v/>
      </c>
      <c r="X149" s="625" t="str">
        <f ca="1">IFERROR(IF(INDEX('Coverage Indicators - Section D'!G$45:G$226,MATCH('Print View'!$AU149,'Coverage Indicators - Section D'!$I$45:$I$226,0))&lt;&gt;0,INDEX('Coverage Indicators - Section D'!G$45:G$226,MATCH('Print View'!$AU149,'Coverage Indicators - Section D'!$I$45:$I$226,0)),""),"")</f>
        <v/>
      </c>
      <c r="Y149" s="626" t="str">
        <f ca="1">IFERROR(IF(INDEX('Coverage Indicators - Section D'!H$45:H$226,MATCH('Print View'!$AU149,'Coverage Indicators - Section D'!$I$45:$I$226,0))&lt;&gt;0,INDEX('Coverage Indicators - Section D'!H$45:H$226,MATCH('Print View'!$AU149,'Coverage Indicators - Section D'!$I$45:$I$226,0)),""),"")</f>
        <v/>
      </c>
      <c r="Z149" s="234" t="str">
        <f ca="1">IFERROR(IF(INDEX('Coverage Indicators - Section D'!E$45:E$226,MATCH('Print View'!$AV149,'Coverage Indicators - Section D'!$I$45:$I$226,0))&lt;&gt;0,INDEX('Coverage Indicators - Section D'!E$45:E$226,MATCH('Print View'!$AV149,'Coverage Indicators - Section D'!$I$45:$I$226,0)),""),"")</f>
        <v/>
      </c>
      <c r="AA149" s="625" t="str">
        <f ca="1">IFERROR(IF(INDEX('Coverage Indicators - Section D'!G$45:G$226,MATCH('Print View'!$AV149,'Coverage Indicators - Section D'!$I$45:$I$226,0))&lt;&gt;0,INDEX('Coverage Indicators - Section D'!G$45:G$226,MATCH('Print View'!$AV149,'Coverage Indicators - Section D'!$I$45:$I$226,0)),""),"")</f>
        <v/>
      </c>
      <c r="AB149" s="626" t="str">
        <f ca="1">IFERROR(IF(INDEX('Coverage Indicators - Section D'!H$45:H$226,MATCH('Print View'!$AV149,'Coverage Indicators - Section D'!$I$45:$I$226,0))&lt;&gt;0,INDEX('Coverage Indicators - Section D'!H$45:H$226,MATCH('Print View'!$AV149,'Coverage Indicators - Section D'!$I$45:$I$226,0)),""),"")</f>
        <v/>
      </c>
      <c r="AC149" s="234" t="str">
        <f ca="1">IFERROR(IF(INDEX('Coverage Indicators - Section D'!E$45:E$226,MATCH('Print View'!$AW149,'Coverage Indicators - Section D'!$I$45:$I$226,0))&lt;&gt;0,INDEX('Coverage Indicators - Section D'!E$45:E$226,MATCH('Print View'!$AW149,'Coverage Indicators - Section D'!$I$45:$I$226,0)),""),"")</f>
        <v/>
      </c>
      <c r="AD149" s="625" t="str">
        <f ca="1">IFERROR(IF(INDEX('Coverage Indicators - Section D'!G$45:G$226,MATCH('Print View'!$AW149,'Coverage Indicators - Section D'!$I$45:$I$226,0))&lt;&gt;0,INDEX('Coverage Indicators - Section D'!G$45:G$226,MATCH('Print View'!$AW149,'Coverage Indicators - Section D'!$I$45:$I$226,0)),""),"")</f>
        <v/>
      </c>
      <c r="AE149" s="626" t="str">
        <f ca="1">IFERROR(IF(INDEX('Coverage Indicators - Section D'!H$45:H$226,MATCH('Print View'!$AW149,'Coverage Indicators - Section D'!$I$45:$I$226,0))&lt;&gt;0,INDEX('Coverage Indicators - Section D'!H$45:H$226,MATCH('Print View'!$AW149,'Coverage Indicators - Section D'!$I$45:$I$226,0)),""),"")</f>
        <v/>
      </c>
      <c r="AF149" s="234" t="str">
        <f ca="1">IFERROR(IF(INDEX('Coverage Indicators - Section D'!E$45:E$226,MATCH('Print View'!$AX149,'Coverage Indicators - Section D'!$I$45:$I$226,0))&lt;&gt;0,INDEX('Coverage Indicators - Section D'!E$45:E$226,MATCH('Print View'!$AX149,'Coverage Indicators - Section D'!$I$45:$I$226,0)),""),"")</f>
        <v/>
      </c>
      <c r="AG149" s="625" t="str">
        <f ca="1">IFERROR(IF(INDEX('Coverage Indicators - Section D'!G$45:G$226,MATCH('Print View'!$AX149,'Coverage Indicators - Section D'!$I$45:$I$226,0))&lt;&gt;0,INDEX('Coverage Indicators - Section D'!G$45:G$226,MATCH('Print View'!$AX149,'Coverage Indicators - Section D'!$I$45:$I$226,0)),""),"")</f>
        <v/>
      </c>
      <c r="AH149" s="626" t="str">
        <f ca="1">IFERROR(IF(INDEX('Coverage Indicators - Section D'!H$45:H$226,MATCH('Print View'!$AX149,'Coverage Indicators - Section D'!$I$45:$I$226,0))&lt;&gt;0,INDEX('Coverage Indicators - Section D'!H$45:H$226,MATCH('Print View'!$AX149,'Coverage Indicators - Section D'!$I$45:$I$226,0)),""),"")</f>
        <v/>
      </c>
      <c r="AI149" s="234" t="str">
        <f ca="1">IFERROR(IF(INDEX('Coverage Indicators - Section D'!E$45:E$226,MATCH('Print View'!$AY149,'Coverage Indicators - Section D'!$I$45:$I$226,0))&lt;&gt;0,INDEX('Coverage Indicators - Section D'!E$45:E$226,MATCH('Print View'!$AY149,'Coverage Indicators - Section D'!$I$45:$I$226,0)),""),"")</f>
        <v/>
      </c>
      <c r="AJ149" s="625" t="str">
        <f ca="1">IFERROR(IF(INDEX('Coverage Indicators - Section D'!G$45:G$226,MATCH('Print View'!$AY149,'Coverage Indicators - Section D'!$I$45:$I$226,0))&lt;&gt;0,INDEX('Coverage Indicators - Section D'!G$45:G$226,MATCH('Print View'!$AY149,'Coverage Indicators - Section D'!$I$45:$I$226,0)),""),"")</f>
        <v/>
      </c>
      <c r="AK149" s="626" t="str">
        <f ca="1">IFERROR(IF(INDEX('Coverage Indicators - Section D'!H$45:H$226,MATCH('Print View'!$AY149,'Coverage Indicators - Section D'!$I$45:$I$226,0))&lt;&gt;0,INDEX('Coverage Indicators - Section D'!H$45:H$226,MATCH('Print View'!$AY149,'Coverage Indicators - Section D'!$I$45:$I$226,0)),""),"")</f>
        <v/>
      </c>
      <c r="AL149" s="281"/>
      <c r="AM149" s="718" t="str">
        <f>IFERROR(IF(INDEX('Coverage Indicators - Section D'!W$10:W$41,MATCH('Print View'!$A149,'Coverage Indicators - Section D'!$A$10:$A$41,0))&lt;&gt;0,INDEX('Coverage Indicators - Section D'!W$10:W$41,MATCH('Print View'!$A149,'Coverage Indicators - Section D'!$A$10:$A$41,0)),""),"")</f>
        <v/>
      </c>
      <c r="AN149" s="268"/>
      <c r="AO149" s="610"/>
      <c r="AP149" s="611"/>
      <c r="AQ149" s="611"/>
      <c r="AR149" s="633" t="str">
        <f t="shared" ref="AR149" ca="1" si="252">CONCATENATE($A149,N$117)</f>
        <v>161-ene-20 to 31-dic-20</v>
      </c>
      <c r="AS149" s="631" t="str">
        <f t="shared" ref="AS149" ca="1" si="253">CONCATENATE($A149,Q$117)</f>
        <v>161-ene-21 to 31-dic-21</v>
      </c>
      <c r="AT149" s="631" t="str">
        <f t="shared" ref="AT149" ca="1" si="254">CONCATENATE($A149,T$117)</f>
        <v>161-ene-22 to 31-dic-22</v>
      </c>
      <c r="AU149" s="631" t="str">
        <f t="shared" ref="AU149" ca="1" si="255">CONCATENATE($A149,W$117)</f>
        <v>161-ene-23 to 31-dic-23</v>
      </c>
      <c r="AV149" s="631" t="str">
        <f t="shared" ref="AV149" ca="1" si="256">CONCATENATE($A149,Z$117)</f>
        <v>161-ene-24 to 31-dic-24</v>
      </c>
      <c r="AW149" s="631" t="str">
        <f t="shared" ref="AW149" ca="1" si="257">CONCATENATE($A149,AC$117)</f>
        <v>161-ene-25 to 31-dic-25</v>
      </c>
      <c r="AX149" s="631" t="str">
        <f t="shared" ref="AX149" si="258">CONCATENATE($A149,AF$117)</f>
        <v xml:space="preserve">16 to </v>
      </c>
      <c r="AY149" s="631" t="str">
        <f t="shared" ref="AY149" si="259">CONCATENATE($A149,AI$117)</f>
        <v xml:space="preserve">16 to </v>
      </c>
      <c r="AZ149" s="301"/>
      <c r="BA149" s="301"/>
    </row>
    <row r="150" spans="1:53" s="194" customFormat="1" ht="28.5" x14ac:dyDescent="0.25">
      <c r="A150" s="719"/>
      <c r="B150" s="626"/>
      <c r="C150" s="626"/>
      <c r="D150" s="626"/>
      <c r="E150" s="235" t="str">
        <f>IFERROR(IF(INDEX('Coverage Indicators - Section D'!F$10:F$41,MATCH('Print View'!$A149,'Coverage Indicators - Section D'!$A$10:$A$41,0))&lt;&gt;0,INDEX('Coverage Indicators - Section D'!F$10:F$41,MATCH('Print View'!$A149,'Coverage Indicators - Section D'!$A$10:$A$41,0)),""),"")</f>
        <v/>
      </c>
      <c r="F150" s="625"/>
      <c r="G150" s="625"/>
      <c r="H150" s="626"/>
      <c r="I150" s="626"/>
      <c r="J150" s="626"/>
      <c r="K150" s="626"/>
      <c r="L150" s="235" t="str">
        <f>IFERROR(IF(INDEX('Coverage Indicators - Section D'!U$10:U$41,MATCH('Print View'!$A149,'Coverage Indicators - Section D'!$A$10:$A$41,0))&lt;&gt;0,INDEX('Coverage Indicators - Section D'!U$10:U$41,MATCH('Print View'!$A149,'Coverage Indicators - Section D'!$A$10:$A$41,0)),""),"")</f>
        <v/>
      </c>
      <c r="M150" s="626"/>
      <c r="N150" s="235" t="str">
        <f ca="1">IFERROR(IF(INDEX('Coverage Indicators - Section D'!F$45:F$226,MATCH('Print View'!$AR149,'Coverage Indicators - Section D'!$I$45:$I$226,0))&lt;&gt;0,INDEX('Coverage Indicators - Section D'!F$45:F$226,MATCH('Print View'!$AR149,'Coverage Indicators - Section D'!$I$45:$I$226,0)),""),"")</f>
        <v/>
      </c>
      <c r="O150" s="625"/>
      <c r="P150" s="626"/>
      <c r="Q150" s="235" t="str">
        <f ca="1">IFERROR(IF(INDEX('Coverage Indicators - Section D'!F$45:F$226,MATCH('Print View'!$AS149,'Coverage Indicators - Section D'!$I$45:$I$226,0))&lt;&gt;0,INDEX('Coverage Indicators - Section D'!F$45:F$226,MATCH('Print View'!$AS149,'Coverage Indicators - Section D'!$I$45:$I$226,0)),""),"")</f>
        <v/>
      </c>
      <c r="R150" s="625"/>
      <c r="S150" s="626"/>
      <c r="T150" s="235" t="str">
        <f ca="1">IFERROR(IF(INDEX('Coverage Indicators - Section D'!F$45:F$226,MATCH('Print View'!$AT149,'Coverage Indicators - Section D'!$I$45:$I$226,0))&lt;&gt;0,INDEX('Coverage Indicators - Section D'!F$45:F$226,MATCH('Print View'!$AT149,'Coverage Indicators - Section D'!$I$45:$I$226,0)),""),"")</f>
        <v/>
      </c>
      <c r="U150" s="625"/>
      <c r="V150" s="626"/>
      <c r="W150" s="235" t="str">
        <f ca="1">IFERROR(IF(INDEX('Coverage Indicators - Section D'!F$45:F$226,MATCH('Print View'!$AU149,'Coverage Indicators - Section D'!$I$45:$I$226,0))&lt;&gt;0,INDEX('Coverage Indicators - Section D'!F$45:F$226,MATCH('Print View'!$AU149,'Coverage Indicators - Section D'!$I$45:$I$226,0)),""),"")</f>
        <v/>
      </c>
      <c r="X150" s="625"/>
      <c r="Y150" s="626"/>
      <c r="Z150" s="235" t="str">
        <f ca="1">IFERROR(IF(INDEX('Coverage Indicators - Section D'!F$45:F$226,MATCH('Print View'!$AV149,'Coverage Indicators - Section D'!$I$45:$I$226,0))&lt;&gt;0,INDEX('Coverage Indicators - Section D'!F$45:F$226,MATCH('Print View'!$AV149,'Coverage Indicators - Section D'!$I$45:$I$226,0)),""),"")</f>
        <v/>
      </c>
      <c r="AA150" s="625"/>
      <c r="AB150" s="626"/>
      <c r="AC150" s="235" t="str">
        <f ca="1">IFERROR(IF(INDEX('Coverage Indicators - Section D'!F$45:F$226,MATCH('Print View'!$AW149,'Coverage Indicators - Section D'!$I$45:$I$226,0))&lt;&gt;0,INDEX('Coverage Indicators - Section D'!F$45:F$226,MATCH('Print View'!$AW149,'Coverage Indicators - Section D'!$I$45:$I$226,0)),""),"")</f>
        <v/>
      </c>
      <c r="AD150" s="625"/>
      <c r="AE150" s="626"/>
      <c r="AF150" s="235" t="str">
        <f ca="1">IFERROR(IF(INDEX('Coverage Indicators - Section D'!F$45:F$226,MATCH('Print View'!$AX149,'Coverage Indicators - Section D'!$I$45:$I$226,0))&lt;&gt;0,INDEX('Coverage Indicators - Section D'!F$45:F$226,MATCH('Print View'!$AX149,'Coverage Indicators - Section D'!$I$45:$I$226,0)),""),"")</f>
        <v/>
      </c>
      <c r="AG150" s="625"/>
      <c r="AH150" s="626"/>
      <c r="AI150" s="235" t="str">
        <f ca="1">IFERROR(IF(INDEX('Coverage Indicators - Section D'!F$45:F$226,MATCH('Print View'!$AY149,'Coverage Indicators - Section D'!$I$45:$I$226,0))&lt;&gt;0,INDEX('Coverage Indicators - Section D'!F$45:F$226,MATCH('Print View'!$AY149,'Coverage Indicators - Section D'!$I$45:$I$226,0)),""),"")</f>
        <v/>
      </c>
      <c r="AJ150" s="625"/>
      <c r="AK150" s="626"/>
      <c r="AL150" s="281"/>
      <c r="AM150" s="718"/>
      <c r="AN150" s="268"/>
      <c r="AO150" s="610"/>
      <c r="AP150" s="611"/>
      <c r="AQ150" s="611"/>
      <c r="AR150" s="633"/>
      <c r="AS150" s="631"/>
      <c r="AT150" s="631"/>
      <c r="AU150" s="631"/>
      <c r="AV150" s="631"/>
      <c r="AW150" s="631"/>
      <c r="AX150" s="631"/>
      <c r="AY150" s="631"/>
      <c r="AZ150" s="301"/>
      <c r="BA150" s="301"/>
    </row>
    <row r="151" spans="1:53" s="194" customFormat="1" ht="28.5" x14ac:dyDescent="0.25">
      <c r="A151" s="716">
        <v>17</v>
      </c>
      <c r="B151" s="624" t="str">
        <f>IFERROR(IF(INDEX('Coverage Indicators - Section D'!B$10:B$41,MATCH('Print View'!$A151,'Coverage Indicators - Section D'!$A$10:$A$41,0))&lt;&gt;0,INDEX('Coverage Indicators - Section D'!B$10:B$41,MATCH('Print View'!$A151,'Coverage Indicators - Section D'!$A$10:$A$41,0)),""),"")</f>
        <v/>
      </c>
      <c r="C151" s="624" t="str">
        <f>IFERROR(IF(INDEX('Coverage Indicators - Section D'!C$10:C$41,MATCH('Print View'!$A151,'Coverage Indicators - Section D'!$A$10:$A$41,0))&lt;&gt;0,INDEX('Coverage Indicators - Section D'!C$10:C$41,MATCH('Print View'!$A151,'Coverage Indicators - Section D'!$A$10:$A$41,0)),""),"")</f>
        <v/>
      </c>
      <c r="D151" s="624" t="str">
        <f>IFERROR(IF(INDEX('Coverage Indicators - Section D'!D$10:D$41,MATCH('Print View'!$A151,'Coverage Indicators - Section D'!$A$10:$A$41,0))&lt;&gt;0,INDEX('Coverage Indicators - Section D'!D$10:D$41,MATCH('Print View'!$A151,'Coverage Indicators - Section D'!$A$10:$A$41,0)),""),"")</f>
        <v/>
      </c>
      <c r="E151" s="213" t="str">
        <f>IFERROR(IF(INDEX('Coverage Indicators - Section D'!E$10:E$41,MATCH('Print View'!$A151,'Coverage Indicators - Section D'!$A$10:$A$41,0))&lt;&gt;0,INDEX('Coverage Indicators - Section D'!E$10:E$41,MATCH('Print View'!$A151,'Coverage Indicators - Section D'!$A$10:$A$41,0)),""),"")</f>
        <v/>
      </c>
      <c r="F151" s="623" t="str">
        <f>IFERROR(IF(INDEX('Coverage Indicators - Section D'!G$10:G$41,MATCH('Print View'!$A151,'Coverage Indicators - Section D'!$A$10:$A$41,0))&lt;&gt;0,INDEX('Coverage Indicators - Section D'!G$10:G$41,MATCH('Print View'!$A151,'Coverage Indicators - Section D'!$A$10:$A$41,0)),""),"")</f>
        <v/>
      </c>
      <c r="G151" s="623" t="str">
        <f>IFERROR(IF(INDEX('Coverage Indicators - Section D'!H$10:H$41,MATCH('Print View'!$A151,'Coverage Indicators - Section D'!$A$10:$A$41,0))&lt;&gt;0,INDEX('Coverage Indicators - Section D'!H$10:H$41,MATCH('Print View'!$A151,'Coverage Indicators - Section D'!$A$10:$A$41,0)),""),"")</f>
        <v/>
      </c>
      <c r="H151" s="624" t="str">
        <f>IFERROR(IF(INDEX('Coverage Indicators - Section D'!P$10:P$41,MATCH('Print View'!$A151,'Coverage Indicators - Section D'!$A$10:$A$41,0))&lt;&gt;0,INDEX('Coverage Indicators - Section D'!P$10:P$41,MATCH('Print View'!$A151,'Coverage Indicators - Section D'!$A$10:$A$41,0)),""),"")</f>
        <v/>
      </c>
      <c r="I151" s="624" t="str">
        <f>IFERROR(IF(INDEX('Coverage Indicators - Section D'!Q$10:Q$41,MATCH('Print View'!$A151,'Coverage Indicators - Section D'!$A$10:$A$41,0))&lt;&gt;0,INDEX('Coverage Indicators - Section D'!Q$10:Q$41,MATCH('Print View'!$A151,'Coverage Indicators - Section D'!$A$10:$A$41,0)),""),"")</f>
        <v/>
      </c>
      <c r="J151" s="624" t="str">
        <f>IFERROR(IF(INDEX('Coverage Indicators - Section D'!R$10:R$41,MATCH('Print View'!$A151,'Coverage Indicators - Section D'!$A$10:$A$41,0))&lt;&gt;0,INDEX('Coverage Indicators - Section D'!R$10:R$41,MATCH('Print View'!$A151,'Coverage Indicators - Section D'!$A$10:$A$41,0)),""),"")</f>
        <v/>
      </c>
      <c r="K151" s="624" t="str">
        <f>IFERROR(IF(INDEX('Coverage Indicators - Section D'!S$10:S$41,MATCH('Print View'!$A151,'Coverage Indicators - Section D'!$A$10:$A$41,0))&lt;&gt;0,INDEX('Coverage Indicators - Section D'!S$10:S$41,MATCH('Print View'!$A151,'Coverage Indicators - Section D'!$A$10:$A$41,0)),""),"")</f>
        <v/>
      </c>
      <c r="L151" s="213" t="str">
        <f>IFERROR(IF(INDEX('Coverage Indicators - Section D'!T$10:T$41,MATCH('Print View'!$A151,'Coverage Indicators - Section D'!$A$10:$A$41,0))&lt;&gt;0,INDEX('Coverage Indicators - Section D'!T$10:T$41,MATCH('Print View'!$A151,'Coverage Indicators - Section D'!$A$10:$A$41,0)),""),"")</f>
        <v/>
      </c>
      <c r="M151" s="624" t="str">
        <f>IFERROR(IF(INDEX('Coverage Indicators - Section D'!V$10:V$41,MATCH('Print View'!$A151,'Coverage Indicators - Section D'!$A$10:$A$41,0))&lt;&gt;0,INDEX('Coverage Indicators - Section D'!V$10:V$41,MATCH('Print View'!$A151,'Coverage Indicators - Section D'!$A$10:$A$41,0)),""),"")</f>
        <v/>
      </c>
      <c r="N151" s="213" t="str">
        <f ca="1">IFERROR(IF(INDEX('Coverage Indicators - Section D'!E$45:E$226,MATCH('Print View'!$AR151,'Coverage Indicators - Section D'!$I$45:$I$226,0))&lt;&gt;0,INDEX('Coverage Indicators - Section D'!E$45:E$226,MATCH('Print View'!$AR151,'Coverage Indicators - Section D'!$I$45:$I$226,0)),""),"")</f>
        <v/>
      </c>
      <c r="O151" s="623" t="str">
        <f ca="1">IFERROR(IF(INDEX('Coverage Indicators - Section D'!G$45:G$226,MATCH('Print View'!$AR151,'Coverage Indicators - Section D'!$I$45:$I$226,0))&lt;&gt;0,INDEX('Coverage Indicators - Section D'!G$45:G$226,MATCH('Print View'!$AR151,'Coverage Indicators - Section D'!$I$45:$I$226,0)),""),"")</f>
        <v/>
      </c>
      <c r="P151" s="624" t="str">
        <f ca="1">IFERROR(IF(INDEX('Coverage Indicators - Section D'!H$45:H$226,MATCH('Print View'!$AR151,'Coverage Indicators - Section D'!$I$45:$I$226,0))&lt;&gt;0,INDEX('Coverage Indicators - Section D'!H$45:H$226,MATCH('Print View'!$AR151,'Coverage Indicators - Section D'!$I$45:$I$226,0)),""),"")</f>
        <v/>
      </c>
      <c r="Q151" s="213" t="str">
        <f ca="1">IFERROR(IF(INDEX('Coverage Indicators - Section D'!E$45:E$226,MATCH('Print View'!$AS151,'Coverage Indicators - Section D'!$I$45:$I$226,0))&lt;&gt;0,INDEX('Coverage Indicators - Section D'!E$45:E$226,MATCH('Print View'!$AS151,'Coverage Indicators - Section D'!$I$45:$I$226,0)),""),"")</f>
        <v/>
      </c>
      <c r="R151" s="623" t="str">
        <f ca="1">IFERROR(IF(INDEX('Coverage Indicators - Section D'!G$45:G$226,MATCH('Print View'!$AS151,'Coverage Indicators - Section D'!$I$45:$I$226,0))&lt;&gt;0,INDEX('Coverage Indicators - Section D'!G$45:G$226,MATCH('Print View'!$AS151,'Coverage Indicators - Section D'!$I$45:$I$226,0)),""),"")</f>
        <v/>
      </c>
      <c r="S151" s="624" t="str">
        <f ca="1">IFERROR(IF(INDEX('Coverage Indicators - Section D'!H$45:H$226,MATCH('Print View'!$AS151,'Coverage Indicators - Section D'!$I$45:$I$226,0))&lt;&gt;0,INDEX('Coverage Indicators - Section D'!H$45:H$226,MATCH('Print View'!$AS151,'Coverage Indicators - Section D'!$I$45:$I$226,0)),""),"")</f>
        <v/>
      </c>
      <c r="T151" s="213" t="str">
        <f ca="1">IFERROR(IF(INDEX('Coverage Indicators - Section D'!E$45:E$226,MATCH('Print View'!$AT151,'Coverage Indicators - Section D'!$I$45:$I$226,0))&lt;&gt;0,INDEX('Coverage Indicators - Section D'!E$45:E$226,MATCH('Print View'!$AT151,'Coverage Indicators - Section D'!$I$45:$I$226,0)),""),"")</f>
        <v/>
      </c>
      <c r="U151" s="623" t="str">
        <f ca="1">IFERROR(IF(INDEX('Coverage Indicators - Section D'!G$45:G$226,MATCH('Print View'!$AT151,'Coverage Indicators - Section D'!$I$45:$I$226,0))&lt;&gt;0,INDEX('Coverage Indicators - Section D'!G$45:G$226,MATCH('Print View'!$AT151,'Coverage Indicators - Section D'!$I$45:$I$226,0)),""),"")</f>
        <v/>
      </c>
      <c r="V151" s="624" t="str">
        <f ca="1">IFERROR(IF(INDEX('Coverage Indicators - Section D'!H$45:H$226,MATCH('Print View'!$AT151,'Coverage Indicators - Section D'!$I$45:$I$226,0))&lt;&gt;0,INDEX('Coverage Indicators - Section D'!H$45:H$226,MATCH('Print View'!$AT151,'Coverage Indicators - Section D'!$I$45:$I$226,0)),""),"")</f>
        <v/>
      </c>
      <c r="W151" s="213" t="str">
        <f ca="1">IFERROR(IF(INDEX('Coverage Indicators - Section D'!E$45:E$226,MATCH('Print View'!$AU151,'Coverage Indicators - Section D'!$I$45:$I$226,0))&lt;&gt;0,INDEX('Coverage Indicators - Section D'!E$45:E$226,MATCH('Print View'!$AU151,'Coverage Indicators - Section D'!$I$45:$I$226,0)),""),"")</f>
        <v/>
      </c>
      <c r="X151" s="623" t="str">
        <f ca="1">IFERROR(IF(INDEX('Coverage Indicators - Section D'!G$45:G$226,MATCH('Print View'!$AU151,'Coverage Indicators - Section D'!$I$45:$I$226,0))&lt;&gt;0,INDEX('Coverage Indicators - Section D'!G$45:G$226,MATCH('Print View'!$AU151,'Coverage Indicators - Section D'!$I$45:$I$226,0)),""),"")</f>
        <v/>
      </c>
      <c r="Y151" s="624" t="str">
        <f ca="1">IFERROR(IF(INDEX('Coverage Indicators - Section D'!H$45:H$226,MATCH('Print View'!$AU151,'Coverage Indicators - Section D'!$I$45:$I$226,0))&lt;&gt;0,INDEX('Coverage Indicators - Section D'!H$45:H$226,MATCH('Print View'!$AU151,'Coverage Indicators - Section D'!$I$45:$I$226,0)),""),"")</f>
        <v/>
      </c>
      <c r="Z151" s="213" t="str">
        <f ca="1">IFERROR(IF(INDEX('Coverage Indicators - Section D'!E$45:E$226,MATCH('Print View'!$AV151,'Coverage Indicators - Section D'!$I$45:$I$226,0))&lt;&gt;0,INDEX('Coverage Indicators - Section D'!E$45:E$226,MATCH('Print View'!$AV151,'Coverage Indicators - Section D'!$I$45:$I$226,0)),""),"")</f>
        <v/>
      </c>
      <c r="AA151" s="623" t="str">
        <f ca="1">IFERROR(IF(INDEX('Coverage Indicators - Section D'!G$45:G$226,MATCH('Print View'!$AV151,'Coverage Indicators - Section D'!$I$45:$I$226,0))&lt;&gt;0,INDEX('Coverage Indicators - Section D'!G$45:G$226,MATCH('Print View'!$AV151,'Coverage Indicators - Section D'!$I$45:$I$226,0)),""),"")</f>
        <v/>
      </c>
      <c r="AB151" s="624" t="str">
        <f ca="1">IFERROR(IF(INDEX('Coverage Indicators - Section D'!H$45:H$226,MATCH('Print View'!$AV151,'Coverage Indicators - Section D'!$I$45:$I$226,0))&lt;&gt;0,INDEX('Coverage Indicators - Section D'!H$45:H$226,MATCH('Print View'!$AV151,'Coverage Indicators - Section D'!$I$45:$I$226,0)),""),"")</f>
        <v/>
      </c>
      <c r="AC151" s="213" t="str">
        <f ca="1">IFERROR(IF(INDEX('Coverage Indicators - Section D'!E$45:E$226,MATCH('Print View'!$AW151,'Coverage Indicators - Section D'!$I$45:$I$226,0))&lt;&gt;0,INDEX('Coverage Indicators - Section D'!E$45:E$226,MATCH('Print View'!$AW151,'Coverage Indicators - Section D'!$I$45:$I$226,0)),""),"")</f>
        <v/>
      </c>
      <c r="AD151" s="623" t="str">
        <f ca="1">IFERROR(IF(INDEX('Coverage Indicators - Section D'!G$45:G$226,MATCH('Print View'!$AW151,'Coverage Indicators - Section D'!$I$45:$I$226,0))&lt;&gt;0,INDEX('Coverage Indicators - Section D'!G$45:G$226,MATCH('Print View'!$AW151,'Coverage Indicators - Section D'!$I$45:$I$226,0)),""),"")</f>
        <v/>
      </c>
      <c r="AE151" s="624" t="str">
        <f ca="1">IFERROR(IF(INDEX('Coverage Indicators - Section D'!H$45:H$226,MATCH('Print View'!$AW151,'Coverage Indicators - Section D'!$I$45:$I$226,0))&lt;&gt;0,INDEX('Coverage Indicators - Section D'!H$45:H$226,MATCH('Print View'!$AW151,'Coverage Indicators - Section D'!$I$45:$I$226,0)),""),"")</f>
        <v/>
      </c>
      <c r="AF151" s="213" t="str">
        <f ca="1">IFERROR(IF(INDEX('Coverage Indicators - Section D'!E$45:E$226,MATCH('Print View'!$AX151,'Coverage Indicators - Section D'!$I$45:$I$226,0))&lt;&gt;0,INDEX('Coverage Indicators - Section D'!E$45:E$226,MATCH('Print View'!$AX151,'Coverage Indicators - Section D'!$I$45:$I$226,0)),""),"")</f>
        <v/>
      </c>
      <c r="AG151" s="623" t="str">
        <f ca="1">IFERROR(IF(INDEX('Coverage Indicators - Section D'!G$45:G$226,MATCH('Print View'!$AX151,'Coverage Indicators - Section D'!$I$45:$I$226,0))&lt;&gt;0,INDEX('Coverage Indicators - Section D'!G$45:G$226,MATCH('Print View'!$AX151,'Coverage Indicators - Section D'!$I$45:$I$226,0)),""),"")</f>
        <v/>
      </c>
      <c r="AH151" s="624" t="str">
        <f ca="1">IFERROR(IF(INDEX('Coverage Indicators - Section D'!H$45:H$226,MATCH('Print View'!$AX151,'Coverage Indicators - Section D'!$I$45:$I$226,0))&lt;&gt;0,INDEX('Coverage Indicators - Section D'!H$45:H$226,MATCH('Print View'!$AX151,'Coverage Indicators - Section D'!$I$45:$I$226,0)),""),"")</f>
        <v/>
      </c>
      <c r="AI151" s="213" t="str">
        <f ca="1">IFERROR(IF(INDEX('Coverage Indicators - Section D'!E$45:E$226,MATCH('Print View'!$AY151,'Coverage Indicators - Section D'!$I$45:$I$226,0))&lt;&gt;0,INDEX('Coverage Indicators - Section D'!E$45:E$226,MATCH('Print View'!$AY151,'Coverage Indicators - Section D'!$I$45:$I$226,0)),""),"")</f>
        <v/>
      </c>
      <c r="AJ151" s="623" t="str">
        <f ca="1">IFERROR(IF(INDEX('Coverage Indicators - Section D'!G$45:G$226,MATCH('Print View'!$AY151,'Coverage Indicators - Section D'!$I$45:$I$226,0))&lt;&gt;0,INDEX('Coverage Indicators - Section D'!G$45:G$226,MATCH('Print View'!$AY151,'Coverage Indicators - Section D'!$I$45:$I$226,0)),""),"")</f>
        <v/>
      </c>
      <c r="AK151" s="624" t="str">
        <f ca="1">IFERROR(IF(INDEX('Coverage Indicators - Section D'!H$45:H$226,MATCH('Print View'!$AY151,'Coverage Indicators - Section D'!$I$45:$I$226,0))&lt;&gt;0,INDEX('Coverage Indicators - Section D'!H$45:H$226,MATCH('Print View'!$AY151,'Coverage Indicators - Section D'!$I$45:$I$226,0)),""),"")</f>
        <v/>
      </c>
      <c r="AL151" s="281"/>
      <c r="AM151" s="717" t="str">
        <f>IFERROR(IF(INDEX('Coverage Indicators - Section D'!W$10:W$41,MATCH('Print View'!$A151,'Coverage Indicators - Section D'!$A$10:$A$41,0))&lt;&gt;0,INDEX('Coverage Indicators - Section D'!W$10:W$41,MATCH('Print View'!$A151,'Coverage Indicators - Section D'!$A$10:$A$41,0)),""),"")</f>
        <v/>
      </c>
      <c r="AN151" s="268"/>
      <c r="AO151" s="612"/>
      <c r="AP151" s="613"/>
      <c r="AQ151" s="613"/>
      <c r="AR151" s="633" t="str">
        <f t="shared" ref="AR151" ca="1" si="260">CONCATENATE($A151,N$117)</f>
        <v>171-ene-20 to 31-dic-20</v>
      </c>
      <c r="AS151" s="631" t="str">
        <f t="shared" ref="AS151" ca="1" si="261">CONCATENATE($A151,Q$117)</f>
        <v>171-ene-21 to 31-dic-21</v>
      </c>
      <c r="AT151" s="631" t="str">
        <f t="shared" ref="AT151" ca="1" si="262">CONCATENATE($A151,T$117)</f>
        <v>171-ene-22 to 31-dic-22</v>
      </c>
      <c r="AU151" s="631" t="str">
        <f t="shared" ref="AU151" ca="1" si="263">CONCATENATE($A151,W$117)</f>
        <v>171-ene-23 to 31-dic-23</v>
      </c>
      <c r="AV151" s="631" t="str">
        <f t="shared" ref="AV151" ca="1" si="264">CONCATENATE($A151,Z$117)</f>
        <v>171-ene-24 to 31-dic-24</v>
      </c>
      <c r="AW151" s="631" t="str">
        <f t="shared" ref="AW151" ca="1" si="265">CONCATENATE($A151,AC$117)</f>
        <v>171-ene-25 to 31-dic-25</v>
      </c>
      <c r="AX151" s="631" t="str">
        <f t="shared" ref="AX151" si="266">CONCATENATE($A151,AF$117)</f>
        <v xml:space="preserve">17 to </v>
      </c>
      <c r="AY151" s="631" t="str">
        <f t="shared" ref="AY151" si="267">CONCATENATE($A151,AI$117)</f>
        <v xml:space="preserve">17 to </v>
      </c>
      <c r="AZ151" s="301"/>
      <c r="BA151" s="301"/>
    </row>
    <row r="152" spans="1:53" s="194" customFormat="1" ht="28.5" x14ac:dyDescent="0.25">
      <c r="A152" s="716"/>
      <c r="B152" s="624"/>
      <c r="C152" s="624"/>
      <c r="D152" s="624"/>
      <c r="E152" s="212" t="str">
        <f>IFERROR(IF(INDEX('Coverage Indicators - Section D'!F$10:F$41,MATCH('Print View'!$A151,'Coverage Indicators - Section D'!$A$10:$A$41,0))&lt;&gt;0,INDEX('Coverage Indicators - Section D'!F$10:F$41,MATCH('Print View'!$A151,'Coverage Indicators - Section D'!$A$10:$A$41,0)),""),"")</f>
        <v/>
      </c>
      <c r="F152" s="623"/>
      <c r="G152" s="623"/>
      <c r="H152" s="624"/>
      <c r="I152" s="624"/>
      <c r="J152" s="624"/>
      <c r="K152" s="624"/>
      <c r="L152" s="212" t="str">
        <f>IFERROR(IF(INDEX('Coverage Indicators - Section D'!U$10:U$41,MATCH('Print View'!$A151,'Coverage Indicators - Section D'!$A$10:$A$41,0))&lt;&gt;0,INDEX('Coverage Indicators - Section D'!U$10:U$41,MATCH('Print View'!$A151,'Coverage Indicators - Section D'!$A$10:$A$41,0)),""),"")</f>
        <v/>
      </c>
      <c r="M152" s="624"/>
      <c r="N152" s="212" t="str">
        <f ca="1">IFERROR(IF(INDEX('Coverage Indicators - Section D'!F$45:F$226,MATCH('Print View'!$AR151,'Coverage Indicators - Section D'!$I$45:$I$226,0))&lt;&gt;0,INDEX('Coverage Indicators - Section D'!F$45:F$226,MATCH('Print View'!$AR151,'Coverage Indicators - Section D'!$I$45:$I$226,0)),""),"")</f>
        <v/>
      </c>
      <c r="O152" s="623"/>
      <c r="P152" s="624"/>
      <c r="Q152" s="212" t="str">
        <f ca="1">IFERROR(IF(INDEX('Coverage Indicators - Section D'!F$45:F$226,MATCH('Print View'!$AS151,'Coverage Indicators - Section D'!$I$45:$I$226,0))&lt;&gt;0,INDEX('Coverage Indicators - Section D'!F$45:F$226,MATCH('Print View'!$AS151,'Coverage Indicators - Section D'!$I$45:$I$226,0)),""),"")</f>
        <v/>
      </c>
      <c r="R152" s="623"/>
      <c r="S152" s="624"/>
      <c r="T152" s="212" t="str">
        <f ca="1">IFERROR(IF(INDEX('Coverage Indicators - Section D'!F$45:F$226,MATCH('Print View'!$AT151,'Coverage Indicators - Section D'!$I$45:$I$226,0))&lt;&gt;0,INDEX('Coverage Indicators - Section D'!F$45:F$226,MATCH('Print View'!$AT151,'Coverage Indicators - Section D'!$I$45:$I$226,0)),""),"")</f>
        <v/>
      </c>
      <c r="U152" s="623"/>
      <c r="V152" s="624"/>
      <c r="W152" s="212" t="str">
        <f ca="1">IFERROR(IF(INDEX('Coverage Indicators - Section D'!F$45:F$226,MATCH('Print View'!$AU151,'Coverage Indicators - Section D'!$I$45:$I$226,0))&lt;&gt;0,INDEX('Coverage Indicators - Section D'!F$45:F$226,MATCH('Print View'!$AU151,'Coverage Indicators - Section D'!$I$45:$I$226,0)),""),"")</f>
        <v/>
      </c>
      <c r="X152" s="623"/>
      <c r="Y152" s="624"/>
      <c r="Z152" s="212" t="str">
        <f ca="1">IFERROR(IF(INDEX('Coverage Indicators - Section D'!F$45:F$226,MATCH('Print View'!$AV151,'Coverage Indicators - Section D'!$I$45:$I$226,0))&lt;&gt;0,INDEX('Coverage Indicators - Section D'!F$45:F$226,MATCH('Print View'!$AV151,'Coverage Indicators - Section D'!$I$45:$I$226,0)),""),"")</f>
        <v/>
      </c>
      <c r="AA152" s="623"/>
      <c r="AB152" s="624"/>
      <c r="AC152" s="212" t="str">
        <f ca="1">IFERROR(IF(INDEX('Coverage Indicators - Section D'!F$45:F$226,MATCH('Print View'!$AW151,'Coverage Indicators - Section D'!$I$45:$I$226,0))&lt;&gt;0,INDEX('Coverage Indicators - Section D'!F$45:F$226,MATCH('Print View'!$AW151,'Coverage Indicators - Section D'!$I$45:$I$226,0)),""),"")</f>
        <v/>
      </c>
      <c r="AD152" s="623"/>
      <c r="AE152" s="624"/>
      <c r="AF152" s="212" t="str">
        <f ca="1">IFERROR(IF(INDEX('Coverage Indicators - Section D'!F$45:F$226,MATCH('Print View'!$AX151,'Coverage Indicators - Section D'!$I$45:$I$226,0))&lt;&gt;0,INDEX('Coverage Indicators - Section D'!F$45:F$226,MATCH('Print View'!$AX151,'Coverage Indicators - Section D'!$I$45:$I$226,0)),""),"")</f>
        <v/>
      </c>
      <c r="AG152" s="623"/>
      <c r="AH152" s="624"/>
      <c r="AI152" s="212" t="str">
        <f ca="1">IFERROR(IF(INDEX('Coverage Indicators - Section D'!F$45:F$226,MATCH('Print View'!$AY151,'Coverage Indicators - Section D'!$I$45:$I$226,0))&lt;&gt;0,INDEX('Coverage Indicators - Section D'!F$45:F$226,MATCH('Print View'!$AY151,'Coverage Indicators - Section D'!$I$45:$I$226,0)),""),"")</f>
        <v/>
      </c>
      <c r="AJ152" s="623"/>
      <c r="AK152" s="624"/>
      <c r="AL152" s="281"/>
      <c r="AM152" s="717"/>
      <c r="AN152" s="268"/>
      <c r="AO152" s="612"/>
      <c r="AP152" s="613"/>
      <c r="AQ152" s="613"/>
      <c r="AR152" s="633"/>
      <c r="AS152" s="631"/>
      <c r="AT152" s="631"/>
      <c r="AU152" s="631"/>
      <c r="AV152" s="631"/>
      <c r="AW152" s="631"/>
      <c r="AX152" s="631"/>
      <c r="AY152" s="631"/>
      <c r="AZ152" s="301"/>
      <c r="BA152" s="301"/>
    </row>
    <row r="153" spans="1:53" s="194" customFormat="1" ht="28.5" x14ac:dyDescent="0.25">
      <c r="A153" s="719">
        <v>18</v>
      </c>
      <c r="B153" s="626" t="str">
        <f>IFERROR(IF(INDEX('Coverage Indicators - Section D'!B$10:B$41,MATCH('Print View'!$A153,'Coverage Indicators - Section D'!$A$10:$A$41,0))&lt;&gt;0,INDEX('Coverage Indicators - Section D'!B$10:B$41,MATCH('Print View'!$A153,'Coverage Indicators - Section D'!$A$10:$A$41,0)),""),"")</f>
        <v/>
      </c>
      <c r="C153" s="626" t="str">
        <f>IFERROR(IF(INDEX('Coverage Indicators - Section D'!C$10:C$41,MATCH('Print View'!$A153,'Coverage Indicators - Section D'!$A$10:$A$41,0))&lt;&gt;0,INDEX('Coverage Indicators - Section D'!C$10:C$41,MATCH('Print View'!$A153,'Coverage Indicators - Section D'!$A$10:$A$41,0)),""),"")</f>
        <v/>
      </c>
      <c r="D153" s="626" t="str">
        <f>IFERROR(IF(INDEX('Coverage Indicators - Section D'!D$10:D$41,MATCH('Print View'!$A153,'Coverage Indicators - Section D'!$A$10:$A$41,0))&lt;&gt;0,INDEX('Coverage Indicators - Section D'!D$10:D$41,MATCH('Print View'!$A153,'Coverage Indicators - Section D'!$A$10:$A$41,0)),""),"")</f>
        <v/>
      </c>
      <c r="E153" s="234" t="str">
        <f>IFERROR(IF(INDEX('Coverage Indicators - Section D'!E$10:E$41,MATCH('Print View'!$A153,'Coverage Indicators - Section D'!$A$10:$A$41,0))&lt;&gt;0,INDEX('Coverage Indicators - Section D'!E$10:E$41,MATCH('Print View'!$A153,'Coverage Indicators - Section D'!$A$10:$A$41,0)),""),"")</f>
        <v/>
      </c>
      <c r="F153" s="625" t="str">
        <f>IFERROR(IF(INDEX('Coverage Indicators - Section D'!G$10:G$41,MATCH('Print View'!$A153,'Coverage Indicators - Section D'!$A$10:$A$41,0))&lt;&gt;0,INDEX('Coverage Indicators - Section D'!G$10:G$41,MATCH('Print View'!$A153,'Coverage Indicators - Section D'!$A$10:$A$41,0)),""),"")</f>
        <v/>
      </c>
      <c r="G153" s="625" t="str">
        <f>IFERROR(IF(INDEX('Coverage Indicators - Section D'!H$10:H$41,MATCH('Print View'!$A153,'Coverage Indicators - Section D'!$A$10:$A$41,0))&lt;&gt;0,INDEX('Coverage Indicators - Section D'!H$10:H$41,MATCH('Print View'!$A153,'Coverage Indicators - Section D'!$A$10:$A$41,0)),""),"")</f>
        <v/>
      </c>
      <c r="H153" s="626" t="str">
        <f>IFERROR(IF(INDEX('Coverage Indicators - Section D'!P$10:P$41,MATCH('Print View'!$A153,'Coverage Indicators - Section D'!$A$10:$A$41,0))&lt;&gt;0,INDEX('Coverage Indicators - Section D'!P$10:P$41,MATCH('Print View'!$A153,'Coverage Indicators - Section D'!$A$10:$A$41,0)),""),"")</f>
        <v/>
      </c>
      <c r="I153" s="626" t="str">
        <f>IFERROR(IF(INDEX('Coverage Indicators - Section D'!Q$10:Q$41,MATCH('Print View'!$A153,'Coverage Indicators - Section D'!$A$10:$A$41,0))&lt;&gt;0,INDEX('Coverage Indicators - Section D'!Q$10:Q$41,MATCH('Print View'!$A153,'Coverage Indicators - Section D'!$A$10:$A$41,0)),""),"")</f>
        <v/>
      </c>
      <c r="J153" s="626" t="str">
        <f>IFERROR(IF(INDEX('Coverage Indicators - Section D'!R$10:R$41,MATCH('Print View'!$A153,'Coverage Indicators - Section D'!$A$10:$A$41,0))&lt;&gt;0,INDEX('Coverage Indicators - Section D'!R$10:R$41,MATCH('Print View'!$A153,'Coverage Indicators - Section D'!$A$10:$A$41,0)),""),"")</f>
        <v/>
      </c>
      <c r="K153" s="626" t="str">
        <f>IFERROR(IF(INDEX('Coverage Indicators - Section D'!S$10:S$41,MATCH('Print View'!$A153,'Coverage Indicators - Section D'!$A$10:$A$41,0))&lt;&gt;0,INDEX('Coverage Indicators - Section D'!S$10:S$41,MATCH('Print View'!$A153,'Coverage Indicators - Section D'!$A$10:$A$41,0)),""),"")</f>
        <v/>
      </c>
      <c r="L153" s="234" t="str">
        <f>IFERROR(IF(INDEX('Coverage Indicators - Section D'!T$10:T$41,MATCH('Print View'!$A153,'Coverage Indicators - Section D'!$A$10:$A$41,0))&lt;&gt;0,INDEX('Coverage Indicators - Section D'!T$10:T$41,MATCH('Print View'!$A153,'Coverage Indicators - Section D'!$A$10:$A$41,0)),""),"")</f>
        <v/>
      </c>
      <c r="M153" s="626" t="str">
        <f>IFERROR(IF(INDEX('Coverage Indicators - Section D'!V$10:V$41,MATCH('Print View'!$A153,'Coverage Indicators - Section D'!$A$10:$A$41,0))&lt;&gt;0,INDEX('Coverage Indicators - Section D'!V$10:V$41,MATCH('Print View'!$A153,'Coverage Indicators - Section D'!$A$10:$A$41,0)),""),"")</f>
        <v/>
      </c>
      <c r="N153" s="234" t="str">
        <f ca="1">IFERROR(IF(INDEX('Coverage Indicators - Section D'!E$45:E$226,MATCH('Print View'!$AR153,'Coverage Indicators - Section D'!$I$45:$I$226,0))&lt;&gt;0,INDEX('Coverage Indicators - Section D'!E$45:E$226,MATCH('Print View'!$AR153,'Coverage Indicators - Section D'!$I$45:$I$226,0)),""),"")</f>
        <v/>
      </c>
      <c r="O153" s="625" t="str">
        <f ca="1">IFERROR(IF(INDEX('Coverage Indicators - Section D'!G$45:G$226,MATCH('Print View'!$AR153,'Coverage Indicators - Section D'!$I$45:$I$226,0))&lt;&gt;0,INDEX('Coverage Indicators - Section D'!G$45:G$226,MATCH('Print View'!$AR153,'Coverage Indicators - Section D'!$I$45:$I$226,0)),""),"")</f>
        <v/>
      </c>
      <c r="P153" s="626" t="str">
        <f ca="1">IFERROR(IF(INDEX('Coverage Indicators - Section D'!H$45:H$226,MATCH('Print View'!$AR153,'Coverage Indicators - Section D'!$I$45:$I$226,0))&lt;&gt;0,INDEX('Coverage Indicators - Section D'!H$45:H$226,MATCH('Print View'!$AR153,'Coverage Indicators - Section D'!$I$45:$I$226,0)),""),"")</f>
        <v/>
      </c>
      <c r="Q153" s="234" t="str">
        <f ca="1">IFERROR(IF(INDEX('Coverage Indicators - Section D'!E$45:E$226,MATCH('Print View'!$AS153,'Coverage Indicators - Section D'!$I$45:$I$226,0))&lt;&gt;0,INDEX('Coverage Indicators - Section D'!E$45:E$226,MATCH('Print View'!$AS153,'Coverage Indicators - Section D'!$I$45:$I$226,0)),""),"")</f>
        <v/>
      </c>
      <c r="R153" s="625" t="str">
        <f ca="1">IFERROR(IF(INDEX('Coverage Indicators - Section D'!G$45:G$226,MATCH('Print View'!$AS153,'Coverage Indicators - Section D'!$I$45:$I$226,0))&lt;&gt;0,INDEX('Coverage Indicators - Section D'!G$45:G$226,MATCH('Print View'!$AS153,'Coverage Indicators - Section D'!$I$45:$I$226,0)),""),"")</f>
        <v/>
      </c>
      <c r="S153" s="626" t="str">
        <f ca="1">IFERROR(IF(INDEX('Coverage Indicators - Section D'!H$45:H$226,MATCH('Print View'!$AS153,'Coverage Indicators - Section D'!$I$45:$I$226,0))&lt;&gt;0,INDEX('Coverage Indicators - Section D'!H$45:H$226,MATCH('Print View'!$AS153,'Coverage Indicators - Section D'!$I$45:$I$226,0)),""),"")</f>
        <v/>
      </c>
      <c r="T153" s="234" t="str">
        <f ca="1">IFERROR(IF(INDEX('Coverage Indicators - Section D'!E$45:E$226,MATCH('Print View'!$AT153,'Coverage Indicators - Section D'!$I$45:$I$226,0))&lt;&gt;0,INDEX('Coverage Indicators - Section D'!E$45:E$226,MATCH('Print View'!$AT153,'Coverage Indicators - Section D'!$I$45:$I$226,0)),""),"")</f>
        <v/>
      </c>
      <c r="U153" s="625" t="str">
        <f ca="1">IFERROR(IF(INDEX('Coverage Indicators - Section D'!G$45:G$226,MATCH('Print View'!$AT153,'Coverage Indicators - Section D'!$I$45:$I$226,0))&lt;&gt;0,INDEX('Coverage Indicators - Section D'!G$45:G$226,MATCH('Print View'!$AT153,'Coverage Indicators - Section D'!$I$45:$I$226,0)),""),"")</f>
        <v/>
      </c>
      <c r="V153" s="626" t="str">
        <f ca="1">IFERROR(IF(INDEX('Coverage Indicators - Section D'!H$45:H$226,MATCH('Print View'!$AT153,'Coverage Indicators - Section D'!$I$45:$I$226,0))&lt;&gt;0,INDEX('Coverage Indicators - Section D'!H$45:H$226,MATCH('Print View'!$AT153,'Coverage Indicators - Section D'!$I$45:$I$226,0)),""),"")</f>
        <v/>
      </c>
      <c r="W153" s="234" t="str">
        <f ca="1">IFERROR(IF(INDEX('Coverage Indicators - Section D'!E$45:E$226,MATCH('Print View'!$AU153,'Coverage Indicators - Section D'!$I$45:$I$226,0))&lt;&gt;0,INDEX('Coverage Indicators - Section D'!E$45:E$226,MATCH('Print View'!$AU153,'Coverage Indicators - Section D'!$I$45:$I$226,0)),""),"")</f>
        <v/>
      </c>
      <c r="X153" s="625" t="str">
        <f ca="1">IFERROR(IF(INDEX('Coverage Indicators - Section D'!G$45:G$226,MATCH('Print View'!$AU153,'Coverage Indicators - Section D'!$I$45:$I$226,0))&lt;&gt;0,INDEX('Coverage Indicators - Section D'!G$45:G$226,MATCH('Print View'!$AU153,'Coverage Indicators - Section D'!$I$45:$I$226,0)),""),"")</f>
        <v/>
      </c>
      <c r="Y153" s="626" t="str">
        <f ca="1">IFERROR(IF(INDEX('Coverage Indicators - Section D'!H$45:H$226,MATCH('Print View'!$AU153,'Coverage Indicators - Section D'!$I$45:$I$226,0))&lt;&gt;0,INDEX('Coverage Indicators - Section D'!H$45:H$226,MATCH('Print View'!$AU153,'Coverage Indicators - Section D'!$I$45:$I$226,0)),""),"")</f>
        <v/>
      </c>
      <c r="Z153" s="234" t="str">
        <f ca="1">IFERROR(IF(INDEX('Coverage Indicators - Section D'!E$45:E$226,MATCH('Print View'!$AV153,'Coverage Indicators - Section D'!$I$45:$I$226,0))&lt;&gt;0,INDEX('Coverage Indicators - Section D'!E$45:E$226,MATCH('Print View'!$AV153,'Coverage Indicators - Section D'!$I$45:$I$226,0)),""),"")</f>
        <v/>
      </c>
      <c r="AA153" s="625" t="str">
        <f ca="1">IFERROR(IF(INDEX('Coverage Indicators - Section D'!G$45:G$226,MATCH('Print View'!$AV153,'Coverage Indicators - Section D'!$I$45:$I$226,0))&lt;&gt;0,INDEX('Coverage Indicators - Section D'!G$45:G$226,MATCH('Print View'!$AV153,'Coverage Indicators - Section D'!$I$45:$I$226,0)),""),"")</f>
        <v/>
      </c>
      <c r="AB153" s="626" t="str">
        <f ca="1">IFERROR(IF(INDEX('Coverage Indicators - Section D'!H$45:H$226,MATCH('Print View'!$AV153,'Coverage Indicators - Section D'!$I$45:$I$226,0))&lt;&gt;0,INDEX('Coverage Indicators - Section D'!H$45:H$226,MATCH('Print View'!$AV153,'Coverage Indicators - Section D'!$I$45:$I$226,0)),""),"")</f>
        <v/>
      </c>
      <c r="AC153" s="234" t="str">
        <f ca="1">IFERROR(IF(INDEX('Coverage Indicators - Section D'!E$45:E$226,MATCH('Print View'!$AW153,'Coverage Indicators - Section D'!$I$45:$I$226,0))&lt;&gt;0,INDEX('Coverage Indicators - Section D'!E$45:E$226,MATCH('Print View'!$AW153,'Coverage Indicators - Section D'!$I$45:$I$226,0)),""),"")</f>
        <v/>
      </c>
      <c r="AD153" s="625" t="str">
        <f ca="1">IFERROR(IF(INDEX('Coverage Indicators - Section D'!G$45:G$226,MATCH('Print View'!$AW153,'Coverage Indicators - Section D'!$I$45:$I$226,0))&lt;&gt;0,INDEX('Coverage Indicators - Section D'!G$45:G$226,MATCH('Print View'!$AW153,'Coverage Indicators - Section D'!$I$45:$I$226,0)),""),"")</f>
        <v/>
      </c>
      <c r="AE153" s="626" t="str">
        <f ca="1">IFERROR(IF(INDEX('Coverage Indicators - Section D'!H$45:H$226,MATCH('Print View'!$AW153,'Coverage Indicators - Section D'!$I$45:$I$226,0))&lt;&gt;0,INDEX('Coverage Indicators - Section D'!H$45:H$226,MATCH('Print View'!$AW153,'Coverage Indicators - Section D'!$I$45:$I$226,0)),""),"")</f>
        <v/>
      </c>
      <c r="AF153" s="234" t="str">
        <f ca="1">IFERROR(IF(INDEX('Coverage Indicators - Section D'!E$45:E$226,MATCH('Print View'!$AX153,'Coverage Indicators - Section D'!$I$45:$I$226,0))&lt;&gt;0,INDEX('Coverage Indicators - Section D'!E$45:E$226,MATCH('Print View'!$AX153,'Coverage Indicators - Section D'!$I$45:$I$226,0)),""),"")</f>
        <v/>
      </c>
      <c r="AG153" s="625" t="str">
        <f ca="1">IFERROR(IF(INDEX('Coverage Indicators - Section D'!G$45:G$226,MATCH('Print View'!$AX153,'Coverage Indicators - Section D'!$I$45:$I$226,0))&lt;&gt;0,INDEX('Coverage Indicators - Section D'!G$45:G$226,MATCH('Print View'!$AX153,'Coverage Indicators - Section D'!$I$45:$I$226,0)),""),"")</f>
        <v/>
      </c>
      <c r="AH153" s="626" t="str">
        <f ca="1">IFERROR(IF(INDEX('Coverage Indicators - Section D'!H$45:H$226,MATCH('Print View'!$AX153,'Coverage Indicators - Section D'!$I$45:$I$226,0))&lt;&gt;0,INDEX('Coverage Indicators - Section D'!H$45:H$226,MATCH('Print View'!$AX153,'Coverage Indicators - Section D'!$I$45:$I$226,0)),""),"")</f>
        <v/>
      </c>
      <c r="AI153" s="234" t="str">
        <f ca="1">IFERROR(IF(INDEX('Coverage Indicators - Section D'!E$45:E$226,MATCH('Print View'!$AY153,'Coverage Indicators - Section D'!$I$45:$I$226,0))&lt;&gt;0,INDEX('Coverage Indicators - Section D'!E$45:E$226,MATCH('Print View'!$AY153,'Coverage Indicators - Section D'!$I$45:$I$226,0)),""),"")</f>
        <v/>
      </c>
      <c r="AJ153" s="625" t="str">
        <f ca="1">IFERROR(IF(INDEX('Coverage Indicators - Section D'!G$45:G$226,MATCH('Print View'!$AY153,'Coverage Indicators - Section D'!$I$45:$I$226,0))&lt;&gt;0,INDEX('Coverage Indicators - Section D'!G$45:G$226,MATCH('Print View'!$AY153,'Coverage Indicators - Section D'!$I$45:$I$226,0)),""),"")</f>
        <v/>
      </c>
      <c r="AK153" s="626" t="str">
        <f ca="1">IFERROR(IF(INDEX('Coverage Indicators - Section D'!H$45:H$226,MATCH('Print View'!$AY153,'Coverage Indicators - Section D'!$I$45:$I$226,0))&lt;&gt;0,INDEX('Coverage Indicators - Section D'!H$45:H$226,MATCH('Print View'!$AY153,'Coverage Indicators - Section D'!$I$45:$I$226,0)),""),"")</f>
        <v/>
      </c>
      <c r="AL153" s="281"/>
      <c r="AM153" s="718" t="str">
        <f>IFERROR(IF(INDEX('Coverage Indicators - Section D'!W$10:W$41,MATCH('Print View'!$A153,'Coverage Indicators - Section D'!$A$10:$A$41,0))&lt;&gt;0,INDEX('Coverage Indicators - Section D'!W$10:W$41,MATCH('Print View'!$A153,'Coverage Indicators - Section D'!$A$10:$A$41,0)),""),"")</f>
        <v/>
      </c>
      <c r="AN153" s="268"/>
      <c r="AO153" s="610"/>
      <c r="AP153" s="611"/>
      <c r="AQ153" s="611"/>
      <c r="AR153" s="633" t="str">
        <f t="shared" ref="AR153" ca="1" si="268">CONCATENATE($A153,N$117)</f>
        <v>181-ene-20 to 31-dic-20</v>
      </c>
      <c r="AS153" s="631" t="str">
        <f t="shared" ref="AS153" ca="1" si="269">CONCATENATE($A153,Q$117)</f>
        <v>181-ene-21 to 31-dic-21</v>
      </c>
      <c r="AT153" s="631" t="str">
        <f t="shared" ref="AT153" ca="1" si="270">CONCATENATE($A153,T$117)</f>
        <v>181-ene-22 to 31-dic-22</v>
      </c>
      <c r="AU153" s="631" t="str">
        <f t="shared" ref="AU153" ca="1" si="271">CONCATENATE($A153,W$117)</f>
        <v>181-ene-23 to 31-dic-23</v>
      </c>
      <c r="AV153" s="631" t="str">
        <f t="shared" ref="AV153" ca="1" si="272">CONCATENATE($A153,Z$117)</f>
        <v>181-ene-24 to 31-dic-24</v>
      </c>
      <c r="AW153" s="631" t="str">
        <f t="shared" ref="AW153" ca="1" si="273">CONCATENATE($A153,AC$117)</f>
        <v>181-ene-25 to 31-dic-25</v>
      </c>
      <c r="AX153" s="631" t="str">
        <f t="shared" ref="AX153" si="274">CONCATENATE($A153,AF$117)</f>
        <v xml:space="preserve">18 to </v>
      </c>
      <c r="AY153" s="631" t="str">
        <f t="shared" ref="AY153" si="275">CONCATENATE($A153,AI$117)</f>
        <v xml:space="preserve">18 to </v>
      </c>
      <c r="AZ153" s="301"/>
      <c r="BA153" s="301"/>
    </row>
    <row r="154" spans="1:53" s="194" customFormat="1" ht="28.5" x14ac:dyDescent="0.25">
      <c r="A154" s="719"/>
      <c r="B154" s="626"/>
      <c r="C154" s="626"/>
      <c r="D154" s="626"/>
      <c r="E154" s="235" t="str">
        <f>IFERROR(IF(INDEX('Coverage Indicators - Section D'!F$10:F$41,MATCH('Print View'!$A153,'Coverage Indicators - Section D'!$A$10:$A$41,0))&lt;&gt;0,INDEX('Coverage Indicators - Section D'!F$10:F$41,MATCH('Print View'!$A153,'Coverage Indicators - Section D'!$A$10:$A$41,0)),""),"")</f>
        <v/>
      </c>
      <c r="F154" s="625"/>
      <c r="G154" s="625"/>
      <c r="H154" s="626"/>
      <c r="I154" s="626"/>
      <c r="J154" s="626"/>
      <c r="K154" s="626"/>
      <c r="L154" s="235" t="str">
        <f>IFERROR(IF(INDEX('Coverage Indicators - Section D'!U$10:U$41,MATCH('Print View'!$A153,'Coverage Indicators - Section D'!$A$10:$A$41,0))&lt;&gt;0,INDEX('Coverage Indicators - Section D'!U$10:U$41,MATCH('Print View'!$A153,'Coverage Indicators - Section D'!$A$10:$A$41,0)),""),"")</f>
        <v/>
      </c>
      <c r="M154" s="626"/>
      <c r="N154" s="235" t="str">
        <f ca="1">IFERROR(IF(INDEX('Coverage Indicators - Section D'!F$45:F$226,MATCH('Print View'!$AR153,'Coverage Indicators - Section D'!$I$45:$I$226,0))&lt;&gt;0,INDEX('Coverage Indicators - Section D'!F$45:F$226,MATCH('Print View'!$AR153,'Coverage Indicators - Section D'!$I$45:$I$226,0)),""),"")</f>
        <v/>
      </c>
      <c r="O154" s="625"/>
      <c r="P154" s="626"/>
      <c r="Q154" s="235" t="str">
        <f ca="1">IFERROR(IF(INDEX('Coverage Indicators - Section D'!F$45:F$226,MATCH('Print View'!$AS153,'Coverage Indicators - Section D'!$I$45:$I$226,0))&lt;&gt;0,INDEX('Coverage Indicators - Section D'!F$45:F$226,MATCH('Print View'!$AS153,'Coverage Indicators - Section D'!$I$45:$I$226,0)),""),"")</f>
        <v/>
      </c>
      <c r="R154" s="625"/>
      <c r="S154" s="626"/>
      <c r="T154" s="235" t="str">
        <f ca="1">IFERROR(IF(INDEX('Coverage Indicators - Section D'!F$45:F$226,MATCH('Print View'!$AT153,'Coverage Indicators - Section D'!$I$45:$I$226,0))&lt;&gt;0,INDEX('Coverage Indicators - Section D'!F$45:F$226,MATCH('Print View'!$AT153,'Coverage Indicators - Section D'!$I$45:$I$226,0)),""),"")</f>
        <v/>
      </c>
      <c r="U154" s="625"/>
      <c r="V154" s="626"/>
      <c r="W154" s="235" t="str">
        <f ca="1">IFERROR(IF(INDEX('Coverage Indicators - Section D'!F$45:F$226,MATCH('Print View'!$AU153,'Coverage Indicators - Section D'!$I$45:$I$226,0))&lt;&gt;0,INDEX('Coverage Indicators - Section D'!F$45:F$226,MATCH('Print View'!$AU153,'Coverage Indicators - Section D'!$I$45:$I$226,0)),""),"")</f>
        <v/>
      </c>
      <c r="X154" s="625"/>
      <c r="Y154" s="626"/>
      <c r="Z154" s="235" t="str">
        <f ca="1">IFERROR(IF(INDEX('Coverage Indicators - Section D'!F$45:F$226,MATCH('Print View'!$AV153,'Coverage Indicators - Section D'!$I$45:$I$226,0))&lt;&gt;0,INDEX('Coverage Indicators - Section D'!F$45:F$226,MATCH('Print View'!$AV153,'Coverage Indicators - Section D'!$I$45:$I$226,0)),""),"")</f>
        <v/>
      </c>
      <c r="AA154" s="625"/>
      <c r="AB154" s="626"/>
      <c r="AC154" s="235" t="str">
        <f ca="1">IFERROR(IF(INDEX('Coverage Indicators - Section D'!F$45:F$226,MATCH('Print View'!$AW153,'Coverage Indicators - Section D'!$I$45:$I$226,0))&lt;&gt;0,INDEX('Coverage Indicators - Section D'!F$45:F$226,MATCH('Print View'!$AW153,'Coverage Indicators - Section D'!$I$45:$I$226,0)),""),"")</f>
        <v/>
      </c>
      <c r="AD154" s="625"/>
      <c r="AE154" s="626"/>
      <c r="AF154" s="235" t="str">
        <f ca="1">IFERROR(IF(INDEX('Coverage Indicators - Section D'!F$45:F$226,MATCH('Print View'!$AX153,'Coverage Indicators - Section D'!$I$45:$I$226,0))&lt;&gt;0,INDEX('Coverage Indicators - Section D'!F$45:F$226,MATCH('Print View'!$AX153,'Coverage Indicators - Section D'!$I$45:$I$226,0)),""),"")</f>
        <v/>
      </c>
      <c r="AG154" s="625"/>
      <c r="AH154" s="626"/>
      <c r="AI154" s="235" t="str">
        <f ca="1">IFERROR(IF(INDEX('Coverage Indicators - Section D'!F$45:F$226,MATCH('Print View'!$AY153,'Coverage Indicators - Section D'!$I$45:$I$226,0))&lt;&gt;0,INDEX('Coverage Indicators - Section D'!F$45:F$226,MATCH('Print View'!$AY153,'Coverage Indicators - Section D'!$I$45:$I$226,0)),""),"")</f>
        <v/>
      </c>
      <c r="AJ154" s="625"/>
      <c r="AK154" s="626"/>
      <c r="AL154" s="281"/>
      <c r="AM154" s="718"/>
      <c r="AN154" s="268"/>
      <c r="AO154" s="610"/>
      <c r="AP154" s="611"/>
      <c r="AQ154" s="611"/>
      <c r="AR154" s="633"/>
      <c r="AS154" s="631"/>
      <c r="AT154" s="631"/>
      <c r="AU154" s="631"/>
      <c r="AV154" s="631"/>
      <c r="AW154" s="631"/>
      <c r="AX154" s="631"/>
      <c r="AY154" s="631"/>
      <c r="AZ154" s="301"/>
      <c r="BA154" s="301"/>
    </row>
    <row r="155" spans="1:53" s="194" customFormat="1" ht="28.5" x14ac:dyDescent="0.25">
      <c r="A155" s="716">
        <v>19</v>
      </c>
      <c r="B155" s="624" t="str">
        <f>IFERROR(IF(INDEX('Coverage Indicators - Section D'!B$10:B$41,MATCH('Print View'!$A155,'Coverage Indicators - Section D'!$A$10:$A$41,0))&lt;&gt;0,INDEX('Coverage Indicators - Section D'!B$10:B$41,MATCH('Print View'!$A155,'Coverage Indicators - Section D'!$A$10:$A$41,0)),""),"")</f>
        <v/>
      </c>
      <c r="C155" s="624" t="str">
        <f>IFERROR(IF(INDEX('Coverage Indicators - Section D'!C$10:C$41,MATCH('Print View'!$A155,'Coverage Indicators - Section D'!$A$10:$A$41,0))&lt;&gt;0,INDEX('Coverage Indicators - Section D'!C$10:C$41,MATCH('Print View'!$A155,'Coverage Indicators - Section D'!$A$10:$A$41,0)),""),"")</f>
        <v/>
      </c>
      <c r="D155" s="624" t="str">
        <f>IFERROR(IF(INDEX('Coverage Indicators - Section D'!D$10:D$41,MATCH('Print View'!$A155,'Coverage Indicators - Section D'!$A$10:$A$41,0))&lt;&gt;0,INDEX('Coverage Indicators - Section D'!D$10:D$41,MATCH('Print View'!$A155,'Coverage Indicators - Section D'!$A$10:$A$41,0)),""),"")</f>
        <v/>
      </c>
      <c r="E155" s="213" t="str">
        <f>IFERROR(IF(INDEX('Coverage Indicators - Section D'!E$10:E$41,MATCH('Print View'!$A155,'Coverage Indicators - Section D'!$A$10:$A$41,0))&lt;&gt;0,INDEX('Coverage Indicators - Section D'!E$10:E$41,MATCH('Print View'!$A155,'Coverage Indicators - Section D'!$A$10:$A$41,0)),""),"")</f>
        <v/>
      </c>
      <c r="F155" s="623" t="str">
        <f>IFERROR(IF(INDEX('Coverage Indicators - Section D'!G$10:G$41,MATCH('Print View'!$A155,'Coverage Indicators - Section D'!$A$10:$A$41,0))&lt;&gt;0,INDEX('Coverage Indicators - Section D'!G$10:G$41,MATCH('Print View'!$A155,'Coverage Indicators - Section D'!$A$10:$A$41,0)),""),"")</f>
        <v/>
      </c>
      <c r="G155" s="623" t="str">
        <f>IFERROR(IF(INDEX('Coverage Indicators - Section D'!H$10:H$41,MATCH('Print View'!$A155,'Coverage Indicators - Section D'!$A$10:$A$41,0))&lt;&gt;0,INDEX('Coverage Indicators - Section D'!H$10:H$41,MATCH('Print View'!$A155,'Coverage Indicators - Section D'!$A$10:$A$41,0)),""),"")</f>
        <v/>
      </c>
      <c r="H155" s="624" t="str">
        <f>IFERROR(IF(INDEX('Coverage Indicators - Section D'!P$10:P$41,MATCH('Print View'!$A155,'Coverage Indicators - Section D'!$A$10:$A$41,0))&lt;&gt;0,INDEX('Coverage Indicators - Section D'!P$10:P$41,MATCH('Print View'!$A155,'Coverage Indicators - Section D'!$A$10:$A$41,0)),""),"")</f>
        <v/>
      </c>
      <c r="I155" s="624" t="str">
        <f>IFERROR(IF(INDEX('Coverage Indicators - Section D'!Q$10:Q$41,MATCH('Print View'!$A155,'Coverage Indicators - Section D'!$A$10:$A$41,0))&lt;&gt;0,INDEX('Coverage Indicators - Section D'!Q$10:Q$41,MATCH('Print View'!$A155,'Coverage Indicators - Section D'!$A$10:$A$41,0)),""),"")</f>
        <v/>
      </c>
      <c r="J155" s="624" t="str">
        <f>IFERROR(IF(INDEX('Coverage Indicators - Section D'!R$10:R$41,MATCH('Print View'!$A155,'Coverage Indicators - Section D'!$A$10:$A$41,0))&lt;&gt;0,INDEX('Coverage Indicators - Section D'!R$10:R$41,MATCH('Print View'!$A155,'Coverage Indicators - Section D'!$A$10:$A$41,0)),""),"")</f>
        <v/>
      </c>
      <c r="K155" s="624" t="str">
        <f>IFERROR(IF(INDEX('Coverage Indicators - Section D'!S$10:S$41,MATCH('Print View'!$A155,'Coverage Indicators - Section D'!$A$10:$A$41,0))&lt;&gt;0,INDEX('Coverage Indicators - Section D'!S$10:S$41,MATCH('Print View'!$A155,'Coverage Indicators - Section D'!$A$10:$A$41,0)),""),"")</f>
        <v/>
      </c>
      <c r="L155" s="213" t="str">
        <f>IFERROR(IF(INDEX('Coverage Indicators - Section D'!T$10:T$41,MATCH('Print View'!$A155,'Coverage Indicators - Section D'!$A$10:$A$41,0))&lt;&gt;0,INDEX('Coverage Indicators - Section D'!T$10:T$41,MATCH('Print View'!$A155,'Coverage Indicators - Section D'!$A$10:$A$41,0)),""),"")</f>
        <v/>
      </c>
      <c r="M155" s="624" t="str">
        <f>IFERROR(IF(INDEX('Coverage Indicators - Section D'!V$10:V$41,MATCH('Print View'!$A155,'Coverage Indicators - Section D'!$A$10:$A$41,0))&lt;&gt;0,INDEX('Coverage Indicators - Section D'!V$10:V$41,MATCH('Print View'!$A155,'Coverage Indicators - Section D'!$A$10:$A$41,0)),""),"")</f>
        <v/>
      </c>
      <c r="N155" s="213" t="str">
        <f ca="1">IFERROR(IF(INDEX('Coverage Indicators - Section D'!E$45:E$226,MATCH('Print View'!$AR155,'Coverage Indicators - Section D'!$I$45:$I$226,0))&lt;&gt;0,INDEX('Coverage Indicators - Section D'!E$45:E$226,MATCH('Print View'!$AR155,'Coverage Indicators - Section D'!$I$45:$I$226,0)),""),"")</f>
        <v/>
      </c>
      <c r="O155" s="623" t="str">
        <f ca="1">IFERROR(IF(INDEX('Coverage Indicators - Section D'!G$45:G$226,MATCH('Print View'!$AR155,'Coverage Indicators - Section D'!$I$45:$I$226,0))&lt;&gt;0,INDEX('Coverage Indicators - Section D'!G$45:G$226,MATCH('Print View'!$AR155,'Coverage Indicators - Section D'!$I$45:$I$226,0)),""),"")</f>
        <v/>
      </c>
      <c r="P155" s="624" t="str">
        <f ca="1">IFERROR(IF(INDEX('Coverage Indicators - Section D'!H$45:H$226,MATCH('Print View'!$AR155,'Coverage Indicators - Section D'!$I$45:$I$226,0))&lt;&gt;0,INDEX('Coverage Indicators - Section D'!H$45:H$226,MATCH('Print View'!$AR155,'Coverage Indicators - Section D'!$I$45:$I$226,0)),""),"")</f>
        <v/>
      </c>
      <c r="Q155" s="213" t="str">
        <f ca="1">IFERROR(IF(INDEX('Coverage Indicators - Section D'!E$45:E$226,MATCH('Print View'!$AS155,'Coverage Indicators - Section D'!$I$45:$I$226,0))&lt;&gt;0,INDEX('Coverage Indicators - Section D'!E$45:E$226,MATCH('Print View'!$AS155,'Coverage Indicators - Section D'!$I$45:$I$226,0)),""),"")</f>
        <v/>
      </c>
      <c r="R155" s="623" t="str">
        <f ca="1">IFERROR(IF(INDEX('Coverage Indicators - Section D'!G$45:G$226,MATCH('Print View'!$AS155,'Coverage Indicators - Section D'!$I$45:$I$226,0))&lt;&gt;0,INDEX('Coverage Indicators - Section D'!G$45:G$226,MATCH('Print View'!$AS155,'Coverage Indicators - Section D'!$I$45:$I$226,0)),""),"")</f>
        <v/>
      </c>
      <c r="S155" s="624" t="str">
        <f ca="1">IFERROR(IF(INDEX('Coverage Indicators - Section D'!H$45:H$226,MATCH('Print View'!$AS155,'Coverage Indicators - Section D'!$I$45:$I$226,0))&lt;&gt;0,INDEX('Coverage Indicators - Section D'!H$45:H$226,MATCH('Print View'!$AS155,'Coverage Indicators - Section D'!$I$45:$I$226,0)),""),"")</f>
        <v/>
      </c>
      <c r="T155" s="213" t="str">
        <f ca="1">IFERROR(IF(INDEX('Coverage Indicators - Section D'!E$45:E$226,MATCH('Print View'!$AT155,'Coverage Indicators - Section D'!$I$45:$I$226,0))&lt;&gt;0,INDEX('Coverage Indicators - Section D'!E$45:E$226,MATCH('Print View'!$AT155,'Coverage Indicators - Section D'!$I$45:$I$226,0)),""),"")</f>
        <v/>
      </c>
      <c r="U155" s="623" t="str">
        <f ca="1">IFERROR(IF(INDEX('Coverage Indicators - Section D'!G$45:G$226,MATCH('Print View'!$AT155,'Coverage Indicators - Section D'!$I$45:$I$226,0))&lt;&gt;0,INDEX('Coverage Indicators - Section D'!G$45:G$226,MATCH('Print View'!$AT155,'Coverage Indicators - Section D'!$I$45:$I$226,0)),""),"")</f>
        <v/>
      </c>
      <c r="V155" s="624" t="str">
        <f ca="1">IFERROR(IF(INDEX('Coverage Indicators - Section D'!H$45:H$226,MATCH('Print View'!$AT155,'Coverage Indicators - Section D'!$I$45:$I$226,0))&lt;&gt;0,INDEX('Coverage Indicators - Section D'!H$45:H$226,MATCH('Print View'!$AT155,'Coverage Indicators - Section D'!$I$45:$I$226,0)),""),"")</f>
        <v/>
      </c>
      <c r="W155" s="213" t="str">
        <f ca="1">IFERROR(IF(INDEX('Coverage Indicators - Section D'!E$45:E$226,MATCH('Print View'!$AU155,'Coverage Indicators - Section D'!$I$45:$I$226,0))&lt;&gt;0,INDEX('Coverage Indicators - Section D'!E$45:E$226,MATCH('Print View'!$AU155,'Coverage Indicators - Section D'!$I$45:$I$226,0)),""),"")</f>
        <v/>
      </c>
      <c r="X155" s="623" t="str">
        <f ca="1">IFERROR(IF(INDEX('Coverage Indicators - Section D'!G$45:G$226,MATCH('Print View'!$AU155,'Coverage Indicators - Section D'!$I$45:$I$226,0))&lt;&gt;0,INDEX('Coverage Indicators - Section D'!G$45:G$226,MATCH('Print View'!$AU155,'Coverage Indicators - Section D'!$I$45:$I$226,0)),""),"")</f>
        <v/>
      </c>
      <c r="Y155" s="624" t="str">
        <f ca="1">IFERROR(IF(INDEX('Coverage Indicators - Section D'!H$45:H$226,MATCH('Print View'!$AU155,'Coverage Indicators - Section D'!$I$45:$I$226,0))&lt;&gt;0,INDEX('Coverage Indicators - Section D'!H$45:H$226,MATCH('Print View'!$AU155,'Coverage Indicators - Section D'!$I$45:$I$226,0)),""),"")</f>
        <v/>
      </c>
      <c r="Z155" s="213" t="str">
        <f ca="1">IFERROR(IF(INDEX('Coverage Indicators - Section D'!E$45:E$226,MATCH('Print View'!$AV155,'Coverage Indicators - Section D'!$I$45:$I$226,0))&lt;&gt;0,INDEX('Coverage Indicators - Section D'!E$45:E$226,MATCH('Print View'!$AV155,'Coverage Indicators - Section D'!$I$45:$I$226,0)),""),"")</f>
        <v/>
      </c>
      <c r="AA155" s="623" t="str">
        <f ca="1">IFERROR(IF(INDEX('Coverage Indicators - Section D'!G$45:G$226,MATCH('Print View'!$AV155,'Coverage Indicators - Section D'!$I$45:$I$226,0))&lt;&gt;0,INDEX('Coverage Indicators - Section D'!G$45:G$226,MATCH('Print View'!$AV155,'Coverage Indicators - Section D'!$I$45:$I$226,0)),""),"")</f>
        <v/>
      </c>
      <c r="AB155" s="624" t="str">
        <f ca="1">IFERROR(IF(INDEX('Coverage Indicators - Section D'!H$45:H$226,MATCH('Print View'!$AV155,'Coverage Indicators - Section D'!$I$45:$I$226,0))&lt;&gt;0,INDEX('Coverage Indicators - Section D'!H$45:H$226,MATCH('Print View'!$AV155,'Coverage Indicators - Section D'!$I$45:$I$226,0)),""),"")</f>
        <v/>
      </c>
      <c r="AC155" s="213" t="str">
        <f ca="1">IFERROR(IF(INDEX('Coverage Indicators - Section D'!E$45:E$226,MATCH('Print View'!$AW155,'Coverage Indicators - Section D'!$I$45:$I$226,0))&lt;&gt;0,INDEX('Coverage Indicators - Section D'!E$45:E$226,MATCH('Print View'!$AW155,'Coverage Indicators - Section D'!$I$45:$I$226,0)),""),"")</f>
        <v/>
      </c>
      <c r="AD155" s="623" t="str">
        <f ca="1">IFERROR(IF(INDEX('Coverage Indicators - Section D'!G$45:G$226,MATCH('Print View'!$AW155,'Coverage Indicators - Section D'!$I$45:$I$226,0))&lt;&gt;0,INDEX('Coverage Indicators - Section D'!G$45:G$226,MATCH('Print View'!$AW155,'Coverage Indicators - Section D'!$I$45:$I$226,0)),""),"")</f>
        <v/>
      </c>
      <c r="AE155" s="624" t="str">
        <f ca="1">IFERROR(IF(INDEX('Coverage Indicators - Section D'!H$45:H$226,MATCH('Print View'!$AW155,'Coverage Indicators - Section D'!$I$45:$I$226,0))&lt;&gt;0,INDEX('Coverage Indicators - Section D'!H$45:H$226,MATCH('Print View'!$AW155,'Coverage Indicators - Section D'!$I$45:$I$226,0)),""),"")</f>
        <v/>
      </c>
      <c r="AF155" s="213" t="str">
        <f ca="1">IFERROR(IF(INDEX('Coverage Indicators - Section D'!E$45:E$226,MATCH('Print View'!$AX155,'Coverage Indicators - Section D'!$I$45:$I$226,0))&lt;&gt;0,INDEX('Coverage Indicators - Section D'!E$45:E$226,MATCH('Print View'!$AX155,'Coverage Indicators - Section D'!$I$45:$I$226,0)),""),"")</f>
        <v/>
      </c>
      <c r="AG155" s="623" t="str">
        <f ca="1">IFERROR(IF(INDEX('Coverage Indicators - Section D'!G$45:G$226,MATCH('Print View'!$AX155,'Coverage Indicators - Section D'!$I$45:$I$226,0))&lt;&gt;0,INDEX('Coverage Indicators - Section D'!G$45:G$226,MATCH('Print View'!$AX155,'Coverage Indicators - Section D'!$I$45:$I$226,0)),""),"")</f>
        <v/>
      </c>
      <c r="AH155" s="624" t="str">
        <f ca="1">IFERROR(IF(INDEX('Coverage Indicators - Section D'!H$45:H$226,MATCH('Print View'!$AX155,'Coverage Indicators - Section D'!$I$45:$I$226,0))&lt;&gt;0,INDEX('Coverage Indicators - Section D'!H$45:H$226,MATCH('Print View'!$AX155,'Coverage Indicators - Section D'!$I$45:$I$226,0)),""),"")</f>
        <v/>
      </c>
      <c r="AI155" s="213" t="str">
        <f ca="1">IFERROR(IF(INDEX('Coverage Indicators - Section D'!E$45:E$226,MATCH('Print View'!$AY155,'Coverage Indicators - Section D'!$I$45:$I$226,0))&lt;&gt;0,INDEX('Coverage Indicators - Section D'!E$45:E$226,MATCH('Print View'!$AY155,'Coverage Indicators - Section D'!$I$45:$I$226,0)),""),"")</f>
        <v/>
      </c>
      <c r="AJ155" s="623" t="str">
        <f ca="1">IFERROR(IF(INDEX('Coverage Indicators - Section D'!G$45:G$226,MATCH('Print View'!$AY155,'Coverage Indicators - Section D'!$I$45:$I$226,0))&lt;&gt;0,INDEX('Coverage Indicators - Section D'!G$45:G$226,MATCH('Print View'!$AY155,'Coverage Indicators - Section D'!$I$45:$I$226,0)),""),"")</f>
        <v/>
      </c>
      <c r="AK155" s="624" t="str">
        <f ca="1">IFERROR(IF(INDEX('Coverage Indicators - Section D'!H$45:H$226,MATCH('Print View'!$AY155,'Coverage Indicators - Section D'!$I$45:$I$226,0))&lt;&gt;0,INDEX('Coverage Indicators - Section D'!H$45:H$226,MATCH('Print View'!$AY155,'Coverage Indicators - Section D'!$I$45:$I$226,0)),""),"")</f>
        <v/>
      </c>
      <c r="AL155" s="281"/>
      <c r="AM155" s="717" t="str">
        <f>IFERROR(IF(INDEX('Coverage Indicators - Section D'!W$10:W$41,MATCH('Print View'!$A155,'Coverage Indicators - Section D'!$A$10:$A$41,0))&lt;&gt;0,INDEX('Coverage Indicators - Section D'!W$10:W$41,MATCH('Print View'!$A155,'Coverage Indicators - Section D'!$A$10:$A$41,0)),""),"")</f>
        <v/>
      </c>
      <c r="AN155" s="268"/>
      <c r="AO155" s="612"/>
      <c r="AP155" s="613"/>
      <c r="AQ155" s="613"/>
      <c r="AR155" s="633" t="str">
        <f t="shared" ref="AR155" ca="1" si="276">CONCATENATE($A155,N$117)</f>
        <v>191-ene-20 to 31-dic-20</v>
      </c>
      <c r="AS155" s="631" t="str">
        <f t="shared" ref="AS155" ca="1" si="277">CONCATENATE($A155,Q$117)</f>
        <v>191-ene-21 to 31-dic-21</v>
      </c>
      <c r="AT155" s="631" t="str">
        <f t="shared" ref="AT155" ca="1" si="278">CONCATENATE($A155,T$117)</f>
        <v>191-ene-22 to 31-dic-22</v>
      </c>
      <c r="AU155" s="631" t="str">
        <f t="shared" ref="AU155" ca="1" si="279">CONCATENATE($A155,W$117)</f>
        <v>191-ene-23 to 31-dic-23</v>
      </c>
      <c r="AV155" s="631" t="str">
        <f t="shared" ref="AV155" ca="1" si="280">CONCATENATE($A155,Z$117)</f>
        <v>191-ene-24 to 31-dic-24</v>
      </c>
      <c r="AW155" s="631" t="str">
        <f t="shared" ref="AW155" ca="1" si="281">CONCATENATE($A155,AC$117)</f>
        <v>191-ene-25 to 31-dic-25</v>
      </c>
      <c r="AX155" s="631" t="str">
        <f t="shared" ref="AX155" si="282">CONCATENATE($A155,AF$117)</f>
        <v xml:space="preserve">19 to </v>
      </c>
      <c r="AY155" s="631" t="str">
        <f t="shared" ref="AY155" si="283">CONCATENATE($A155,AI$117)</f>
        <v xml:space="preserve">19 to </v>
      </c>
      <c r="AZ155" s="301"/>
      <c r="BA155" s="301"/>
    </row>
    <row r="156" spans="1:53" s="194" customFormat="1" ht="28.5" x14ac:dyDescent="0.25">
      <c r="A156" s="716"/>
      <c r="B156" s="624"/>
      <c r="C156" s="624"/>
      <c r="D156" s="624"/>
      <c r="E156" s="212" t="str">
        <f>IFERROR(IF(INDEX('Coverage Indicators - Section D'!F$10:F$41,MATCH('Print View'!$A155,'Coverage Indicators - Section D'!$A$10:$A$41,0))&lt;&gt;0,INDEX('Coverage Indicators - Section D'!F$10:F$41,MATCH('Print View'!$A155,'Coverage Indicators - Section D'!$A$10:$A$41,0)),""),"")</f>
        <v/>
      </c>
      <c r="F156" s="623"/>
      <c r="G156" s="623"/>
      <c r="H156" s="624"/>
      <c r="I156" s="624"/>
      <c r="J156" s="624"/>
      <c r="K156" s="624"/>
      <c r="L156" s="212" t="str">
        <f>IFERROR(IF(INDEX('Coverage Indicators - Section D'!U$10:U$41,MATCH('Print View'!$A155,'Coverage Indicators - Section D'!$A$10:$A$41,0))&lt;&gt;0,INDEX('Coverage Indicators - Section D'!U$10:U$41,MATCH('Print View'!$A155,'Coverage Indicators - Section D'!$A$10:$A$41,0)),""),"")</f>
        <v/>
      </c>
      <c r="M156" s="624"/>
      <c r="N156" s="212" t="str">
        <f ca="1">IFERROR(IF(INDEX('Coverage Indicators - Section D'!F$45:F$226,MATCH('Print View'!$AR155,'Coverage Indicators - Section D'!$I$45:$I$226,0))&lt;&gt;0,INDEX('Coverage Indicators - Section D'!F$45:F$226,MATCH('Print View'!$AR155,'Coverage Indicators - Section D'!$I$45:$I$226,0)),""),"")</f>
        <v/>
      </c>
      <c r="O156" s="623"/>
      <c r="P156" s="624"/>
      <c r="Q156" s="212" t="str">
        <f ca="1">IFERROR(IF(INDEX('Coverage Indicators - Section D'!F$45:F$226,MATCH('Print View'!$AS155,'Coverage Indicators - Section D'!$I$45:$I$226,0))&lt;&gt;0,INDEX('Coverage Indicators - Section D'!F$45:F$226,MATCH('Print View'!$AS155,'Coverage Indicators - Section D'!$I$45:$I$226,0)),""),"")</f>
        <v/>
      </c>
      <c r="R156" s="623"/>
      <c r="S156" s="624"/>
      <c r="T156" s="212" t="str">
        <f ca="1">IFERROR(IF(INDEX('Coverage Indicators - Section D'!F$45:F$226,MATCH('Print View'!$AT155,'Coverage Indicators - Section D'!$I$45:$I$226,0))&lt;&gt;0,INDEX('Coverage Indicators - Section D'!F$45:F$226,MATCH('Print View'!$AT155,'Coverage Indicators - Section D'!$I$45:$I$226,0)),""),"")</f>
        <v/>
      </c>
      <c r="U156" s="623"/>
      <c r="V156" s="624"/>
      <c r="W156" s="212" t="str">
        <f ca="1">IFERROR(IF(INDEX('Coverage Indicators - Section D'!F$45:F$226,MATCH('Print View'!$AU155,'Coverage Indicators - Section D'!$I$45:$I$226,0))&lt;&gt;0,INDEX('Coverage Indicators - Section D'!F$45:F$226,MATCH('Print View'!$AU155,'Coverage Indicators - Section D'!$I$45:$I$226,0)),""),"")</f>
        <v/>
      </c>
      <c r="X156" s="623"/>
      <c r="Y156" s="624"/>
      <c r="Z156" s="212" t="str">
        <f ca="1">IFERROR(IF(INDEX('Coverage Indicators - Section D'!F$45:F$226,MATCH('Print View'!$AV155,'Coverage Indicators - Section D'!$I$45:$I$226,0))&lt;&gt;0,INDEX('Coverage Indicators - Section D'!F$45:F$226,MATCH('Print View'!$AV155,'Coverage Indicators - Section D'!$I$45:$I$226,0)),""),"")</f>
        <v/>
      </c>
      <c r="AA156" s="623"/>
      <c r="AB156" s="624"/>
      <c r="AC156" s="212" t="str">
        <f ca="1">IFERROR(IF(INDEX('Coverage Indicators - Section D'!F$45:F$226,MATCH('Print View'!$AW155,'Coverage Indicators - Section D'!$I$45:$I$226,0))&lt;&gt;0,INDEX('Coverage Indicators - Section D'!F$45:F$226,MATCH('Print View'!$AW155,'Coverage Indicators - Section D'!$I$45:$I$226,0)),""),"")</f>
        <v/>
      </c>
      <c r="AD156" s="623"/>
      <c r="AE156" s="624"/>
      <c r="AF156" s="212" t="str">
        <f ca="1">IFERROR(IF(INDEX('Coverage Indicators - Section D'!F$45:F$226,MATCH('Print View'!$AX155,'Coverage Indicators - Section D'!$I$45:$I$226,0))&lt;&gt;0,INDEX('Coverage Indicators - Section D'!F$45:F$226,MATCH('Print View'!$AX155,'Coverage Indicators - Section D'!$I$45:$I$226,0)),""),"")</f>
        <v/>
      </c>
      <c r="AG156" s="623"/>
      <c r="AH156" s="624"/>
      <c r="AI156" s="212" t="str">
        <f ca="1">IFERROR(IF(INDEX('Coverage Indicators - Section D'!F$45:F$226,MATCH('Print View'!$AY155,'Coverage Indicators - Section D'!$I$45:$I$226,0))&lt;&gt;0,INDEX('Coverage Indicators - Section D'!F$45:F$226,MATCH('Print View'!$AY155,'Coverage Indicators - Section D'!$I$45:$I$226,0)),""),"")</f>
        <v/>
      </c>
      <c r="AJ156" s="623"/>
      <c r="AK156" s="624"/>
      <c r="AL156" s="281"/>
      <c r="AM156" s="717"/>
      <c r="AN156" s="268"/>
      <c r="AO156" s="612"/>
      <c r="AP156" s="613"/>
      <c r="AQ156" s="613"/>
      <c r="AR156" s="633"/>
      <c r="AS156" s="631"/>
      <c r="AT156" s="631"/>
      <c r="AU156" s="631"/>
      <c r="AV156" s="631"/>
      <c r="AW156" s="631"/>
      <c r="AX156" s="631"/>
      <c r="AY156" s="631"/>
      <c r="AZ156" s="301"/>
      <c r="BA156" s="301"/>
    </row>
    <row r="157" spans="1:53" s="194" customFormat="1" ht="28.5" x14ac:dyDescent="0.25">
      <c r="A157" s="719">
        <v>20</v>
      </c>
      <c r="B157" s="626" t="str">
        <f>IFERROR(IF(INDEX('Coverage Indicators - Section D'!B$10:B$41,MATCH('Print View'!$A157,'Coverage Indicators - Section D'!$A$10:$A$41,0))&lt;&gt;0,INDEX('Coverage Indicators - Section D'!B$10:B$41,MATCH('Print View'!$A157,'Coverage Indicators - Section D'!$A$10:$A$41,0)),""),"")</f>
        <v/>
      </c>
      <c r="C157" s="626" t="str">
        <f>IFERROR(IF(INDEX('Coverage Indicators - Section D'!C$10:C$41,MATCH('Print View'!$A157,'Coverage Indicators - Section D'!$A$10:$A$41,0))&lt;&gt;0,INDEX('Coverage Indicators - Section D'!C$10:C$41,MATCH('Print View'!$A157,'Coverage Indicators - Section D'!$A$10:$A$41,0)),""),"")</f>
        <v/>
      </c>
      <c r="D157" s="626" t="str">
        <f>IFERROR(IF(INDEX('Coverage Indicators - Section D'!D$10:D$41,MATCH('Print View'!$A157,'Coverage Indicators - Section D'!$A$10:$A$41,0))&lt;&gt;0,INDEX('Coverage Indicators - Section D'!D$10:D$41,MATCH('Print View'!$A157,'Coverage Indicators - Section D'!$A$10:$A$41,0)),""),"")</f>
        <v/>
      </c>
      <c r="E157" s="234" t="str">
        <f>IFERROR(IF(INDEX('Coverage Indicators - Section D'!E$10:E$41,MATCH('Print View'!$A157,'Coverage Indicators - Section D'!$A$10:$A$41,0))&lt;&gt;0,INDEX('Coverage Indicators - Section D'!E$10:E$41,MATCH('Print View'!$A157,'Coverage Indicators - Section D'!$A$10:$A$41,0)),""),"")</f>
        <v/>
      </c>
      <c r="F157" s="625" t="str">
        <f>IFERROR(IF(INDEX('Coverage Indicators - Section D'!G$10:G$41,MATCH('Print View'!$A157,'Coverage Indicators - Section D'!$A$10:$A$41,0))&lt;&gt;0,INDEX('Coverage Indicators - Section D'!G$10:G$41,MATCH('Print View'!$A157,'Coverage Indicators - Section D'!$A$10:$A$41,0)),""),"")</f>
        <v/>
      </c>
      <c r="G157" s="625" t="str">
        <f>IFERROR(IF(INDEX('Coverage Indicators - Section D'!H$10:H$41,MATCH('Print View'!$A157,'Coverage Indicators - Section D'!$A$10:$A$41,0))&lt;&gt;0,INDEX('Coverage Indicators - Section D'!H$10:H$41,MATCH('Print View'!$A157,'Coverage Indicators - Section D'!$A$10:$A$41,0)),""),"")</f>
        <v/>
      </c>
      <c r="H157" s="626" t="str">
        <f>IFERROR(IF(INDEX('Coverage Indicators - Section D'!P$10:P$41,MATCH('Print View'!$A157,'Coverage Indicators - Section D'!$A$10:$A$41,0))&lt;&gt;0,INDEX('Coverage Indicators - Section D'!P$10:P$41,MATCH('Print View'!$A157,'Coverage Indicators - Section D'!$A$10:$A$41,0)),""),"")</f>
        <v/>
      </c>
      <c r="I157" s="626" t="str">
        <f>IFERROR(IF(INDEX('Coverage Indicators - Section D'!Q$10:Q$41,MATCH('Print View'!$A157,'Coverage Indicators - Section D'!$A$10:$A$41,0))&lt;&gt;0,INDEX('Coverage Indicators - Section D'!Q$10:Q$41,MATCH('Print View'!$A157,'Coverage Indicators - Section D'!$A$10:$A$41,0)),""),"")</f>
        <v/>
      </c>
      <c r="J157" s="626" t="str">
        <f>IFERROR(IF(INDEX('Coverage Indicators - Section D'!R$10:R$41,MATCH('Print View'!$A157,'Coverage Indicators - Section D'!$A$10:$A$41,0))&lt;&gt;0,INDEX('Coverage Indicators - Section D'!R$10:R$41,MATCH('Print View'!$A157,'Coverage Indicators - Section D'!$A$10:$A$41,0)),""),"")</f>
        <v/>
      </c>
      <c r="K157" s="626" t="str">
        <f>IFERROR(IF(INDEX('Coverage Indicators - Section D'!S$10:S$41,MATCH('Print View'!$A157,'Coverage Indicators - Section D'!$A$10:$A$41,0))&lt;&gt;0,INDEX('Coverage Indicators - Section D'!S$10:S$41,MATCH('Print View'!$A157,'Coverage Indicators - Section D'!$A$10:$A$41,0)),""),"")</f>
        <v/>
      </c>
      <c r="L157" s="234" t="str">
        <f>IFERROR(IF(INDEX('Coverage Indicators - Section D'!T$10:T$41,MATCH('Print View'!$A157,'Coverage Indicators - Section D'!$A$10:$A$41,0))&lt;&gt;0,INDEX('Coverage Indicators - Section D'!T$10:T$41,MATCH('Print View'!$A157,'Coverage Indicators - Section D'!$A$10:$A$41,0)),""),"")</f>
        <v/>
      </c>
      <c r="M157" s="626" t="str">
        <f>IFERROR(IF(INDEX('Coverage Indicators - Section D'!V$10:V$41,MATCH('Print View'!$A157,'Coverage Indicators - Section D'!$A$10:$A$41,0))&lt;&gt;0,INDEX('Coverage Indicators - Section D'!V$10:V$41,MATCH('Print View'!$A157,'Coverage Indicators - Section D'!$A$10:$A$41,0)),""),"")</f>
        <v/>
      </c>
      <c r="N157" s="234" t="str">
        <f ca="1">IFERROR(IF(INDEX('Coverage Indicators - Section D'!E$45:E$226,MATCH('Print View'!$AR157,'Coverage Indicators - Section D'!$I$45:$I$226,0))&lt;&gt;0,INDEX('Coverage Indicators - Section D'!E$45:E$226,MATCH('Print View'!$AR157,'Coverage Indicators - Section D'!$I$45:$I$226,0)),""),"")</f>
        <v/>
      </c>
      <c r="O157" s="625" t="str">
        <f ca="1">IFERROR(IF(INDEX('Coverage Indicators - Section D'!G$45:G$226,MATCH('Print View'!$AR157,'Coverage Indicators - Section D'!$I$45:$I$226,0))&lt;&gt;0,INDEX('Coverage Indicators - Section D'!G$45:G$226,MATCH('Print View'!$AR157,'Coverage Indicators - Section D'!$I$45:$I$226,0)),""),"")</f>
        <v/>
      </c>
      <c r="P157" s="626" t="str">
        <f ca="1">IFERROR(IF(INDEX('Coverage Indicators - Section D'!H$45:H$226,MATCH('Print View'!$AR157,'Coverage Indicators - Section D'!$I$45:$I$226,0))&lt;&gt;0,INDEX('Coverage Indicators - Section D'!H$45:H$226,MATCH('Print View'!$AR157,'Coverage Indicators - Section D'!$I$45:$I$226,0)),""),"")</f>
        <v/>
      </c>
      <c r="Q157" s="234" t="str">
        <f ca="1">IFERROR(IF(INDEX('Coverage Indicators - Section D'!E$45:E$226,MATCH('Print View'!$AS157,'Coverage Indicators - Section D'!$I$45:$I$226,0))&lt;&gt;0,INDEX('Coverage Indicators - Section D'!E$45:E$226,MATCH('Print View'!$AS157,'Coverage Indicators - Section D'!$I$45:$I$226,0)),""),"")</f>
        <v/>
      </c>
      <c r="R157" s="625" t="str">
        <f ca="1">IFERROR(IF(INDEX('Coverage Indicators - Section D'!G$45:G$226,MATCH('Print View'!$AS157,'Coverage Indicators - Section D'!$I$45:$I$226,0))&lt;&gt;0,INDEX('Coverage Indicators - Section D'!G$45:G$226,MATCH('Print View'!$AS157,'Coverage Indicators - Section D'!$I$45:$I$226,0)),""),"")</f>
        <v/>
      </c>
      <c r="S157" s="626" t="str">
        <f ca="1">IFERROR(IF(INDEX('Coverage Indicators - Section D'!H$45:H$226,MATCH('Print View'!$AS157,'Coverage Indicators - Section D'!$I$45:$I$226,0))&lt;&gt;0,INDEX('Coverage Indicators - Section D'!H$45:H$226,MATCH('Print View'!$AS157,'Coverage Indicators - Section D'!$I$45:$I$226,0)),""),"")</f>
        <v/>
      </c>
      <c r="T157" s="234" t="str">
        <f ca="1">IFERROR(IF(INDEX('Coverage Indicators - Section D'!E$45:E$226,MATCH('Print View'!$AT157,'Coverage Indicators - Section D'!$I$45:$I$226,0))&lt;&gt;0,INDEX('Coverage Indicators - Section D'!E$45:E$226,MATCH('Print View'!$AT157,'Coverage Indicators - Section D'!$I$45:$I$226,0)),""),"")</f>
        <v/>
      </c>
      <c r="U157" s="625" t="str">
        <f ca="1">IFERROR(IF(INDEX('Coverage Indicators - Section D'!G$45:G$226,MATCH('Print View'!$AT157,'Coverage Indicators - Section D'!$I$45:$I$226,0))&lt;&gt;0,INDEX('Coverage Indicators - Section D'!G$45:G$226,MATCH('Print View'!$AT157,'Coverage Indicators - Section D'!$I$45:$I$226,0)),""),"")</f>
        <v/>
      </c>
      <c r="V157" s="626" t="str">
        <f ca="1">IFERROR(IF(INDEX('Coverage Indicators - Section D'!H$45:H$226,MATCH('Print View'!$AT157,'Coverage Indicators - Section D'!$I$45:$I$226,0))&lt;&gt;0,INDEX('Coverage Indicators - Section D'!H$45:H$226,MATCH('Print View'!$AT157,'Coverage Indicators - Section D'!$I$45:$I$226,0)),""),"")</f>
        <v/>
      </c>
      <c r="W157" s="234" t="str">
        <f ca="1">IFERROR(IF(INDEX('Coverage Indicators - Section D'!E$45:E$226,MATCH('Print View'!$AU157,'Coverage Indicators - Section D'!$I$45:$I$226,0))&lt;&gt;0,INDEX('Coverage Indicators - Section D'!E$45:E$226,MATCH('Print View'!$AU157,'Coverage Indicators - Section D'!$I$45:$I$226,0)),""),"")</f>
        <v/>
      </c>
      <c r="X157" s="625" t="str">
        <f ca="1">IFERROR(IF(INDEX('Coverage Indicators - Section D'!G$45:G$226,MATCH('Print View'!$AU157,'Coverage Indicators - Section D'!$I$45:$I$226,0))&lt;&gt;0,INDEX('Coverage Indicators - Section D'!G$45:G$226,MATCH('Print View'!$AU157,'Coverage Indicators - Section D'!$I$45:$I$226,0)),""),"")</f>
        <v/>
      </c>
      <c r="Y157" s="626" t="str">
        <f ca="1">IFERROR(IF(INDEX('Coverage Indicators - Section D'!H$45:H$226,MATCH('Print View'!$AU157,'Coverage Indicators - Section D'!$I$45:$I$226,0))&lt;&gt;0,INDEX('Coverage Indicators - Section D'!H$45:H$226,MATCH('Print View'!$AU157,'Coverage Indicators - Section D'!$I$45:$I$226,0)),""),"")</f>
        <v/>
      </c>
      <c r="Z157" s="234" t="str">
        <f ca="1">IFERROR(IF(INDEX('Coverage Indicators - Section D'!E$45:E$226,MATCH('Print View'!$AV157,'Coverage Indicators - Section D'!$I$45:$I$226,0))&lt;&gt;0,INDEX('Coverage Indicators - Section D'!E$45:E$226,MATCH('Print View'!$AV157,'Coverage Indicators - Section D'!$I$45:$I$226,0)),""),"")</f>
        <v/>
      </c>
      <c r="AA157" s="625" t="str">
        <f ca="1">IFERROR(IF(INDEX('Coverage Indicators - Section D'!G$45:G$226,MATCH('Print View'!$AV157,'Coverage Indicators - Section D'!$I$45:$I$226,0))&lt;&gt;0,INDEX('Coverage Indicators - Section D'!G$45:G$226,MATCH('Print View'!$AV157,'Coverage Indicators - Section D'!$I$45:$I$226,0)),""),"")</f>
        <v/>
      </c>
      <c r="AB157" s="626" t="str">
        <f ca="1">IFERROR(IF(INDEX('Coverage Indicators - Section D'!H$45:H$226,MATCH('Print View'!$AV157,'Coverage Indicators - Section D'!$I$45:$I$226,0))&lt;&gt;0,INDEX('Coverage Indicators - Section D'!H$45:H$226,MATCH('Print View'!$AV157,'Coverage Indicators - Section D'!$I$45:$I$226,0)),""),"")</f>
        <v/>
      </c>
      <c r="AC157" s="234" t="str">
        <f ca="1">IFERROR(IF(INDEX('Coverage Indicators - Section D'!E$45:E$226,MATCH('Print View'!$AW157,'Coverage Indicators - Section D'!$I$45:$I$226,0))&lt;&gt;0,INDEX('Coverage Indicators - Section D'!E$45:E$226,MATCH('Print View'!$AW157,'Coverage Indicators - Section D'!$I$45:$I$226,0)),""),"")</f>
        <v/>
      </c>
      <c r="AD157" s="625" t="str">
        <f ca="1">IFERROR(IF(INDEX('Coverage Indicators - Section D'!G$45:G$226,MATCH('Print View'!$AW157,'Coverage Indicators - Section D'!$I$45:$I$226,0))&lt;&gt;0,INDEX('Coverage Indicators - Section D'!G$45:G$226,MATCH('Print View'!$AW157,'Coverage Indicators - Section D'!$I$45:$I$226,0)),""),"")</f>
        <v/>
      </c>
      <c r="AE157" s="626" t="str">
        <f ca="1">IFERROR(IF(INDEX('Coverage Indicators - Section D'!H$45:H$226,MATCH('Print View'!$AW157,'Coverage Indicators - Section D'!$I$45:$I$226,0))&lt;&gt;0,INDEX('Coverage Indicators - Section D'!H$45:H$226,MATCH('Print View'!$AW157,'Coverage Indicators - Section D'!$I$45:$I$226,0)),""),"")</f>
        <v/>
      </c>
      <c r="AF157" s="234" t="str">
        <f ca="1">IFERROR(IF(INDEX('Coverage Indicators - Section D'!E$45:E$226,MATCH('Print View'!$AX157,'Coverage Indicators - Section D'!$I$45:$I$226,0))&lt;&gt;0,INDEX('Coverage Indicators - Section D'!E$45:E$226,MATCH('Print View'!$AX157,'Coverage Indicators - Section D'!$I$45:$I$226,0)),""),"")</f>
        <v/>
      </c>
      <c r="AG157" s="625" t="str">
        <f ca="1">IFERROR(IF(INDEX('Coverage Indicators - Section D'!G$45:G$226,MATCH('Print View'!$AX157,'Coverage Indicators - Section D'!$I$45:$I$226,0))&lt;&gt;0,INDEX('Coverage Indicators - Section D'!G$45:G$226,MATCH('Print View'!$AX157,'Coverage Indicators - Section D'!$I$45:$I$226,0)),""),"")</f>
        <v/>
      </c>
      <c r="AH157" s="626" t="str">
        <f ca="1">IFERROR(IF(INDEX('Coverage Indicators - Section D'!H$45:H$226,MATCH('Print View'!$AX157,'Coverage Indicators - Section D'!$I$45:$I$226,0))&lt;&gt;0,INDEX('Coverage Indicators - Section D'!H$45:H$226,MATCH('Print View'!$AX157,'Coverage Indicators - Section D'!$I$45:$I$226,0)),""),"")</f>
        <v/>
      </c>
      <c r="AI157" s="234" t="str">
        <f ca="1">IFERROR(IF(INDEX('Coverage Indicators - Section D'!E$45:E$226,MATCH('Print View'!$AY157,'Coverage Indicators - Section D'!$I$45:$I$226,0))&lt;&gt;0,INDEX('Coverage Indicators - Section D'!E$45:E$226,MATCH('Print View'!$AY157,'Coverage Indicators - Section D'!$I$45:$I$226,0)),""),"")</f>
        <v/>
      </c>
      <c r="AJ157" s="625" t="str">
        <f ca="1">IFERROR(IF(INDEX('Coverage Indicators - Section D'!G$45:G$226,MATCH('Print View'!$AY157,'Coverage Indicators - Section D'!$I$45:$I$226,0))&lt;&gt;0,INDEX('Coverage Indicators - Section D'!G$45:G$226,MATCH('Print View'!$AY157,'Coverage Indicators - Section D'!$I$45:$I$226,0)),""),"")</f>
        <v/>
      </c>
      <c r="AK157" s="626" t="str">
        <f ca="1">IFERROR(IF(INDEX('Coverage Indicators - Section D'!H$45:H$226,MATCH('Print View'!$AY157,'Coverage Indicators - Section D'!$I$45:$I$226,0))&lt;&gt;0,INDEX('Coverage Indicators - Section D'!H$45:H$226,MATCH('Print View'!$AY157,'Coverage Indicators - Section D'!$I$45:$I$226,0)),""),"")</f>
        <v/>
      </c>
      <c r="AL157" s="281"/>
      <c r="AM157" s="718" t="str">
        <f>IFERROR(IF(INDEX('Coverage Indicators - Section D'!W$10:W$41,MATCH('Print View'!$A157,'Coverage Indicators - Section D'!$A$10:$A$41,0))&lt;&gt;0,INDEX('Coverage Indicators - Section D'!W$10:W$41,MATCH('Print View'!$A157,'Coverage Indicators - Section D'!$A$10:$A$41,0)),""),"")</f>
        <v/>
      </c>
      <c r="AN157" s="268"/>
      <c r="AO157" s="610"/>
      <c r="AP157" s="611"/>
      <c r="AQ157" s="611"/>
      <c r="AR157" s="633" t="str">
        <f t="shared" ref="AR157" ca="1" si="284">CONCATENATE($A157,N$117)</f>
        <v>201-ene-20 to 31-dic-20</v>
      </c>
      <c r="AS157" s="631" t="str">
        <f t="shared" ref="AS157" ca="1" si="285">CONCATENATE($A157,Q$117)</f>
        <v>201-ene-21 to 31-dic-21</v>
      </c>
      <c r="AT157" s="631" t="str">
        <f t="shared" ref="AT157" ca="1" si="286">CONCATENATE($A157,T$117)</f>
        <v>201-ene-22 to 31-dic-22</v>
      </c>
      <c r="AU157" s="631" t="str">
        <f t="shared" ref="AU157" ca="1" si="287">CONCATENATE($A157,W$117)</f>
        <v>201-ene-23 to 31-dic-23</v>
      </c>
      <c r="AV157" s="631" t="str">
        <f t="shared" ref="AV157" ca="1" si="288">CONCATENATE($A157,Z$117)</f>
        <v>201-ene-24 to 31-dic-24</v>
      </c>
      <c r="AW157" s="631" t="str">
        <f t="shared" ref="AW157" ca="1" si="289">CONCATENATE($A157,AC$117)</f>
        <v>201-ene-25 to 31-dic-25</v>
      </c>
      <c r="AX157" s="631" t="str">
        <f t="shared" ref="AX157" si="290">CONCATENATE($A157,AF$117)</f>
        <v xml:space="preserve">20 to </v>
      </c>
      <c r="AY157" s="631" t="str">
        <f t="shared" ref="AY157" si="291">CONCATENATE($A157,AI$117)</f>
        <v xml:space="preserve">20 to </v>
      </c>
      <c r="AZ157" s="301"/>
      <c r="BA157" s="301"/>
    </row>
    <row r="158" spans="1:53" s="194" customFormat="1" ht="28.5" x14ac:dyDescent="0.25">
      <c r="A158" s="719"/>
      <c r="B158" s="626"/>
      <c r="C158" s="626"/>
      <c r="D158" s="626"/>
      <c r="E158" s="235" t="str">
        <f>IFERROR(IF(INDEX('Coverage Indicators - Section D'!F$10:F$41,MATCH('Print View'!$A157,'Coverage Indicators - Section D'!$A$10:$A$41,0))&lt;&gt;0,INDEX('Coverage Indicators - Section D'!F$10:F$41,MATCH('Print View'!$A157,'Coverage Indicators - Section D'!$A$10:$A$41,0)),""),"")</f>
        <v/>
      </c>
      <c r="F158" s="625"/>
      <c r="G158" s="625"/>
      <c r="H158" s="626"/>
      <c r="I158" s="626"/>
      <c r="J158" s="626"/>
      <c r="K158" s="626"/>
      <c r="L158" s="235" t="str">
        <f>IFERROR(IF(INDEX('Coverage Indicators - Section D'!U$10:U$41,MATCH('Print View'!$A157,'Coverage Indicators - Section D'!$A$10:$A$41,0))&lt;&gt;0,INDEX('Coverage Indicators - Section D'!U$10:U$41,MATCH('Print View'!$A157,'Coverage Indicators - Section D'!$A$10:$A$41,0)),""),"")</f>
        <v/>
      </c>
      <c r="M158" s="626"/>
      <c r="N158" s="235" t="str">
        <f ca="1">IFERROR(IF(INDEX('Coverage Indicators - Section D'!F$45:F$226,MATCH('Print View'!$AR157,'Coverage Indicators - Section D'!$I$45:$I$226,0))&lt;&gt;0,INDEX('Coverage Indicators - Section D'!F$45:F$226,MATCH('Print View'!$AR157,'Coverage Indicators - Section D'!$I$45:$I$226,0)),""),"")</f>
        <v/>
      </c>
      <c r="O158" s="625"/>
      <c r="P158" s="626"/>
      <c r="Q158" s="235" t="str">
        <f ca="1">IFERROR(IF(INDEX('Coverage Indicators - Section D'!F$45:F$226,MATCH('Print View'!$AS157,'Coverage Indicators - Section D'!$I$45:$I$226,0))&lt;&gt;0,INDEX('Coverage Indicators - Section D'!F$45:F$226,MATCH('Print View'!$AS157,'Coverage Indicators - Section D'!$I$45:$I$226,0)),""),"")</f>
        <v/>
      </c>
      <c r="R158" s="625"/>
      <c r="S158" s="626"/>
      <c r="T158" s="235" t="str">
        <f ca="1">IFERROR(IF(INDEX('Coverage Indicators - Section D'!F$45:F$226,MATCH('Print View'!$AT157,'Coverage Indicators - Section D'!$I$45:$I$226,0))&lt;&gt;0,INDEX('Coverage Indicators - Section D'!F$45:F$226,MATCH('Print View'!$AT157,'Coverage Indicators - Section D'!$I$45:$I$226,0)),""),"")</f>
        <v/>
      </c>
      <c r="U158" s="625"/>
      <c r="V158" s="626"/>
      <c r="W158" s="235" t="str">
        <f ca="1">IFERROR(IF(INDEX('Coverage Indicators - Section D'!F$45:F$226,MATCH('Print View'!$AU157,'Coverage Indicators - Section D'!$I$45:$I$226,0))&lt;&gt;0,INDEX('Coverage Indicators - Section D'!F$45:F$226,MATCH('Print View'!$AU157,'Coverage Indicators - Section D'!$I$45:$I$226,0)),""),"")</f>
        <v/>
      </c>
      <c r="X158" s="625"/>
      <c r="Y158" s="626"/>
      <c r="Z158" s="235" t="str">
        <f ca="1">IFERROR(IF(INDEX('Coverage Indicators - Section D'!F$45:F$226,MATCH('Print View'!$AV157,'Coverage Indicators - Section D'!$I$45:$I$226,0))&lt;&gt;0,INDEX('Coverage Indicators - Section D'!F$45:F$226,MATCH('Print View'!$AV157,'Coverage Indicators - Section D'!$I$45:$I$226,0)),""),"")</f>
        <v/>
      </c>
      <c r="AA158" s="625"/>
      <c r="AB158" s="626"/>
      <c r="AC158" s="235" t="str">
        <f ca="1">IFERROR(IF(INDEX('Coverage Indicators - Section D'!F$45:F$226,MATCH('Print View'!$AW157,'Coverage Indicators - Section D'!$I$45:$I$226,0))&lt;&gt;0,INDEX('Coverage Indicators - Section D'!F$45:F$226,MATCH('Print View'!$AW157,'Coverage Indicators - Section D'!$I$45:$I$226,0)),""),"")</f>
        <v/>
      </c>
      <c r="AD158" s="625"/>
      <c r="AE158" s="626"/>
      <c r="AF158" s="235" t="str">
        <f ca="1">IFERROR(IF(INDEX('Coverage Indicators - Section D'!F$45:F$226,MATCH('Print View'!$AX157,'Coverage Indicators - Section D'!$I$45:$I$226,0))&lt;&gt;0,INDEX('Coverage Indicators - Section D'!F$45:F$226,MATCH('Print View'!$AX157,'Coverage Indicators - Section D'!$I$45:$I$226,0)),""),"")</f>
        <v/>
      </c>
      <c r="AG158" s="625"/>
      <c r="AH158" s="626"/>
      <c r="AI158" s="235" t="str">
        <f ca="1">IFERROR(IF(INDEX('Coverage Indicators - Section D'!F$45:F$226,MATCH('Print View'!$AY157,'Coverage Indicators - Section D'!$I$45:$I$226,0))&lt;&gt;0,INDEX('Coverage Indicators - Section D'!F$45:F$226,MATCH('Print View'!$AY157,'Coverage Indicators - Section D'!$I$45:$I$226,0)),""),"")</f>
        <v/>
      </c>
      <c r="AJ158" s="625"/>
      <c r="AK158" s="626"/>
      <c r="AL158" s="281"/>
      <c r="AM158" s="718"/>
      <c r="AN158" s="268"/>
      <c r="AO158" s="610"/>
      <c r="AP158" s="611"/>
      <c r="AQ158" s="611"/>
      <c r="AR158" s="633"/>
      <c r="AS158" s="631"/>
      <c r="AT158" s="631"/>
      <c r="AU158" s="631"/>
      <c r="AV158" s="631"/>
      <c r="AW158" s="631"/>
      <c r="AX158" s="631"/>
      <c r="AY158" s="631"/>
      <c r="AZ158" s="301"/>
      <c r="BA158" s="301"/>
    </row>
    <row r="159" spans="1:53" s="194" customFormat="1" ht="28.5" x14ac:dyDescent="0.25">
      <c r="A159" s="716">
        <v>21</v>
      </c>
      <c r="B159" s="624" t="str">
        <f>IFERROR(IF(INDEX('Coverage Indicators - Section D'!B$10:B$41,MATCH('Print View'!$A159,'Coverage Indicators - Section D'!$A$10:$A$41,0))&lt;&gt;0,INDEX('Coverage Indicators - Section D'!B$10:B$41,MATCH('Print View'!$A159,'Coverage Indicators - Section D'!$A$10:$A$41,0)),""),"")</f>
        <v/>
      </c>
      <c r="C159" s="624" t="str">
        <f>IFERROR(IF(INDEX('Coverage Indicators - Section D'!C$10:C$41,MATCH('Print View'!$A159,'Coverage Indicators - Section D'!$A$10:$A$41,0))&lt;&gt;0,INDEX('Coverage Indicators - Section D'!C$10:C$41,MATCH('Print View'!$A159,'Coverage Indicators - Section D'!$A$10:$A$41,0)),""),"")</f>
        <v/>
      </c>
      <c r="D159" s="624" t="str">
        <f>IFERROR(IF(INDEX('Coverage Indicators - Section D'!D$10:D$41,MATCH('Print View'!$A159,'Coverage Indicators - Section D'!$A$10:$A$41,0))&lt;&gt;0,INDEX('Coverage Indicators - Section D'!D$10:D$41,MATCH('Print View'!$A159,'Coverage Indicators - Section D'!$A$10:$A$41,0)),""),"")</f>
        <v/>
      </c>
      <c r="E159" s="213" t="str">
        <f>IFERROR(IF(INDEX('Coverage Indicators - Section D'!E$10:E$41,MATCH('Print View'!$A159,'Coverage Indicators - Section D'!$A$10:$A$41,0))&lt;&gt;0,INDEX('Coverage Indicators - Section D'!E$10:E$41,MATCH('Print View'!$A159,'Coverage Indicators - Section D'!$A$10:$A$41,0)),""),"")</f>
        <v/>
      </c>
      <c r="F159" s="623" t="str">
        <f>IFERROR(IF(INDEX('Coverage Indicators - Section D'!G$10:G$41,MATCH('Print View'!$A159,'Coverage Indicators - Section D'!$A$10:$A$41,0))&lt;&gt;0,INDEX('Coverage Indicators - Section D'!G$10:G$41,MATCH('Print View'!$A159,'Coverage Indicators - Section D'!$A$10:$A$41,0)),""),"")</f>
        <v/>
      </c>
      <c r="G159" s="623" t="str">
        <f>IFERROR(IF(INDEX('Coverage Indicators - Section D'!H$10:H$41,MATCH('Print View'!$A159,'Coverage Indicators - Section D'!$A$10:$A$41,0))&lt;&gt;0,INDEX('Coverage Indicators - Section D'!H$10:H$41,MATCH('Print View'!$A159,'Coverage Indicators - Section D'!$A$10:$A$41,0)),""),"")</f>
        <v/>
      </c>
      <c r="H159" s="624" t="str">
        <f>IFERROR(IF(INDEX('Coverage Indicators - Section D'!P$10:P$41,MATCH('Print View'!$A159,'Coverage Indicators - Section D'!$A$10:$A$41,0))&lt;&gt;0,INDEX('Coverage Indicators - Section D'!P$10:P$41,MATCH('Print View'!$A159,'Coverage Indicators - Section D'!$A$10:$A$41,0)),""),"")</f>
        <v/>
      </c>
      <c r="I159" s="624" t="str">
        <f>IFERROR(IF(INDEX('Coverage Indicators - Section D'!Q$10:Q$41,MATCH('Print View'!$A159,'Coverage Indicators - Section D'!$A$10:$A$41,0))&lt;&gt;0,INDEX('Coverage Indicators - Section D'!Q$10:Q$41,MATCH('Print View'!$A159,'Coverage Indicators - Section D'!$A$10:$A$41,0)),""),"")</f>
        <v/>
      </c>
      <c r="J159" s="624" t="str">
        <f>IFERROR(IF(INDEX('Coverage Indicators - Section D'!R$10:R$41,MATCH('Print View'!$A159,'Coverage Indicators - Section D'!$A$10:$A$41,0))&lt;&gt;0,INDEX('Coverage Indicators - Section D'!R$10:R$41,MATCH('Print View'!$A159,'Coverage Indicators - Section D'!$A$10:$A$41,0)),""),"")</f>
        <v/>
      </c>
      <c r="K159" s="624" t="str">
        <f>IFERROR(IF(INDEX('Coverage Indicators - Section D'!S$10:S$41,MATCH('Print View'!$A159,'Coverage Indicators - Section D'!$A$10:$A$41,0))&lt;&gt;0,INDEX('Coverage Indicators - Section D'!S$10:S$41,MATCH('Print View'!$A159,'Coverage Indicators - Section D'!$A$10:$A$41,0)),""),"")</f>
        <v/>
      </c>
      <c r="L159" s="213" t="str">
        <f>IFERROR(IF(INDEX('Coverage Indicators - Section D'!T$10:T$41,MATCH('Print View'!$A159,'Coverage Indicators - Section D'!$A$10:$A$41,0))&lt;&gt;0,INDEX('Coverage Indicators - Section D'!T$10:T$41,MATCH('Print View'!$A159,'Coverage Indicators - Section D'!$A$10:$A$41,0)),""),"")</f>
        <v/>
      </c>
      <c r="M159" s="624" t="str">
        <f>IFERROR(IF(INDEX('Coverage Indicators - Section D'!V$10:V$41,MATCH('Print View'!$A159,'Coverage Indicators - Section D'!$A$10:$A$41,0))&lt;&gt;0,INDEX('Coverage Indicators - Section D'!V$10:V$41,MATCH('Print View'!$A159,'Coverage Indicators - Section D'!$A$10:$A$41,0)),""),"")</f>
        <v/>
      </c>
      <c r="N159" s="213" t="str">
        <f ca="1">IFERROR(IF(INDEX('Coverage Indicators - Section D'!E$45:E$226,MATCH('Print View'!$AR159,'Coverage Indicators - Section D'!$I$45:$I$226,0))&lt;&gt;0,INDEX('Coverage Indicators - Section D'!E$45:E$226,MATCH('Print View'!$AR159,'Coverage Indicators - Section D'!$I$45:$I$226,0)),""),"")</f>
        <v/>
      </c>
      <c r="O159" s="623" t="str">
        <f ca="1">IFERROR(IF(INDEX('Coverage Indicators - Section D'!G$45:G$226,MATCH('Print View'!$AR159,'Coverage Indicators - Section D'!$I$45:$I$226,0))&lt;&gt;0,INDEX('Coverage Indicators - Section D'!G$45:G$226,MATCH('Print View'!$AR159,'Coverage Indicators - Section D'!$I$45:$I$226,0)),""),"")</f>
        <v/>
      </c>
      <c r="P159" s="624" t="str">
        <f ca="1">IFERROR(IF(INDEX('Coverage Indicators - Section D'!H$45:H$226,MATCH('Print View'!$AR159,'Coverage Indicators - Section D'!$I$45:$I$226,0))&lt;&gt;0,INDEX('Coverage Indicators - Section D'!H$45:H$226,MATCH('Print View'!$AR159,'Coverage Indicators - Section D'!$I$45:$I$226,0)),""),"")</f>
        <v/>
      </c>
      <c r="Q159" s="213" t="str">
        <f ca="1">IFERROR(IF(INDEX('Coverage Indicators - Section D'!E$45:E$226,MATCH('Print View'!$AS159,'Coverage Indicators - Section D'!$I$45:$I$226,0))&lt;&gt;0,INDEX('Coverage Indicators - Section D'!E$45:E$226,MATCH('Print View'!$AS159,'Coverage Indicators - Section D'!$I$45:$I$226,0)),""),"")</f>
        <v/>
      </c>
      <c r="R159" s="623" t="str">
        <f ca="1">IFERROR(IF(INDEX('Coverage Indicators - Section D'!G$45:G$226,MATCH('Print View'!$AS159,'Coverage Indicators - Section D'!$I$45:$I$226,0))&lt;&gt;0,INDEX('Coverage Indicators - Section D'!G$45:G$226,MATCH('Print View'!$AS159,'Coverage Indicators - Section D'!$I$45:$I$226,0)),""),"")</f>
        <v/>
      </c>
      <c r="S159" s="624" t="str">
        <f ca="1">IFERROR(IF(INDEX('Coverage Indicators - Section D'!H$45:H$226,MATCH('Print View'!$AS159,'Coverage Indicators - Section D'!$I$45:$I$226,0))&lt;&gt;0,INDEX('Coverage Indicators - Section D'!H$45:H$226,MATCH('Print View'!$AS159,'Coverage Indicators - Section D'!$I$45:$I$226,0)),""),"")</f>
        <v/>
      </c>
      <c r="T159" s="213" t="str">
        <f ca="1">IFERROR(IF(INDEX('Coverage Indicators - Section D'!E$45:E$226,MATCH('Print View'!$AT159,'Coverage Indicators - Section D'!$I$45:$I$226,0))&lt;&gt;0,INDEX('Coverage Indicators - Section D'!E$45:E$226,MATCH('Print View'!$AT159,'Coverage Indicators - Section D'!$I$45:$I$226,0)),""),"")</f>
        <v/>
      </c>
      <c r="U159" s="623" t="str">
        <f ca="1">IFERROR(IF(INDEX('Coverage Indicators - Section D'!G$45:G$226,MATCH('Print View'!$AT159,'Coverage Indicators - Section D'!$I$45:$I$226,0))&lt;&gt;0,INDEX('Coverage Indicators - Section D'!G$45:G$226,MATCH('Print View'!$AT159,'Coverage Indicators - Section D'!$I$45:$I$226,0)),""),"")</f>
        <v/>
      </c>
      <c r="V159" s="624" t="str">
        <f ca="1">IFERROR(IF(INDEX('Coverage Indicators - Section D'!H$45:H$226,MATCH('Print View'!$AT159,'Coverage Indicators - Section D'!$I$45:$I$226,0))&lt;&gt;0,INDEX('Coverage Indicators - Section D'!H$45:H$226,MATCH('Print View'!$AT159,'Coverage Indicators - Section D'!$I$45:$I$226,0)),""),"")</f>
        <v/>
      </c>
      <c r="W159" s="213" t="str">
        <f ca="1">IFERROR(IF(INDEX('Coverage Indicators - Section D'!E$45:E$226,MATCH('Print View'!$AU159,'Coverage Indicators - Section D'!$I$45:$I$226,0))&lt;&gt;0,INDEX('Coverage Indicators - Section D'!E$45:E$226,MATCH('Print View'!$AU159,'Coverage Indicators - Section D'!$I$45:$I$226,0)),""),"")</f>
        <v/>
      </c>
      <c r="X159" s="623" t="str">
        <f ca="1">IFERROR(IF(INDEX('Coverage Indicators - Section D'!G$45:G$226,MATCH('Print View'!$AU159,'Coverage Indicators - Section D'!$I$45:$I$226,0))&lt;&gt;0,INDEX('Coverage Indicators - Section D'!G$45:G$226,MATCH('Print View'!$AU159,'Coverage Indicators - Section D'!$I$45:$I$226,0)),""),"")</f>
        <v/>
      </c>
      <c r="Y159" s="624" t="str">
        <f ca="1">IFERROR(IF(INDEX('Coverage Indicators - Section D'!H$45:H$226,MATCH('Print View'!$AU159,'Coverage Indicators - Section D'!$I$45:$I$226,0))&lt;&gt;0,INDEX('Coverage Indicators - Section D'!H$45:H$226,MATCH('Print View'!$AU159,'Coverage Indicators - Section D'!$I$45:$I$226,0)),""),"")</f>
        <v/>
      </c>
      <c r="Z159" s="213" t="str">
        <f ca="1">IFERROR(IF(INDEX('Coverage Indicators - Section D'!E$45:E$226,MATCH('Print View'!$AV159,'Coverage Indicators - Section D'!$I$45:$I$226,0))&lt;&gt;0,INDEX('Coverage Indicators - Section D'!E$45:E$226,MATCH('Print View'!$AV159,'Coverage Indicators - Section D'!$I$45:$I$226,0)),""),"")</f>
        <v/>
      </c>
      <c r="AA159" s="623" t="str">
        <f ca="1">IFERROR(IF(INDEX('Coverage Indicators - Section D'!G$45:G$226,MATCH('Print View'!$AV159,'Coverage Indicators - Section D'!$I$45:$I$226,0))&lt;&gt;0,INDEX('Coverage Indicators - Section D'!G$45:G$226,MATCH('Print View'!$AV159,'Coverage Indicators - Section D'!$I$45:$I$226,0)),""),"")</f>
        <v/>
      </c>
      <c r="AB159" s="624" t="str">
        <f ca="1">IFERROR(IF(INDEX('Coverage Indicators - Section D'!H$45:H$226,MATCH('Print View'!$AV159,'Coverage Indicators - Section D'!$I$45:$I$226,0))&lt;&gt;0,INDEX('Coverage Indicators - Section D'!H$45:H$226,MATCH('Print View'!$AV159,'Coverage Indicators - Section D'!$I$45:$I$226,0)),""),"")</f>
        <v/>
      </c>
      <c r="AC159" s="213" t="str">
        <f ca="1">IFERROR(IF(INDEX('Coverage Indicators - Section D'!E$45:E$226,MATCH('Print View'!$AW159,'Coverage Indicators - Section D'!$I$45:$I$226,0))&lt;&gt;0,INDEX('Coverage Indicators - Section D'!E$45:E$226,MATCH('Print View'!$AW159,'Coverage Indicators - Section D'!$I$45:$I$226,0)),""),"")</f>
        <v/>
      </c>
      <c r="AD159" s="623" t="str">
        <f ca="1">IFERROR(IF(INDEX('Coverage Indicators - Section D'!G$45:G$226,MATCH('Print View'!$AW159,'Coverage Indicators - Section D'!$I$45:$I$226,0))&lt;&gt;0,INDEX('Coverage Indicators - Section D'!G$45:G$226,MATCH('Print View'!$AW159,'Coverage Indicators - Section D'!$I$45:$I$226,0)),""),"")</f>
        <v/>
      </c>
      <c r="AE159" s="624" t="str">
        <f ca="1">IFERROR(IF(INDEX('Coverage Indicators - Section D'!H$45:H$226,MATCH('Print View'!$AW159,'Coverage Indicators - Section D'!$I$45:$I$226,0))&lt;&gt;0,INDEX('Coverage Indicators - Section D'!H$45:H$226,MATCH('Print View'!$AW159,'Coverage Indicators - Section D'!$I$45:$I$226,0)),""),"")</f>
        <v/>
      </c>
      <c r="AF159" s="213" t="str">
        <f ca="1">IFERROR(IF(INDEX('Coverage Indicators - Section D'!E$45:E$226,MATCH('Print View'!$AX159,'Coverage Indicators - Section D'!$I$45:$I$226,0))&lt;&gt;0,INDEX('Coverage Indicators - Section D'!E$45:E$226,MATCH('Print View'!$AX159,'Coverage Indicators - Section D'!$I$45:$I$226,0)),""),"")</f>
        <v/>
      </c>
      <c r="AG159" s="623" t="str">
        <f ca="1">IFERROR(IF(INDEX('Coverage Indicators - Section D'!G$45:G$226,MATCH('Print View'!$AX159,'Coverage Indicators - Section D'!$I$45:$I$226,0))&lt;&gt;0,INDEX('Coverage Indicators - Section D'!G$45:G$226,MATCH('Print View'!$AX159,'Coverage Indicators - Section D'!$I$45:$I$226,0)),""),"")</f>
        <v/>
      </c>
      <c r="AH159" s="624" t="str">
        <f ca="1">IFERROR(IF(INDEX('Coverage Indicators - Section D'!H$45:H$226,MATCH('Print View'!$AX159,'Coverage Indicators - Section D'!$I$45:$I$226,0))&lt;&gt;0,INDEX('Coverage Indicators - Section D'!H$45:H$226,MATCH('Print View'!$AX159,'Coverage Indicators - Section D'!$I$45:$I$226,0)),""),"")</f>
        <v/>
      </c>
      <c r="AI159" s="213" t="str">
        <f ca="1">IFERROR(IF(INDEX('Coverage Indicators - Section D'!E$45:E$226,MATCH('Print View'!$AY159,'Coverage Indicators - Section D'!$I$45:$I$226,0))&lt;&gt;0,INDEX('Coverage Indicators - Section D'!E$45:E$226,MATCH('Print View'!$AY159,'Coverage Indicators - Section D'!$I$45:$I$226,0)),""),"")</f>
        <v/>
      </c>
      <c r="AJ159" s="623" t="str">
        <f ca="1">IFERROR(IF(INDEX('Coverage Indicators - Section D'!G$45:G$226,MATCH('Print View'!$AY159,'Coverage Indicators - Section D'!$I$45:$I$226,0))&lt;&gt;0,INDEX('Coverage Indicators - Section D'!G$45:G$226,MATCH('Print View'!$AY159,'Coverage Indicators - Section D'!$I$45:$I$226,0)),""),"")</f>
        <v/>
      </c>
      <c r="AK159" s="624" t="str">
        <f ca="1">IFERROR(IF(INDEX('Coverage Indicators - Section D'!H$45:H$226,MATCH('Print View'!$AY159,'Coverage Indicators - Section D'!$I$45:$I$226,0))&lt;&gt;0,INDEX('Coverage Indicators - Section D'!H$45:H$226,MATCH('Print View'!$AY159,'Coverage Indicators - Section D'!$I$45:$I$226,0)),""),"")</f>
        <v/>
      </c>
      <c r="AL159" s="281"/>
      <c r="AM159" s="717" t="str">
        <f>IFERROR(IF(INDEX('Coverage Indicators - Section D'!W$10:W$41,MATCH('Print View'!$A159,'Coverage Indicators - Section D'!$A$10:$A$41,0))&lt;&gt;0,INDEX('Coverage Indicators - Section D'!W$10:W$41,MATCH('Print View'!$A159,'Coverage Indicators - Section D'!$A$10:$A$41,0)),""),"")</f>
        <v/>
      </c>
      <c r="AN159" s="268"/>
      <c r="AO159" s="612"/>
      <c r="AP159" s="613"/>
      <c r="AQ159" s="613"/>
      <c r="AR159" s="633" t="str">
        <f t="shared" ref="AR159" ca="1" si="292">CONCATENATE($A159,N$117)</f>
        <v>211-ene-20 to 31-dic-20</v>
      </c>
      <c r="AS159" s="631" t="str">
        <f t="shared" ref="AS159" ca="1" si="293">CONCATENATE($A159,Q$117)</f>
        <v>211-ene-21 to 31-dic-21</v>
      </c>
      <c r="AT159" s="631" t="str">
        <f t="shared" ref="AT159" ca="1" si="294">CONCATENATE($A159,T$117)</f>
        <v>211-ene-22 to 31-dic-22</v>
      </c>
      <c r="AU159" s="631" t="str">
        <f t="shared" ref="AU159" ca="1" si="295">CONCATENATE($A159,W$117)</f>
        <v>211-ene-23 to 31-dic-23</v>
      </c>
      <c r="AV159" s="631" t="str">
        <f t="shared" ref="AV159" ca="1" si="296">CONCATENATE($A159,Z$117)</f>
        <v>211-ene-24 to 31-dic-24</v>
      </c>
      <c r="AW159" s="631" t="str">
        <f t="shared" ref="AW159" ca="1" si="297">CONCATENATE($A159,AC$117)</f>
        <v>211-ene-25 to 31-dic-25</v>
      </c>
      <c r="AX159" s="631" t="str">
        <f t="shared" ref="AX159" si="298">CONCATENATE($A159,AF$117)</f>
        <v xml:space="preserve">21 to </v>
      </c>
      <c r="AY159" s="631" t="str">
        <f t="shared" ref="AY159" si="299">CONCATENATE($A159,AI$117)</f>
        <v xml:space="preserve">21 to </v>
      </c>
      <c r="AZ159" s="301"/>
      <c r="BA159" s="301"/>
    </row>
    <row r="160" spans="1:53" s="194" customFormat="1" ht="28.5" x14ac:dyDescent="0.25">
      <c r="A160" s="716"/>
      <c r="B160" s="624"/>
      <c r="C160" s="624"/>
      <c r="D160" s="624"/>
      <c r="E160" s="212" t="str">
        <f>IFERROR(IF(INDEX('Coverage Indicators - Section D'!F$10:F$41,MATCH('Print View'!$A159,'Coverage Indicators - Section D'!$A$10:$A$41,0))&lt;&gt;0,INDEX('Coverage Indicators - Section D'!F$10:F$41,MATCH('Print View'!$A159,'Coverage Indicators - Section D'!$A$10:$A$41,0)),""),"")</f>
        <v/>
      </c>
      <c r="F160" s="623"/>
      <c r="G160" s="623"/>
      <c r="H160" s="624"/>
      <c r="I160" s="624"/>
      <c r="J160" s="624"/>
      <c r="K160" s="624"/>
      <c r="L160" s="212" t="str">
        <f>IFERROR(IF(INDEX('Coverage Indicators - Section D'!U$10:U$41,MATCH('Print View'!$A159,'Coverage Indicators - Section D'!$A$10:$A$41,0))&lt;&gt;0,INDEX('Coverage Indicators - Section D'!U$10:U$41,MATCH('Print View'!$A159,'Coverage Indicators - Section D'!$A$10:$A$41,0)),""),"")</f>
        <v/>
      </c>
      <c r="M160" s="624"/>
      <c r="N160" s="212" t="str">
        <f ca="1">IFERROR(IF(INDEX('Coverage Indicators - Section D'!F$45:F$226,MATCH('Print View'!$AR159,'Coverage Indicators - Section D'!$I$45:$I$226,0))&lt;&gt;0,INDEX('Coverage Indicators - Section D'!F$45:F$226,MATCH('Print View'!$AR159,'Coverage Indicators - Section D'!$I$45:$I$226,0)),""),"")</f>
        <v/>
      </c>
      <c r="O160" s="623"/>
      <c r="P160" s="624"/>
      <c r="Q160" s="212" t="str">
        <f ca="1">IFERROR(IF(INDEX('Coverage Indicators - Section D'!F$45:F$226,MATCH('Print View'!$AS159,'Coverage Indicators - Section D'!$I$45:$I$226,0))&lt;&gt;0,INDEX('Coverage Indicators - Section D'!F$45:F$226,MATCH('Print View'!$AS159,'Coverage Indicators - Section D'!$I$45:$I$226,0)),""),"")</f>
        <v/>
      </c>
      <c r="R160" s="623"/>
      <c r="S160" s="624"/>
      <c r="T160" s="212" t="str">
        <f ca="1">IFERROR(IF(INDEX('Coverage Indicators - Section D'!F$45:F$226,MATCH('Print View'!$AT159,'Coverage Indicators - Section D'!$I$45:$I$226,0))&lt;&gt;0,INDEX('Coverage Indicators - Section D'!F$45:F$226,MATCH('Print View'!$AT159,'Coverage Indicators - Section D'!$I$45:$I$226,0)),""),"")</f>
        <v/>
      </c>
      <c r="U160" s="623"/>
      <c r="V160" s="624"/>
      <c r="W160" s="212" t="str">
        <f ca="1">IFERROR(IF(INDEX('Coverage Indicators - Section D'!F$45:F$226,MATCH('Print View'!$AU159,'Coverage Indicators - Section D'!$I$45:$I$226,0))&lt;&gt;0,INDEX('Coverage Indicators - Section D'!F$45:F$226,MATCH('Print View'!$AU159,'Coverage Indicators - Section D'!$I$45:$I$226,0)),""),"")</f>
        <v/>
      </c>
      <c r="X160" s="623"/>
      <c r="Y160" s="624"/>
      <c r="Z160" s="212" t="str">
        <f ca="1">IFERROR(IF(INDEX('Coverage Indicators - Section D'!F$45:F$226,MATCH('Print View'!$AV159,'Coverage Indicators - Section D'!$I$45:$I$226,0))&lt;&gt;0,INDEX('Coverage Indicators - Section D'!F$45:F$226,MATCH('Print View'!$AV159,'Coverage Indicators - Section D'!$I$45:$I$226,0)),""),"")</f>
        <v/>
      </c>
      <c r="AA160" s="623"/>
      <c r="AB160" s="624"/>
      <c r="AC160" s="212" t="str">
        <f ca="1">IFERROR(IF(INDEX('Coverage Indicators - Section D'!F$45:F$226,MATCH('Print View'!$AW159,'Coverage Indicators - Section D'!$I$45:$I$226,0))&lt;&gt;0,INDEX('Coverage Indicators - Section D'!F$45:F$226,MATCH('Print View'!$AW159,'Coverage Indicators - Section D'!$I$45:$I$226,0)),""),"")</f>
        <v/>
      </c>
      <c r="AD160" s="623"/>
      <c r="AE160" s="624"/>
      <c r="AF160" s="212" t="str">
        <f ca="1">IFERROR(IF(INDEX('Coverage Indicators - Section D'!F$45:F$226,MATCH('Print View'!$AX159,'Coverage Indicators - Section D'!$I$45:$I$226,0))&lt;&gt;0,INDEX('Coverage Indicators - Section D'!F$45:F$226,MATCH('Print View'!$AX159,'Coverage Indicators - Section D'!$I$45:$I$226,0)),""),"")</f>
        <v/>
      </c>
      <c r="AG160" s="623"/>
      <c r="AH160" s="624"/>
      <c r="AI160" s="212" t="str">
        <f ca="1">IFERROR(IF(INDEX('Coverage Indicators - Section D'!F$45:F$226,MATCH('Print View'!$AY159,'Coverage Indicators - Section D'!$I$45:$I$226,0))&lt;&gt;0,INDEX('Coverage Indicators - Section D'!F$45:F$226,MATCH('Print View'!$AY159,'Coverage Indicators - Section D'!$I$45:$I$226,0)),""),"")</f>
        <v/>
      </c>
      <c r="AJ160" s="623"/>
      <c r="AK160" s="624"/>
      <c r="AL160" s="281"/>
      <c r="AM160" s="717"/>
      <c r="AN160" s="268"/>
      <c r="AO160" s="612"/>
      <c r="AP160" s="613"/>
      <c r="AQ160" s="613"/>
      <c r="AR160" s="633"/>
      <c r="AS160" s="631"/>
      <c r="AT160" s="631"/>
      <c r="AU160" s="631"/>
      <c r="AV160" s="631"/>
      <c r="AW160" s="631"/>
      <c r="AX160" s="631"/>
      <c r="AY160" s="631"/>
      <c r="AZ160" s="301"/>
      <c r="BA160" s="301"/>
    </row>
    <row r="161" spans="1:53" s="194" customFormat="1" ht="28.5" x14ac:dyDescent="0.25">
      <c r="A161" s="719">
        <v>22</v>
      </c>
      <c r="B161" s="626" t="str">
        <f>IFERROR(IF(INDEX('Coverage Indicators - Section D'!B$10:B$41,MATCH('Print View'!$A161,'Coverage Indicators - Section D'!$A$10:$A$41,0))&lt;&gt;0,INDEX('Coverage Indicators - Section D'!B$10:B$41,MATCH('Print View'!$A161,'Coverage Indicators - Section D'!$A$10:$A$41,0)),""),"")</f>
        <v/>
      </c>
      <c r="C161" s="626" t="str">
        <f>IFERROR(IF(INDEX('Coverage Indicators - Section D'!C$10:C$41,MATCH('Print View'!$A161,'Coverage Indicators - Section D'!$A$10:$A$41,0))&lt;&gt;0,INDEX('Coverage Indicators - Section D'!C$10:C$41,MATCH('Print View'!$A161,'Coverage Indicators - Section D'!$A$10:$A$41,0)),""),"")</f>
        <v/>
      </c>
      <c r="D161" s="626" t="str">
        <f>IFERROR(IF(INDEX('Coverage Indicators - Section D'!D$10:D$41,MATCH('Print View'!$A161,'Coverage Indicators - Section D'!$A$10:$A$41,0))&lt;&gt;0,INDEX('Coverage Indicators - Section D'!D$10:D$41,MATCH('Print View'!$A161,'Coverage Indicators - Section D'!$A$10:$A$41,0)),""),"")</f>
        <v/>
      </c>
      <c r="E161" s="234" t="str">
        <f>IFERROR(IF(INDEX('Coverage Indicators - Section D'!E$10:E$41,MATCH('Print View'!$A161,'Coverage Indicators - Section D'!$A$10:$A$41,0))&lt;&gt;0,INDEX('Coverage Indicators - Section D'!E$10:E$41,MATCH('Print View'!$A161,'Coverage Indicators - Section D'!$A$10:$A$41,0)),""),"")</f>
        <v/>
      </c>
      <c r="F161" s="625" t="str">
        <f>IFERROR(IF(INDEX('Coverage Indicators - Section D'!G$10:G$41,MATCH('Print View'!$A161,'Coverage Indicators - Section D'!$A$10:$A$41,0))&lt;&gt;0,INDEX('Coverage Indicators - Section D'!G$10:G$41,MATCH('Print View'!$A161,'Coverage Indicators - Section D'!$A$10:$A$41,0)),""),"")</f>
        <v/>
      </c>
      <c r="G161" s="625" t="str">
        <f>IFERROR(IF(INDEX('Coverage Indicators - Section D'!H$10:H$41,MATCH('Print View'!$A161,'Coverage Indicators - Section D'!$A$10:$A$41,0))&lt;&gt;0,INDEX('Coverage Indicators - Section D'!H$10:H$41,MATCH('Print View'!$A161,'Coverage Indicators - Section D'!$A$10:$A$41,0)),""),"")</f>
        <v/>
      </c>
      <c r="H161" s="626" t="str">
        <f>IFERROR(IF(INDEX('Coverage Indicators - Section D'!P$10:P$41,MATCH('Print View'!$A161,'Coverage Indicators - Section D'!$A$10:$A$41,0))&lt;&gt;0,INDEX('Coverage Indicators - Section D'!P$10:P$41,MATCH('Print View'!$A161,'Coverage Indicators - Section D'!$A$10:$A$41,0)),""),"")</f>
        <v/>
      </c>
      <c r="I161" s="626" t="str">
        <f>IFERROR(IF(INDEX('Coverage Indicators - Section D'!Q$10:Q$41,MATCH('Print View'!$A161,'Coverage Indicators - Section D'!$A$10:$A$41,0))&lt;&gt;0,INDEX('Coverage Indicators - Section D'!Q$10:Q$41,MATCH('Print View'!$A161,'Coverage Indicators - Section D'!$A$10:$A$41,0)),""),"")</f>
        <v/>
      </c>
      <c r="J161" s="626" t="str">
        <f>IFERROR(IF(INDEX('Coverage Indicators - Section D'!R$10:R$41,MATCH('Print View'!$A161,'Coverage Indicators - Section D'!$A$10:$A$41,0))&lt;&gt;0,INDEX('Coverage Indicators - Section D'!R$10:R$41,MATCH('Print View'!$A161,'Coverage Indicators - Section D'!$A$10:$A$41,0)),""),"")</f>
        <v/>
      </c>
      <c r="K161" s="626" t="str">
        <f>IFERROR(IF(INDEX('Coverage Indicators - Section D'!S$10:S$41,MATCH('Print View'!$A161,'Coverage Indicators - Section D'!$A$10:$A$41,0))&lt;&gt;0,INDEX('Coverage Indicators - Section D'!S$10:S$41,MATCH('Print View'!$A161,'Coverage Indicators - Section D'!$A$10:$A$41,0)),""),"")</f>
        <v/>
      </c>
      <c r="L161" s="234" t="str">
        <f>IFERROR(IF(INDEX('Coverage Indicators - Section D'!T$10:T$41,MATCH('Print View'!$A161,'Coverage Indicators - Section D'!$A$10:$A$41,0))&lt;&gt;0,INDEX('Coverage Indicators - Section D'!T$10:T$41,MATCH('Print View'!$A161,'Coverage Indicators - Section D'!$A$10:$A$41,0)),""),"")</f>
        <v/>
      </c>
      <c r="M161" s="626" t="str">
        <f>IFERROR(IF(INDEX('Coverage Indicators - Section D'!V$10:V$41,MATCH('Print View'!$A161,'Coverage Indicators - Section D'!$A$10:$A$41,0))&lt;&gt;0,INDEX('Coverage Indicators - Section D'!V$10:V$41,MATCH('Print View'!$A161,'Coverage Indicators - Section D'!$A$10:$A$41,0)),""),"")</f>
        <v/>
      </c>
      <c r="N161" s="234" t="str">
        <f ca="1">IFERROR(IF(INDEX('Coverage Indicators - Section D'!E$45:E$226,MATCH('Print View'!$AR161,'Coverage Indicators - Section D'!$I$45:$I$226,0))&lt;&gt;0,INDEX('Coverage Indicators - Section D'!E$45:E$226,MATCH('Print View'!$AR161,'Coverage Indicators - Section D'!$I$45:$I$226,0)),""),"")</f>
        <v/>
      </c>
      <c r="O161" s="625" t="str">
        <f ca="1">IFERROR(IF(INDEX('Coverage Indicators - Section D'!G$45:G$226,MATCH('Print View'!$AR161,'Coverage Indicators - Section D'!$I$45:$I$226,0))&lt;&gt;0,INDEX('Coverage Indicators - Section D'!G$45:G$226,MATCH('Print View'!$AR161,'Coverage Indicators - Section D'!$I$45:$I$226,0)),""),"")</f>
        <v/>
      </c>
      <c r="P161" s="626" t="str">
        <f ca="1">IFERROR(IF(INDEX('Coverage Indicators - Section D'!H$45:H$226,MATCH('Print View'!$AR161,'Coverage Indicators - Section D'!$I$45:$I$226,0))&lt;&gt;0,INDEX('Coverage Indicators - Section D'!H$45:H$226,MATCH('Print View'!$AR161,'Coverage Indicators - Section D'!$I$45:$I$226,0)),""),"")</f>
        <v/>
      </c>
      <c r="Q161" s="234" t="str">
        <f ca="1">IFERROR(IF(INDEX('Coverage Indicators - Section D'!E$45:E$226,MATCH('Print View'!$AS161,'Coverage Indicators - Section D'!$I$45:$I$226,0))&lt;&gt;0,INDEX('Coverage Indicators - Section D'!E$45:E$226,MATCH('Print View'!$AS161,'Coverage Indicators - Section D'!$I$45:$I$226,0)),""),"")</f>
        <v/>
      </c>
      <c r="R161" s="625" t="str">
        <f ca="1">IFERROR(IF(INDEX('Coverage Indicators - Section D'!G$45:G$226,MATCH('Print View'!$AS161,'Coverage Indicators - Section D'!$I$45:$I$226,0))&lt;&gt;0,INDEX('Coverage Indicators - Section D'!G$45:G$226,MATCH('Print View'!$AS161,'Coverage Indicators - Section D'!$I$45:$I$226,0)),""),"")</f>
        <v/>
      </c>
      <c r="S161" s="626" t="str">
        <f ca="1">IFERROR(IF(INDEX('Coverage Indicators - Section D'!H$45:H$226,MATCH('Print View'!$AS161,'Coverage Indicators - Section D'!$I$45:$I$226,0))&lt;&gt;0,INDEX('Coverage Indicators - Section D'!H$45:H$226,MATCH('Print View'!$AS161,'Coverage Indicators - Section D'!$I$45:$I$226,0)),""),"")</f>
        <v/>
      </c>
      <c r="T161" s="234" t="str">
        <f ca="1">IFERROR(IF(INDEX('Coverage Indicators - Section D'!E$45:E$226,MATCH('Print View'!$AT161,'Coverage Indicators - Section D'!$I$45:$I$226,0))&lt;&gt;0,INDEX('Coverage Indicators - Section D'!E$45:E$226,MATCH('Print View'!$AT161,'Coverage Indicators - Section D'!$I$45:$I$226,0)),""),"")</f>
        <v/>
      </c>
      <c r="U161" s="625" t="str">
        <f ca="1">IFERROR(IF(INDEX('Coverage Indicators - Section D'!G$45:G$226,MATCH('Print View'!$AT161,'Coverage Indicators - Section D'!$I$45:$I$226,0))&lt;&gt;0,INDEX('Coverage Indicators - Section D'!G$45:G$226,MATCH('Print View'!$AT161,'Coverage Indicators - Section D'!$I$45:$I$226,0)),""),"")</f>
        <v/>
      </c>
      <c r="V161" s="626" t="str">
        <f ca="1">IFERROR(IF(INDEX('Coverage Indicators - Section D'!H$45:H$226,MATCH('Print View'!$AT161,'Coverage Indicators - Section D'!$I$45:$I$226,0))&lt;&gt;0,INDEX('Coverage Indicators - Section D'!H$45:H$226,MATCH('Print View'!$AT161,'Coverage Indicators - Section D'!$I$45:$I$226,0)),""),"")</f>
        <v/>
      </c>
      <c r="W161" s="234" t="str">
        <f ca="1">IFERROR(IF(INDEX('Coverage Indicators - Section D'!E$45:E$226,MATCH('Print View'!$AU161,'Coverage Indicators - Section D'!$I$45:$I$226,0))&lt;&gt;0,INDEX('Coverage Indicators - Section D'!E$45:E$226,MATCH('Print View'!$AU161,'Coverage Indicators - Section D'!$I$45:$I$226,0)),""),"")</f>
        <v/>
      </c>
      <c r="X161" s="625" t="str">
        <f ca="1">IFERROR(IF(INDEX('Coverage Indicators - Section D'!G$45:G$226,MATCH('Print View'!$AU161,'Coverage Indicators - Section D'!$I$45:$I$226,0))&lt;&gt;0,INDEX('Coverage Indicators - Section D'!G$45:G$226,MATCH('Print View'!$AU161,'Coverage Indicators - Section D'!$I$45:$I$226,0)),""),"")</f>
        <v/>
      </c>
      <c r="Y161" s="626" t="str">
        <f ca="1">IFERROR(IF(INDEX('Coverage Indicators - Section D'!H$45:H$226,MATCH('Print View'!$AU161,'Coverage Indicators - Section D'!$I$45:$I$226,0))&lt;&gt;0,INDEX('Coverage Indicators - Section D'!H$45:H$226,MATCH('Print View'!$AU161,'Coverage Indicators - Section D'!$I$45:$I$226,0)),""),"")</f>
        <v/>
      </c>
      <c r="Z161" s="234" t="str">
        <f ca="1">IFERROR(IF(INDEX('Coverage Indicators - Section D'!E$45:E$226,MATCH('Print View'!$AV161,'Coverage Indicators - Section D'!$I$45:$I$226,0))&lt;&gt;0,INDEX('Coverage Indicators - Section D'!E$45:E$226,MATCH('Print View'!$AV161,'Coverage Indicators - Section D'!$I$45:$I$226,0)),""),"")</f>
        <v/>
      </c>
      <c r="AA161" s="625" t="str">
        <f ca="1">IFERROR(IF(INDEX('Coverage Indicators - Section D'!G$45:G$226,MATCH('Print View'!$AV161,'Coverage Indicators - Section D'!$I$45:$I$226,0))&lt;&gt;0,INDEX('Coverage Indicators - Section D'!G$45:G$226,MATCH('Print View'!$AV161,'Coverage Indicators - Section D'!$I$45:$I$226,0)),""),"")</f>
        <v/>
      </c>
      <c r="AB161" s="626" t="str">
        <f ca="1">IFERROR(IF(INDEX('Coverage Indicators - Section D'!H$45:H$226,MATCH('Print View'!$AV161,'Coverage Indicators - Section D'!$I$45:$I$226,0))&lt;&gt;0,INDEX('Coverage Indicators - Section D'!H$45:H$226,MATCH('Print View'!$AV161,'Coverage Indicators - Section D'!$I$45:$I$226,0)),""),"")</f>
        <v/>
      </c>
      <c r="AC161" s="234" t="str">
        <f ca="1">IFERROR(IF(INDEX('Coverage Indicators - Section D'!E$45:E$226,MATCH('Print View'!$AW161,'Coverage Indicators - Section D'!$I$45:$I$226,0))&lt;&gt;0,INDEX('Coverage Indicators - Section D'!E$45:E$226,MATCH('Print View'!$AW161,'Coverage Indicators - Section D'!$I$45:$I$226,0)),""),"")</f>
        <v/>
      </c>
      <c r="AD161" s="625" t="str">
        <f ca="1">IFERROR(IF(INDEX('Coverage Indicators - Section D'!G$45:G$226,MATCH('Print View'!$AW161,'Coverage Indicators - Section D'!$I$45:$I$226,0))&lt;&gt;0,INDEX('Coverage Indicators - Section D'!G$45:G$226,MATCH('Print View'!$AW161,'Coverage Indicators - Section D'!$I$45:$I$226,0)),""),"")</f>
        <v/>
      </c>
      <c r="AE161" s="626" t="str">
        <f ca="1">IFERROR(IF(INDEX('Coverage Indicators - Section D'!H$45:H$226,MATCH('Print View'!$AW161,'Coverage Indicators - Section D'!$I$45:$I$226,0))&lt;&gt;0,INDEX('Coverage Indicators - Section D'!H$45:H$226,MATCH('Print View'!$AW161,'Coverage Indicators - Section D'!$I$45:$I$226,0)),""),"")</f>
        <v/>
      </c>
      <c r="AF161" s="234" t="str">
        <f ca="1">IFERROR(IF(INDEX('Coverage Indicators - Section D'!E$45:E$226,MATCH('Print View'!$AX161,'Coverage Indicators - Section D'!$I$45:$I$226,0))&lt;&gt;0,INDEX('Coverage Indicators - Section D'!E$45:E$226,MATCH('Print View'!$AX161,'Coverage Indicators - Section D'!$I$45:$I$226,0)),""),"")</f>
        <v/>
      </c>
      <c r="AG161" s="625" t="str">
        <f ca="1">IFERROR(IF(INDEX('Coverage Indicators - Section D'!G$45:G$226,MATCH('Print View'!$AX161,'Coverage Indicators - Section D'!$I$45:$I$226,0))&lt;&gt;0,INDEX('Coverage Indicators - Section D'!G$45:G$226,MATCH('Print View'!$AX161,'Coverage Indicators - Section D'!$I$45:$I$226,0)),""),"")</f>
        <v/>
      </c>
      <c r="AH161" s="626" t="str">
        <f ca="1">IFERROR(IF(INDEX('Coverage Indicators - Section D'!H$45:H$226,MATCH('Print View'!$AX161,'Coverage Indicators - Section D'!$I$45:$I$226,0))&lt;&gt;0,INDEX('Coverage Indicators - Section D'!H$45:H$226,MATCH('Print View'!$AX161,'Coverage Indicators - Section D'!$I$45:$I$226,0)),""),"")</f>
        <v/>
      </c>
      <c r="AI161" s="234" t="str">
        <f ca="1">IFERROR(IF(INDEX('Coverage Indicators - Section D'!E$45:E$226,MATCH('Print View'!$AY161,'Coverage Indicators - Section D'!$I$45:$I$226,0))&lt;&gt;0,INDEX('Coverage Indicators - Section D'!E$45:E$226,MATCH('Print View'!$AY161,'Coverage Indicators - Section D'!$I$45:$I$226,0)),""),"")</f>
        <v/>
      </c>
      <c r="AJ161" s="625" t="str">
        <f ca="1">IFERROR(IF(INDEX('Coverage Indicators - Section D'!G$45:G$226,MATCH('Print View'!$AY161,'Coverage Indicators - Section D'!$I$45:$I$226,0))&lt;&gt;0,INDEX('Coverage Indicators - Section D'!G$45:G$226,MATCH('Print View'!$AY161,'Coverage Indicators - Section D'!$I$45:$I$226,0)),""),"")</f>
        <v/>
      </c>
      <c r="AK161" s="626" t="str">
        <f ca="1">IFERROR(IF(INDEX('Coverage Indicators - Section D'!H$45:H$226,MATCH('Print View'!$AY161,'Coverage Indicators - Section D'!$I$45:$I$226,0))&lt;&gt;0,INDEX('Coverage Indicators - Section D'!H$45:H$226,MATCH('Print View'!$AY161,'Coverage Indicators - Section D'!$I$45:$I$226,0)),""),"")</f>
        <v/>
      </c>
      <c r="AL161" s="281"/>
      <c r="AM161" s="718" t="str">
        <f>IFERROR(IF(INDEX('Coverage Indicators - Section D'!W$10:W$41,MATCH('Print View'!$A161,'Coverage Indicators - Section D'!$A$10:$A$41,0))&lt;&gt;0,INDEX('Coverage Indicators - Section D'!W$10:W$41,MATCH('Print View'!$A161,'Coverage Indicators - Section D'!$A$10:$A$41,0)),""),"")</f>
        <v/>
      </c>
      <c r="AN161" s="268"/>
      <c r="AO161" s="610"/>
      <c r="AP161" s="611"/>
      <c r="AQ161" s="611"/>
      <c r="AR161" s="633" t="str">
        <f t="shared" ref="AR161" ca="1" si="300">CONCATENATE($A161,N$117)</f>
        <v>221-ene-20 to 31-dic-20</v>
      </c>
      <c r="AS161" s="631" t="str">
        <f t="shared" ref="AS161" ca="1" si="301">CONCATENATE($A161,Q$117)</f>
        <v>221-ene-21 to 31-dic-21</v>
      </c>
      <c r="AT161" s="631" t="str">
        <f t="shared" ref="AT161" ca="1" si="302">CONCATENATE($A161,T$117)</f>
        <v>221-ene-22 to 31-dic-22</v>
      </c>
      <c r="AU161" s="631" t="str">
        <f t="shared" ref="AU161" ca="1" si="303">CONCATENATE($A161,W$117)</f>
        <v>221-ene-23 to 31-dic-23</v>
      </c>
      <c r="AV161" s="631" t="str">
        <f t="shared" ref="AV161" ca="1" si="304">CONCATENATE($A161,Z$117)</f>
        <v>221-ene-24 to 31-dic-24</v>
      </c>
      <c r="AW161" s="631" t="str">
        <f t="shared" ref="AW161" ca="1" si="305">CONCATENATE($A161,AC$117)</f>
        <v>221-ene-25 to 31-dic-25</v>
      </c>
      <c r="AX161" s="631" t="str">
        <f t="shared" ref="AX161" si="306">CONCATENATE($A161,AF$117)</f>
        <v xml:space="preserve">22 to </v>
      </c>
      <c r="AY161" s="631" t="str">
        <f t="shared" ref="AY161" si="307">CONCATENATE($A161,AI$117)</f>
        <v xml:space="preserve">22 to </v>
      </c>
      <c r="AZ161" s="301"/>
      <c r="BA161" s="301"/>
    </row>
    <row r="162" spans="1:53" s="194" customFormat="1" ht="28.5" x14ac:dyDescent="0.25">
      <c r="A162" s="719"/>
      <c r="B162" s="626"/>
      <c r="C162" s="626"/>
      <c r="D162" s="626"/>
      <c r="E162" s="235" t="str">
        <f>IFERROR(IF(INDEX('Coverage Indicators - Section D'!F$10:F$41,MATCH('Print View'!$A161,'Coverage Indicators - Section D'!$A$10:$A$41,0))&lt;&gt;0,INDEX('Coverage Indicators - Section D'!F$10:F$41,MATCH('Print View'!$A161,'Coverage Indicators - Section D'!$A$10:$A$41,0)),""),"")</f>
        <v/>
      </c>
      <c r="F162" s="625"/>
      <c r="G162" s="625"/>
      <c r="H162" s="626"/>
      <c r="I162" s="626"/>
      <c r="J162" s="626"/>
      <c r="K162" s="626"/>
      <c r="L162" s="235" t="str">
        <f>IFERROR(IF(INDEX('Coverage Indicators - Section D'!U$10:U$41,MATCH('Print View'!$A161,'Coverage Indicators - Section D'!$A$10:$A$41,0))&lt;&gt;0,INDEX('Coverage Indicators - Section D'!U$10:U$41,MATCH('Print View'!$A161,'Coverage Indicators - Section D'!$A$10:$A$41,0)),""),"")</f>
        <v/>
      </c>
      <c r="M162" s="626"/>
      <c r="N162" s="235" t="str">
        <f ca="1">IFERROR(IF(INDEX('Coverage Indicators - Section D'!F$45:F$226,MATCH('Print View'!$AR161,'Coverage Indicators - Section D'!$I$45:$I$226,0))&lt;&gt;0,INDEX('Coverage Indicators - Section D'!F$45:F$226,MATCH('Print View'!$AR161,'Coverage Indicators - Section D'!$I$45:$I$226,0)),""),"")</f>
        <v/>
      </c>
      <c r="O162" s="625"/>
      <c r="P162" s="626"/>
      <c r="Q162" s="235" t="str">
        <f ca="1">IFERROR(IF(INDEX('Coverage Indicators - Section D'!F$45:F$226,MATCH('Print View'!$AS161,'Coverage Indicators - Section D'!$I$45:$I$226,0))&lt;&gt;0,INDEX('Coverage Indicators - Section D'!F$45:F$226,MATCH('Print View'!$AS161,'Coverage Indicators - Section D'!$I$45:$I$226,0)),""),"")</f>
        <v/>
      </c>
      <c r="R162" s="625"/>
      <c r="S162" s="626"/>
      <c r="T162" s="235" t="str">
        <f ca="1">IFERROR(IF(INDEX('Coverage Indicators - Section D'!F$45:F$226,MATCH('Print View'!$AT161,'Coverage Indicators - Section D'!$I$45:$I$226,0))&lt;&gt;0,INDEX('Coverage Indicators - Section D'!F$45:F$226,MATCH('Print View'!$AT161,'Coverage Indicators - Section D'!$I$45:$I$226,0)),""),"")</f>
        <v/>
      </c>
      <c r="U162" s="625"/>
      <c r="V162" s="626"/>
      <c r="W162" s="235" t="str">
        <f ca="1">IFERROR(IF(INDEX('Coverage Indicators - Section D'!F$45:F$226,MATCH('Print View'!$AU161,'Coverage Indicators - Section D'!$I$45:$I$226,0))&lt;&gt;0,INDEX('Coverage Indicators - Section D'!F$45:F$226,MATCH('Print View'!$AU161,'Coverage Indicators - Section D'!$I$45:$I$226,0)),""),"")</f>
        <v/>
      </c>
      <c r="X162" s="625"/>
      <c r="Y162" s="626"/>
      <c r="Z162" s="235" t="str">
        <f ca="1">IFERROR(IF(INDEX('Coverage Indicators - Section D'!F$45:F$226,MATCH('Print View'!$AV161,'Coverage Indicators - Section D'!$I$45:$I$226,0))&lt;&gt;0,INDEX('Coverage Indicators - Section D'!F$45:F$226,MATCH('Print View'!$AV161,'Coverage Indicators - Section D'!$I$45:$I$226,0)),""),"")</f>
        <v/>
      </c>
      <c r="AA162" s="625"/>
      <c r="AB162" s="626"/>
      <c r="AC162" s="235" t="str">
        <f ca="1">IFERROR(IF(INDEX('Coverage Indicators - Section D'!F$45:F$226,MATCH('Print View'!$AW161,'Coverage Indicators - Section D'!$I$45:$I$226,0))&lt;&gt;0,INDEX('Coverage Indicators - Section D'!F$45:F$226,MATCH('Print View'!$AW161,'Coverage Indicators - Section D'!$I$45:$I$226,0)),""),"")</f>
        <v/>
      </c>
      <c r="AD162" s="625"/>
      <c r="AE162" s="626"/>
      <c r="AF162" s="235" t="str">
        <f ca="1">IFERROR(IF(INDEX('Coverage Indicators - Section D'!F$45:F$226,MATCH('Print View'!$AX161,'Coverage Indicators - Section D'!$I$45:$I$226,0))&lt;&gt;0,INDEX('Coverage Indicators - Section D'!F$45:F$226,MATCH('Print View'!$AX161,'Coverage Indicators - Section D'!$I$45:$I$226,0)),""),"")</f>
        <v/>
      </c>
      <c r="AG162" s="625"/>
      <c r="AH162" s="626"/>
      <c r="AI162" s="235" t="str">
        <f ca="1">IFERROR(IF(INDEX('Coverage Indicators - Section D'!F$45:F$226,MATCH('Print View'!$AY161,'Coverage Indicators - Section D'!$I$45:$I$226,0))&lt;&gt;0,INDEX('Coverage Indicators - Section D'!F$45:F$226,MATCH('Print View'!$AY161,'Coverage Indicators - Section D'!$I$45:$I$226,0)),""),"")</f>
        <v/>
      </c>
      <c r="AJ162" s="625"/>
      <c r="AK162" s="626"/>
      <c r="AL162" s="281"/>
      <c r="AM162" s="718"/>
      <c r="AN162" s="268"/>
      <c r="AO162" s="610"/>
      <c r="AP162" s="611"/>
      <c r="AQ162" s="611"/>
      <c r="AR162" s="633"/>
      <c r="AS162" s="631"/>
      <c r="AT162" s="631"/>
      <c r="AU162" s="631"/>
      <c r="AV162" s="631"/>
      <c r="AW162" s="631"/>
      <c r="AX162" s="631"/>
      <c r="AY162" s="631"/>
      <c r="AZ162" s="301"/>
      <c r="BA162" s="301"/>
    </row>
    <row r="163" spans="1:53" s="194" customFormat="1" ht="28.5" x14ac:dyDescent="0.25">
      <c r="A163" s="716">
        <v>23</v>
      </c>
      <c r="B163" s="624" t="str">
        <f>IFERROR(IF(INDEX('Coverage Indicators - Section D'!B$10:B$41,MATCH('Print View'!$A163,'Coverage Indicators - Section D'!$A$10:$A$41,0))&lt;&gt;0,INDEX('Coverage Indicators - Section D'!B$10:B$41,MATCH('Print View'!$A163,'Coverage Indicators - Section D'!$A$10:$A$41,0)),""),"")</f>
        <v/>
      </c>
      <c r="C163" s="624" t="str">
        <f>IFERROR(IF(INDEX('Coverage Indicators - Section D'!C$10:C$41,MATCH('Print View'!$A163,'Coverage Indicators - Section D'!$A$10:$A$41,0))&lt;&gt;0,INDEX('Coverage Indicators - Section D'!C$10:C$41,MATCH('Print View'!$A163,'Coverage Indicators - Section D'!$A$10:$A$41,0)),""),"")</f>
        <v/>
      </c>
      <c r="D163" s="624" t="str">
        <f>IFERROR(IF(INDEX('Coverage Indicators - Section D'!D$10:D$41,MATCH('Print View'!$A163,'Coverage Indicators - Section D'!$A$10:$A$41,0))&lt;&gt;0,INDEX('Coverage Indicators - Section D'!D$10:D$41,MATCH('Print View'!$A163,'Coverage Indicators - Section D'!$A$10:$A$41,0)),""),"")</f>
        <v/>
      </c>
      <c r="E163" s="213" t="str">
        <f>IFERROR(IF(INDEX('Coverage Indicators - Section D'!E$10:E$41,MATCH('Print View'!$A163,'Coverage Indicators - Section D'!$A$10:$A$41,0))&lt;&gt;0,INDEX('Coverage Indicators - Section D'!E$10:E$41,MATCH('Print View'!$A163,'Coverage Indicators - Section D'!$A$10:$A$41,0)),""),"")</f>
        <v/>
      </c>
      <c r="F163" s="623" t="str">
        <f>IFERROR(IF(INDEX('Coverage Indicators - Section D'!G$10:G$41,MATCH('Print View'!$A163,'Coverage Indicators - Section D'!$A$10:$A$41,0))&lt;&gt;0,INDEX('Coverage Indicators - Section D'!G$10:G$41,MATCH('Print View'!$A163,'Coverage Indicators - Section D'!$A$10:$A$41,0)),""),"")</f>
        <v/>
      </c>
      <c r="G163" s="623" t="str">
        <f>IFERROR(IF(INDEX('Coverage Indicators - Section D'!H$10:H$41,MATCH('Print View'!$A163,'Coverage Indicators - Section D'!$A$10:$A$41,0))&lt;&gt;0,INDEX('Coverage Indicators - Section D'!H$10:H$41,MATCH('Print View'!$A163,'Coverage Indicators - Section D'!$A$10:$A$41,0)),""),"")</f>
        <v/>
      </c>
      <c r="H163" s="624" t="str">
        <f>IFERROR(IF(INDEX('Coverage Indicators - Section D'!P$10:P$41,MATCH('Print View'!$A163,'Coverage Indicators - Section D'!$A$10:$A$41,0))&lt;&gt;0,INDEX('Coverage Indicators - Section D'!P$10:P$41,MATCH('Print View'!$A163,'Coverage Indicators - Section D'!$A$10:$A$41,0)),""),"")</f>
        <v/>
      </c>
      <c r="I163" s="624" t="str">
        <f>IFERROR(IF(INDEX('Coverage Indicators - Section D'!Q$10:Q$41,MATCH('Print View'!$A163,'Coverage Indicators - Section D'!$A$10:$A$41,0))&lt;&gt;0,INDEX('Coverage Indicators - Section D'!Q$10:Q$41,MATCH('Print View'!$A163,'Coverage Indicators - Section D'!$A$10:$A$41,0)),""),"")</f>
        <v/>
      </c>
      <c r="J163" s="624" t="str">
        <f>IFERROR(IF(INDEX('Coverage Indicators - Section D'!R$10:R$41,MATCH('Print View'!$A163,'Coverage Indicators - Section D'!$A$10:$A$41,0))&lt;&gt;0,INDEX('Coverage Indicators - Section D'!R$10:R$41,MATCH('Print View'!$A163,'Coverage Indicators - Section D'!$A$10:$A$41,0)),""),"")</f>
        <v/>
      </c>
      <c r="K163" s="624" t="str">
        <f>IFERROR(IF(INDEX('Coverage Indicators - Section D'!S$10:S$41,MATCH('Print View'!$A163,'Coverage Indicators - Section D'!$A$10:$A$41,0))&lt;&gt;0,INDEX('Coverage Indicators - Section D'!S$10:S$41,MATCH('Print View'!$A163,'Coverage Indicators - Section D'!$A$10:$A$41,0)),""),"")</f>
        <v/>
      </c>
      <c r="L163" s="213" t="str">
        <f>IFERROR(IF(INDEX('Coverage Indicators - Section D'!T$10:T$41,MATCH('Print View'!$A163,'Coverage Indicators - Section D'!$A$10:$A$41,0))&lt;&gt;0,INDEX('Coverage Indicators - Section D'!T$10:T$41,MATCH('Print View'!$A163,'Coverage Indicators - Section D'!$A$10:$A$41,0)),""),"")</f>
        <v/>
      </c>
      <c r="M163" s="624" t="str">
        <f>IFERROR(IF(INDEX('Coverage Indicators - Section D'!V$10:V$41,MATCH('Print View'!$A163,'Coverage Indicators - Section D'!$A$10:$A$41,0))&lt;&gt;0,INDEX('Coverage Indicators - Section D'!V$10:V$41,MATCH('Print View'!$A163,'Coverage Indicators - Section D'!$A$10:$A$41,0)),""),"")</f>
        <v/>
      </c>
      <c r="N163" s="213" t="str">
        <f ca="1">IFERROR(IF(INDEX('Coverage Indicators - Section D'!E$45:E$226,MATCH('Print View'!$AR163,'Coverage Indicators - Section D'!$I$45:$I$226,0))&lt;&gt;0,INDEX('Coverage Indicators - Section D'!E$45:E$226,MATCH('Print View'!$AR163,'Coverage Indicators - Section D'!$I$45:$I$226,0)),""),"")</f>
        <v/>
      </c>
      <c r="O163" s="623" t="str">
        <f ca="1">IFERROR(IF(INDEX('Coverage Indicators - Section D'!G$45:G$226,MATCH('Print View'!$AR163,'Coverage Indicators - Section D'!$I$45:$I$226,0))&lt;&gt;0,INDEX('Coverage Indicators - Section D'!G$45:G$226,MATCH('Print View'!$AR163,'Coverage Indicators - Section D'!$I$45:$I$226,0)),""),"")</f>
        <v/>
      </c>
      <c r="P163" s="624" t="str">
        <f ca="1">IFERROR(IF(INDEX('Coverage Indicators - Section D'!H$45:H$226,MATCH('Print View'!$AR163,'Coverage Indicators - Section D'!$I$45:$I$226,0))&lt;&gt;0,INDEX('Coverage Indicators - Section D'!H$45:H$226,MATCH('Print View'!$AR163,'Coverage Indicators - Section D'!$I$45:$I$226,0)),""),"")</f>
        <v/>
      </c>
      <c r="Q163" s="213" t="str">
        <f ca="1">IFERROR(IF(INDEX('Coverage Indicators - Section D'!E$45:E$226,MATCH('Print View'!$AS163,'Coverage Indicators - Section D'!$I$45:$I$226,0))&lt;&gt;0,INDEX('Coverage Indicators - Section D'!E$45:E$226,MATCH('Print View'!$AS163,'Coverage Indicators - Section D'!$I$45:$I$226,0)),""),"")</f>
        <v/>
      </c>
      <c r="R163" s="623" t="str">
        <f ca="1">IFERROR(IF(INDEX('Coverage Indicators - Section D'!G$45:G$226,MATCH('Print View'!$AS163,'Coverage Indicators - Section D'!$I$45:$I$226,0))&lt;&gt;0,INDEX('Coverage Indicators - Section D'!G$45:G$226,MATCH('Print View'!$AS163,'Coverage Indicators - Section D'!$I$45:$I$226,0)),""),"")</f>
        <v/>
      </c>
      <c r="S163" s="624" t="str">
        <f ca="1">IFERROR(IF(INDEX('Coverage Indicators - Section D'!H$45:H$226,MATCH('Print View'!$AS163,'Coverage Indicators - Section D'!$I$45:$I$226,0))&lt;&gt;0,INDEX('Coverage Indicators - Section D'!H$45:H$226,MATCH('Print View'!$AS163,'Coverage Indicators - Section D'!$I$45:$I$226,0)),""),"")</f>
        <v/>
      </c>
      <c r="T163" s="213" t="str">
        <f ca="1">IFERROR(IF(INDEX('Coverage Indicators - Section D'!E$45:E$226,MATCH('Print View'!$AT163,'Coverage Indicators - Section D'!$I$45:$I$226,0))&lt;&gt;0,INDEX('Coverage Indicators - Section D'!E$45:E$226,MATCH('Print View'!$AT163,'Coverage Indicators - Section D'!$I$45:$I$226,0)),""),"")</f>
        <v/>
      </c>
      <c r="U163" s="623" t="str">
        <f ca="1">IFERROR(IF(INDEX('Coverage Indicators - Section D'!G$45:G$226,MATCH('Print View'!$AT163,'Coverage Indicators - Section D'!$I$45:$I$226,0))&lt;&gt;0,INDEX('Coverage Indicators - Section D'!G$45:G$226,MATCH('Print View'!$AT163,'Coverage Indicators - Section D'!$I$45:$I$226,0)),""),"")</f>
        <v/>
      </c>
      <c r="V163" s="624" t="str">
        <f ca="1">IFERROR(IF(INDEX('Coverage Indicators - Section D'!H$45:H$226,MATCH('Print View'!$AT163,'Coverage Indicators - Section D'!$I$45:$I$226,0))&lt;&gt;0,INDEX('Coverage Indicators - Section D'!H$45:H$226,MATCH('Print View'!$AT163,'Coverage Indicators - Section D'!$I$45:$I$226,0)),""),"")</f>
        <v/>
      </c>
      <c r="W163" s="213" t="str">
        <f ca="1">IFERROR(IF(INDEX('Coverage Indicators - Section D'!E$45:E$226,MATCH('Print View'!$AU163,'Coverage Indicators - Section D'!$I$45:$I$226,0))&lt;&gt;0,INDEX('Coverage Indicators - Section D'!E$45:E$226,MATCH('Print View'!$AU163,'Coverage Indicators - Section D'!$I$45:$I$226,0)),""),"")</f>
        <v/>
      </c>
      <c r="X163" s="623" t="str">
        <f ca="1">IFERROR(IF(INDEX('Coverage Indicators - Section D'!G$45:G$226,MATCH('Print View'!$AU163,'Coverage Indicators - Section D'!$I$45:$I$226,0))&lt;&gt;0,INDEX('Coverage Indicators - Section D'!G$45:G$226,MATCH('Print View'!$AU163,'Coverage Indicators - Section D'!$I$45:$I$226,0)),""),"")</f>
        <v/>
      </c>
      <c r="Y163" s="624" t="str">
        <f ca="1">IFERROR(IF(INDEX('Coverage Indicators - Section D'!H$45:H$226,MATCH('Print View'!$AU163,'Coverage Indicators - Section D'!$I$45:$I$226,0))&lt;&gt;0,INDEX('Coverage Indicators - Section D'!H$45:H$226,MATCH('Print View'!$AU163,'Coverage Indicators - Section D'!$I$45:$I$226,0)),""),"")</f>
        <v/>
      </c>
      <c r="Z163" s="213" t="str">
        <f ca="1">IFERROR(IF(INDEX('Coverage Indicators - Section D'!E$45:E$226,MATCH('Print View'!$AV163,'Coverage Indicators - Section D'!$I$45:$I$226,0))&lt;&gt;0,INDEX('Coverage Indicators - Section D'!E$45:E$226,MATCH('Print View'!$AV163,'Coverage Indicators - Section D'!$I$45:$I$226,0)),""),"")</f>
        <v/>
      </c>
      <c r="AA163" s="623" t="str">
        <f ca="1">IFERROR(IF(INDEX('Coverage Indicators - Section D'!G$45:G$226,MATCH('Print View'!$AV163,'Coverage Indicators - Section D'!$I$45:$I$226,0))&lt;&gt;0,INDEX('Coverage Indicators - Section D'!G$45:G$226,MATCH('Print View'!$AV163,'Coverage Indicators - Section D'!$I$45:$I$226,0)),""),"")</f>
        <v/>
      </c>
      <c r="AB163" s="624" t="str">
        <f ca="1">IFERROR(IF(INDEX('Coverage Indicators - Section D'!H$45:H$226,MATCH('Print View'!$AV163,'Coverage Indicators - Section D'!$I$45:$I$226,0))&lt;&gt;0,INDEX('Coverage Indicators - Section D'!H$45:H$226,MATCH('Print View'!$AV163,'Coverage Indicators - Section D'!$I$45:$I$226,0)),""),"")</f>
        <v/>
      </c>
      <c r="AC163" s="213" t="str">
        <f ca="1">IFERROR(IF(INDEX('Coverage Indicators - Section D'!E$45:E$226,MATCH('Print View'!$AW163,'Coverage Indicators - Section D'!$I$45:$I$226,0))&lt;&gt;0,INDEX('Coverage Indicators - Section D'!E$45:E$226,MATCH('Print View'!$AW163,'Coverage Indicators - Section D'!$I$45:$I$226,0)),""),"")</f>
        <v/>
      </c>
      <c r="AD163" s="623" t="str">
        <f ca="1">IFERROR(IF(INDEX('Coverage Indicators - Section D'!G$45:G$226,MATCH('Print View'!$AW163,'Coverage Indicators - Section D'!$I$45:$I$226,0))&lt;&gt;0,INDEX('Coverage Indicators - Section D'!G$45:G$226,MATCH('Print View'!$AW163,'Coverage Indicators - Section D'!$I$45:$I$226,0)),""),"")</f>
        <v/>
      </c>
      <c r="AE163" s="624" t="str">
        <f ca="1">IFERROR(IF(INDEX('Coverage Indicators - Section D'!H$45:H$226,MATCH('Print View'!$AW163,'Coverage Indicators - Section D'!$I$45:$I$226,0))&lt;&gt;0,INDEX('Coverage Indicators - Section D'!H$45:H$226,MATCH('Print View'!$AW163,'Coverage Indicators - Section D'!$I$45:$I$226,0)),""),"")</f>
        <v/>
      </c>
      <c r="AF163" s="213" t="str">
        <f ca="1">IFERROR(IF(INDEX('Coverage Indicators - Section D'!E$45:E$226,MATCH('Print View'!$AX163,'Coverage Indicators - Section D'!$I$45:$I$226,0))&lt;&gt;0,INDEX('Coverage Indicators - Section D'!E$45:E$226,MATCH('Print View'!$AX163,'Coverage Indicators - Section D'!$I$45:$I$226,0)),""),"")</f>
        <v/>
      </c>
      <c r="AG163" s="623" t="str">
        <f ca="1">IFERROR(IF(INDEX('Coverage Indicators - Section D'!G$45:G$226,MATCH('Print View'!$AX163,'Coverage Indicators - Section D'!$I$45:$I$226,0))&lt;&gt;0,INDEX('Coverage Indicators - Section D'!G$45:G$226,MATCH('Print View'!$AX163,'Coverage Indicators - Section D'!$I$45:$I$226,0)),""),"")</f>
        <v/>
      </c>
      <c r="AH163" s="624" t="str">
        <f ca="1">IFERROR(IF(INDEX('Coverage Indicators - Section D'!H$45:H$226,MATCH('Print View'!$AX163,'Coverage Indicators - Section D'!$I$45:$I$226,0))&lt;&gt;0,INDEX('Coverage Indicators - Section D'!H$45:H$226,MATCH('Print View'!$AX163,'Coverage Indicators - Section D'!$I$45:$I$226,0)),""),"")</f>
        <v/>
      </c>
      <c r="AI163" s="213" t="str">
        <f ca="1">IFERROR(IF(INDEX('Coverage Indicators - Section D'!E$45:E$226,MATCH('Print View'!$AY163,'Coverage Indicators - Section D'!$I$45:$I$226,0))&lt;&gt;0,INDEX('Coverage Indicators - Section D'!E$45:E$226,MATCH('Print View'!$AY163,'Coverage Indicators - Section D'!$I$45:$I$226,0)),""),"")</f>
        <v/>
      </c>
      <c r="AJ163" s="623" t="str">
        <f ca="1">IFERROR(IF(INDEX('Coverage Indicators - Section D'!G$45:G$226,MATCH('Print View'!$AY163,'Coverage Indicators - Section D'!$I$45:$I$226,0))&lt;&gt;0,INDEX('Coverage Indicators - Section D'!G$45:G$226,MATCH('Print View'!$AY163,'Coverage Indicators - Section D'!$I$45:$I$226,0)),""),"")</f>
        <v/>
      </c>
      <c r="AK163" s="624" t="str">
        <f ca="1">IFERROR(IF(INDEX('Coverage Indicators - Section D'!H$45:H$226,MATCH('Print View'!$AY163,'Coverage Indicators - Section D'!$I$45:$I$226,0))&lt;&gt;0,INDEX('Coverage Indicators - Section D'!H$45:H$226,MATCH('Print View'!$AY163,'Coverage Indicators - Section D'!$I$45:$I$226,0)),""),"")</f>
        <v/>
      </c>
      <c r="AL163" s="281"/>
      <c r="AM163" s="717" t="str">
        <f>IFERROR(IF(INDEX('Coverage Indicators - Section D'!W$10:W$41,MATCH('Print View'!$A163,'Coverage Indicators - Section D'!$A$10:$A$41,0))&lt;&gt;0,INDEX('Coverage Indicators - Section D'!W$10:W$41,MATCH('Print View'!$A163,'Coverage Indicators - Section D'!$A$10:$A$41,0)),""),"")</f>
        <v/>
      </c>
      <c r="AN163" s="268"/>
      <c r="AO163" s="612"/>
      <c r="AP163" s="613"/>
      <c r="AQ163" s="613"/>
      <c r="AR163" s="633" t="str">
        <f t="shared" ref="AR163" ca="1" si="308">CONCATENATE($A163,N$117)</f>
        <v>231-ene-20 to 31-dic-20</v>
      </c>
      <c r="AS163" s="631" t="str">
        <f t="shared" ref="AS163" ca="1" si="309">CONCATENATE($A163,Q$117)</f>
        <v>231-ene-21 to 31-dic-21</v>
      </c>
      <c r="AT163" s="631" t="str">
        <f t="shared" ref="AT163" ca="1" si="310">CONCATENATE($A163,T$117)</f>
        <v>231-ene-22 to 31-dic-22</v>
      </c>
      <c r="AU163" s="631" t="str">
        <f t="shared" ref="AU163" ca="1" si="311">CONCATENATE($A163,W$117)</f>
        <v>231-ene-23 to 31-dic-23</v>
      </c>
      <c r="AV163" s="631" t="str">
        <f t="shared" ref="AV163" ca="1" si="312">CONCATENATE($A163,Z$117)</f>
        <v>231-ene-24 to 31-dic-24</v>
      </c>
      <c r="AW163" s="631" t="str">
        <f t="shared" ref="AW163" ca="1" si="313">CONCATENATE($A163,AC$117)</f>
        <v>231-ene-25 to 31-dic-25</v>
      </c>
      <c r="AX163" s="631" t="str">
        <f t="shared" ref="AX163" si="314">CONCATENATE($A163,AF$117)</f>
        <v xml:space="preserve">23 to </v>
      </c>
      <c r="AY163" s="631" t="str">
        <f t="shared" ref="AY163" si="315">CONCATENATE($A163,AI$117)</f>
        <v xml:space="preserve">23 to </v>
      </c>
      <c r="AZ163" s="301"/>
      <c r="BA163" s="301"/>
    </row>
    <row r="164" spans="1:53" s="194" customFormat="1" ht="28.5" x14ac:dyDescent="0.25">
      <c r="A164" s="716"/>
      <c r="B164" s="624"/>
      <c r="C164" s="624"/>
      <c r="D164" s="624"/>
      <c r="E164" s="212" t="str">
        <f>IFERROR(IF(INDEX('Coverage Indicators - Section D'!F$10:F$41,MATCH('Print View'!$A163,'Coverage Indicators - Section D'!$A$10:$A$41,0))&lt;&gt;0,INDEX('Coverage Indicators - Section D'!F$10:F$41,MATCH('Print View'!$A163,'Coverage Indicators - Section D'!$A$10:$A$41,0)),""),"")</f>
        <v/>
      </c>
      <c r="F164" s="623"/>
      <c r="G164" s="623"/>
      <c r="H164" s="624"/>
      <c r="I164" s="624"/>
      <c r="J164" s="624"/>
      <c r="K164" s="624"/>
      <c r="L164" s="212" t="str">
        <f>IFERROR(IF(INDEX('Coverage Indicators - Section D'!U$10:U$41,MATCH('Print View'!$A163,'Coverage Indicators - Section D'!$A$10:$A$41,0))&lt;&gt;0,INDEX('Coverage Indicators - Section D'!U$10:U$41,MATCH('Print View'!$A163,'Coverage Indicators - Section D'!$A$10:$A$41,0)),""),"")</f>
        <v/>
      </c>
      <c r="M164" s="624"/>
      <c r="N164" s="212" t="str">
        <f ca="1">IFERROR(IF(INDEX('Coverage Indicators - Section D'!F$45:F$226,MATCH('Print View'!$AR163,'Coverage Indicators - Section D'!$I$45:$I$226,0))&lt;&gt;0,INDEX('Coverage Indicators - Section D'!F$45:F$226,MATCH('Print View'!$AR163,'Coverage Indicators - Section D'!$I$45:$I$226,0)),""),"")</f>
        <v/>
      </c>
      <c r="O164" s="623"/>
      <c r="P164" s="624"/>
      <c r="Q164" s="212" t="str">
        <f ca="1">IFERROR(IF(INDEX('Coverage Indicators - Section D'!F$45:F$226,MATCH('Print View'!$AS163,'Coverage Indicators - Section D'!$I$45:$I$226,0))&lt;&gt;0,INDEX('Coverage Indicators - Section D'!F$45:F$226,MATCH('Print View'!$AS163,'Coverage Indicators - Section D'!$I$45:$I$226,0)),""),"")</f>
        <v/>
      </c>
      <c r="R164" s="623"/>
      <c r="S164" s="624"/>
      <c r="T164" s="212" t="str">
        <f ca="1">IFERROR(IF(INDEX('Coverage Indicators - Section D'!F$45:F$226,MATCH('Print View'!$AT163,'Coverage Indicators - Section D'!$I$45:$I$226,0))&lt;&gt;0,INDEX('Coverage Indicators - Section D'!F$45:F$226,MATCH('Print View'!$AT163,'Coverage Indicators - Section D'!$I$45:$I$226,0)),""),"")</f>
        <v/>
      </c>
      <c r="U164" s="623"/>
      <c r="V164" s="624"/>
      <c r="W164" s="212" t="str">
        <f ca="1">IFERROR(IF(INDEX('Coverage Indicators - Section D'!F$45:F$226,MATCH('Print View'!$AU163,'Coverage Indicators - Section D'!$I$45:$I$226,0))&lt;&gt;0,INDEX('Coverage Indicators - Section D'!F$45:F$226,MATCH('Print View'!$AU163,'Coverage Indicators - Section D'!$I$45:$I$226,0)),""),"")</f>
        <v/>
      </c>
      <c r="X164" s="623"/>
      <c r="Y164" s="624"/>
      <c r="Z164" s="212" t="str">
        <f ca="1">IFERROR(IF(INDEX('Coverage Indicators - Section D'!F$45:F$226,MATCH('Print View'!$AV163,'Coverage Indicators - Section D'!$I$45:$I$226,0))&lt;&gt;0,INDEX('Coverage Indicators - Section D'!F$45:F$226,MATCH('Print View'!$AV163,'Coverage Indicators - Section D'!$I$45:$I$226,0)),""),"")</f>
        <v/>
      </c>
      <c r="AA164" s="623"/>
      <c r="AB164" s="624"/>
      <c r="AC164" s="212" t="str">
        <f ca="1">IFERROR(IF(INDEX('Coverage Indicators - Section D'!F$45:F$226,MATCH('Print View'!$AW163,'Coverage Indicators - Section D'!$I$45:$I$226,0))&lt;&gt;0,INDEX('Coverage Indicators - Section D'!F$45:F$226,MATCH('Print View'!$AW163,'Coverage Indicators - Section D'!$I$45:$I$226,0)),""),"")</f>
        <v/>
      </c>
      <c r="AD164" s="623"/>
      <c r="AE164" s="624"/>
      <c r="AF164" s="212" t="str">
        <f ca="1">IFERROR(IF(INDEX('Coverage Indicators - Section D'!F$45:F$226,MATCH('Print View'!$AX163,'Coverage Indicators - Section D'!$I$45:$I$226,0))&lt;&gt;0,INDEX('Coverage Indicators - Section D'!F$45:F$226,MATCH('Print View'!$AX163,'Coverage Indicators - Section D'!$I$45:$I$226,0)),""),"")</f>
        <v/>
      </c>
      <c r="AG164" s="623"/>
      <c r="AH164" s="624"/>
      <c r="AI164" s="212" t="str">
        <f ca="1">IFERROR(IF(INDEX('Coverage Indicators - Section D'!F$45:F$226,MATCH('Print View'!$AY163,'Coverage Indicators - Section D'!$I$45:$I$226,0))&lt;&gt;0,INDEX('Coverage Indicators - Section D'!F$45:F$226,MATCH('Print View'!$AY163,'Coverage Indicators - Section D'!$I$45:$I$226,0)),""),"")</f>
        <v/>
      </c>
      <c r="AJ164" s="623"/>
      <c r="AK164" s="624"/>
      <c r="AL164" s="281"/>
      <c r="AM164" s="717"/>
      <c r="AN164" s="268"/>
      <c r="AO164" s="612"/>
      <c r="AP164" s="613"/>
      <c r="AQ164" s="613"/>
      <c r="AR164" s="633"/>
      <c r="AS164" s="631"/>
      <c r="AT164" s="631"/>
      <c r="AU164" s="631"/>
      <c r="AV164" s="631"/>
      <c r="AW164" s="631"/>
      <c r="AX164" s="631"/>
      <c r="AY164" s="631"/>
      <c r="AZ164" s="301"/>
      <c r="BA164" s="301"/>
    </row>
    <row r="165" spans="1:53" s="194" customFormat="1" ht="28.5" x14ac:dyDescent="0.25">
      <c r="A165" s="719">
        <v>24</v>
      </c>
      <c r="B165" s="626" t="str">
        <f>IFERROR(IF(INDEX('Coverage Indicators - Section D'!B$10:B$41,MATCH('Print View'!$A165,'Coverage Indicators - Section D'!$A$10:$A$41,0))&lt;&gt;0,INDEX('Coverage Indicators - Section D'!B$10:B$41,MATCH('Print View'!$A165,'Coverage Indicators - Section D'!$A$10:$A$41,0)),""),"")</f>
        <v/>
      </c>
      <c r="C165" s="626" t="str">
        <f>IFERROR(IF(INDEX('Coverage Indicators - Section D'!C$10:C$41,MATCH('Print View'!$A165,'Coverage Indicators - Section D'!$A$10:$A$41,0))&lt;&gt;0,INDEX('Coverage Indicators - Section D'!C$10:C$41,MATCH('Print View'!$A165,'Coverage Indicators - Section D'!$A$10:$A$41,0)),""),"")</f>
        <v/>
      </c>
      <c r="D165" s="626" t="str">
        <f>IFERROR(IF(INDEX('Coverage Indicators - Section D'!D$10:D$41,MATCH('Print View'!$A165,'Coverage Indicators - Section D'!$A$10:$A$41,0))&lt;&gt;0,INDEX('Coverage Indicators - Section D'!D$10:D$41,MATCH('Print View'!$A165,'Coverage Indicators - Section D'!$A$10:$A$41,0)),""),"")</f>
        <v/>
      </c>
      <c r="E165" s="234" t="str">
        <f>IFERROR(IF(INDEX('Coverage Indicators - Section D'!E$10:E$41,MATCH('Print View'!$A165,'Coverage Indicators - Section D'!$A$10:$A$41,0))&lt;&gt;0,INDEX('Coverage Indicators - Section D'!E$10:E$41,MATCH('Print View'!$A165,'Coverage Indicators - Section D'!$A$10:$A$41,0)),""),"")</f>
        <v/>
      </c>
      <c r="F165" s="625" t="str">
        <f>IFERROR(IF(INDEX('Coverage Indicators - Section D'!G$10:G$41,MATCH('Print View'!$A165,'Coverage Indicators - Section D'!$A$10:$A$41,0))&lt;&gt;0,INDEX('Coverage Indicators - Section D'!G$10:G$41,MATCH('Print View'!$A165,'Coverage Indicators - Section D'!$A$10:$A$41,0)),""),"")</f>
        <v/>
      </c>
      <c r="G165" s="625" t="str">
        <f>IFERROR(IF(INDEX('Coverage Indicators - Section D'!H$10:H$41,MATCH('Print View'!$A165,'Coverage Indicators - Section D'!$A$10:$A$41,0))&lt;&gt;0,INDEX('Coverage Indicators - Section D'!H$10:H$41,MATCH('Print View'!$A165,'Coverage Indicators - Section D'!$A$10:$A$41,0)),""),"")</f>
        <v/>
      </c>
      <c r="H165" s="626" t="str">
        <f>IFERROR(IF(INDEX('Coverage Indicators - Section D'!P$10:P$41,MATCH('Print View'!$A165,'Coverage Indicators - Section D'!$A$10:$A$41,0))&lt;&gt;0,INDEX('Coverage Indicators - Section D'!P$10:P$41,MATCH('Print View'!$A165,'Coverage Indicators - Section D'!$A$10:$A$41,0)),""),"")</f>
        <v/>
      </c>
      <c r="I165" s="626" t="str">
        <f>IFERROR(IF(INDEX('Coverage Indicators - Section D'!Q$10:Q$41,MATCH('Print View'!$A165,'Coverage Indicators - Section D'!$A$10:$A$41,0))&lt;&gt;0,INDEX('Coverage Indicators - Section D'!Q$10:Q$41,MATCH('Print View'!$A165,'Coverage Indicators - Section D'!$A$10:$A$41,0)),""),"")</f>
        <v/>
      </c>
      <c r="J165" s="626" t="str">
        <f>IFERROR(IF(INDEX('Coverage Indicators - Section D'!R$10:R$41,MATCH('Print View'!$A165,'Coverage Indicators - Section D'!$A$10:$A$41,0))&lt;&gt;0,INDEX('Coverage Indicators - Section D'!R$10:R$41,MATCH('Print View'!$A165,'Coverage Indicators - Section D'!$A$10:$A$41,0)),""),"")</f>
        <v/>
      </c>
      <c r="K165" s="626" t="str">
        <f>IFERROR(IF(INDEX('Coverage Indicators - Section D'!S$10:S$41,MATCH('Print View'!$A165,'Coverage Indicators - Section D'!$A$10:$A$41,0))&lt;&gt;0,INDEX('Coverage Indicators - Section D'!S$10:S$41,MATCH('Print View'!$A165,'Coverage Indicators - Section D'!$A$10:$A$41,0)),""),"")</f>
        <v/>
      </c>
      <c r="L165" s="234" t="str">
        <f>IFERROR(IF(INDEX('Coverage Indicators - Section D'!T$10:T$41,MATCH('Print View'!$A165,'Coverage Indicators - Section D'!$A$10:$A$41,0))&lt;&gt;0,INDEX('Coverage Indicators - Section D'!T$10:T$41,MATCH('Print View'!$A165,'Coverage Indicators - Section D'!$A$10:$A$41,0)),""),"")</f>
        <v/>
      </c>
      <c r="M165" s="626" t="str">
        <f>IFERROR(IF(INDEX('Coverage Indicators - Section D'!V$10:V$41,MATCH('Print View'!$A165,'Coverage Indicators - Section D'!$A$10:$A$41,0))&lt;&gt;0,INDEX('Coverage Indicators - Section D'!V$10:V$41,MATCH('Print View'!$A165,'Coverage Indicators - Section D'!$A$10:$A$41,0)),""),"")</f>
        <v/>
      </c>
      <c r="N165" s="234" t="str">
        <f ca="1">IFERROR(IF(INDEX('Coverage Indicators - Section D'!E$45:E$226,MATCH('Print View'!$AR165,'Coverage Indicators - Section D'!$I$45:$I$226,0))&lt;&gt;0,INDEX('Coverage Indicators - Section D'!E$45:E$226,MATCH('Print View'!$AR165,'Coverage Indicators - Section D'!$I$45:$I$226,0)),""),"")</f>
        <v/>
      </c>
      <c r="O165" s="625" t="str">
        <f ca="1">IFERROR(IF(INDEX('Coverage Indicators - Section D'!G$45:G$226,MATCH('Print View'!$AR165,'Coverage Indicators - Section D'!$I$45:$I$226,0))&lt;&gt;0,INDEX('Coverage Indicators - Section D'!G$45:G$226,MATCH('Print View'!$AR165,'Coverage Indicators - Section D'!$I$45:$I$226,0)),""),"")</f>
        <v/>
      </c>
      <c r="P165" s="626" t="str">
        <f ca="1">IFERROR(IF(INDEX('Coverage Indicators - Section D'!H$45:H$226,MATCH('Print View'!$AR165,'Coverage Indicators - Section D'!$I$45:$I$226,0))&lt;&gt;0,INDEX('Coverage Indicators - Section D'!H$45:H$226,MATCH('Print View'!$AR165,'Coverage Indicators - Section D'!$I$45:$I$226,0)),""),"")</f>
        <v/>
      </c>
      <c r="Q165" s="234" t="str">
        <f ca="1">IFERROR(IF(INDEX('Coverage Indicators - Section D'!E$45:E$226,MATCH('Print View'!$AS165,'Coverage Indicators - Section D'!$I$45:$I$226,0))&lt;&gt;0,INDEX('Coverage Indicators - Section D'!E$45:E$226,MATCH('Print View'!$AS165,'Coverage Indicators - Section D'!$I$45:$I$226,0)),""),"")</f>
        <v/>
      </c>
      <c r="R165" s="625" t="str">
        <f ca="1">IFERROR(IF(INDEX('Coverage Indicators - Section D'!G$45:G$226,MATCH('Print View'!$AS165,'Coverage Indicators - Section D'!$I$45:$I$226,0))&lt;&gt;0,INDEX('Coverage Indicators - Section D'!G$45:G$226,MATCH('Print View'!$AS165,'Coverage Indicators - Section D'!$I$45:$I$226,0)),""),"")</f>
        <v/>
      </c>
      <c r="S165" s="626" t="str">
        <f ca="1">IFERROR(IF(INDEX('Coverage Indicators - Section D'!H$45:H$226,MATCH('Print View'!$AS165,'Coverage Indicators - Section D'!$I$45:$I$226,0))&lt;&gt;0,INDEX('Coverage Indicators - Section D'!H$45:H$226,MATCH('Print View'!$AS165,'Coverage Indicators - Section D'!$I$45:$I$226,0)),""),"")</f>
        <v/>
      </c>
      <c r="T165" s="234" t="str">
        <f ca="1">IFERROR(IF(INDEX('Coverage Indicators - Section D'!E$45:E$226,MATCH('Print View'!$AT165,'Coverage Indicators - Section D'!$I$45:$I$226,0))&lt;&gt;0,INDEX('Coverage Indicators - Section D'!E$45:E$226,MATCH('Print View'!$AT165,'Coverage Indicators - Section D'!$I$45:$I$226,0)),""),"")</f>
        <v/>
      </c>
      <c r="U165" s="625" t="str">
        <f ca="1">IFERROR(IF(INDEX('Coverage Indicators - Section D'!G$45:G$226,MATCH('Print View'!$AT165,'Coverage Indicators - Section D'!$I$45:$I$226,0))&lt;&gt;0,INDEX('Coverage Indicators - Section D'!G$45:G$226,MATCH('Print View'!$AT165,'Coverage Indicators - Section D'!$I$45:$I$226,0)),""),"")</f>
        <v/>
      </c>
      <c r="V165" s="626" t="str">
        <f ca="1">IFERROR(IF(INDEX('Coverage Indicators - Section D'!H$45:H$226,MATCH('Print View'!$AT165,'Coverage Indicators - Section D'!$I$45:$I$226,0))&lt;&gt;0,INDEX('Coverage Indicators - Section D'!H$45:H$226,MATCH('Print View'!$AT165,'Coverage Indicators - Section D'!$I$45:$I$226,0)),""),"")</f>
        <v/>
      </c>
      <c r="W165" s="234" t="str">
        <f ca="1">IFERROR(IF(INDEX('Coverage Indicators - Section D'!E$45:E$226,MATCH('Print View'!$AU165,'Coverage Indicators - Section D'!$I$45:$I$226,0))&lt;&gt;0,INDEX('Coverage Indicators - Section D'!E$45:E$226,MATCH('Print View'!$AU165,'Coverage Indicators - Section D'!$I$45:$I$226,0)),""),"")</f>
        <v/>
      </c>
      <c r="X165" s="625" t="str">
        <f ca="1">IFERROR(IF(INDEX('Coverage Indicators - Section D'!G$45:G$226,MATCH('Print View'!$AU165,'Coverage Indicators - Section D'!$I$45:$I$226,0))&lt;&gt;0,INDEX('Coverage Indicators - Section D'!G$45:G$226,MATCH('Print View'!$AU165,'Coverage Indicators - Section D'!$I$45:$I$226,0)),""),"")</f>
        <v/>
      </c>
      <c r="Y165" s="626" t="str">
        <f ca="1">IFERROR(IF(INDEX('Coverage Indicators - Section D'!H$45:H$226,MATCH('Print View'!$AU165,'Coverage Indicators - Section D'!$I$45:$I$226,0))&lt;&gt;0,INDEX('Coverage Indicators - Section D'!H$45:H$226,MATCH('Print View'!$AU165,'Coverage Indicators - Section D'!$I$45:$I$226,0)),""),"")</f>
        <v/>
      </c>
      <c r="Z165" s="234" t="str">
        <f ca="1">IFERROR(IF(INDEX('Coverage Indicators - Section D'!E$45:E$226,MATCH('Print View'!$AV165,'Coverage Indicators - Section D'!$I$45:$I$226,0))&lt;&gt;0,INDEX('Coverage Indicators - Section D'!E$45:E$226,MATCH('Print View'!$AV165,'Coverage Indicators - Section D'!$I$45:$I$226,0)),""),"")</f>
        <v/>
      </c>
      <c r="AA165" s="625" t="str">
        <f ca="1">IFERROR(IF(INDEX('Coverage Indicators - Section D'!G$45:G$226,MATCH('Print View'!$AV165,'Coverage Indicators - Section D'!$I$45:$I$226,0))&lt;&gt;0,INDEX('Coverage Indicators - Section D'!G$45:G$226,MATCH('Print View'!$AV165,'Coverage Indicators - Section D'!$I$45:$I$226,0)),""),"")</f>
        <v/>
      </c>
      <c r="AB165" s="626" t="str">
        <f ca="1">IFERROR(IF(INDEX('Coverage Indicators - Section D'!H$45:H$226,MATCH('Print View'!$AV165,'Coverage Indicators - Section D'!$I$45:$I$226,0))&lt;&gt;0,INDEX('Coverage Indicators - Section D'!H$45:H$226,MATCH('Print View'!$AV165,'Coverage Indicators - Section D'!$I$45:$I$226,0)),""),"")</f>
        <v/>
      </c>
      <c r="AC165" s="234" t="str">
        <f ca="1">IFERROR(IF(INDEX('Coverage Indicators - Section D'!E$45:E$226,MATCH('Print View'!$AW165,'Coverage Indicators - Section D'!$I$45:$I$226,0))&lt;&gt;0,INDEX('Coverage Indicators - Section D'!E$45:E$226,MATCH('Print View'!$AW165,'Coverage Indicators - Section D'!$I$45:$I$226,0)),""),"")</f>
        <v/>
      </c>
      <c r="AD165" s="625" t="str">
        <f ca="1">IFERROR(IF(INDEX('Coverage Indicators - Section D'!G$45:G$226,MATCH('Print View'!$AW165,'Coverage Indicators - Section D'!$I$45:$I$226,0))&lt;&gt;0,INDEX('Coverage Indicators - Section D'!G$45:G$226,MATCH('Print View'!$AW165,'Coverage Indicators - Section D'!$I$45:$I$226,0)),""),"")</f>
        <v/>
      </c>
      <c r="AE165" s="626" t="str">
        <f ca="1">IFERROR(IF(INDEX('Coverage Indicators - Section D'!H$45:H$226,MATCH('Print View'!$AW165,'Coverage Indicators - Section D'!$I$45:$I$226,0))&lt;&gt;0,INDEX('Coverage Indicators - Section D'!H$45:H$226,MATCH('Print View'!$AW165,'Coverage Indicators - Section D'!$I$45:$I$226,0)),""),"")</f>
        <v/>
      </c>
      <c r="AF165" s="234" t="str">
        <f ca="1">IFERROR(IF(INDEX('Coverage Indicators - Section D'!E$45:E$226,MATCH('Print View'!$AX165,'Coverage Indicators - Section D'!$I$45:$I$226,0))&lt;&gt;0,INDEX('Coverage Indicators - Section D'!E$45:E$226,MATCH('Print View'!$AX165,'Coverage Indicators - Section D'!$I$45:$I$226,0)),""),"")</f>
        <v/>
      </c>
      <c r="AG165" s="625" t="str">
        <f ca="1">IFERROR(IF(INDEX('Coverage Indicators - Section D'!G$45:G$226,MATCH('Print View'!$AX165,'Coverage Indicators - Section D'!$I$45:$I$226,0))&lt;&gt;0,INDEX('Coverage Indicators - Section D'!G$45:G$226,MATCH('Print View'!$AX165,'Coverage Indicators - Section D'!$I$45:$I$226,0)),""),"")</f>
        <v/>
      </c>
      <c r="AH165" s="626" t="str">
        <f ca="1">IFERROR(IF(INDEX('Coverage Indicators - Section D'!H$45:H$226,MATCH('Print View'!$AX165,'Coverage Indicators - Section D'!$I$45:$I$226,0))&lt;&gt;0,INDEX('Coverage Indicators - Section D'!H$45:H$226,MATCH('Print View'!$AX165,'Coverage Indicators - Section D'!$I$45:$I$226,0)),""),"")</f>
        <v/>
      </c>
      <c r="AI165" s="234" t="str">
        <f ca="1">IFERROR(IF(INDEX('Coverage Indicators - Section D'!E$45:E$226,MATCH('Print View'!$AY165,'Coverage Indicators - Section D'!$I$45:$I$226,0))&lt;&gt;0,INDEX('Coverage Indicators - Section D'!E$45:E$226,MATCH('Print View'!$AY165,'Coverage Indicators - Section D'!$I$45:$I$226,0)),""),"")</f>
        <v/>
      </c>
      <c r="AJ165" s="625" t="str">
        <f ca="1">IFERROR(IF(INDEX('Coverage Indicators - Section D'!G$45:G$226,MATCH('Print View'!$AY165,'Coverage Indicators - Section D'!$I$45:$I$226,0))&lt;&gt;0,INDEX('Coverage Indicators - Section D'!G$45:G$226,MATCH('Print View'!$AY165,'Coverage Indicators - Section D'!$I$45:$I$226,0)),""),"")</f>
        <v/>
      </c>
      <c r="AK165" s="626" t="str">
        <f ca="1">IFERROR(IF(INDEX('Coverage Indicators - Section D'!H$45:H$226,MATCH('Print View'!$AY165,'Coverage Indicators - Section D'!$I$45:$I$226,0))&lt;&gt;0,INDEX('Coverage Indicators - Section D'!H$45:H$226,MATCH('Print View'!$AY165,'Coverage Indicators - Section D'!$I$45:$I$226,0)),""),"")</f>
        <v/>
      </c>
      <c r="AL165" s="281"/>
      <c r="AM165" s="718" t="str">
        <f>IFERROR(IF(INDEX('Coverage Indicators - Section D'!W$10:W$41,MATCH('Print View'!$A165,'Coverage Indicators - Section D'!$A$10:$A$41,0))&lt;&gt;0,INDEX('Coverage Indicators - Section D'!W$10:W$41,MATCH('Print View'!$A165,'Coverage Indicators - Section D'!$A$10:$A$41,0)),""),"")</f>
        <v/>
      </c>
      <c r="AN165" s="268"/>
      <c r="AO165" s="610"/>
      <c r="AP165" s="611"/>
      <c r="AQ165" s="611"/>
      <c r="AR165" s="633" t="str">
        <f t="shared" ref="AR165" ca="1" si="316">CONCATENATE($A165,N$117)</f>
        <v>241-ene-20 to 31-dic-20</v>
      </c>
      <c r="AS165" s="631" t="str">
        <f t="shared" ref="AS165" ca="1" si="317">CONCATENATE($A165,Q$117)</f>
        <v>241-ene-21 to 31-dic-21</v>
      </c>
      <c r="AT165" s="631" t="str">
        <f t="shared" ref="AT165" ca="1" si="318">CONCATENATE($A165,T$117)</f>
        <v>241-ene-22 to 31-dic-22</v>
      </c>
      <c r="AU165" s="631" t="str">
        <f t="shared" ref="AU165" ca="1" si="319">CONCATENATE($A165,W$117)</f>
        <v>241-ene-23 to 31-dic-23</v>
      </c>
      <c r="AV165" s="631" t="str">
        <f t="shared" ref="AV165" ca="1" si="320">CONCATENATE($A165,Z$117)</f>
        <v>241-ene-24 to 31-dic-24</v>
      </c>
      <c r="AW165" s="631" t="str">
        <f t="shared" ref="AW165" ca="1" si="321">CONCATENATE($A165,AC$117)</f>
        <v>241-ene-25 to 31-dic-25</v>
      </c>
      <c r="AX165" s="631" t="str">
        <f t="shared" ref="AX165" si="322">CONCATENATE($A165,AF$117)</f>
        <v xml:space="preserve">24 to </v>
      </c>
      <c r="AY165" s="631" t="str">
        <f t="shared" ref="AY165" si="323">CONCATENATE($A165,AI$117)</f>
        <v xml:space="preserve">24 to </v>
      </c>
      <c r="AZ165" s="301"/>
      <c r="BA165" s="301"/>
    </row>
    <row r="166" spans="1:53" s="194" customFormat="1" ht="28.5" x14ac:dyDescent="0.25">
      <c r="A166" s="719"/>
      <c r="B166" s="626"/>
      <c r="C166" s="626"/>
      <c r="D166" s="626"/>
      <c r="E166" s="235" t="str">
        <f>IFERROR(IF(INDEX('Coverage Indicators - Section D'!F$10:F$41,MATCH('Print View'!$A165,'Coverage Indicators - Section D'!$A$10:$A$41,0))&lt;&gt;0,INDEX('Coverage Indicators - Section D'!F$10:F$41,MATCH('Print View'!$A165,'Coverage Indicators - Section D'!$A$10:$A$41,0)),""),"")</f>
        <v/>
      </c>
      <c r="F166" s="625"/>
      <c r="G166" s="625"/>
      <c r="H166" s="626"/>
      <c r="I166" s="626"/>
      <c r="J166" s="626"/>
      <c r="K166" s="626"/>
      <c r="L166" s="235" t="str">
        <f>IFERROR(IF(INDEX('Coverage Indicators - Section D'!U$10:U$41,MATCH('Print View'!$A165,'Coverage Indicators - Section D'!$A$10:$A$41,0))&lt;&gt;0,INDEX('Coverage Indicators - Section D'!U$10:U$41,MATCH('Print View'!$A165,'Coverage Indicators - Section D'!$A$10:$A$41,0)),""),"")</f>
        <v/>
      </c>
      <c r="M166" s="626"/>
      <c r="N166" s="235" t="str">
        <f ca="1">IFERROR(IF(INDEX('Coverage Indicators - Section D'!F$45:F$226,MATCH('Print View'!$AR165,'Coverage Indicators - Section D'!$I$45:$I$226,0))&lt;&gt;0,INDEX('Coverage Indicators - Section D'!F$45:F$226,MATCH('Print View'!$AR165,'Coverage Indicators - Section D'!$I$45:$I$226,0)),""),"")</f>
        <v/>
      </c>
      <c r="O166" s="625"/>
      <c r="P166" s="626"/>
      <c r="Q166" s="235" t="str">
        <f ca="1">IFERROR(IF(INDEX('Coverage Indicators - Section D'!F$45:F$226,MATCH('Print View'!$AS165,'Coverage Indicators - Section D'!$I$45:$I$226,0))&lt;&gt;0,INDEX('Coverage Indicators - Section D'!F$45:F$226,MATCH('Print View'!$AS165,'Coverage Indicators - Section D'!$I$45:$I$226,0)),""),"")</f>
        <v/>
      </c>
      <c r="R166" s="625"/>
      <c r="S166" s="626"/>
      <c r="T166" s="235" t="str">
        <f ca="1">IFERROR(IF(INDEX('Coverage Indicators - Section D'!F$45:F$226,MATCH('Print View'!$AT165,'Coverage Indicators - Section D'!$I$45:$I$226,0))&lt;&gt;0,INDEX('Coverage Indicators - Section D'!F$45:F$226,MATCH('Print View'!$AT165,'Coverage Indicators - Section D'!$I$45:$I$226,0)),""),"")</f>
        <v/>
      </c>
      <c r="U166" s="625"/>
      <c r="V166" s="626"/>
      <c r="W166" s="235" t="str">
        <f ca="1">IFERROR(IF(INDEX('Coverage Indicators - Section D'!F$45:F$226,MATCH('Print View'!$AU165,'Coverage Indicators - Section D'!$I$45:$I$226,0))&lt;&gt;0,INDEX('Coverage Indicators - Section D'!F$45:F$226,MATCH('Print View'!$AU165,'Coverage Indicators - Section D'!$I$45:$I$226,0)),""),"")</f>
        <v/>
      </c>
      <c r="X166" s="625"/>
      <c r="Y166" s="626"/>
      <c r="Z166" s="235" t="str">
        <f ca="1">IFERROR(IF(INDEX('Coverage Indicators - Section D'!F$45:F$226,MATCH('Print View'!$AV165,'Coverage Indicators - Section D'!$I$45:$I$226,0))&lt;&gt;0,INDEX('Coverage Indicators - Section D'!F$45:F$226,MATCH('Print View'!$AV165,'Coverage Indicators - Section D'!$I$45:$I$226,0)),""),"")</f>
        <v/>
      </c>
      <c r="AA166" s="625"/>
      <c r="AB166" s="626"/>
      <c r="AC166" s="235" t="str">
        <f ca="1">IFERROR(IF(INDEX('Coverage Indicators - Section D'!F$45:F$226,MATCH('Print View'!$AW165,'Coverage Indicators - Section D'!$I$45:$I$226,0))&lt;&gt;0,INDEX('Coverage Indicators - Section D'!F$45:F$226,MATCH('Print View'!$AW165,'Coverage Indicators - Section D'!$I$45:$I$226,0)),""),"")</f>
        <v/>
      </c>
      <c r="AD166" s="625"/>
      <c r="AE166" s="626"/>
      <c r="AF166" s="235" t="str">
        <f ca="1">IFERROR(IF(INDEX('Coverage Indicators - Section D'!F$45:F$226,MATCH('Print View'!$AX165,'Coverage Indicators - Section D'!$I$45:$I$226,0))&lt;&gt;0,INDEX('Coverage Indicators - Section D'!F$45:F$226,MATCH('Print View'!$AX165,'Coverage Indicators - Section D'!$I$45:$I$226,0)),""),"")</f>
        <v/>
      </c>
      <c r="AG166" s="625"/>
      <c r="AH166" s="626"/>
      <c r="AI166" s="235" t="str">
        <f ca="1">IFERROR(IF(INDEX('Coverage Indicators - Section D'!F$45:F$226,MATCH('Print View'!$AY165,'Coverage Indicators - Section D'!$I$45:$I$226,0))&lt;&gt;0,INDEX('Coverage Indicators - Section D'!F$45:F$226,MATCH('Print View'!$AY165,'Coverage Indicators - Section D'!$I$45:$I$226,0)),""),"")</f>
        <v/>
      </c>
      <c r="AJ166" s="625"/>
      <c r="AK166" s="626"/>
      <c r="AL166" s="281"/>
      <c r="AM166" s="718"/>
      <c r="AN166" s="268"/>
      <c r="AO166" s="610"/>
      <c r="AP166" s="611"/>
      <c r="AQ166" s="611"/>
      <c r="AR166" s="633"/>
      <c r="AS166" s="631"/>
      <c r="AT166" s="631"/>
      <c r="AU166" s="631"/>
      <c r="AV166" s="631"/>
      <c r="AW166" s="631"/>
      <c r="AX166" s="631"/>
      <c r="AY166" s="631"/>
      <c r="AZ166" s="301"/>
      <c r="BA166" s="301"/>
    </row>
    <row r="167" spans="1:53" s="194" customFormat="1" ht="28.5" x14ac:dyDescent="0.25">
      <c r="A167" s="716">
        <v>25</v>
      </c>
      <c r="B167" s="624" t="str">
        <f>IFERROR(IF(INDEX('Coverage Indicators - Section D'!B$10:B$41,MATCH('Print View'!$A167,'Coverage Indicators - Section D'!$A$10:$A$41,0))&lt;&gt;0,INDEX('Coverage Indicators - Section D'!B$10:B$41,MATCH('Print View'!$A167,'Coverage Indicators - Section D'!$A$10:$A$41,0)),""),"")</f>
        <v/>
      </c>
      <c r="C167" s="624" t="str">
        <f>IFERROR(IF(INDEX('Coverage Indicators - Section D'!C$10:C$41,MATCH('Print View'!$A167,'Coverage Indicators - Section D'!$A$10:$A$41,0))&lt;&gt;0,INDEX('Coverage Indicators - Section D'!C$10:C$41,MATCH('Print View'!$A167,'Coverage Indicators - Section D'!$A$10:$A$41,0)),""),"")</f>
        <v/>
      </c>
      <c r="D167" s="624" t="str">
        <f>IFERROR(IF(INDEX('Coverage Indicators - Section D'!D$10:D$41,MATCH('Print View'!$A167,'Coverage Indicators - Section D'!$A$10:$A$41,0))&lt;&gt;0,INDEX('Coverage Indicators - Section D'!D$10:D$41,MATCH('Print View'!$A167,'Coverage Indicators - Section D'!$A$10:$A$41,0)),""),"")</f>
        <v/>
      </c>
      <c r="E167" s="213" t="str">
        <f>IFERROR(IF(INDEX('Coverage Indicators - Section D'!E$10:E$41,MATCH('Print View'!$A167,'Coverage Indicators - Section D'!$A$10:$A$41,0))&lt;&gt;0,INDEX('Coverage Indicators - Section D'!E$10:E$41,MATCH('Print View'!$A167,'Coverage Indicators - Section D'!$A$10:$A$41,0)),""),"")</f>
        <v/>
      </c>
      <c r="F167" s="623" t="str">
        <f>IFERROR(IF(INDEX('Coverage Indicators - Section D'!G$10:G$41,MATCH('Print View'!$A167,'Coverage Indicators - Section D'!$A$10:$A$41,0))&lt;&gt;0,INDEX('Coverage Indicators - Section D'!G$10:G$41,MATCH('Print View'!$A167,'Coverage Indicators - Section D'!$A$10:$A$41,0)),""),"")</f>
        <v/>
      </c>
      <c r="G167" s="623" t="str">
        <f>IFERROR(IF(INDEX('Coverage Indicators - Section D'!H$10:H$41,MATCH('Print View'!$A167,'Coverage Indicators - Section D'!$A$10:$A$41,0))&lt;&gt;0,INDEX('Coverage Indicators - Section D'!H$10:H$41,MATCH('Print View'!$A167,'Coverage Indicators - Section D'!$A$10:$A$41,0)),""),"")</f>
        <v/>
      </c>
      <c r="H167" s="624" t="str">
        <f>IFERROR(IF(INDEX('Coverage Indicators - Section D'!P$10:P$41,MATCH('Print View'!$A167,'Coverage Indicators - Section D'!$A$10:$A$41,0))&lt;&gt;0,INDEX('Coverage Indicators - Section D'!P$10:P$41,MATCH('Print View'!$A167,'Coverage Indicators - Section D'!$A$10:$A$41,0)),""),"")</f>
        <v/>
      </c>
      <c r="I167" s="624" t="str">
        <f>IFERROR(IF(INDEX('Coverage Indicators - Section D'!Q$10:Q$41,MATCH('Print View'!$A167,'Coverage Indicators - Section D'!$A$10:$A$41,0))&lt;&gt;0,INDEX('Coverage Indicators - Section D'!Q$10:Q$41,MATCH('Print View'!$A167,'Coverage Indicators - Section D'!$A$10:$A$41,0)),""),"")</f>
        <v/>
      </c>
      <c r="J167" s="624" t="str">
        <f>IFERROR(IF(INDEX('Coverage Indicators - Section D'!R$10:R$41,MATCH('Print View'!$A167,'Coverage Indicators - Section D'!$A$10:$A$41,0))&lt;&gt;0,INDEX('Coverage Indicators - Section D'!R$10:R$41,MATCH('Print View'!$A167,'Coverage Indicators - Section D'!$A$10:$A$41,0)),""),"")</f>
        <v/>
      </c>
      <c r="K167" s="624" t="str">
        <f>IFERROR(IF(INDEX('Coverage Indicators - Section D'!S$10:S$41,MATCH('Print View'!$A167,'Coverage Indicators - Section D'!$A$10:$A$41,0))&lt;&gt;0,INDEX('Coverage Indicators - Section D'!S$10:S$41,MATCH('Print View'!$A167,'Coverage Indicators - Section D'!$A$10:$A$41,0)),""),"")</f>
        <v/>
      </c>
      <c r="L167" s="213" t="str">
        <f>IFERROR(IF(INDEX('Coverage Indicators - Section D'!T$10:T$41,MATCH('Print View'!$A167,'Coverage Indicators - Section D'!$A$10:$A$41,0))&lt;&gt;0,INDEX('Coverage Indicators - Section D'!T$10:T$41,MATCH('Print View'!$A167,'Coverage Indicators - Section D'!$A$10:$A$41,0)),""),"")</f>
        <v/>
      </c>
      <c r="M167" s="624" t="str">
        <f>IFERROR(IF(INDEX('Coverage Indicators - Section D'!V$10:V$41,MATCH('Print View'!$A167,'Coverage Indicators - Section D'!$A$10:$A$41,0))&lt;&gt;0,INDEX('Coverage Indicators - Section D'!V$10:V$41,MATCH('Print View'!$A167,'Coverage Indicators - Section D'!$A$10:$A$41,0)),""),"")</f>
        <v/>
      </c>
      <c r="N167" s="213" t="str">
        <f ca="1">IFERROR(IF(INDEX('Coverage Indicators - Section D'!E$45:E$226,MATCH('Print View'!$AR167,'Coverage Indicators - Section D'!$I$45:$I$226,0))&lt;&gt;0,INDEX('Coverage Indicators - Section D'!E$45:E$226,MATCH('Print View'!$AR167,'Coverage Indicators - Section D'!$I$45:$I$226,0)),""),"")</f>
        <v/>
      </c>
      <c r="O167" s="623" t="str">
        <f ca="1">IFERROR(IF(INDEX('Coverage Indicators - Section D'!G$45:G$226,MATCH('Print View'!$AR167,'Coverage Indicators - Section D'!$I$45:$I$226,0))&lt;&gt;0,INDEX('Coverage Indicators - Section D'!G$45:G$226,MATCH('Print View'!$AR167,'Coverage Indicators - Section D'!$I$45:$I$226,0)),""),"")</f>
        <v/>
      </c>
      <c r="P167" s="624" t="str">
        <f ca="1">IFERROR(IF(INDEX('Coverage Indicators - Section D'!H$45:H$226,MATCH('Print View'!$AR167,'Coverage Indicators - Section D'!$I$45:$I$226,0))&lt;&gt;0,INDEX('Coverage Indicators - Section D'!H$45:H$226,MATCH('Print View'!$AR167,'Coverage Indicators - Section D'!$I$45:$I$226,0)),""),"")</f>
        <v/>
      </c>
      <c r="Q167" s="213" t="str">
        <f ca="1">IFERROR(IF(INDEX('Coverage Indicators - Section D'!E$45:E$226,MATCH('Print View'!$AS167,'Coverage Indicators - Section D'!$I$45:$I$226,0))&lt;&gt;0,INDEX('Coverage Indicators - Section D'!E$45:E$226,MATCH('Print View'!$AS167,'Coverage Indicators - Section D'!$I$45:$I$226,0)),""),"")</f>
        <v/>
      </c>
      <c r="R167" s="623" t="str">
        <f ca="1">IFERROR(IF(INDEX('Coverage Indicators - Section D'!G$45:G$226,MATCH('Print View'!$AS167,'Coverage Indicators - Section D'!$I$45:$I$226,0))&lt;&gt;0,INDEX('Coverage Indicators - Section D'!G$45:G$226,MATCH('Print View'!$AS167,'Coverage Indicators - Section D'!$I$45:$I$226,0)),""),"")</f>
        <v/>
      </c>
      <c r="S167" s="624" t="str">
        <f ca="1">IFERROR(IF(INDEX('Coverage Indicators - Section D'!H$45:H$226,MATCH('Print View'!$AS167,'Coverage Indicators - Section D'!$I$45:$I$226,0))&lt;&gt;0,INDEX('Coverage Indicators - Section D'!H$45:H$226,MATCH('Print View'!$AS167,'Coverage Indicators - Section D'!$I$45:$I$226,0)),""),"")</f>
        <v/>
      </c>
      <c r="T167" s="213" t="str">
        <f ca="1">IFERROR(IF(INDEX('Coverage Indicators - Section D'!E$45:E$226,MATCH('Print View'!$AT167,'Coverage Indicators - Section D'!$I$45:$I$226,0))&lt;&gt;0,INDEX('Coverage Indicators - Section D'!E$45:E$226,MATCH('Print View'!$AT167,'Coverage Indicators - Section D'!$I$45:$I$226,0)),""),"")</f>
        <v/>
      </c>
      <c r="U167" s="623" t="str">
        <f ca="1">IFERROR(IF(INDEX('Coverage Indicators - Section D'!G$45:G$226,MATCH('Print View'!$AT167,'Coverage Indicators - Section D'!$I$45:$I$226,0))&lt;&gt;0,INDEX('Coverage Indicators - Section D'!G$45:G$226,MATCH('Print View'!$AT167,'Coverage Indicators - Section D'!$I$45:$I$226,0)),""),"")</f>
        <v/>
      </c>
      <c r="V167" s="624" t="str">
        <f ca="1">IFERROR(IF(INDEX('Coverage Indicators - Section D'!H$45:H$226,MATCH('Print View'!$AT167,'Coverage Indicators - Section D'!$I$45:$I$226,0))&lt;&gt;0,INDEX('Coverage Indicators - Section D'!H$45:H$226,MATCH('Print View'!$AT167,'Coverage Indicators - Section D'!$I$45:$I$226,0)),""),"")</f>
        <v/>
      </c>
      <c r="W167" s="213" t="str">
        <f ca="1">IFERROR(IF(INDEX('Coverage Indicators - Section D'!E$45:E$226,MATCH('Print View'!$AU167,'Coverage Indicators - Section D'!$I$45:$I$226,0))&lt;&gt;0,INDEX('Coverage Indicators - Section D'!E$45:E$226,MATCH('Print View'!$AU167,'Coverage Indicators - Section D'!$I$45:$I$226,0)),""),"")</f>
        <v/>
      </c>
      <c r="X167" s="623" t="str">
        <f ca="1">IFERROR(IF(INDEX('Coverage Indicators - Section D'!G$45:G$226,MATCH('Print View'!$AU167,'Coverage Indicators - Section D'!$I$45:$I$226,0))&lt;&gt;0,INDEX('Coverage Indicators - Section D'!G$45:G$226,MATCH('Print View'!$AU167,'Coverage Indicators - Section D'!$I$45:$I$226,0)),""),"")</f>
        <v/>
      </c>
      <c r="Y167" s="624" t="str">
        <f ca="1">IFERROR(IF(INDEX('Coverage Indicators - Section D'!H$45:H$226,MATCH('Print View'!$AU167,'Coverage Indicators - Section D'!$I$45:$I$226,0))&lt;&gt;0,INDEX('Coverage Indicators - Section D'!H$45:H$226,MATCH('Print View'!$AU167,'Coverage Indicators - Section D'!$I$45:$I$226,0)),""),"")</f>
        <v/>
      </c>
      <c r="Z167" s="213" t="str">
        <f ca="1">IFERROR(IF(INDEX('Coverage Indicators - Section D'!E$45:E$226,MATCH('Print View'!$AV167,'Coverage Indicators - Section D'!$I$45:$I$226,0))&lt;&gt;0,INDEX('Coverage Indicators - Section D'!E$45:E$226,MATCH('Print View'!$AV167,'Coverage Indicators - Section D'!$I$45:$I$226,0)),""),"")</f>
        <v/>
      </c>
      <c r="AA167" s="623" t="str">
        <f ca="1">IFERROR(IF(INDEX('Coverage Indicators - Section D'!G$45:G$226,MATCH('Print View'!$AV167,'Coverage Indicators - Section D'!$I$45:$I$226,0))&lt;&gt;0,INDEX('Coverage Indicators - Section D'!G$45:G$226,MATCH('Print View'!$AV167,'Coverage Indicators - Section D'!$I$45:$I$226,0)),""),"")</f>
        <v/>
      </c>
      <c r="AB167" s="624" t="str">
        <f ca="1">IFERROR(IF(INDEX('Coverage Indicators - Section D'!H$45:H$226,MATCH('Print View'!$AV167,'Coverage Indicators - Section D'!$I$45:$I$226,0))&lt;&gt;0,INDEX('Coverage Indicators - Section D'!H$45:H$226,MATCH('Print View'!$AV167,'Coverage Indicators - Section D'!$I$45:$I$226,0)),""),"")</f>
        <v/>
      </c>
      <c r="AC167" s="213" t="str">
        <f ca="1">IFERROR(IF(INDEX('Coverage Indicators - Section D'!E$45:E$226,MATCH('Print View'!$AW167,'Coverage Indicators - Section D'!$I$45:$I$226,0))&lt;&gt;0,INDEX('Coverage Indicators - Section D'!E$45:E$226,MATCH('Print View'!$AW167,'Coverage Indicators - Section D'!$I$45:$I$226,0)),""),"")</f>
        <v/>
      </c>
      <c r="AD167" s="623" t="str">
        <f ca="1">IFERROR(IF(INDEX('Coverage Indicators - Section D'!G$45:G$226,MATCH('Print View'!$AW167,'Coverage Indicators - Section D'!$I$45:$I$226,0))&lt;&gt;0,INDEX('Coverage Indicators - Section D'!G$45:G$226,MATCH('Print View'!$AW167,'Coverage Indicators - Section D'!$I$45:$I$226,0)),""),"")</f>
        <v/>
      </c>
      <c r="AE167" s="624" t="str">
        <f ca="1">IFERROR(IF(INDEX('Coverage Indicators - Section D'!H$45:H$226,MATCH('Print View'!$AW167,'Coverage Indicators - Section D'!$I$45:$I$226,0))&lt;&gt;0,INDEX('Coverage Indicators - Section D'!H$45:H$226,MATCH('Print View'!$AW167,'Coverage Indicators - Section D'!$I$45:$I$226,0)),""),"")</f>
        <v/>
      </c>
      <c r="AF167" s="213" t="str">
        <f ca="1">IFERROR(IF(INDEX('Coverage Indicators - Section D'!E$45:E$226,MATCH('Print View'!$AX167,'Coverage Indicators - Section D'!$I$45:$I$226,0))&lt;&gt;0,INDEX('Coverage Indicators - Section D'!E$45:E$226,MATCH('Print View'!$AX167,'Coverage Indicators - Section D'!$I$45:$I$226,0)),""),"")</f>
        <v/>
      </c>
      <c r="AG167" s="623" t="str">
        <f ca="1">IFERROR(IF(INDEX('Coverage Indicators - Section D'!G$45:G$226,MATCH('Print View'!$AX167,'Coverage Indicators - Section D'!$I$45:$I$226,0))&lt;&gt;0,INDEX('Coverage Indicators - Section D'!G$45:G$226,MATCH('Print View'!$AX167,'Coverage Indicators - Section D'!$I$45:$I$226,0)),""),"")</f>
        <v/>
      </c>
      <c r="AH167" s="624" t="str">
        <f ca="1">IFERROR(IF(INDEX('Coverage Indicators - Section D'!H$45:H$226,MATCH('Print View'!$AX167,'Coverage Indicators - Section D'!$I$45:$I$226,0))&lt;&gt;0,INDEX('Coverage Indicators - Section D'!H$45:H$226,MATCH('Print View'!$AX167,'Coverage Indicators - Section D'!$I$45:$I$226,0)),""),"")</f>
        <v/>
      </c>
      <c r="AI167" s="213" t="str">
        <f ca="1">IFERROR(IF(INDEX('Coverage Indicators - Section D'!E$45:E$226,MATCH('Print View'!$AY167,'Coverage Indicators - Section D'!$I$45:$I$226,0))&lt;&gt;0,INDEX('Coverage Indicators - Section D'!E$45:E$226,MATCH('Print View'!$AY167,'Coverage Indicators - Section D'!$I$45:$I$226,0)),""),"")</f>
        <v/>
      </c>
      <c r="AJ167" s="623" t="str">
        <f ca="1">IFERROR(IF(INDEX('Coverage Indicators - Section D'!G$45:G$226,MATCH('Print View'!$AY167,'Coverage Indicators - Section D'!$I$45:$I$226,0))&lt;&gt;0,INDEX('Coverage Indicators - Section D'!G$45:G$226,MATCH('Print View'!$AY167,'Coverage Indicators - Section D'!$I$45:$I$226,0)),""),"")</f>
        <v/>
      </c>
      <c r="AK167" s="624" t="str">
        <f ca="1">IFERROR(IF(INDEX('Coverage Indicators - Section D'!H$45:H$226,MATCH('Print View'!$AY167,'Coverage Indicators - Section D'!$I$45:$I$226,0))&lt;&gt;0,INDEX('Coverage Indicators - Section D'!H$45:H$226,MATCH('Print View'!$AY167,'Coverage Indicators - Section D'!$I$45:$I$226,0)),""),"")</f>
        <v/>
      </c>
      <c r="AL167" s="281"/>
      <c r="AM167" s="717" t="str">
        <f>IFERROR(IF(INDEX('Coverage Indicators - Section D'!W$10:W$41,MATCH('Print View'!$A167,'Coverage Indicators - Section D'!$A$10:$A$41,0))&lt;&gt;0,INDEX('Coverage Indicators - Section D'!W$10:W$41,MATCH('Print View'!$A167,'Coverage Indicators - Section D'!$A$10:$A$41,0)),""),"")</f>
        <v/>
      </c>
      <c r="AN167" s="268"/>
      <c r="AO167" s="612"/>
      <c r="AP167" s="613"/>
      <c r="AQ167" s="613"/>
      <c r="AR167" s="633" t="str">
        <f t="shared" ref="AR167" ca="1" si="324">CONCATENATE($A167,N$117)</f>
        <v>251-ene-20 to 31-dic-20</v>
      </c>
      <c r="AS167" s="631" t="str">
        <f t="shared" ref="AS167" ca="1" si="325">CONCATENATE($A167,Q$117)</f>
        <v>251-ene-21 to 31-dic-21</v>
      </c>
      <c r="AT167" s="631" t="str">
        <f t="shared" ref="AT167" ca="1" si="326">CONCATENATE($A167,T$117)</f>
        <v>251-ene-22 to 31-dic-22</v>
      </c>
      <c r="AU167" s="631" t="str">
        <f t="shared" ref="AU167" ca="1" si="327">CONCATENATE($A167,W$117)</f>
        <v>251-ene-23 to 31-dic-23</v>
      </c>
      <c r="AV167" s="631" t="str">
        <f t="shared" ref="AV167" ca="1" si="328">CONCATENATE($A167,Z$117)</f>
        <v>251-ene-24 to 31-dic-24</v>
      </c>
      <c r="AW167" s="631" t="str">
        <f t="shared" ref="AW167" ca="1" si="329">CONCATENATE($A167,AC$117)</f>
        <v>251-ene-25 to 31-dic-25</v>
      </c>
      <c r="AX167" s="631" t="str">
        <f t="shared" ref="AX167" si="330">CONCATENATE($A167,AF$117)</f>
        <v xml:space="preserve">25 to </v>
      </c>
      <c r="AY167" s="631" t="str">
        <f t="shared" ref="AY167" si="331">CONCATENATE($A167,AI$117)</f>
        <v xml:space="preserve">25 to </v>
      </c>
      <c r="AZ167" s="301"/>
      <c r="BA167" s="301"/>
    </row>
    <row r="168" spans="1:53" s="194" customFormat="1" ht="28.5" x14ac:dyDescent="0.25">
      <c r="A168" s="716"/>
      <c r="B168" s="624"/>
      <c r="C168" s="624"/>
      <c r="D168" s="624"/>
      <c r="E168" s="212" t="str">
        <f>IFERROR(IF(INDEX('Coverage Indicators - Section D'!F$10:F$41,MATCH('Print View'!$A167,'Coverage Indicators - Section D'!$A$10:$A$41,0))&lt;&gt;0,INDEX('Coverage Indicators - Section D'!F$10:F$41,MATCH('Print View'!$A167,'Coverage Indicators - Section D'!$A$10:$A$41,0)),""),"")</f>
        <v/>
      </c>
      <c r="F168" s="623"/>
      <c r="G168" s="623"/>
      <c r="H168" s="624"/>
      <c r="I168" s="624"/>
      <c r="J168" s="624"/>
      <c r="K168" s="624"/>
      <c r="L168" s="212" t="str">
        <f>IFERROR(IF(INDEX('Coverage Indicators - Section D'!U$10:U$41,MATCH('Print View'!$A167,'Coverage Indicators - Section D'!$A$10:$A$41,0))&lt;&gt;0,INDEX('Coverage Indicators - Section D'!U$10:U$41,MATCH('Print View'!$A167,'Coverage Indicators - Section D'!$A$10:$A$41,0)),""),"")</f>
        <v/>
      </c>
      <c r="M168" s="624"/>
      <c r="N168" s="212" t="str">
        <f ca="1">IFERROR(IF(INDEX('Coverage Indicators - Section D'!F$45:F$226,MATCH('Print View'!$AR167,'Coverage Indicators - Section D'!$I$45:$I$226,0))&lt;&gt;0,INDEX('Coverage Indicators - Section D'!F$45:F$226,MATCH('Print View'!$AR167,'Coverage Indicators - Section D'!$I$45:$I$226,0)),""),"")</f>
        <v/>
      </c>
      <c r="O168" s="623"/>
      <c r="P168" s="624"/>
      <c r="Q168" s="212" t="str">
        <f ca="1">IFERROR(IF(INDEX('Coverage Indicators - Section D'!F$45:F$226,MATCH('Print View'!$AS167,'Coverage Indicators - Section D'!$I$45:$I$226,0))&lt;&gt;0,INDEX('Coverage Indicators - Section D'!F$45:F$226,MATCH('Print View'!$AS167,'Coverage Indicators - Section D'!$I$45:$I$226,0)),""),"")</f>
        <v/>
      </c>
      <c r="R168" s="623"/>
      <c r="S168" s="624"/>
      <c r="T168" s="212" t="str">
        <f ca="1">IFERROR(IF(INDEX('Coverage Indicators - Section D'!F$45:F$226,MATCH('Print View'!$AT167,'Coverage Indicators - Section D'!$I$45:$I$226,0))&lt;&gt;0,INDEX('Coverage Indicators - Section D'!F$45:F$226,MATCH('Print View'!$AT167,'Coverage Indicators - Section D'!$I$45:$I$226,0)),""),"")</f>
        <v/>
      </c>
      <c r="U168" s="623"/>
      <c r="V168" s="624"/>
      <c r="W168" s="212" t="str">
        <f ca="1">IFERROR(IF(INDEX('Coverage Indicators - Section D'!F$45:F$226,MATCH('Print View'!$AU167,'Coverage Indicators - Section D'!$I$45:$I$226,0))&lt;&gt;0,INDEX('Coverage Indicators - Section D'!F$45:F$226,MATCH('Print View'!$AU167,'Coverage Indicators - Section D'!$I$45:$I$226,0)),""),"")</f>
        <v/>
      </c>
      <c r="X168" s="623"/>
      <c r="Y168" s="624"/>
      <c r="Z168" s="212" t="str">
        <f ca="1">IFERROR(IF(INDEX('Coverage Indicators - Section D'!F$45:F$226,MATCH('Print View'!$AV167,'Coverage Indicators - Section D'!$I$45:$I$226,0))&lt;&gt;0,INDEX('Coverage Indicators - Section D'!F$45:F$226,MATCH('Print View'!$AV167,'Coverage Indicators - Section D'!$I$45:$I$226,0)),""),"")</f>
        <v/>
      </c>
      <c r="AA168" s="623"/>
      <c r="AB168" s="624"/>
      <c r="AC168" s="212" t="str">
        <f ca="1">IFERROR(IF(INDEX('Coverage Indicators - Section D'!F$45:F$226,MATCH('Print View'!$AW167,'Coverage Indicators - Section D'!$I$45:$I$226,0))&lt;&gt;0,INDEX('Coverage Indicators - Section D'!F$45:F$226,MATCH('Print View'!$AW167,'Coverage Indicators - Section D'!$I$45:$I$226,0)),""),"")</f>
        <v/>
      </c>
      <c r="AD168" s="623"/>
      <c r="AE168" s="624"/>
      <c r="AF168" s="212" t="str">
        <f ca="1">IFERROR(IF(INDEX('Coverage Indicators - Section D'!F$45:F$226,MATCH('Print View'!$AX167,'Coverage Indicators - Section D'!$I$45:$I$226,0))&lt;&gt;0,INDEX('Coverage Indicators - Section D'!F$45:F$226,MATCH('Print View'!$AX167,'Coverage Indicators - Section D'!$I$45:$I$226,0)),""),"")</f>
        <v/>
      </c>
      <c r="AG168" s="623"/>
      <c r="AH168" s="624"/>
      <c r="AI168" s="212" t="str">
        <f ca="1">IFERROR(IF(INDEX('Coverage Indicators - Section D'!F$45:F$226,MATCH('Print View'!$AY167,'Coverage Indicators - Section D'!$I$45:$I$226,0))&lt;&gt;0,INDEX('Coverage Indicators - Section D'!F$45:F$226,MATCH('Print View'!$AY167,'Coverage Indicators - Section D'!$I$45:$I$226,0)),""),"")</f>
        <v/>
      </c>
      <c r="AJ168" s="623"/>
      <c r="AK168" s="624"/>
      <c r="AL168" s="281"/>
      <c r="AM168" s="717"/>
      <c r="AN168" s="268"/>
      <c r="AO168" s="612"/>
      <c r="AP168" s="613"/>
      <c r="AQ168" s="613"/>
      <c r="AR168" s="633"/>
      <c r="AS168" s="631"/>
      <c r="AT168" s="631"/>
      <c r="AU168" s="631"/>
      <c r="AV168" s="631"/>
      <c r="AW168" s="631"/>
      <c r="AX168" s="631"/>
      <c r="AY168" s="631"/>
      <c r="AZ168" s="301"/>
      <c r="BA168" s="301"/>
    </row>
    <row r="169" spans="1:53" s="194" customFormat="1" ht="28.5" x14ac:dyDescent="0.25">
      <c r="A169" s="719">
        <v>26</v>
      </c>
      <c r="B169" s="626" t="str">
        <f>IFERROR(IF(INDEX('Coverage Indicators - Section D'!B$10:B$41,MATCH('Print View'!$A169,'Coverage Indicators - Section D'!$A$10:$A$41,0))&lt;&gt;0,INDEX('Coverage Indicators - Section D'!B$10:B$41,MATCH('Print View'!$A169,'Coverage Indicators - Section D'!$A$10:$A$41,0)),""),"")</f>
        <v/>
      </c>
      <c r="C169" s="626" t="str">
        <f>IFERROR(IF(INDEX('Coverage Indicators - Section D'!C$10:C$41,MATCH('Print View'!$A169,'Coverage Indicators - Section D'!$A$10:$A$41,0))&lt;&gt;0,INDEX('Coverage Indicators - Section D'!C$10:C$41,MATCH('Print View'!$A169,'Coverage Indicators - Section D'!$A$10:$A$41,0)),""),"")</f>
        <v/>
      </c>
      <c r="D169" s="626" t="str">
        <f>IFERROR(IF(INDEX('Coverage Indicators - Section D'!D$10:D$41,MATCH('Print View'!$A169,'Coverage Indicators - Section D'!$A$10:$A$41,0))&lt;&gt;0,INDEX('Coverage Indicators - Section D'!D$10:D$41,MATCH('Print View'!$A169,'Coverage Indicators - Section D'!$A$10:$A$41,0)),""),"")</f>
        <v/>
      </c>
      <c r="E169" s="234" t="str">
        <f>IFERROR(IF(INDEX('Coverage Indicators - Section D'!E$10:E$41,MATCH('Print View'!$A169,'Coverage Indicators - Section D'!$A$10:$A$41,0))&lt;&gt;0,INDEX('Coverage Indicators - Section D'!E$10:E$41,MATCH('Print View'!$A169,'Coverage Indicators - Section D'!$A$10:$A$41,0)),""),"")</f>
        <v/>
      </c>
      <c r="F169" s="625" t="str">
        <f>IFERROR(IF(INDEX('Coverage Indicators - Section D'!G$10:G$41,MATCH('Print View'!$A169,'Coverage Indicators - Section D'!$A$10:$A$41,0))&lt;&gt;0,INDEX('Coverage Indicators - Section D'!G$10:G$41,MATCH('Print View'!$A169,'Coverage Indicators - Section D'!$A$10:$A$41,0)),""),"")</f>
        <v/>
      </c>
      <c r="G169" s="625" t="str">
        <f>IFERROR(IF(INDEX('Coverage Indicators - Section D'!H$10:H$41,MATCH('Print View'!$A169,'Coverage Indicators - Section D'!$A$10:$A$41,0))&lt;&gt;0,INDEX('Coverage Indicators - Section D'!H$10:H$41,MATCH('Print View'!$A169,'Coverage Indicators - Section D'!$A$10:$A$41,0)),""),"")</f>
        <v/>
      </c>
      <c r="H169" s="626" t="str">
        <f>IFERROR(IF(INDEX('Coverage Indicators - Section D'!P$10:P$41,MATCH('Print View'!$A169,'Coverage Indicators - Section D'!$A$10:$A$41,0))&lt;&gt;0,INDEX('Coverage Indicators - Section D'!P$10:P$41,MATCH('Print View'!$A169,'Coverage Indicators - Section D'!$A$10:$A$41,0)),""),"")</f>
        <v/>
      </c>
      <c r="I169" s="626" t="str">
        <f>IFERROR(IF(INDEX('Coverage Indicators - Section D'!Q$10:Q$41,MATCH('Print View'!$A169,'Coverage Indicators - Section D'!$A$10:$A$41,0))&lt;&gt;0,INDEX('Coverage Indicators - Section D'!Q$10:Q$41,MATCH('Print View'!$A169,'Coverage Indicators - Section D'!$A$10:$A$41,0)),""),"")</f>
        <v/>
      </c>
      <c r="J169" s="626" t="str">
        <f>IFERROR(IF(INDEX('Coverage Indicators - Section D'!R$10:R$41,MATCH('Print View'!$A169,'Coverage Indicators - Section D'!$A$10:$A$41,0))&lt;&gt;0,INDEX('Coverage Indicators - Section D'!R$10:R$41,MATCH('Print View'!$A169,'Coverage Indicators - Section D'!$A$10:$A$41,0)),""),"")</f>
        <v/>
      </c>
      <c r="K169" s="626" t="str">
        <f>IFERROR(IF(INDEX('Coverage Indicators - Section D'!S$10:S$41,MATCH('Print View'!$A169,'Coverage Indicators - Section D'!$A$10:$A$41,0))&lt;&gt;0,INDEX('Coverage Indicators - Section D'!S$10:S$41,MATCH('Print View'!$A169,'Coverage Indicators - Section D'!$A$10:$A$41,0)),""),"")</f>
        <v/>
      </c>
      <c r="L169" s="234" t="str">
        <f>IFERROR(IF(INDEX('Coverage Indicators - Section D'!T$10:T$41,MATCH('Print View'!$A169,'Coverage Indicators - Section D'!$A$10:$A$41,0))&lt;&gt;0,INDEX('Coverage Indicators - Section D'!T$10:T$41,MATCH('Print View'!$A169,'Coverage Indicators - Section D'!$A$10:$A$41,0)),""),"")</f>
        <v/>
      </c>
      <c r="M169" s="626" t="str">
        <f>IFERROR(IF(INDEX('Coverage Indicators - Section D'!V$10:V$41,MATCH('Print View'!$A169,'Coverage Indicators - Section D'!$A$10:$A$41,0))&lt;&gt;0,INDEX('Coverage Indicators - Section D'!V$10:V$41,MATCH('Print View'!$A169,'Coverage Indicators - Section D'!$A$10:$A$41,0)),""),"")</f>
        <v/>
      </c>
      <c r="N169" s="234" t="str">
        <f ca="1">IFERROR(IF(INDEX('Coverage Indicators - Section D'!E$45:E$226,MATCH('Print View'!$AR169,'Coverage Indicators - Section D'!$I$45:$I$226,0))&lt;&gt;0,INDEX('Coverage Indicators - Section D'!E$45:E$226,MATCH('Print View'!$AR169,'Coverage Indicators - Section D'!$I$45:$I$226,0)),""),"")</f>
        <v/>
      </c>
      <c r="O169" s="625" t="str">
        <f ca="1">IFERROR(IF(INDEX('Coverage Indicators - Section D'!G$45:G$226,MATCH('Print View'!$AR169,'Coverage Indicators - Section D'!$I$45:$I$226,0))&lt;&gt;0,INDEX('Coverage Indicators - Section D'!G$45:G$226,MATCH('Print View'!$AR169,'Coverage Indicators - Section D'!$I$45:$I$226,0)),""),"")</f>
        <v/>
      </c>
      <c r="P169" s="626" t="str">
        <f ca="1">IFERROR(IF(INDEX('Coverage Indicators - Section D'!H$45:H$226,MATCH('Print View'!$AR169,'Coverage Indicators - Section D'!$I$45:$I$226,0))&lt;&gt;0,INDEX('Coverage Indicators - Section D'!H$45:H$226,MATCH('Print View'!$AR169,'Coverage Indicators - Section D'!$I$45:$I$226,0)),""),"")</f>
        <v/>
      </c>
      <c r="Q169" s="234" t="str">
        <f ca="1">IFERROR(IF(INDEX('Coverage Indicators - Section D'!E$45:E$226,MATCH('Print View'!$AS169,'Coverage Indicators - Section D'!$I$45:$I$226,0))&lt;&gt;0,INDEX('Coverage Indicators - Section D'!E$45:E$226,MATCH('Print View'!$AS169,'Coverage Indicators - Section D'!$I$45:$I$226,0)),""),"")</f>
        <v/>
      </c>
      <c r="R169" s="625" t="str">
        <f ca="1">IFERROR(IF(INDEX('Coverage Indicators - Section D'!G$45:G$226,MATCH('Print View'!$AS169,'Coverage Indicators - Section D'!$I$45:$I$226,0))&lt;&gt;0,INDEX('Coverage Indicators - Section D'!G$45:G$226,MATCH('Print View'!$AS169,'Coverage Indicators - Section D'!$I$45:$I$226,0)),""),"")</f>
        <v/>
      </c>
      <c r="S169" s="626" t="str">
        <f ca="1">IFERROR(IF(INDEX('Coverage Indicators - Section D'!H$45:H$226,MATCH('Print View'!$AS169,'Coverage Indicators - Section D'!$I$45:$I$226,0))&lt;&gt;0,INDEX('Coverage Indicators - Section D'!H$45:H$226,MATCH('Print View'!$AS169,'Coverage Indicators - Section D'!$I$45:$I$226,0)),""),"")</f>
        <v/>
      </c>
      <c r="T169" s="234" t="str">
        <f ca="1">IFERROR(IF(INDEX('Coverage Indicators - Section D'!E$45:E$226,MATCH('Print View'!$AT169,'Coverage Indicators - Section D'!$I$45:$I$226,0))&lt;&gt;0,INDEX('Coverage Indicators - Section D'!E$45:E$226,MATCH('Print View'!$AT169,'Coverage Indicators - Section D'!$I$45:$I$226,0)),""),"")</f>
        <v/>
      </c>
      <c r="U169" s="625" t="str">
        <f ca="1">IFERROR(IF(INDEX('Coverage Indicators - Section D'!G$45:G$226,MATCH('Print View'!$AT169,'Coverage Indicators - Section D'!$I$45:$I$226,0))&lt;&gt;0,INDEX('Coverage Indicators - Section D'!G$45:G$226,MATCH('Print View'!$AT169,'Coverage Indicators - Section D'!$I$45:$I$226,0)),""),"")</f>
        <v/>
      </c>
      <c r="V169" s="626" t="str">
        <f ca="1">IFERROR(IF(INDEX('Coverage Indicators - Section D'!H$45:H$226,MATCH('Print View'!$AT169,'Coverage Indicators - Section D'!$I$45:$I$226,0))&lt;&gt;0,INDEX('Coverage Indicators - Section D'!H$45:H$226,MATCH('Print View'!$AT169,'Coverage Indicators - Section D'!$I$45:$I$226,0)),""),"")</f>
        <v/>
      </c>
      <c r="W169" s="234" t="str">
        <f ca="1">IFERROR(IF(INDEX('Coverage Indicators - Section D'!E$45:E$226,MATCH('Print View'!$AU169,'Coverage Indicators - Section D'!$I$45:$I$226,0))&lt;&gt;0,INDEX('Coverage Indicators - Section D'!E$45:E$226,MATCH('Print View'!$AU169,'Coverage Indicators - Section D'!$I$45:$I$226,0)),""),"")</f>
        <v/>
      </c>
      <c r="X169" s="625" t="str">
        <f ca="1">IFERROR(IF(INDEX('Coverage Indicators - Section D'!G$45:G$226,MATCH('Print View'!$AU169,'Coverage Indicators - Section D'!$I$45:$I$226,0))&lt;&gt;0,INDEX('Coverage Indicators - Section D'!G$45:G$226,MATCH('Print View'!$AU169,'Coverage Indicators - Section D'!$I$45:$I$226,0)),""),"")</f>
        <v/>
      </c>
      <c r="Y169" s="626" t="str">
        <f ca="1">IFERROR(IF(INDEX('Coverage Indicators - Section D'!H$45:H$226,MATCH('Print View'!$AU169,'Coverage Indicators - Section D'!$I$45:$I$226,0))&lt;&gt;0,INDEX('Coverage Indicators - Section D'!H$45:H$226,MATCH('Print View'!$AU169,'Coverage Indicators - Section D'!$I$45:$I$226,0)),""),"")</f>
        <v/>
      </c>
      <c r="Z169" s="234" t="str">
        <f ca="1">IFERROR(IF(INDEX('Coverage Indicators - Section D'!E$45:E$226,MATCH('Print View'!$AV169,'Coverage Indicators - Section D'!$I$45:$I$226,0))&lt;&gt;0,INDEX('Coverage Indicators - Section D'!E$45:E$226,MATCH('Print View'!$AV169,'Coverage Indicators - Section D'!$I$45:$I$226,0)),""),"")</f>
        <v/>
      </c>
      <c r="AA169" s="625" t="str">
        <f ca="1">IFERROR(IF(INDEX('Coverage Indicators - Section D'!G$45:G$226,MATCH('Print View'!$AV169,'Coverage Indicators - Section D'!$I$45:$I$226,0))&lt;&gt;0,INDEX('Coverage Indicators - Section D'!G$45:G$226,MATCH('Print View'!$AV169,'Coverage Indicators - Section D'!$I$45:$I$226,0)),""),"")</f>
        <v/>
      </c>
      <c r="AB169" s="626" t="str">
        <f ca="1">IFERROR(IF(INDEX('Coverage Indicators - Section D'!H$45:H$226,MATCH('Print View'!$AV169,'Coverage Indicators - Section D'!$I$45:$I$226,0))&lt;&gt;0,INDEX('Coverage Indicators - Section D'!H$45:H$226,MATCH('Print View'!$AV169,'Coverage Indicators - Section D'!$I$45:$I$226,0)),""),"")</f>
        <v/>
      </c>
      <c r="AC169" s="234" t="str">
        <f ca="1">IFERROR(IF(INDEX('Coverage Indicators - Section D'!E$45:E$226,MATCH('Print View'!$AW169,'Coverage Indicators - Section D'!$I$45:$I$226,0))&lt;&gt;0,INDEX('Coverage Indicators - Section D'!E$45:E$226,MATCH('Print View'!$AW169,'Coverage Indicators - Section D'!$I$45:$I$226,0)),""),"")</f>
        <v/>
      </c>
      <c r="AD169" s="625" t="str">
        <f ca="1">IFERROR(IF(INDEX('Coverage Indicators - Section D'!G$45:G$226,MATCH('Print View'!$AW169,'Coverage Indicators - Section D'!$I$45:$I$226,0))&lt;&gt;0,INDEX('Coverage Indicators - Section D'!G$45:G$226,MATCH('Print View'!$AW169,'Coverage Indicators - Section D'!$I$45:$I$226,0)),""),"")</f>
        <v/>
      </c>
      <c r="AE169" s="626" t="str">
        <f ca="1">IFERROR(IF(INDEX('Coverage Indicators - Section D'!H$45:H$226,MATCH('Print View'!$AW169,'Coverage Indicators - Section D'!$I$45:$I$226,0))&lt;&gt;0,INDEX('Coverage Indicators - Section D'!H$45:H$226,MATCH('Print View'!$AW169,'Coverage Indicators - Section D'!$I$45:$I$226,0)),""),"")</f>
        <v/>
      </c>
      <c r="AF169" s="234" t="str">
        <f ca="1">IFERROR(IF(INDEX('Coverage Indicators - Section D'!E$45:E$226,MATCH('Print View'!$AX169,'Coverage Indicators - Section D'!$I$45:$I$226,0))&lt;&gt;0,INDEX('Coverage Indicators - Section D'!E$45:E$226,MATCH('Print View'!$AX169,'Coverage Indicators - Section D'!$I$45:$I$226,0)),""),"")</f>
        <v/>
      </c>
      <c r="AG169" s="625" t="str">
        <f ca="1">IFERROR(IF(INDEX('Coverage Indicators - Section D'!G$45:G$226,MATCH('Print View'!$AX169,'Coverage Indicators - Section D'!$I$45:$I$226,0))&lt;&gt;0,INDEX('Coverage Indicators - Section D'!G$45:G$226,MATCH('Print View'!$AX169,'Coverage Indicators - Section D'!$I$45:$I$226,0)),""),"")</f>
        <v/>
      </c>
      <c r="AH169" s="626" t="str">
        <f ca="1">IFERROR(IF(INDEX('Coverage Indicators - Section D'!H$45:H$226,MATCH('Print View'!$AX169,'Coverage Indicators - Section D'!$I$45:$I$226,0))&lt;&gt;0,INDEX('Coverage Indicators - Section D'!H$45:H$226,MATCH('Print View'!$AX169,'Coverage Indicators - Section D'!$I$45:$I$226,0)),""),"")</f>
        <v/>
      </c>
      <c r="AI169" s="234" t="str">
        <f ca="1">IFERROR(IF(INDEX('Coverage Indicators - Section D'!E$45:E$226,MATCH('Print View'!$AY169,'Coverage Indicators - Section D'!$I$45:$I$226,0))&lt;&gt;0,INDEX('Coverage Indicators - Section D'!E$45:E$226,MATCH('Print View'!$AY169,'Coverage Indicators - Section D'!$I$45:$I$226,0)),""),"")</f>
        <v/>
      </c>
      <c r="AJ169" s="625" t="str">
        <f ca="1">IFERROR(IF(INDEX('Coverage Indicators - Section D'!G$45:G$226,MATCH('Print View'!$AY169,'Coverage Indicators - Section D'!$I$45:$I$226,0))&lt;&gt;0,INDEX('Coverage Indicators - Section D'!G$45:G$226,MATCH('Print View'!$AY169,'Coverage Indicators - Section D'!$I$45:$I$226,0)),""),"")</f>
        <v/>
      </c>
      <c r="AK169" s="626" t="str">
        <f ca="1">IFERROR(IF(INDEX('Coverage Indicators - Section D'!H$45:H$226,MATCH('Print View'!$AY169,'Coverage Indicators - Section D'!$I$45:$I$226,0))&lt;&gt;0,INDEX('Coverage Indicators - Section D'!H$45:H$226,MATCH('Print View'!$AY169,'Coverage Indicators - Section D'!$I$45:$I$226,0)),""),"")</f>
        <v/>
      </c>
      <c r="AL169" s="281"/>
      <c r="AM169" s="718" t="str">
        <f>IFERROR(IF(INDEX('Coverage Indicators - Section D'!W$10:W$41,MATCH('Print View'!$A169,'Coverage Indicators - Section D'!$A$10:$A$41,0))&lt;&gt;0,INDEX('Coverage Indicators - Section D'!W$10:W$41,MATCH('Print View'!$A169,'Coverage Indicators - Section D'!$A$10:$A$41,0)),""),"")</f>
        <v/>
      </c>
      <c r="AN169" s="268"/>
      <c r="AO169" s="610"/>
      <c r="AP169" s="611"/>
      <c r="AQ169" s="611"/>
      <c r="AR169" s="633" t="str">
        <f t="shared" ref="AR169" ca="1" si="332">CONCATENATE($A169,N$117)</f>
        <v>261-ene-20 to 31-dic-20</v>
      </c>
      <c r="AS169" s="631" t="str">
        <f t="shared" ref="AS169" ca="1" si="333">CONCATENATE($A169,Q$117)</f>
        <v>261-ene-21 to 31-dic-21</v>
      </c>
      <c r="AT169" s="631" t="str">
        <f t="shared" ref="AT169" ca="1" si="334">CONCATENATE($A169,T$117)</f>
        <v>261-ene-22 to 31-dic-22</v>
      </c>
      <c r="AU169" s="631" t="str">
        <f t="shared" ref="AU169" ca="1" si="335">CONCATENATE($A169,W$117)</f>
        <v>261-ene-23 to 31-dic-23</v>
      </c>
      <c r="AV169" s="631" t="str">
        <f t="shared" ref="AV169" ca="1" si="336">CONCATENATE($A169,Z$117)</f>
        <v>261-ene-24 to 31-dic-24</v>
      </c>
      <c r="AW169" s="631" t="str">
        <f t="shared" ref="AW169" ca="1" si="337">CONCATENATE($A169,AC$117)</f>
        <v>261-ene-25 to 31-dic-25</v>
      </c>
      <c r="AX169" s="631" t="str">
        <f t="shared" ref="AX169" si="338">CONCATENATE($A169,AF$117)</f>
        <v xml:space="preserve">26 to </v>
      </c>
      <c r="AY169" s="631" t="str">
        <f t="shared" ref="AY169" si="339">CONCATENATE($A169,AI$117)</f>
        <v xml:space="preserve">26 to </v>
      </c>
      <c r="AZ169" s="301"/>
      <c r="BA169" s="301"/>
    </row>
    <row r="170" spans="1:53" s="194" customFormat="1" ht="28.5" x14ac:dyDescent="0.25">
      <c r="A170" s="719"/>
      <c r="B170" s="626"/>
      <c r="C170" s="626"/>
      <c r="D170" s="626"/>
      <c r="E170" s="235" t="str">
        <f>IFERROR(IF(INDEX('Coverage Indicators - Section D'!F$10:F$41,MATCH('Print View'!$A169,'Coverage Indicators - Section D'!$A$10:$A$41,0))&lt;&gt;0,INDEX('Coverage Indicators - Section D'!F$10:F$41,MATCH('Print View'!$A169,'Coverage Indicators - Section D'!$A$10:$A$41,0)),""),"")</f>
        <v/>
      </c>
      <c r="F170" s="625"/>
      <c r="G170" s="625"/>
      <c r="H170" s="626"/>
      <c r="I170" s="626"/>
      <c r="J170" s="626"/>
      <c r="K170" s="626"/>
      <c r="L170" s="235" t="str">
        <f>IFERROR(IF(INDEX('Coverage Indicators - Section D'!U$10:U$41,MATCH('Print View'!$A169,'Coverage Indicators - Section D'!$A$10:$A$41,0))&lt;&gt;0,INDEX('Coverage Indicators - Section D'!U$10:U$41,MATCH('Print View'!$A169,'Coverage Indicators - Section D'!$A$10:$A$41,0)),""),"")</f>
        <v/>
      </c>
      <c r="M170" s="626"/>
      <c r="N170" s="235" t="str">
        <f ca="1">IFERROR(IF(INDEX('Coverage Indicators - Section D'!F$45:F$226,MATCH('Print View'!$AR169,'Coverage Indicators - Section D'!$I$45:$I$226,0))&lt;&gt;0,INDEX('Coverage Indicators - Section D'!F$45:F$226,MATCH('Print View'!$AR169,'Coverage Indicators - Section D'!$I$45:$I$226,0)),""),"")</f>
        <v/>
      </c>
      <c r="O170" s="625"/>
      <c r="P170" s="626"/>
      <c r="Q170" s="235" t="str">
        <f ca="1">IFERROR(IF(INDEX('Coverage Indicators - Section D'!F$45:F$226,MATCH('Print View'!$AS169,'Coverage Indicators - Section D'!$I$45:$I$226,0))&lt;&gt;0,INDEX('Coverage Indicators - Section D'!F$45:F$226,MATCH('Print View'!$AS169,'Coverage Indicators - Section D'!$I$45:$I$226,0)),""),"")</f>
        <v/>
      </c>
      <c r="R170" s="625"/>
      <c r="S170" s="626"/>
      <c r="T170" s="235" t="str">
        <f ca="1">IFERROR(IF(INDEX('Coverage Indicators - Section D'!F$45:F$226,MATCH('Print View'!$AT169,'Coverage Indicators - Section D'!$I$45:$I$226,0))&lt;&gt;0,INDEX('Coverage Indicators - Section D'!F$45:F$226,MATCH('Print View'!$AT169,'Coverage Indicators - Section D'!$I$45:$I$226,0)),""),"")</f>
        <v/>
      </c>
      <c r="U170" s="625"/>
      <c r="V170" s="626"/>
      <c r="W170" s="235" t="str">
        <f ca="1">IFERROR(IF(INDEX('Coverage Indicators - Section D'!F$45:F$226,MATCH('Print View'!$AU169,'Coverage Indicators - Section D'!$I$45:$I$226,0))&lt;&gt;0,INDEX('Coverage Indicators - Section D'!F$45:F$226,MATCH('Print View'!$AU169,'Coverage Indicators - Section D'!$I$45:$I$226,0)),""),"")</f>
        <v/>
      </c>
      <c r="X170" s="625"/>
      <c r="Y170" s="626"/>
      <c r="Z170" s="235" t="str">
        <f ca="1">IFERROR(IF(INDEX('Coverage Indicators - Section D'!F$45:F$226,MATCH('Print View'!$AV169,'Coverage Indicators - Section D'!$I$45:$I$226,0))&lt;&gt;0,INDEX('Coverage Indicators - Section D'!F$45:F$226,MATCH('Print View'!$AV169,'Coverage Indicators - Section D'!$I$45:$I$226,0)),""),"")</f>
        <v/>
      </c>
      <c r="AA170" s="625"/>
      <c r="AB170" s="626"/>
      <c r="AC170" s="235" t="str">
        <f ca="1">IFERROR(IF(INDEX('Coverage Indicators - Section D'!F$45:F$226,MATCH('Print View'!$AW169,'Coverage Indicators - Section D'!$I$45:$I$226,0))&lt;&gt;0,INDEX('Coverage Indicators - Section D'!F$45:F$226,MATCH('Print View'!$AW169,'Coverage Indicators - Section D'!$I$45:$I$226,0)),""),"")</f>
        <v/>
      </c>
      <c r="AD170" s="625"/>
      <c r="AE170" s="626"/>
      <c r="AF170" s="235" t="str">
        <f ca="1">IFERROR(IF(INDEX('Coverage Indicators - Section D'!F$45:F$226,MATCH('Print View'!$AX169,'Coverage Indicators - Section D'!$I$45:$I$226,0))&lt;&gt;0,INDEX('Coverage Indicators - Section D'!F$45:F$226,MATCH('Print View'!$AX169,'Coverage Indicators - Section D'!$I$45:$I$226,0)),""),"")</f>
        <v/>
      </c>
      <c r="AG170" s="625"/>
      <c r="AH170" s="626"/>
      <c r="AI170" s="235" t="str">
        <f ca="1">IFERROR(IF(INDEX('Coverage Indicators - Section D'!F$45:F$226,MATCH('Print View'!$AY169,'Coverage Indicators - Section D'!$I$45:$I$226,0))&lt;&gt;0,INDEX('Coverage Indicators - Section D'!F$45:F$226,MATCH('Print View'!$AY169,'Coverage Indicators - Section D'!$I$45:$I$226,0)),""),"")</f>
        <v/>
      </c>
      <c r="AJ170" s="625"/>
      <c r="AK170" s="626"/>
      <c r="AL170" s="281"/>
      <c r="AM170" s="718"/>
      <c r="AN170" s="268"/>
      <c r="AO170" s="610"/>
      <c r="AP170" s="611"/>
      <c r="AQ170" s="611"/>
      <c r="AR170" s="633"/>
      <c r="AS170" s="631"/>
      <c r="AT170" s="631"/>
      <c r="AU170" s="631"/>
      <c r="AV170" s="631"/>
      <c r="AW170" s="631"/>
      <c r="AX170" s="631"/>
      <c r="AY170" s="631"/>
      <c r="AZ170" s="301"/>
      <c r="BA170" s="301"/>
    </row>
    <row r="171" spans="1:53" s="194" customFormat="1" ht="28.5" x14ac:dyDescent="0.25">
      <c r="A171" s="716">
        <v>27</v>
      </c>
      <c r="B171" s="624" t="str">
        <f>IFERROR(IF(INDEX('Coverage Indicators - Section D'!B$10:B$41,MATCH('Print View'!$A171,'Coverage Indicators - Section D'!$A$10:$A$41,0))&lt;&gt;0,INDEX('Coverage Indicators - Section D'!B$10:B$41,MATCH('Print View'!$A171,'Coverage Indicators - Section D'!$A$10:$A$41,0)),""),"")</f>
        <v/>
      </c>
      <c r="C171" s="624" t="str">
        <f>IFERROR(IF(INDEX('Coverage Indicators - Section D'!C$10:C$41,MATCH('Print View'!$A171,'Coverage Indicators - Section D'!$A$10:$A$41,0))&lt;&gt;0,INDEX('Coverage Indicators - Section D'!C$10:C$41,MATCH('Print View'!$A171,'Coverage Indicators - Section D'!$A$10:$A$41,0)),""),"")</f>
        <v/>
      </c>
      <c r="D171" s="624" t="str">
        <f>IFERROR(IF(INDEX('Coverage Indicators - Section D'!D$10:D$41,MATCH('Print View'!$A171,'Coverage Indicators - Section D'!$A$10:$A$41,0))&lt;&gt;0,INDEX('Coverage Indicators - Section D'!D$10:D$41,MATCH('Print View'!$A171,'Coverage Indicators - Section D'!$A$10:$A$41,0)),""),"")</f>
        <v/>
      </c>
      <c r="E171" s="213" t="str">
        <f>IFERROR(IF(INDEX('Coverage Indicators - Section D'!E$10:E$41,MATCH('Print View'!$A171,'Coverage Indicators - Section D'!$A$10:$A$41,0))&lt;&gt;0,INDEX('Coverage Indicators - Section D'!E$10:E$41,MATCH('Print View'!$A171,'Coverage Indicators - Section D'!$A$10:$A$41,0)),""),"")</f>
        <v/>
      </c>
      <c r="F171" s="623" t="str">
        <f>IFERROR(IF(INDEX('Coverage Indicators - Section D'!G$10:G$41,MATCH('Print View'!$A171,'Coverage Indicators - Section D'!$A$10:$A$41,0))&lt;&gt;0,INDEX('Coverage Indicators - Section D'!G$10:G$41,MATCH('Print View'!$A171,'Coverage Indicators - Section D'!$A$10:$A$41,0)),""),"")</f>
        <v/>
      </c>
      <c r="G171" s="623" t="str">
        <f>IFERROR(IF(INDEX('Coverage Indicators - Section D'!H$10:H$41,MATCH('Print View'!$A171,'Coverage Indicators - Section D'!$A$10:$A$41,0))&lt;&gt;0,INDEX('Coverage Indicators - Section D'!H$10:H$41,MATCH('Print View'!$A171,'Coverage Indicators - Section D'!$A$10:$A$41,0)),""),"")</f>
        <v/>
      </c>
      <c r="H171" s="624" t="str">
        <f>IFERROR(IF(INDEX('Coverage Indicators - Section D'!P$10:P$41,MATCH('Print View'!$A171,'Coverage Indicators - Section D'!$A$10:$A$41,0))&lt;&gt;0,INDEX('Coverage Indicators - Section D'!P$10:P$41,MATCH('Print View'!$A171,'Coverage Indicators - Section D'!$A$10:$A$41,0)),""),"")</f>
        <v/>
      </c>
      <c r="I171" s="624" t="str">
        <f>IFERROR(IF(INDEX('Coverage Indicators - Section D'!Q$10:Q$41,MATCH('Print View'!$A171,'Coverage Indicators - Section D'!$A$10:$A$41,0))&lt;&gt;0,INDEX('Coverage Indicators - Section D'!Q$10:Q$41,MATCH('Print View'!$A171,'Coverage Indicators - Section D'!$A$10:$A$41,0)),""),"")</f>
        <v/>
      </c>
      <c r="J171" s="624" t="str">
        <f>IFERROR(IF(INDEX('Coverage Indicators - Section D'!R$10:R$41,MATCH('Print View'!$A171,'Coverage Indicators - Section D'!$A$10:$A$41,0))&lt;&gt;0,INDEX('Coverage Indicators - Section D'!R$10:R$41,MATCH('Print View'!$A171,'Coverage Indicators - Section D'!$A$10:$A$41,0)),""),"")</f>
        <v/>
      </c>
      <c r="K171" s="624" t="str">
        <f>IFERROR(IF(INDEX('Coverage Indicators - Section D'!S$10:S$41,MATCH('Print View'!$A171,'Coverage Indicators - Section D'!$A$10:$A$41,0))&lt;&gt;0,INDEX('Coverage Indicators - Section D'!S$10:S$41,MATCH('Print View'!$A171,'Coverage Indicators - Section D'!$A$10:$A$41,0)),""),"")</f>
        <v/>
      </c>
      <c r="L171" s="213" t="str">
        <f>IFERROR(IF(INDEX('Coverage Indicators - Section D'!T$10:T$41,MATCH('Print View'!$A171,'Coverage Indicators - Section D'!$A$10:$A$41,0))&lt;&gt;0,INDEX('Coverage Indicators - Section D'!T$10:T$41,MATCH('Print View'!$A171,'Coverage Indicators - Section D'!$A$10:$A$41,0)),""),"")</f>
        <v/>
      </c>
      <c r="M171" s="624" t="str">
        <f>IFERROR(IF(INDEX('Coverage Indicators - Section D'!V$10:V$41,MATCH('Print View'!$A171,'Coverage Indicators - Section D'!$A$10:$A$41,0))&lt;&gt;0,INDEX('Coverage Indicators - Section D'!V$10:V$41,MATCH('Print View'!$A171,'Coverage Indicators - Section D'!$A$10:$A$41,0)),""),"")</f>
        <v/>
      </c>
      <c r="N171" s="213" t="str">
        <f ca="1">IFERROR(IF(INDEX('Coverage Indicators - Section D'!E$45:E$226,MATCH('Print View'!$AR171,'Coverage Indicators - Section D'!$I$45:$I$226,0))&lt;&gt;0,INDEX('Coverage Indicators - Section D'!E$45:E$226,MATCH('Print View'!$AR171,'Coverage Indicators - Section D'!$I$45:$I$226,0)),""),"")</f>
        <v/>
      </c>
      <c r="O171" s="623" t="str">
        <f ca="1">IFERROR(IF(INDEX('Coverage Indicators - Section D'!G$45:G$226,MATCH('Print View'!$AR171,'Coverage Indicators - Section D'!$I$45:$I$226,0))&lt;&gt;0,INDEX('Coverage Indicators - Section D'!G$45:G$226,MATCH('Print View'!$AR171,'Coverage Indicators - Section D'!$I$45:$I$226,0)),""),"")</f>
        <v/>
      </c>
      <c r="P171" s="624" t="str">
        <f ca="1">IFERROR(IF(INDEX('Coverage Indicators - Section D'!H$45:H$226,MATCH('Print View'!$AR171,'Coverage Indicators - Section D'!$I$45:$I$226,0))&lt;&gt;0,INDEX('Coverage Indicators - Section D'!H$45:H$226,MATCH('Print View'!$AR171,'Coverage Indicators - Section D'!$I$45:$I$226,0)),""),"")</f>
        <v/>
      </c>
      <c r="Q171" s="213" t="str">
        <f ca="1">IFERROR(IF(INDEX('Coverage Indicators - Section D'!E$45:E$226,MATCH('Print View'!$AS171,'Coverage Indicators - Section D'!$I$45:$I$226,0))&lt;&gt;0,INDEX('Coverage Indicators - Section D'!E$45:E$226,MATCH('Print View'!$AS171,'Coverage Indicators - Section D'!$I$45:$I$226,0)),""),"")</f>
        <v/>
      </c>
      <c r="R171" s="623" t="str">
        <f ca="1">IFERROR(IF(INDEX('Coverage Indicators - Section D'!G$45:G$226,MATCH('Print View'!$AS171,'Coverage Indicators - Section D'!$I$45:$I$226,0))&lt;&gt;0,INDEX('Coverage Indicators - Section D'!G$45:G$226,MATCH('Print View'!$AS171,'Coverage Indicators - Section D'!$I$45:$I$226,0)),""),"")</f>
        <v/>
      </c>
      <c r="S171" s="624" t="str">
        <f ca="1">IFERROR(IF(INDEX('Coverage Indicators - Section D'!H$45:H$226,MATCH('Print View'!$AS171,'Coverage Indicators - Section D'!$I$45:$I$226,0))&lt;&gt;0,INDEX('Coverage Indicators - Section D'!H$45:H$226,MATCH('Print View'!$AS171,'Coverage Indicators - Section D'!$I$45:$I$226,0)),""),"")</f>
        <v/>
      </c>
      <c r="T171" s="213" t="str">
        <f ca="1">IFERROR(IF(INDEX('Coverage Indicators - Section D'!E$45:E$226,MATCH('Print View'!$AT171,'Coverage Indicators - Section D'!$I$45:$I$226,0))&lt;&gt;0,INDEX('Coverage Indicators - Section D'!E$45:E$226,MATCH('Print View'!$AT171,'Coverage Indicators - Section D'!$I$45:$I$226,0)),""),"")</f>
        <v/>
      </c>
      <c r="U171" s="623" t="str">
        <f ca="1">IFERROR(IF(INDEX('Coverage Indicators - Section D'!G$45:G$226,MATCH('Print View'!$AT171,'Coverage Indicators - Section D'!$I$45:$I$226,0))&lt;&gt;0,INDEX('Coverage Indicators - Section D'!G$45:G$226,MATCH('Print View'!$AT171,'Coverage Indicators - Section D'!$I$45:$I$226,0)),""),"")</f>
        <v/>
      </c>
      <c r="V171" s="624" t="str">
        <f ca="1">IFERROR(IF(INDEX('Coverage Indicators - Section D'!H$45:H$226,MATCH('Print View'!$AT171,'Coverage Indicators - Section D'!$I$45:$I$226,0))&lt;&gt;0,INDEX('Coverage Indicators - Section D'!H$45:H$226,MATCH('Print View'!$AT171,'Coverage Indicators - Section D'!$I$45:$I$226,0)),""),"")</f>
        <v/>
      </c>
      <c r="W171" s="213" t="str">
        <f ca="1">IFERROR(IF(INDEX('Coverage Indicators - Section D'!E$45:E$226,MATCH('Print View'!$AU171,'Coverage Indicators - Section D'!$I$45:$I$226,0))&lt;&gt;0,INDEX('Coverage Indicators - Section D'!E$45:E$226,MATCH('Print View'!$AU171,'Coverage Indicators - Section D'!$I$45:$I$226,0)),""),"")</f>
        <v/>
      </c>
      <c r="X171" s="623" t="str">
        <f ca="1">IFERROR(IF(INDEX('Coverage Indicators - Section D'!G$45:G$226,MATCH('Print View'!$AU171,'Coverage Indicators - Section D'!$I$45:$I$226,0))&lt;&gt;0,INDEX('Coverage Indicators - Section D'!G$45:G$226,MATCH('Print View'!$AU171,'Coverage Indicators - Section D'!$I$45:$I$226,0)),""),"")</f>
        <v/>
      </c>
      <c r="Y171" s="624" t="str">
        <f ca="1">IFERROR(IF(INDEX('Coverage Indicators - Section D'!H$45:H$226,MATCH('Print View'!$AU171,'Coverage Indicators - Section D'!$I$45:$I$226,0))&lt;&gt;0,INDEX('Coverage Indicators - Section D'!H$45:H$226,MATCH('Print View'!$AU171,'Coverage Indicators - Section D'!$I$45:$I$226,0)),""),"")</f>
        <v/>
      </c>
      <c r="Z171" s="213" t="str">
        <f ca="1">IFERROR(IF(INDEX('Coverage Indicators - Section D'!E$45:E$226,MATCH('Print View'!$AV171,'Coverage Indicators - Section D'!$I$45:$I$226,0))&lt;&gt;0,INDEX('Coverage Indicators - Section D'!E$45:E$226,MATCH('Print View'!$AV171,'Coverage Indicators - Section D'!$I$45:$I$226,0)),""),"")</f>
        <v/>
      </c>
      <c r="AA171" s="623" t="str">
        <f ca="1">IFERROR(IF(INDEX('Coverage Indicators - Section D'!G$45:G$226,MATCH('Print View'!$AV171,'Coverage Indicators - Section D'!$I$45:$I$226,0))&lt;&gt;0,INDEX('Coverage Indicators - Section D'!G$45:G$226,MATCH('Print View'!$AV171,'Coverage Indicators - Section D'!$I$45:$I$226,0)),""),"")</f>
        <v/>
      </c>
      <c r="AB171" s="624" t="str">
        <f ca="1">IFERROR(IF(INDEX('Coverage Indicators - Section D'!H$45:H$226,MATCH('Print View'!$AV171,'Coverage Indicators - Section D'!$I$45:$I$226,0))&lt;&gt;0,INDEX('Coverage Indicators - Section D'!H$45:H$226,MATCH('Print View'!$AV171,'Coverage Indicators - Section D'!$I$45:$I$226,0)),""),"")</f>
        <v/>
      </c>
      <c r="AC171" s="213" t="str">
        <f ca="1">IFERROR(IF(INDEX('Coverage Indicators - Section D'!E$45:E$226,MATCH('Print View'!$AW171,'Coverage Indicators - Section D'!$I$45:$I$226,0))&lt;&gt;0,INDEX('Coverage Indicators - Section D'!E$45:E$226,MATCH('Print View'!$AW171,'Coverage Indicators - Section D'!$I$45:$I$226,0)),""),"")</f>
        <v/>
      </c>
      <c r="AD171" s="623" t="str">
        <f ca="1">IFERROR(IF(INDEX('Coverage Indicators - Section D'!G$45:G$226,MATCH('Print View'!$AW171,'Coverage Indicators - Section D'!$I$45:$I$226,0))&lt;&gt;0,INDEX('Coverage Indicators - Section D'!G$45:G$226,MATCH('Print View'!$AW171,'Coverage Indicators - Section D'!$I$45:$I$226,0)),""),"")</f>
        <v/>
      </c>
      <c r="AE171" s="624" t="str">
        <f ca="1">IFERROR(IF(INDEX('Coverage Indicators - Section D'!H$45:H$226,MATCH('Print View'!$AW171,'Coverage Indicators - Section D'!$I$45:$I$226,0))&lt;&gt;0,INDEX('Coverage Indicators - Section D'!H$45:H$226,MATCH('Print View'!$AW171,'Coverage Indicators - Section D'!$I$45:$I$226,0)),""),"")</f>
        <v/>
      </c>
      <c r="AF171" s="213" t="str">
        <f ca="1">IFERROR(IF(INDEX('Coverage Indicators - Section D'!E$45:E$226,MATCH('Print View'!$AX171,'Coverage Indicators - Section D'!$I$45:$I$226,0))&lt;&gt;0,INDEX('Coverage Indicators - Section D'!E$45:E$226,MATCH('Print View'!$AX171,'Coverage Indicators - Section D'!$I$45:$I$226,0)),""),"")</f>
        <v/>
      </c>
      <c r="AG171" s="623" t="str">
        <f ca="1">IFERROR(IF(INDEX('Coverage Indicators - Section D'!G$45:G$226,MATCH('Print View'!$AX171,'Coverage Indicators - Section D'!$I$45:$I$226,0))&lt;&gt;0,INDEX('Coverage Indicators - Section D'!G$45:G$226,MATCH('Print View'!$AX171,'Coverage Indicators - Section D'!$I$45:$I$226,0)),""),"")</f>
        <v/>
      </c>
      <c r="AH171" s="624" t="str">
        <f ca="1">IFERROR(IF(INDEX('Coverage Indicators - Section D'!H$45:H$226,MATCH('Print View'!$AX171,'Coverage Indicators - Section D'!$I$45:$I$226,0))&lt;&gt;0,INDEX('Coverage Indicators - Section D'!H$45:H$226,MATCH('Print View'!$AX171,'Coverage Indicators - Section D'!$I$45:$I$226,0)),""),"")</f>
        <v/>
      </c>
      <c r="AI171" s="213" t="str">
        <f ca="1">IFERROR(IF(INDEX('Coverage Indicators - Section D'!E$45:E$226,MATCH('Print View'!$AY171,'Coverage Indicators - Section D'!$I$45:$I$226,0))&lt;&gt;0,INDEX('Coverage Indicators - Section D'!E$45:E$226,MATCH('Print View'!$AY171,'Coverage Indicators - Section D'!$I$45:$I$226,0)),""),"")</f>
        <v/>
      </c>
      <c r="AJ171" s="623" t="str">
        <f ca="1">IFERROR(IF(INDEX('Coverage Indicators - Section D'!G$45:G$226,MATCH('Print View'!$AY171,'Coverage Indicators - Section D'!$I$45:$I$226,0))&lt;&gt;0,INDEX('Coverage Indicators - Section D'!G$45:G$226,MATCH('Print View'!$AY171,'Coverage Indicators - Section D'!$I$45:$I$226,0)),""),"")</f>
        <v/>
      </c>
      <c r="AK171" s="624" t="str">
        <f ca="1">IFERROR(IF(INDEX('Coverage Indicators - Section D'!H$45:H$226,MATCH('Print View'!$AY171,'Coverage Indicators - Section D'!$I$45:$I$226,0))&lt;&gt;0,INDEX('Coverage Indicators - Section D'!H$45:H$226,MATCH('Print View'!$AY171,'Coverage Indicators - Section D'!$I$45:$I$226,0)),""),"")</f>
        <v/>
      </c>
      <c r="AL171" s="281"/>
      <c r="AM171" s="717" t="str">
        <f>IFERROR(IF(INDEX('Coverage Indicators - Section D'!W$10:W$41,MATCH('Print View'!$A171,'Coverage Indicators - Section D'!$A$10:$A$41,0))&lt;&gt;0,INDEX('Coverage Indicators - Section D'!W$10:W$41,MATCH('Print View'!$A171,'Coverage Indicators - Section D'!$A$10:$A$41,0)),""),"")</f>
        <v/>
      </c>
      <c r="AN171" s="268"/>
      <c r="AO171" s="612"/>
      <c r="AP171" s="613"/>
      <c r="AQ171" s="613"/>
      <c r="AR171" s="633" t="str">
        <f t="shared" ref="AR171" ca="1" si="340">CONCATENATE($A171,N$117)</f>
        <v>271-ene-20 to 31-dic-20</v>
      </c>
      <c r="AS171" s="631" t="str">
        <f t="shared" ref="AS171" ca="1" si="341">CONCATENATE($A171,Q$117)</f>
        <v>271-ene-21 to 31-dic-21</v>
      </c>
      <c r="AT171" s="631" t="str">
        <f t="shared" ref="AT171" ca="1" si="342">CONCATENATE($A171,T$117)</f>
        <v>271-ene-22 to 31-dic-22</v>
      </c>
      <c r="AU171" s="631" t="str">
        <f t="shared" ref="AU171" ca="1" si="343">CONCATENATE($A171,W$117)</f>
        <v>271-ene-23 to 31-dic-23</v>
      </c>
      <c r="AV171" s="631" t="str">
        <f t="shared" ref="AV171" ca="1" si="344">CONCATENATE($A171,Z$117)</f>
        <v>271-ene-24 to 31-dic-24</v>
      </c>
      <c r="AW171" s="631" t="str">
        <f t="shared" ref="AW171" ca="1" si="345">CONCATENATE($A171,AC$117)</f>
        <v>271-ene-25 to 31-dic-25</v>
      </c>
      <c r="AX171" s="631" t="str">
        <f t="shared" ref="AX171" si="346">CONCATENATE($A171,AF$117)</f>
        <v xml:space="preserve">27 to </v>
      </c>
      <c r="AY171" s="631" t="str">
        <f t="shared" ref="AY171" si="347">CONCATENATE($A171,AI$117)</f>
        <v xml:space="preserve">27 to </v>
      </c>
      <c r="AZ171" s="301"/>
      <c r="BA171" s="301"/>
    </row>
    <row r="172" spans="1:53" s="194" customFormat="1" ht="28.5" x14ac:dyDescent="0.25">
      <c r="A172" s="716"/>
      <c r="B172" s="624"/>
      <c r="C172" s="624"/>
      <c r="D172" s="624"/>
      <c r="E172" s="212" t="str">
        <f>IFERROR(IF(INDEX('Coverage Indicators - Section D'!F$10:F$41,MATCH('Print View'!$A171,'Coverage Indicators - Section D'!$A$10:$A$41,0))&lt;&gt;0,INDEX('Coverage Indicators - Section D'!F$10:F$41,MATCH('Print View'!$A171,'Coverage Indicators - Section D'!$A$10:$A$41,0)),""),"")</f>
        <v/>
      </c>
      <c r="F172" s="623"/>
      <c r="G172" s="623"/>
      <c r="H172" s="624"/>
      <c r="I172" s="624"/>
      <c r="J172" s="624"/>
      <c r="K172" s="624"/>
      <c r="L172" s="212" t="str">
        <f>IFERROR(IF(INDEX('Coverage Indicators - Section D'!U$10:U$41,MATCH('Print View'!$A171,'Coverage Indicators - Section D'!$A$10:$A$41,0))&lt;&gt;0,INDEX('Coverage Indicators - Section D'!U$10:U$41,MATCH('Print View'!$A171,'Coverage Indicators - Section D'!$A$10:$A$41,0)),""),"")</f>
        <v/>
      </c>
      <c r="M172" s="624"/>
      <c r="N172" s="212" t="str">
        <f ca="1">IFERROR(IF(INDEX('Coverage Indicators - Section D'!F$45:F$226,MATCH('Print View'!$AR171,'Coverage Indicators - Section D'!$I$45:$I$226,0))&lt;&gt;0,INDEX('Coverage Indicators - Section D'!F$45:F$226,MATCH('Print View'!$AR171,'Coverage Indicators - Section D'!$I$45:$I$226,0)),""),"")</f>
        <v/>
      </c>
      <c r="O172" s="623"/>
      <c r="P172" s="624"/>
      <c r="Q172" s="212" t="str">
        <f ca="1">IFERROR(IF(INDEX('Coverage Indicators - Section D'!F$45:F$226,MATCH('Print View'!$AS171,'Coverage Indicators - Section D'!$I$45:$I$226,0))&lt;&gt;0,INDEX('Coverage Indicators - Section D'!F$45:F$226,MATCH('Print View'!$AS171,'Coverage Indicators - Section D'!$I$45:$I$226,0)),""),"")</f>
        <v/>
      </c>
      <c r="R172" s="623"/>
      <c r="S172" s="624"/>
      <c r="T172" s="212" t="str">
        <f ca="1">IFERROR(IF(INDEX('Coverage Indicators - Section D'!F$45:F$226,MATCH('Print View'!$AT171,'Coverage Indicators - Section D'!$I$45:$I$226,0))&lt;&gt;0,INDEX('Coverage Indicators - Section D'!F$45:F$226,MATCH('Print View'!$AT171,'Coverage Indicators - Section D'!$I$45:$I$226,0)),""),"")</f>
        <v/>
      </c>
      <c r="U172" s="623"/>
      <c r="V172" s="624"/>
      <c r="W172" s="212" t="str">
        <f ca="1">IFERROR(IF(INDEX('Coverage Indicators - Section D'!F$45:F$226,MATCH('Print View'!$AU171,'Coverage Indicators - Section D'!$I$45:$I$226,0))&lt;&gt;0,INDEX('Coverage Indicators - Section D'!F$45:F$226,MATCH('Print View'!$AU171,'Coverage Indicators - Section D'!$I$45:$I$226,0)),""),"")</f>
        <v/>
      </c>
      <c r="X172" s="623"/>
      <c r="Y172" s="624"/>
      <c r="Z172" s="212" t="str">
        <f ca="1">IFERROR(IF(INDEX('Coverage Indicators - Section D'!F$45:F$226,MATCH('Print View'!$AV171,'Coverage Indicators - Section D'!$I$45:$I$226,0))&lt;&gt;0,INDEX('Coverage Indicators - Section D'!F$45:F$226,MATCH('Print View'!$AV171,'Coverage Indicators - Section D'!$I$45:$I$226,0)),""),"")</f>
        <v/>
      </c>
      <c r="AA172" s="623"/>
      <c r="AB172" s="624"/>
      <c r="AC172" s="212" t="str">
        <f ca="1">IFERROR(IF(INDEX('Coverage Indicators - Section D'!F$45:F$226,MATCH('Print View'!$AW171,'Coverage Indicators - Section D'!$I$45:$I$226,0))&lt;&gt;0,INDEX('Coverage Indicators - Section D'!F$45:F$226,MATCH('Print View'!$AW171,'Coverage Indicators - Section D'!$I$45:$I$226,0)),""),"")</f>
        <v/>
      </c>
      <c r="AD172" s="623"/>
      <c r="AE172" s="624"/>
      <c r="AF172" s="212" t="str">
        <f ca="1">IFERROR(IF(INDEX('Coverage Indicators - Section D'!F$45:F$226,MATCH('Print View'!$AX171,'Coverage Indicators - Section D'!$I$45:$I$226,0))&lt;&gt;0,INDEX('Coverage Indicators - Section D'!F$45:F$226,MATCH('Print View'!$AX171,'Coverage Indicators - Section D'!$I$45:$I$226,0)),""),"")</f>
        <v/>
      </c>
      <c r="AG172" s="623"/>
      <c r="AH172" s="624"/>
      <c r="AI172" s="212" t="str">
        <f ca="1">IFERROR(IF(INDEX('Coverage Indicators - Section D'!F$45:F$226,MATCH('Print View'!$AY171,'Coverage Indicators - Section D'!$I$45:$I$226,0))&lt;&gt;0,INDEX('Coverage Indicators - Section D'!F$45:F$226,MATCH('Print View'!$AY171,'Coverage Indicators - Section D'!$I$45:$I$226,0)),""),"")</f>
        <v/>
      </c>
      <c r="AJ172" s="623"/>
      <c r="AK172" s="624"/>
      <c r="AL172" s="281"/>
      <c r="AM172" s="717"/>
      <c r="AN172" s="268"/>
      <c r="AO172" s="612"/>
      <c r="AP172" s="613"/>
      <c r="AQ172" s="613"/>
      <c r="AR172" s="633"/>
      <c r="AS172" s="631"/>
      <c r="AT172" s="631"/>
      <c r="AU172" s="631"/>
      <c r="AV172" s="631"/>
      <c r="AW172" s="631"/>
      <c r="AX172" s="631"/>
      <c r="AY172" s="631"/>
      <c r="AZ172" s="301"/>
      <c r="BA172" s="301"/>
    </row>
    <row r="173" spans="1:53" s="194" customFormat="1" ht="28.5" x14ac:dyDescent="0.25">
      <c r="A173" s="719">
        <v>28</v>
      </c>
      <c r="B173" s="626" t="str">
        <f>IFERROR(IF(INDEX('Coverage Indicators - Section D'!B$10:B$41,MATCH('Print View'!$A173,'Coverage Indicators - Section D'!$A$10:$A$41,0))&lt;&gt;0,INDEX('Coverage Indicators - Section D'!B$10:B$41,MATCH('Print View'!$A173,'Coverage Indicators - Section D'!$A$10:$A$41,0)),""),"")</f>
        <v/>
      </c>
      <c r="C173" s="626" t="str">
        <f>IFERROR(IF(INDEX('Coverage Indicators - Section D'!C$10:C$41,MATCH('Print View'!$A173,'Coverage Indicators - Section D'!$A$10:$A$41,0))&lt;&gt;0,INDEX('Coverage Indicators - Section D'!C$10:C$41,MATCH('Print View'!$A173,'Coverage Indicators - Section D'!$A$10:$A$41,0)),""),"")</f>
        <v/>
      </c>
      <c r="D173" s="626" t="str">
        <f>IFERROR(IF(INDEX('Coverage Indicators - Section D'!D$10:D$41,MATCH('Print View'!$A173,'Coverage Indicators - Section D'!$A$10:$A$41,0))&lt;&gt;0,INDEX('Coverage Indicators - Section D'!D$10:D$41,MATCH('Print View'!$A173,'Coverage Indicators - Section D'!$A$10:$A$41,0)),""),"")</f>
        <v/>
      </c>
      <c r="E173" s="234" t="str">
        <f>IFERROR(IF(INDEX('Coverage Indicators - Section D'!E$10:E$41,MATCH('Print View'!$A173,'Coverage Indicators - Section D'!$A$10:$A$41,0))&lt;&gt;0,INDEX('Coverage Indicators - Section D'!E$10:E$41,MATCH('Print View'!$A173,'Coverage Indicators - Section D'!$A$10:$A$41,0)),""),"")</f>
        <v/>
      </c>
      <c r="F173" s="625" t="str">
        <f>IFERROR(IF(INDEX('Coverage Indicators - Section D'!G$10:G$41,MATCH('Print View'!$A173,'Coverage Indicators - Section D'!$A$10:$A$41,0))&lt;&gt;0,INDEX('Coverage Indicators - Section D'!G$10:G$41,MATCH('Print View'!$A173,'Coverage Indicators - Section D'!$A$10:$A$41,0)),""),"")</f>
        <v/>
      </c>
      <c r="G173" s="625" t="str">
        <f>IFERROR(IF(INDEX('Coverage Indicators - Section D'!H$10:H$41,MATCH('Print View'!$A173,'Coverage Indicators - Section D'!$A$10:$A$41,0))&lt;&gt;0,INDEX('Coverage Indicators - Section D'!H$10:H$41,MATCH('Print View'!$A173,'Coverage Indicators - Section D'!$A$10:$A$41,0)),""),"")</f>
        <v/>
      </c>
      <c r="H173" s="626" t="str">
        <f>IFERROR(IF(INDEX('Coverage Indicators - Section D'!P$10:P$41,MATCH('Print View'!$A173,'Coverage Indicators - Section D'!$A$10:$A$41,0))&lt;&gt;0,INDEX('Coverage Indicators - Section D'!P$10:P$41,MATCH('Print View'!$A173,'Coverage Indicators - Section D'!$A$10:$A$41,0)),""),"")</f>
        <v/>
      </c>
      <c r="I173" s="626" t="str">
        <f>IFERROR(IF(INDEX('Coverage Indicators - Section D'!Q$10:Q$41,MATCH('Print View'!$A173,'Coverage Indicators - Section D'!$A$10:$A$41,0))&lt;&gt;0,INDEX('Coverage Indicators - Section D'!Q$10:Q$41,MATCH('Print View'!$A173,'Coverage Indicators - Section D'!$A$10:$A$41,0)),""),"")</f>
        <v/>
      </c>
      <c r="J173" s="626" t="str">
        <f>IFERROR(IF(INDEX('Coverage Indicators - Section D'!R$10:R$41,MATCH('Print View'!$A173,'Coverage Indicators - Section D'!$A$10:$A$41,0))&lt;&gt;0,INDEX('Coverage Indicators - Section D'!R$10:R$41,MATCH('Print View'!$A173,'Coverage Indicators - Section D'!$A$10:$A$41,0)),""),"")</f>
        <v/>
      </c>
      <c r="K173" s="626" t="str">
        <f>IFERROR(IF(INDEX('Coverage Indicators - Section D'!S$10:S$41,MATCH('Print View'!$A173,'Coverage Indicators - Section D'!$A$10:$A$41,0))&lt;&gt;0,INDEX('Coverage Indicators - Section D'!S$10:S$41,MATCH('Print View'!$A173,'Coverage Indicators - Section D'!$A$10:$A$41,0)),""),"")</f>
        <v/>
      </c>
      <c r="L173" s="234" t="str">
        <f>IFERROR(IF(INDEX('Coverage Indicators - Section D'!T$10:T$41,MATCH('Print View'!$A173,'Coverage Indicators - Section D'!$A$10:$A$41,0))&lt;&gt;0,INDEX('Coverage Indicators - Section D'!T$10:T$41,MATCH('Print View'!$A173,'Coverage Indicators - Section D'!$A$10:$A$41,0)),""),"")</f>
        <v/>
      </c>
      <c r="M173" s="626" t="str">
        <f>IFERROR(IF(INDEX('Coverage Indicators - Section D'!V$10:V$41,MATCH('Print View'!$A173,'Coverage Indicators - Section D'!$A$10:$A$41,0))&lt;&gt;0,INDEX('Coverage Indicators - Section D'!V$10:V$41,MATCH('Print View'!$A173,'Coverage Indicators - Section D'!$A$10:$A$41,0)),""),"")</f>
        <v/>
      </c>
      <c r="N173" s="234" t="str">
        <f ca="1">IFERROR(IF(INDEX('Coverage Indicators - Section D'!E$45:E$226,MATCH('Print View'!$AR173,'Coverage Indicators - Section D'!$I$45:$I$226,0))&lt;&gt;0,INDEX('Coverage Indicators - Section D'!E$45:E$226,MATCH('Print View'!$AR173,'Coverage Indicators - Section D'!$I$45:$I$226,0)),""),"")</f>
        <v/>
      </c>
      <c r="O173" s="625" t="str">
        <f ca="1">IFERROR(IF(INDEX('Coverage Indicators - Section D'!G$45:G$226,MATCH('Print View'!$AR173,'Coverage Indicators - Section D'!$I$45:$I$226,0))&lt;&gt;0,INDEX('Coverage Indicators - Section D'!G$45:G$226,MATCH('Print View'!$AR173,'Coverage Indicators - Section D'!$I$45:$I$226,0)),""),"")</f>
        <v/>
      </c>
      <c r="P173" s="626" t="str">
        <f ca="1">IFERROR(IF(INDEX('Coverage Indicators - Section D'!H$45:H$226,MATCH('Print View'!$AR173,'Coverage Indicators - Section D'!$I$45:$I$226,0))&lt;&gt;0,INDEX('Coverage Indicators - Section D'!H$45:H$226,MATCH('Print View'!$AR173,'Coverage Indicators - Section D'!$I$45:$I$226,0)),""),"")</f>
        <v/>
      </c>
      <c r="Q173" s="234" t="str">
        <f ca="1">IFERROR(IF(INDEX('Coverage Indicators - Section D'!E$45:E$226,MATCH('Print View'!$AS173,'Coverage Indicators - Section D'!$I$45:$I$226,0))&lt;&gt;0,INDEX('Coverage Indicators - Section D'!E$45:E$226,MATCH('Print View'!$AS173,'Coverage Indicators - Section D'!$I$45:$I$226,0)),""),"")</f>
        <v/>
      </c>
      <c r="R173" s="625" t="str">
        <f ca="1">IFERROR(IF(INDEX('Coverage Indicators - Section D'!G$45:G$226,MATCH('Print View'!$AS173,'Coverage Indicators - Section D'!$I$45:$I$226,0))&lt;&gt;0,INDEX('Coverage Indicators - Section D'!G$45:G$226,MATCH('Print View'!$AS173,'Coverage Indicators - Section D'!$I$45:$I$226,0)),""),"")</f>
        <v/>
      </c>
      <c r="S173" s="626" t="str">
        <f ca="1">IFERROR(IF(INDEX('Coverage Indicators - Section D'!H$45:H$226,MATCH('Print View'!$AS173,'Coverage Indicators - Section D'!$I$45:$I$226,0))&lt;&gt;0,INDEX('Coverage Indicators - Section D'!H$45:H$226,MATCH('Print View'!$AS173,'Coverage Indicators - Section D'!$I$45:$I$226,0)),""),"")</f>
        <v/>
      </c>
      <c r="T173" s="234" t="str">
        <f ca="1">IFERROR(IF(INDEX('Coverage Indicators - Section D'!E$45:E$226,MATCH('Print View'!$AT173,'Coverage Indicators - Section D'!$I$45:$I$226,0))&lt;&gt;0,INDEX('Coverage Indicators - Section D'!E$45:E$226,MATCH('Print View'!$AT173,'Coverage Indicators - Section D'!$I$45:$I$226,0)),""),"")</f>
        <v/>
      </c>
      <c r="U173" s="625" t="str">
        <f ca="1">IFERROR(IF(INDEX('Coverage Indicators - Section D'!G$45:G$226,MATCH('Print View'!$AT173,'Coverage Indicators - Section D'!$I$45:$I$226,0))&lt;&gt;0,INDEX('Coverage Indicators - Section D'!G$45:G$226,MATCH('Print View'!$AT173,'Coverage Indicators - Section D'!$I$45:$I$226,0)),""),"")</f>
        <v/>
      </c>
      <c r="V173" s="626" t="str">
        <f ca="1">IFERROR(IF(INDEX('Coverage Indicators - Section D'!H$45:H$226,MATCH('Print View'!$AT173,'Coverage Indicators - Section D'!$I$45:$I$226,0))&lt;&gt;0,INDEX('Coverage Indicators - Section D'!H$45:H$226,MATCH('Print View'!$AT173,'Coverage Indicators - Section D'!$I$45:$I$226,0)),""),"")</f>
        <v/>
      </c>
      <c r="W173" s="234" t="str">
        <f ca="1">IFERROR(IF(INDEX('Coverage Indicators - Section D'!E$45:E$226,MATCH('Print View'!$AU173,'Coverage Indicators - Section D'!$I$45:$I$226,0))&lt;&gt;0,INDEX('Coverage Indicators - Section D'!E$45:E$226,MATCH('Print View'!$AU173,'Coverage Indicators - Section D'!$I$45:$I$226,0)),""),"")</f>
        <v/>
      </c>
      <c r="X173" s="625" t="str">
        <f ca="1">IFERROR(IF(INDEX('Coverage Indicators - Section D'!G$45:G$226,MATCH('Print View'!$AU173,'Coverage Indicators - Section D'!$I$45:$I$226,0))&lt;&gt;0,INDEX('Coverage Indicators - Section D'!G$45:G$226,MATCH('Print View'!$AU173,'Coverage Indicators - Section D'!$I$45:$I$226,0)),""),"")</f>
        <v/>
      </c>
      <c r="Y173" s="626" t="str">
        <f ca="1">IFERROR(IF(INDEX('Coverage Indicators - Section D'!H$45:H$226,MATCH('Print View'!$AU173,'Coverage Indicators - Section D'!$I$45:$I$226,0))&lt;&gt;0,INDEX('Coverage Indicators - Section D'!H$45:H$226,MATCH('Print View'!$AU173,'Coverage Indicators - Section D'!$I$45:$I$226,0)),""),"")</f>
        <v/>
      </c>
      <c r="Z173" s="234" t="str">
        <f ca="1">IFERROR(IF(INDEX('Coverage Indicators - Section D'!E$45:E$226,MATCH('Print View'!$AV173,'Coverage Indicators - Section D'!$I$45:$I$226,0))&lt;&gt;0,INDEX('Coverage Indicators - Section D'!E$45:E$226,MATCH('Print View'!$AV173,'Coverage Indicators - Section D'!$I$45:$I$226,0)),""),"")</f>
        <v/>
      </c>
      <c r="AA173" s="625" t="str">
        <f ca="1">IFERROR(IF(INDEX('Coverage Indicators - Section D'!G$45:G$226,MATCH('Print View'!$AV173,'Coverage Indicators - Section D'!$I$45:$I$226,0))&lt;&gt;0,INDEX('Coverage Indicators - Section D'!G$45:G$226,MATCH('Print View'!$AV173,'Coverage Indicators - Section D'!$I$45:$I$226,0)),""),"")</f>
        <v/>
      </c>
      <c r="AB173" s="626" t="str">
        <f ca="1">IFERROR(IF(INDEX('Coverage Indicators - Section D'!H$45:H$226,MATCH('Print View'!$AV173,'Coverage Indicators - Section D'!$I$45:$I$226,0))&lt;&gt;0,INDEX('Coverage Indicators - Section D'!H$45:H$226,MATCH('Print View'!$AV173,'Coverage Indicators - Section D'!$I$45:$I$226,0)),""),"")</f>
        <v/>
      </c>
      <c r="AC173" s="234" t="str">
        <f ca="1">IFERROR(IF(INDEX('Coverage Indicators - Section D'!E$45:E$226,MATCH('Print View'!$AW173,'Coverage Indicators - Section D'!$I$45:$I$226,0))&lt;&gt;0,INDEX('Coverage Indicators - Section D'!E$45:E$226,MATCH('Print View'!$AW173,'Coverage Indicators - Section D'!$I$45:$I$226,0)),""),"")</f>
        <v/>
      </c>
      <c r="AD173" s="625" t="str">
        <f ca="1">IFERROR(IF(INDEX('Coverage Indicators - Section D'!G$45:G$226,MATCH('Print View'!$AW173,'Coverage Indicators - Section D'!$I$45:$I$226,0))&lt;&gt;0,INDEX('Coverage Indicators - Section D'!G$45:G$226,MATCH('Print View'!$AW173,'Coverage Indicators - Section D'!$I$45:$I$226,0)),""),"")</f>
        <v/>
      </c>
      <c r="AE173" s="626" t="str">
        <f ca="1">IFERROR(IF(INDEX('Coverage Indicators - Section D'!H$45:H$226,MATCH('Print View'!$AW173,'Coverage Indicators - Section D'!$I$45:$I$226,0))&lt;&gt;0,INDEX('Coverage Indicators - Section D'!H$45:H$226,MATCH('Print View'!$AW173,'Coverage Indicators - Section D'!$I$45:$I$226,0)),""),"")</f>
        <v/>
      </c>
      <c r="AF173" s="234" t="str">
        <f ca="1">IFERROR(IF(INDEX('Coverage Indicators - Section D'!E$45:E$226,MATCH('Print View'!$AX173,'Coverage Indicators - Section D'!$I$45:$I$226,0))&lt;&gt;0,INDEX('Coverage Indicators - Section D'!E$45:E$226,MATCH('Print View'!$AX173,'Coverage Indicators - Section D'!$I$45:$I$226,0)),""),"")</f>
        <v/>
      </c>
      <c r="AG173" s="625" t="str">
        <f ca="1">IFERROR(IF(INDEX('Coverage Indicators - Section D'!G$45:G$226,MATCH('Print View'!$AX173,'Coverage Indicators - Section D'!$I$45:$I$226,0))&lt;&gt;0,INDEX('Coverage Indicators - Section D'!G$45:G$226,MATCH('Print View'!$AX173,'Coverage Indicators - Section D'!$I$45:$I$226,0)),""),"")</f>
        <v/>
      </c>
      <c r="AH173" s="626" t="str">
        <f ca="1">IFERROR(IF(INDEX('Coverage Indicators - Section D'!H$45:H$226,MATCH('Print View'!$AX173,'Coverage Indicators - Section D'!$I$45:$I$226,0))&lt;&gt;0,INDEX('Coverage Indicators - Section D'!H$45:H$226,MATCH('Print View'!$AX173,'Coverage Indicators - Section D'!$I$45:$I$226,0)),""),"")</f>
        <v/>
      </c>
      <c r="AI173" s="234" t="str">
        <f ca="1">IFERROR(IF(INDEX('Coverage Indicators - Section D'!E$45:E$226,MATCH('Print View'!$AY173,'Coverage Indicators - Section D'!$I$45:$I$226,0))&lt;&gt;0,INDEX('Coverage Indicators - Section D'!E$45:E$226,MATCH('Print View'!$AY173,'Coverage Indicators - Section D'!$I$45:$I$226,0)),""),"")</f>
        <v/>
      </c>
      <c r="AJ173" s="625" t="str">
        <f ca="1">IFERROR(IF(INDEX('Coverage Indicators - Section D'!G$45:G$226,MATCH('Print View'!$AY173,'Coverage Indicators - Section D'!$I$45:$I$226,0))&lt;&gt;0,INDEX('Coverage Indicators - Section D'!G$45:G$226,MATCH('Print View'!$AY173,'Coverage Indicators - Section D'!$I$45:$I$226,0)),""),"")</f>
        <v/>
      </c>
      <c r="AK173" s="626" t="str">
        <f ca="1">IFERROR(IF(INDEX('Coverage Indicators - Section D'!H$45:H$226,MATCH('Print View'!$AY173,'Coverage Indicators - Section D'!$I$45:$I$226,0))&lt;&gt;0,INDEX('Coverage Indicators - Section D'!H$45:H$226,MATCH('Print View'!$AY173,'Coverage Indicators - Section D'!$I$45:$I$226,0)),""),"")</f>
        <v/>
      </c>
      <c r="AL173" s="281"/>
      <c r="AM173" s="718" t="str">
        <f>IFERROR(IF(INDEX('Coverage Indicators - Section D'!W$10:W$41,MATCH('Print View'!$A173,'Coverage Indicators - Section D'!$A$10:$A$41,0))&lt;&gt;0,INDEX('Coverage Indicators - Section D'!W$10:W$41,MATCH('Print View'!$A173,'Coverage Indicators - Section D'!$A$10:$A$41,0)),""),"")</f>
        <v/>
      </c>
      <c r="AN173" s="268"/>
      <c r="AO173" s="610"/>
      <c r="AP173" s="611"/>
      <c r="AQ173" s="611"/>
      <c r="AR173" s="633" t="str">
        <f t="shared" ref="AR173" ca="1" si="348">CONCATENATE($A173,N$117)</f>
        <v>281-ene-20 to 31-dic-20</v>
      </c>
      <c r="AS173" s="631" t="str">
        <f t="shared" ref="AS173" ca="1" si="349">CONCATENATE($A173,Q$117)</f>
        <v>281-ene-21 to 31-dic-21</v>
      </c>
      <c r="AT173" s="631" t="str">
        <f t="shared" ref="AT173" ca="1" si="350">CONCATENATE($A173,T$117)</f>
        <v>281-ene-22 to 31-dic-22</v>
      </c>
      <c r="AU173" s="631" t="str">
        <f t="shared" ref="AU173" ca="1" si="351">CONCATENATE($A173,W$117)</f>
        <v>281-ene-23 to 31-dic-23</v>
      </c>
      <c r="AV173" s="631" t="str">
        <f t="shared" ref="AV173" ca="1" si="352">CONCATENATE($A173,Z$117)</f>
        <v>281-ene-24 to 31-dic-24</v>
      </c>
      <c r="AW173" s="631" t="str">
        <f t="shared" ref="AW173" ca="1" si="353">CONCATENATE($A173,AC$117)</f>
        <v>281-ene-25 to 31-dic-25</v>
      </c>
      <c r="AX173" s="631" t="str">
        <f t="shared" ref="AX173" si="354">CONCATENATE($A173,AF$117)</f>
        <v xml:space="preserve">28 to </v>
      </c>
      <c r="AY173" s="631" t="str">
        <f t="shared" ref="AY173" si="355">CONCATENATE($A173,AI$117)</f>
        <v xml:space="preserve">28 to </v>
      </c>
      <c r="AZ173" s="301"/>
      <c r="BA173" s="301"/>
    </row>
    <row r="174" spans="1:53" s="194" customFormat="1" ht="28.5" x14ac:dyDescent="0.25">
      <c r="A174" s="719"/>
      <c r="B174" s="626"/>
      <c r="C174" s="626"/>
      <c r="D174" s="626"/>
      <c r="E174" s="235" t="str">
        <f>IFERROR(IF(INDEX('Coverage Indicators - Section D'!F$10:F$41,MATCH('Print View'!$A173,'Coverage Indicators - Section D'!$A$10:$A$41,0))&lt;&gt;0,INDEX('Coverage Indicators - Section D'!F$10:F$41,MATCH('Print View'!$A173,'Coverage Indicators - Section D'!$A$10:$A$41,0)),""),"")</f>
        <v/>
      </c>
      <c r="F174" s="625"/>
      <c r="G174" s="625"/>
      <c r="H174" s="626"/>
      <c r="I174" s="626"/>
      <c r="J174" s="626"/>
      <c r="K174" s="626"/>
      <c r="L174" s="235" t="str">
        <f>IFERROR(IF(INDEX('Coverage Indicators - Section D'!U$10:U$41,MATCH('Print View'!$A173,'Coverage Indicators - Section D'!$A$10:$A$41,0))&lt;&gt;0,INDEX('Coverage Indicators - Section D'!U$10:U$41,MATCH('Print View'!$A173,'Coverage Indicators - Section D'!$A$10:$A$41,0)),""),"")</f>
        <v/>
      </c>
      <c r="M174" s="626"/>
      <c r="N174" s="235" t="str">
        <f ca="1">IFERROR(IF(INDEX('Coverage Indicators - Section D'!F$45:F$226,MATCH('Print View'!$AR173,'Coverage Indicators - Section D'!$I$45:$I$226,0))&lt;&gt;0,INDEX('Coverage Indicators - Section D'!F$45:F$226,MATCH('Print View'!$AR173,'Coverage Indicators - Section D'!$I$45:$I$226,0)),""),"")</f>
        <v/>
      </c>
      <c r="O174" s="625"/>
      <c r="P174" s="626"/>
      <c r="Q174" s="235" t="str">
        <f ca="1">IFERROR(IF(INDEX('Coverage Indicators - Section D'!F$45:F$226,MATCH('Print View'!$AS173,'Coverage Indicators - Section D'!$I$45:$I$226,0))&lt;&gt;0,INDEX('Coverage Indicators - Section D'!F$45:F$226,MATCH('Print View'!$AS173,'Coverage Indicators - Section D'!$I$45:$I$226,0)),""),"")</f>
        <v/>
      </c>
      <c r="R174" s="625"/>
      <c r="S174" s="626"/>
      <c r="T174" s="235" t="str">
        <f ca="1">IFERROR(IF(INDEX('Coverage Indicators - Section D'!F$45:F$226,MATCH('Print View'!$AT173,'Coverage Indicators - Section D'!$I$45:$I$226,0))&lt;&gt;0,INDEX('Coverage Indicators - Section D'!F$45:F$226,MATCH('Print View'!$AT173,'Coverage Indicators - Section D'!$I$45:$I$226,0)),""),"")</f>
        <v/>
      </c>
      <c r="U174" s="625"/>
      <c r="V174" s="626"/>
      <c r="W174" s="235" t="str">
        <f ca="1">IFERROR(IF(INDEX('Coverage Indicators - Section D'!F$45:F$226,MATCH('Print View'!$AU173,'Coverage Indicators - Section D'!$I$45:$I$226,0))&lt;&gt;0,INDEX('Coverage Indicators - Section D'!F$45:F$226,MATCH('Print View'!$AU173,'Coverage Indicators - Section D'!$I$45:$I$226,0)),""),"")</f>
        <v/>
      </c>
      <c r="X174" s="625"/>
      <c r="Y174" s="626"/>
      <c r="Z174" s="235" t="str">
        <f ca="1">IFERROR(IF(INDEX('Coverage Indicators - Section D'!F$45:F$226,MATCH('Print View'!$AV173,'Coverage Indicators - Section D'!$I$45:$I$226,0))&lt;&gt;0,INDEX('Coverage Indicators - Section D'!F$45:F$226,MATCH('Print View'!$AV173,'Coverage Indicators - Section D'!$I$45:$I$226,0)),""),"")</f>
        <v/>
      </c>
      <c r="AA174" s="625"/>
      <c r="AB174" s="626"/>
      <c r="AC174" s="235" t="str">
        <f ca="1">IFERROR(IF(INDEX('Coverage Indicators - Section D'!F$45:F$226,MATCH('Print View'!$AW173,'Coverage Indicators - Section D'!$I$45:$I$226,0))&lt;&gt;0,INDEX('Coverage Indicators - Section D'!F$45:F$226,MATCH('Print View'!$AW173,'Coverage Indicators - Section D'!$I$45:$I$226,0)),""),"")</f>
        <v/>
      </c>
      <c r="AD174" s="625"/>
      <c r="AE174" s="626"/>
      <c r="AF174" s="235" t="str">
        <f ca="1">IFERROR(IF(INDEX('Coverage Indicators - Section D'!F$45:F$226,MATCH('Print View'!$AX173,'Coverage Indicators - Section D'!$I$45:$I$226,0))&lt;&gt;0,INDEX('Coverage Indicators - Section D'!F$45:F$226,MATCH('Print View'!$AX173,'Coverage Indicators - Section D'!$I$45:$I$226,0)),""),"")</f>
        <v/>
      </c>
      <c r="AG174" s="625"/>
      <c r="AH174" s="626"/>
      <c r="AI174" s="235" t="str">
        <f ca="1">IFERROR(IF(INDEX('Coverage Indicators - Section D'!F$45:F$226,MATCH('Print View'!$AY173,'Coverage Indicators - Section D'!$I$45:$I$226,0))&lt;&gt;0,INDEX('Coverage Indicators - Section D'!F$45:F$226,MATCH('Print View'!$AY173,'Coverage Indicators - Section D'!$I$45:$I$226,0)),""),"")</f>
        <v/>
      </c>
      <c r="AJ174" s="625"/>
      <c r="AK174" s="626"/>
      <c r="AL174" s="281"/>
      <c r="AM174" s="718"/>
      <c r="AN174" s="268"/>
      <c r="AO174" s="610"/>
      <c r="AP174" s="611"/>
      <c r="AQ174" s="611"/>
      <c r="AR174" s="633"/>
      <c r="AS174" s="631"/>
      <c r="AT174" s="631"/>
      <c r="AU174" s="631"/>
      <c r="AV174" s="631"/>
      <c r="AW174" s="631"/>
      <c r="AX174" s="631"/>
      <c r="AY174" s="631"/>
      <c r="AZ174" s="301"/>
      <c r="BA174" s="301"/>
    </row>
    <row r="175" spans="1:53" s="194" customFormat="1" ht="28.5" x14ac:dyDescent="0.25">
      <c r="A175" s="716">
        <v>29</v>
      </c>
      <c r="B175" s="624" t="str">
        <f>IFERROR(IF(INDEX('Coverage Indicators - Section D'!B$10:B$41,MATCH('Print View'!$A175,'Coverage Indicators - Section D'!$A$10:$A$41,0))&lt;&gt;0,INDEX('Coverage Indicators - Section D'!B$10:B$41,MATCH('Print View'!$A175,'Coverage Indicators - Section D'!$A$10:$A$41,0)),""),"")</f>
        <v/>
      </c>
      <c r="C175" s="624" t="str">
        <f>IFERROR(IF(INDEX('Coverage Indicators - Section D'!C$10:C$41,MATCH('Print View'!$A175,'Coverage Indicators - Section D'!$A$10:$A$41,0))&lt;&gt;0,INDEX('Coverage Indicators - Section D'!C$10:C$41,MATCH('Print View'!$A175,'Coverage Indicators - Section D'!$A$10:$A$41,0)),""),"")</f>
        <v/>
      </c>
      <c r="D175" s="624" t="str">
        <f>IFERROR(IF(INDEX('Coverage Indicators - Section D'!D$10:D$41,MATCH('Print View'!$A175,'Coverage Indicators - Section D'!$A$10:$A$41,0))&lt;&gt;0,INDEX('Coverage Indicators - Section D'!D$10:D$41,MATCH('Print View'!$A175,'Coverage Indicators - Section D'!$A$10:$A$41,0)),""),"")</f>
        <v/>
      </c>
      <c r="E175" s="213" t="str">
        <f>IFERROR(IF(INDEX('Coverage Indicators - Section D'!E$10:E$41,MATCH('Print View'!$A175,'Coverage Indicators - Section D'!$A$10:$A$41,0))&lt;&gt;0,INDEX('Coverage Indicators - Section D'!E$10:E$41,MATCH('Print View'!$A175,'Coverage Indicators - Section D'!$A$10:$A$41,0)),""),"")</f>
        <v/>
      </c>
      <c r="F175" s="623" t="str">
        <f>IFERROR(IF(INDEX('Coverage Indicators - Section D'!G$10:G$41,MATCH('Print View'!$A175,'Coverage Indicators - Section D'!$A$10:$A$41,0))&lt;&gt;0,INDEX('Coverage Indicators - Section D'!G$10:G$41,MATCH('Print View'!$A175,'Coverage Indicators - Section D'!$A$10:$A$41,0)),""),"")</f>
        <v/>
      </c>
      <c r="G175" s="623" t="str">
        <f>IFERROR(IF(INDEX('Coverage Indicators - Section D'!H$10:H$41,MATCH('Print View'!$A175,'Coverage Indicators - Section D'!$A$10:$A$41,0))&lt;&gt;0,INDEX('Coverage Indicators - Section D'!H$10:H$41,MATCH('Print View'!$A175,'Coverage Indicators - Section D'!$A$10:$A$41,0)),""),"")</f>
        <v/>
      </c>
      <c r="H175" s="624" t="str">
        <f>IFERROR(IF(INDEX('Coverage Indicators - Section D'!P$10:P$41,MATCH('Print View'!$A175,'Coverage Indicators - Section D'!$A$10:$A$41,0))&lt;&gt;0,INDEX('Coverage Indicators - Section D'!P$10:P$41,MATCH('Print View'!$A175,'Coverage Indicators - Section D'!$A$10:$A$41,0)),""),"")</f>
        <v/>
      </c>
      <c r="I175" s="624" t="str">
        <f>IFERROR(IF(INDEX('Coverage Indicators - Section D'!Q$10:Q$41,MATCH('Print View'!$A175,'Coverage Indicators - Section D'!$A$10:$A$41,0))&lt;&gt;0,INDEX('Coverage Indicators - Section D'!Q$10:Q$41,MATCH('Print View'!$A175,'Coverage Indicators - Section D'!$A$10:$A$41,0)),""),"")</f>
        <v/>
      </c>
      <c r="J175" s="624" t="str">
        <f>IFERROR(IF(INDEX('Coverage Indicators - Section D'!R$10:R$41,MATCH('Print View'!$A175,'Coverage Indicators - Section D'!$A$10:$A$41,0))&lt;&gt;0,INDEX('Coverage Indicators - Section D'!R$10:R$41,MATCH('Print View'!$A175,'Coverage Indicators - Section D'!$A$10:$A$41,0)),""),"")</f>
        <v/>
      </c>
      <c r="K175" s="624" t="str">
        <f>IFERROR(IF(INDEX('Coverage Indicators - Section D'!S$10:S$41,MATCH('Print View'!$A175,'Coverage Indicators - Section D'!$A$10:$A$41,0))&lt;&gt;0,INDEX('Coverage Indicators - Section D'!S$10:S$41,MATCH('Print View'!$A175,'Coverage Indicators - Section D'!$A$10:$A$41,0)),""),"")</f>
        <v/>
      </c>
      <c r="L175" s="213" t="str">
        <f>IFERROR(IF(INDEX('Coverage Indicators - Section D'!T$10:T$41,MATCH('Print View'!$A175,'Coverage Indicators - Section D'!$A$10:$A$41,0))&lt;&gt;0,INDEX('Coverage Indicators - Section D'!T$10:T$41,MATCH('Print View'!$A175,'Coverage Indicators - Section D'!$A$10:$A$41,0)),""),"")</f>
        <v/>
      </c>
      <c r="M175" s="624" t="str">
        <f>IFERROR(IF(INDEX('Coverage Indicators - Section D'!V$10:V$41,MATCH('Print View'!$A175,'Coverage Indicators - Section D'!$A$10:$A$41,0))&lt;&gt;0,INDEX('Coverage Indicators - Section D'!V$10:V$41,MATCH('Print View'!$A175,'Coverage Indicators - Section D'!$A$10:$A$41,0)),""),"")</f>
        <v/>
      </c>
      <c r="N175" s="213" t="str">
        <f ca="1">IFERROR(IF(INDEX('Coverage Indicators - Section D'!E$45:E$226,MATCH('Print View'!$AR175,'Coverage Indicators - Section D'!$I$45:$I$226,0))&lt;&gt;0,INDEX('Coverage Indicators - Section D'!E$45:E$226,MATCH('Print View'!$AR175,'Coverage Indicators - Section D'!$I$45:$I$226,0)),""),"")</f>
        <v/>
      </c>
      <c r="O175" s="623" t="str">
        <f ca="1">IFERROR(IF(INDEX('Coverage Indicators - Section D'!G$45:G$226,MATCH('Print View'!$AR175,'Coverage Indicators - Section D'!$I$45:$I$226,0))&lt;&gt;0,INDEX('Coverage Indicators - Section D'!G$45:G$226,MATCH('Print View'!$AR175,'Coverage Indicators - Section D'!$I$45:$I$226,0)),""),"")</f>
        <v/>
      </c>
      <c r="P175" s="624" t="str">
        <f ca="1">IFERROR(IF(INDEX('Coverage Indicators - Section D'!H$45:H$226,MATCH('Print View'!$AR175,'Coverage Indicators - Section D'!$I$45:$I$226,0))&lt;&gt;0,INDEX('Coverage Indicators - Section D'!H$45:H$226,MATCH('Print View'!$AR175,'Coverage Indicators - Section D'!$I$45:$I$226,0)),""),"")</f>
        <v/>
      </c>
      <c r="Q175" s="213" t="str">
        <f ca="1">IFERROR(IF(INDEX('Coverage Indicators - Section D'!E$45:E$226,MATCH('Print View'!$AS175,'Coverage Indicators - Section D'!$I$45:$I$226,0))&lt;&gt;0,INDEX('Coverage Indicators - Section D'!E$45:E$226,MATCH('Print View'!$AS175,'Coverage Indicators - Section D'!$I$45:$I$226,0)),""),"")</f>
        <v/>
      </c>
      <c r="R175" s="623" t="str">
        <f ca="1">IFERROR(IF(INDEX('Coverage Indicators - Section D'!G$45:G$226,MATCH('Print View'!$AS175,'Coverage Indicators - Section D'!$I$45:$I$226,0))&lt;&gt;0,INDEX('Coverage Indicators - Section D'!G$45:G$226,MATCH('Print View'!$AS175,'Coverage Indicators - Section D'!$I$45:$I$226,0)),""),"")</f>
        <v/>
      </c>
      <c r="S175" s="624" t="str">
        <f ca="1">IFERROR(IF(INDEX('Coverage Indicators - Section D'!H$45:H$226,MATCH('Print View'!$AS175,'Coverage Indicators - Section D'!$I$45:$I$226,0))&lt;&gt;0,INDEX('Coverage Indicators - Section D'!H$45:H$226,MATCH('Print View'!$AS175,'Coverage Indicators - Section D'!$I$45:$I$226,0)),""),"")</f>
        <v/>
      </c>
      <c r="T175" s="213" t="str">
        <f ca="1">IFERROR(IF(INDEX('Coverage Indicators - Section D'!E$45:E$226,MATCH('Print View'!$AT175,'Coverage Indicators - Section D'!$I$45:$I$226,0))&lt;&gt;0,INDEX('Coverage Indicators - Section D'!E$45:E$226,MATCH('Print View'!$AT175,'Coverage Indicators - Section D'!$I$45:$I$226,0)),""),"")</f>
        <v/>
      </c>
      <c r="U175" s="623" t="str">
        <f ca="1">IFERROR(IF(INDEX('Coverage Indicators - Section D'!G$45:G$226,MATCH('Print View'!$AT175,'Coverage Indicators - Section D'!$I$45:$I$226,0))&lt;&gt;0,INDEX('Coverage Indicators - Section D'!G$45:G$226,MATCH('Print View'!$AT175,'Coverage Indicators - Section D'!$I$45:$I$226,0)),""),"")</f>
        <v/>
      </c>
      <c r="V175" s="624" t="str">
        <f ca="1">IFERROR(IF(INDEX('Coverage Indicators - Section D'!H$45:H$226,MATCH('Print View'!$AT175,'Coverage Indicators - Section D'!$I$45:$I$226,0))&lt;&gt;0,INDEX('Coverage Indicators - Section D'!H$45:H$226,MATCH('Print View'!$AT175,'Coverage Indicators - Section D'!$I$45:$I$226,0)),""),"")</f>
        <v/>
      </c>
      <c r="W175" s="213" t="str">
        <f ca="1">IFERROR(IF(INDEX('Coverage Indicators - Section D'!E$45:E$226,MATCH('Print View'!$AU175,'Coverage Indicators - Section D'!$I$45:$I$226,0))&lt;&gt;0,INDEX('Coverage Indicators - Section D'!E$45:E$226,MATCH('Print View'!$AU175,'Coverage Indicators - Section D'!$I$45:$I$226,0)),""),"")</f>
        <v/>
      </c>
      <c r="X175" s="623" t="str">
        <f ca="1">IFERROR(IF(INDEX('Coverage Indicators - Section D'!G$45:G$226,MATCH('Print View'!$AU175,'Coverage Indicators - Section D'!$I$45:$I$226,0))&lt;&gt;0,INDEX('Coverage Indicators - Section D'!G$45:G$226,MATCH('Print View'!$AU175,'Coverage Indicators - Section D'!$I$45:$I$226,0)),""),"")</f>
        <v/>
      </c>
      <c r="Y175" s="624" t="str">
        <f ca="1">IFERROR(IF(INDEX('Coverage Indicators - Section D'!H$45:H$226,MATCH('Print View'!$AU175,'Coverage Indicators - Section D'!$I$45:$I$226,0))&lt;&gt;0,INDEX('Coverage Indicators - Section D'!H$45:H$226,MATCH('Print View'!$AU175,'Coverage Indicators - Section D'!$I$45:$I$226,0)),""),"")</f>
        <v/>
      </c>
      <c r="Z175" s="213" t="str">
        <f ca="1">IFERROR(IF(INDEX('Coverage Indicators - Section D'!E$45:E$226,MATCH('Print View'!$AV175,'Coverage Indicators - Section D'!$I$45:$I$226,0))&lt;&gt;0,INDEX('Coverage Indicators - Section D'!E$45:E$226,MATCH('Print View'!$AV175,'Coverage Indicators - Section D'!$I$45:$I$226,0)),""),"")</f>
        <v/>
      </c>
      <c r="AA175" s="623" t="str">
        <f ca="1">IFERROR(IF(INDEX('Coverage Indicators - Section D'!G$45:G$226,MATCH('Print View'!$AV175,'Coverage Indicators - Section D'!$I$45:$I$226,0))&lt;&gt;0,INDEX('Coverage Indicators - Section D'!G$45:G$226,MATCH('Print View'!$AV175,'Coverage Indicators - Section D'!$I$45:$I$226,0)),""),"")</f>
        <v/>
      </c>
      <c r="AB175" s="624" t="str">
        <f ca="1">IFERROR(IF(INDEX('Coverage Indicators - Section D'!H$45:H$226,MATCH('Print View'!$AV175,'Coverage Indicators - Section D'!$I$45:$I$226,0))&lt;&gt;0,INDEX('Coverage Indicators - Section D'!H$45:H$226,MATCH('Print View'!$AV175,'Coverage Indicators - Section D'!$I$45:$I$226,0)),""),"")</f>
        <v/>
      </c>
      <c r="AC175" s="213" t="str">
        <f ca="1">IFERROR(IF(INDEX('Coverage Indicators - Section D'!E$45:E$226,MATCH('Print View'!$AW175,'Coverage Indicators - Section D'!$I$45:$I$226,0))&lt;&gt;0,INDEX('Coverage Indicators - Section D'!E$45:E$226,MATCH('Print View'!$AW175,'Coverage Indicators - Section D'!$I$45:$I$226,0)),""),"")</f>
        <v/>
      </c>
      <c r="AD175" s="623" t="str">
        <f ca="1">IFERROR(IF(INDEX('Coverage Indicators - Section D'!G$45:G$226,MATCH('Print View'!$AW175,'Coverage Indicators - Section D'!$I$45:$I$226,0))&lt;&gt;0,INDEX('Coverage Indicators - Section D'!G$45:G$226,MATCH('Print View'!$AW175,'Coverage Indicators - Section D'!$I$45:$I$226,0)),""),"")</f>
        <v/>
      </c>
      <c r="AE175" s="624" t="str">
        <f ca="1">IFERROR(IF(INDEX('Coverage Indicators - Section D'!H$45:H$226,MATCH('Print View'!$AW175,'Coverage Indicators - Section D'!$I$45:$I$226,0))&lt;&gt;0,INDEX('Coverage Indicators - Section D'!H$45:H$226,MATCH('Print View'!$AW175,'Coverage Indicators - Section D'!$I$45:$I$226,0)),""),"")</f>
        <v/>
      </c>
      <c r="AF175" s="213" t="str">
        <f ca="1">IFERROR(IF(INDEX('Coverage Indicators - Section D'!E$45:E$226,MATCH('Print View'!$AX175,'Coverage Indicators - Section D'!$I$45:$I$226,0))&lt;&gt;0,INDEX('Coverage Indicators - Section D'!E$45:E$226,MATCH('Print View'!$AX175,'Coverage Indicators - Section D'!$I$45:$I$226,0)),""),"")</f>
        <v/>
      </c>
      <c r="AG175" s="623" t="str">
        <f ca="1">IFERROR(IF(INDEX('Coverage Indicators - Section D'!G$45:G$226,MATCH('Print View'!$AX175,'Coverage Indicators - Section D'!$I$45:$I$226,0))&lt;&gt;0,INDEX('Coverage Indicators - Section D'!G$45:G$226,MATCH('Print View'!$AX175,'Coverage Indicators - Section D'!$I$45:$I$226,0)),""),"")</f>
        <v/>
      </c>
      <c r="AH175" s="624" t="str">
        <f ca="1">IFERROR(IF(INDEX('Coverage Indicators - Section D'!H$45:H$226,MATCH('Print View'!$AX175,'Coverage Indicators - Section D'!$I$45:$I$226,0))&lt;&gt;0,INDEX('Coverage Indicators - Section D'!H$45:H$226,MATCH('Print View'!$AX175,'Coverage Indicators - Section D'!$I$45:$I$226,0)),""),"")</f>
        <v/>
      </c>
      <c r="AI175" s="213" t="str">
        <f ca="1">IFERROR(IF(INDEX('Coverage Indicators - Section D'!E$45:E$226,MATCH('Print View'!$AY175,'Coverage Indicators - Section D'!$I$45:$I$226,0))&lt;&gt;0,INDEX('Coverage Indicators - Section D'!E$45:E$226,MATCH('Print View'!$AY175,'Coverage Indicators - Section D'!$I$45:$I$226,0)),""),"")</f>
        <v/>
      </c>
      <c r="AJ175" s="623" t="str">
        <f ca="1">IFERROR(IF(INDEX('Coverage Indicators - Section D'!G$45:G$226,MATCH('Print View'!$AY175,'Coverage Indicators - Section D'!$I$45:$I$226,0))&lt;&gt;0,INDEX('Coverage Indicators - Section D'!G$45:G$226,MATCH('Print View'!$AY175,'Coverage Indicators - Section D'!$I$45:$I$226,0)),""),"")</f>
        <v/>
      </c>
      <c r="AK175" s="624" t="str">
        <f ca="1">IFERROR(IF(INDEX('Coverage Indicators - Section D'!H$45:H$226,MATCH('Print View'!$AY175,'Coverage Indicators - Section D'!$I$45:$I$226,0))&lt;&gt;0,INDEX('Coverage Indicators - Section D'!H$45:H$226,MATCH('Print View'!$AY175,'Coverage Indicators - Section D'!$I$45:$I$226,0)),""),"")</f>
        <v/>
      </c>
      <c r="AL175" s="281"/>
      <c r="AM175" s="717" t="str">
        <f>IFERROR(IF(INDEX('Coverage Indicators - Section D'!W$10:W$41,MATCH('Print View'!$A175,'Coverage Indicators - Section D'!$A$10:$A$41,0))&lt;&gt;0,INDEX('Coverage Indicators - Section D'!W$10:W$41,MATCH('Print View'!$A175,'Coverage Indicators - Section D'!$A$10:$A$41,0)),""),"")</f>
        <v/>
      </c>
      <c r="AN175" s="268"/>
      <c r="AO175" s="612"/>
      <c r="AP175" s="613"/>
      <c r="AQ175" s="613"/>
      <c r="AR175" s="633" t="str">
        <f t="shared" ref="AR175" ca="1" si="356">CONCATENATE($A175,N$117)</f>
        <v>291-ene-20 to 31-dic-20</v>
      </c>
      <c r="AS175" s="631" t="str">
        <f t="shared" ref="AS175" ca="1" si="357">CONCATENATE($A175,Q$117)</f>
        <v>291-ene-21 to 31-dic-21</v>
      </c>
      <c r="AT175" s="631" t="str">
        <f t="shared" ref="AT175" ca="1" si="358">CONCATENATE($A175,T$117)</f>
        <v>291-ene-22 to 31-dic-22</v>
      </c>
      <c r="AU175" s="631" t="str">
        <f t="shared" ref="AU175" ca="1" si="359">CONCATENATE($A175,W$117)</f>
        <v>291-ene-23 to 31-dic-23</v>
      </c>
      <c r="AV175" s="631" t="str">
        <f t="shared" ref="AV175" ca="1" si="360">CONCATENATE($A175,Z$117)</f>
        <v>291-ene-24 to 31-dic-24</v>
      </c>
      <c r="AW175" s="631" t="str">
        <f t="shared" ref="AW175" ca="1" si="361">CONCATENATE($A175,AC$117)</f>
        <v>291-ene-25 to 31-dic-25</v>
      </c>
      <c r="AX175" s="631" t="str">
        <f t="shared" ref="AX175" si="362">CONCATENATE($A175,AF$117)</f>
        <v xml:space="preserve">29 to </v>
      </c>
      <c r="AY175" s="631" t="str">
        <f t="shared" ref="AY175" si="363">CONCATENATE($A175,AI$117)</f>
        <v xml:space="preserve">29 to </v>
      </c>
      <c r="AZ175" s="301"/>
      <c r="BA175" s="301"/>
    </row>
    <row r="176" spans="1:53" s="194" customFormat="1" ht="28.5" x14ac:dyDescent="0.25">
      <c r="A176" s="716"/>
      <c r="B176" s="624"/>
      <c r="C176" s="624"/>
      <c r="D176" s="624"/>
      <c r="E176" s="212" t="str">
        <f>IFERROR(IF(INDEX('Coverage Indicators - Section D'!F$10:F$41,MATCH('Print View'!$A175,'Coverage Indicators - Section D'!$A$10:$A$41,0))&lt;&gt;0,INDEX('Coverage Indicators - Section D'!F$10:F$41,MATCH('Print View'!$A175,'Coverage Indicators - Section D'!$A$10:$A$41,0)),""),"")</f>
        <v/>
      </c>
      <c r="F176" s="623"/>
      <c r="G176" s="623"/>
      <c r="H176" s="624"/>
      <c r="I176" s="624"/>
      <c r="J176" s="624"/>
      <c r="K176" s="624"/>
      <c r="L176" s="212" t="str">
        <f>IFERROR(IF(INDEX('Coverage Indicators - Section D'!U$10:U$41,MATCH('Print View'!$A175,'Coverage Indicators - Section D'!$A$10:$A$41,0))&lt;&gt;0,INDEX('Coverage Indicators - Section D'!U$10:U$41,MATCH('Print View'!$A175,'Coverage Indicators - Section D'!$A$10:$A$41,0)),""),"")</f>
        <v/>
      </c>
      <c r="M176" s="624"/>
      <c r="N176" s="212" t="str">
        <f ca="1">IFERROR(IF(INDEX('Coverage Indicators - Section D'!F$45:F$226,MATCH('Print View'!$AR175,'Coverage Indicators - Section D'!$I$45:$I$226,0))&lt;&gt;0,INDEX('Coverage Indicators - Section D'!F$45:F$226,MATCH('Print View'!$AR175,'Coverage Indicators - Section D'!$I$45:$I$226,0)),""),"")</f>
        <v/>
      </c>
      <c r="O176" s="623"/>
      <c r="P176" s="624"/>
      <c r="Q176" s="212" t="str">
        <f ca="1">IFERROR(IF(INDEX('Coverage Indicators - Section D'!F$45:F$226,MATCH('Print View'!$AS175,'Coverage Indicators - Section D'!$I$45:$I$226,0))&lt;&gt;0,INDEX('Coverage Indicators - Section D'!F$45:F$226,MATCH('Print View'!$AS175,'Coverage Indicators - Section D'!$I$45:$I$226,0)),""),"")</f>
        <v/>
      </c>
      <c r="R176" s="623"/>
      <c r="S176" s="624"/>
      <c r="T176" s="212" t="str">
        <f ca="1">IFERROR(IF(INDEX('Coverage Indicators - Section D'!F$45:F$226,MATCH('Print View'!$AT175,'Coverage Indicators - Section D'!$I$45:$I$226,0))&lt;&gt;0,INDEX('Coverage Indicators - Section D'!F$45:F$226,MATCH('Print View'!$AT175,'Coverage Indicators - Section D'!$I$45:$I$226,0)),""),"")</f>
        <v/>
      </c>
      <c r="U176" s="623"/>
      <c r="V176" s="624"/>
      <c r="W176" s="212" t="str">
        <f ca="1">IFERROR(IF(INDEX('Coverage Indicators - Section D'!F$45:F$226,MATCH('Print View'!$AU175,'Coverage Indicators - Section D'!$I$45:$I$226,0))&lt;&gt;0,INDEX('Coverage Indicators - Section D'!F$45:F$226,MATCH('Print View'!$AU175,'Coverage Indicators - Section D'!$I$45:$I$226,0)),""),"")</f>
        <v/>
      </c>
      <c r="X176" s="623"/>
      <c r="Y176" s="624"/>
      <c r="Z176" s="212" t="str">
        <f ca="1">IFERROR(IF(INDEX('Coverage Indicators - Section D'!F$45:F$226,MATCH('Print View'!$AV175,'Coverage Indicators - Section D'!$I$45:$I$226,0))&lt;&gt;0,INDEX('Coverage Indicators - Section D'!F$45:F$226,MATCH('Print View'!$AV175,'Coverage Indicators - Section D'!$I$45:$I$226,0)),""),"")</f>
        <v/>
      </c>
      <c r="AA176" s="623"/>
      <c r="AB176" s="624"/>
      <c r="AC176" s="212" t="str">
        <f ca="1">IFERROR(IF(INDEX('Coverage Indicators - Section D'!F$45:F$226,MATCH('Print View'!$AW175,'Coverage Indicators - Section D'!$I$45:$I$226,0))&lt;&gt;0,INDEX('Coverage Indicators - Section D'!F$45:F$226,MATCH('Print View'!$AW175,'Coverage Indicators - Section D'!$I$45:$I$226,0)),""),"")</f>
        <v/>
      </c>
      <c r="AD176" s="623"/>
      <c r="AE176" s="624"/>
      <c r="AF176" s="212" t="str">
        <f ca="1">IFERROR(IF(INDEX('Coverage Indicators - Section D'!F$45:F$226,MATCH('Print View'!$AX175,'Coverage Indicators - Section D'!$I$45:$I$226,0))&lt;&gt;0,INDEX('Coverage Indicators - Section D'!F$45:F$226,MATCH('Print View'!$AX175,'Coverage Indicators - Section D'!$I$45:$I$226,0)),""),"")</f>
        <v/>
      </c>
      <c r="AG176" s="623"/>
      <c r="AH176" s="624"/>
      <c r="AI176" s="212" t="str">
        <f ca="1">IFERROR(IF(INDEX('Coverage Indicators - Section D'!F$45:F$226,MATCH('Print View'!$AY175,'Coverage Indicators - Section D'!$I$45:$I$226,0))&lt;&gt;0,INDEX('Coverage Indicators - Section D'!F$45:F$226,MATCH('Print View'!$AY175,'Coverage Indicators - Section D'!$I$45:$I$226,0)),""),"")</f>
        <v/>
      </c>
      <c r="AJ176" s="623"/>
      <c r="AK176" s="624"/>
      <c r="AL176" s="281"/>
      <c r="AM176" s="717"/>
      <c r="AN176" s="268"/>
      <c r="AO176" s="612"/>
      <c r="AP176" s="613"/>
      <c r="AQ176" s="613"/>
      <c r="AR176" s="633"/>
      <c r="AS176" s="631"/>
      <c r="AT176" s="631"/>
      <c r="AU176" s="631"/>
      <c r="AV176" s="631"/>
      <c r="AW176" s="631"/>
      <c r="AX176" s="631"/>
      <c r="AY176" s="631"/>
      <c r="AZ176" s="301"/>
      <c r="BA176" s="301"/>
    </row>
    <row r="177" spans="1:53" s="194" customFormat="1" ht="28.5" x14ac:dyDescent="0.25">
      <c r="A177" s="719">
        <v>30</v>
      </c>
      <c r="B177" s="626" t="str">
        <f>IFERROR(IF(INDEX('Coverage Indicators - Section D'!B$10:B$41,MATCH('Print View'!$A177,'Coverage Indicators - Section D'!$A$10:$A$41,0))&lt;&gt;0,INDEX('Coverage Indicators - Section D'!B$10:B$41,MATCH('Print View'!$A177,'Coverage Indicators - Section D'!$A$10:$A$41,0)),""),"")</f>
        <v/>
      </c>
      <c r="C177" s="626" t="str">
        <f>IFERROR(IF(INDEX('Coverage Indicators - Section D'!C$10:C$41,MATCH('Print View'!$A177,'Coverage Indicators - Section D'!$A$10:$A$41,0))&lt;&gt;0,INDEX('Coverage Indicators - Section D'!C$10:C$41,MATCH('Print View'!$A177,'Coverage Indicators - Section D'!$A$10:$A$41,0)),""),"")</f>
        <v/>
      </c>
      <c r="D177" s="626" t="str">
        <f>IFERROR(IF(INDEX('Coverage Indicators - Section D'!D$10:D$41,MATCH('Print View'!$A177,'Coverage Indicators - Section D'!$A$10:$A$41,0))&lt;&gt;0,INDEX('Coverage Indicators - Section D'!D$10:D$41,MATCH('Print View'!$A177,'Coverage Indicators - Section D'!$A$10:$A$41,0)),""),"")</f>
        <v/>
      </c>
      <c r="E177" s="234" t="str">
        <f>IFERROR(IF(INDEX('Coverage Indicators - Section D'!E$10:E$41,MATCH('Print View'!$A177,'Coverage Indicators - Section D'!$A$10:$A$41,0))&lt;&gt;0,INDEX('Coverage Indicators - Section D'!E$10:E$41,MATCH('Print View'!$A177,'Coverage Indicators - Section D'!$A$10:$A$41,0)),""),"")</f>
        <v/>
      </c>
      <c r="F177" s="625" t="str">
        <f>IFERROR(IF(INDEX('Coverage Indicators - Section D'!G$10:G$41,MATCH('Print View'!$A177,'Coverage Indicators - Section D'!$A$10:$A$41,0))&lt;&gt;0,INDEX('Coverage Indicators - Section D'!G$10:G$41,MATCH('Print View'!$A177,'Coverage Indicators - Section D'!$A$10:$A$41,0)),""),"")</f>
        <v/>
      </c>
      <c r="G177" s="625" t="str">
        <f>IFERROR(IF(INDEX('Coverage Indicators - Section D'!H$10:H$41,MATCH('Print View'!$A177,'Coverage Indicators - Section D'!$A$10:$A$41,0))&lt;&gt;0,INDEX('Coverage Indicators - Section D'!H$10:H$41,MATCH('Print View'!$A177,'Coverage Indicators - Section D'!$A$10:$A$41,0)),""),"")</f>
        <v/>
      </c>
      <c r="H177" s="626" t="str">
        <f>IFERROR(IF(INDEX('Coverage Indicators - Section D'!P$10:P$41,MATCH('Print View'!$A177,'Coverage Indicators - Section D'!$A$10:$A$41,0))&lt;&gt;0,INDEX('Coverage Indicators - Section D'!P$10:P$41,MATCH('Print View'!$A177,'Coverage Indicators - Section D'!$A$10:$A$41,0)),""),"")</f>
        <v/>
      </c>
      <c r="I177" s="626" t="str">
        <f>IFERROR(IF(INDEX('Coverage Indicators - Section D'!Q$10:Q$41,MATCH('Print View'!$A177,'Coverage Indicators - Section D'!$A$10:$A$41,0))&lt;&gt;0,INDEX('Coverage Indicators - Section D'!Q$10:Q$41,MATCH('Print View'!$A177,'Coverage Indicators - Section D'!$A$10:$A$41,0)),""),"")</f>
        <v/>
      </c>
      <c r="J177" s="626" t="str">
        <f>IFERROR(IF(INDEX('Coverage Indicators - Section D'!R$10:R$41,MATCH('Print View'!$A177,'Coverage Indicators - Section D'!$A$10:$A$41,0))&lt;&gt;0,INDEX('Coverage Indicators - Section D'!R$10:R$41,MATCH('Print View'!$A177,'Coverage Indicators - Section D'!$A$10:$A$41,0)),""),"")</f>
        <v/>
      </c>
      <c r="K177" s="626" t="str">
        <f>IFERROR(IF(INDEX('Coverage Indicators - Section D'!S$10:S$41,MATCH('Print View'!$A177,'Coverage Indicators - Section D'!$A$10:$A$41,0))&lt;&gt;0,INDEX('Coverage Indicators - Section D'!S$10:S$41,MATCH('Print View'!$A177,'Coverage Indicators - Section D'!$A$10:$A$41,0)),""),"")</f>
        <v/>
      </c>
      <c r="L177" s="234" t="str">
        <f>IFERROR(IF(INDEX('Coverage Indicators - Section D'!T$10:T$41,MATCH('Print View'!$A177,'Coverage Indicators - Section D'!$A$10:$A$41,0))&lt;&gt;0,INDEX('Coverage Indicators - Section D'!T$10:T$41,MATCH('Print View'!$A177,'Coverage Indicators - Section D'!$A$10:$A$41,0)),""),"")</f>
        <v/>
      </c>
      <c r="M177" s="626" t="str">
        <f>IFERROR(IF(INDEX('Coverage Indicators - Section D'!V$10:V$41,MATCH('Print View'!$A177,'Coverage Indicators - Section D'!$A$10:$A$41,0))&lt;&gt;0,INDEX('Coverage Indicators - Section D'!V$10:V$41,MATCH('Print View'!$A177,'Coverage Indicators - Section D'!$A$10:$A$41,0)),""),"")</f>
        <v/>
      </c>
      <c r="N177" s="234" t="str">
        <f ca="1">IFERROR(IF(INDEX('Coverage Indicators - Section D'!E$45:E$226,MATCH('Print View'!$AR177,'Coverage Indicators - Section D'!$I$45:$I$226,0))&lt;&gt;0,INDEX('Coverage Indicators - Section D'!E$45:E$226,MATCH('Print View'!$AR177,'Coverage Indicators - Section D'!$I$45:$I$226,0)),""),"")</f>
        <v/>
      </c>
      <c r="O177" s="625" t="str">
        <f ca="1">IFERROR(IF(INDEX('Coverage Indicators - Section D'!G$45:G$226,MATCH('Print View'!$AR177,'Coverage Indicators - Section D'!$I$45:$I$226,0))&lt;&gt;0,INDEX('Coverage Indicators - Section D'!G$45:G$226,MATCH('Print View'!$AR177,'Coverage Indicators - Section D'!$I$45:$I$226,0)),""),"")</f>
        <v/>
      </c>
      <c r="P177" s="626" t="str">
        <f ca="1">IFERROR(IF(INDEX('Coverage Indicators - Section D'!H$45:H$226,MATCH('Print View'!$AR177,'Coverage Indicators - Section D'!$I$45:$I$226,0))&lt;&gt;0,INDEX('Coverage Indicators - Section D'!H$45:H$226,MATCH('Print View'!$AR177,'Coverage Indicators - Section D'!$I$45:$I$226,0)),""),"")</f>
        <v/>
      </c>
      <c r="Q177" s="234" t="str">
        <f ca="1">IFERROR(IF(INDEX('Coverage Indicators - Section D'!E$45:E$226,MATCH('Print View'!$AS177,'Coverage Indicators - Section D'!$I$45:$I$226,0))&lt;&gt;0,INDEX('Coverage Indicators - Section D'!E$45:E$226,MATCH('Print View'!$AS177,'Coverage Indicators - Section D'!$I$45:$I$226,0)),""),"")</f>
        <v/>
      </c>
      <c r="R177" s="625" t="str">
        <f ca="1">IFERROR(IF(INDEX('Coverage Indicators - Section D'!G$45:G$226,MATCH('Print View'!$AS177,'Coverage Indicators - Section D'!$I$45:$I$226,0))&lt;&gt;0,INDEX('Coverage Indicators - Section D'!G$45:G$226,MATCH('Print View'!$AS177,'Coverage Indicators - Section D'!$I$45:$I$226,0)),""),"")</f>
        <v/>
      </c>
      <c r="S177" s="626" t="str">
        <f ca="1">IFERROR(IF(INDEX('Coverage Indicators - Section D'!H$45:H$226,MATCH('Print View'!$AS177,'Coverage Indicators - Section D'!$I$45:$I$226,0))&lt;&gt;0,INDEX('Coverage Indicators - Section D'!H$45:H$226,MATCH('Print View'!$AS177,'Coverage Indicators - Section D'!$I$45:$I$226,0)),""),"")</f>
        <v/>
      </c>
      <c r="T177" s="234" t="str">
        <f ca="1">IFERROR(IF(INDEX('Coverage Indicators - Section D'!E$45:E$226,MATCH('Print View'!$AT177,'Coverage Indicators - Section D'!$I$45:$I$226,0))&lt;&gt;0,INDEX('Coverage Indicators - Section D'!E$45:E$226,MATCH('Print View'!$AT177,'Coverage Indicators - Section D'!$I$45:$I$226,0)),""),"")</f>
        <v/>
      </c>
      <c r="U177" s="625" t="str">
        <f ca="1">IFERROR(IF(INDEX('Coverage Indicators - Section D'!G$45:G$226,MATCH('Print View'!$AT177,'Coverage Indicators - Section D'!$I$45:$I$226,0))&lt;&gt;0,INDEX('Coverage Indicators - Section D'!G$45:G$226,MATCH('Print View'!$AT177,'Coverage Indicators - Section D'!$I$45:$I$226,0)),""),"")</f>
        <v/>
      </c>
      <c r="V177" s="626" t="str">
        <f ca="1">IFERROR(IF(INDEX('Coverage Indicators - Section D'!H$45:H$226,MATCH('Print View'!$AT177,'Coverage Indicators - Section D'!$I$45:$I$226,0))&lt;&gt;0,INDEX('Coverage Indicators - Section D'!H$45:H$226,MATCH('Print View'!$AT177,'Coverage Indicators - Section D'!$I$45:$I$226,0)),""),"")</f>
        <v/>
      </c>
      <c r="W177" s="234" t="str">
        <f ca="1">IFERROR(IF(INDEX('Coverage Indicators - Section D'!E$45:E$226,MATCH('Print View'!$AU177,'Coverage Indicators - Section D'!$I$45:$I$226,0))&lt;&gt;0,INDEX('Coverage Indicators - Section D'!E$45:E$226,MATCH('Print View'!$AU177,'Coverage Indicators - Section D'!$I$45:$I$226,0)),""),"")</f>
        <v/>
      </c>
      <c r="X177" s="625" t="str">
        <f ca="1">IFERROR(IF(INDEX('Coverage Indicators - Section D'!G$45:G$226,MATCH('Print View'!$AU177,'Coverage Indicators - Section D'!$I$45:$I$226,0))&lt;&gt;0,INDEX('Coverage Indicators - Section D'!G$45:G$226,MATCH('Print View'!$AU177,'Coverage Indicators - Section D'!$I$45:$I$226,0)),""),"")</f>
        <v/>
      </c>
      <c r="Y177" s="626" t="str">
        <f ca="1">IFERROR(IF(INDEX('Coverage Indicators - Section D'!H$45:H$226,MATCH('Print View'!$AU177,'Coverage Indicators - Section D'!$I$45:$I$226,0))&lt;&gt;0,INDEX('Coverage Indicators - Section D'!H$45:H$226,MATCH('Print View'!$AU177,'Coverage Indicators - Section D'!$I$45:$I$226,0)),""),"")</f>
        <v/>
      </c>
      <c r="Z177" s="234" t="str">
        <f ca="1">IFERROR(IF(INDEX('Coverage Indicators - Section D'!E$45:E$226,MATCH('Print View'!$AV177,'Coverage Indicators - Section D'!$I$45:$I$226,0))&lt;&gt;0,INDEX('Coverage Indicators - Section D'!E$45:E$226,MATCH('Print View'!$AV177,'Coverage Indicators - Section D'!$I$45:$I$226,0)),""),"")</f>
        <v/>
      </c>
      <c r="AA177" s="625" t="str">
        <f ca="1">IFERROR(IF(INDEX('Coverage Indicators - Section D'!G$45:G$226,MATCH('Print View'!$AV177,'Coverage Indicators - Section D'!$I$45:$I$226,0))&lt;&gt;0,INDEX('Coverage Indicators - Section D'!G$45:G$226,MATCH('Print View'!$AV177,'Coverage Indicators - Section D'!$I$45:$I$226,0)),""),"")</f>
        <v/>
      </c>
      <c r="AB177" s="626" t="str">
        <f ca="1">IFERROR(IF(INDEX('Coverage Indicators - Section D'!H$45:H$226,MATCH('Print View'!$AV177,'Coverage Indicators - Section D'!$I$45:$I$226,0))&lt;&gt;0,INDEX('Coverage Indicators - Section D'!H$45:H$226,MATCH('Print View'!$AV177,'Coverage Indicators - Section D'!$I$45:$I$226,0)),""),"")</f>
        <v/>
      </c>
      <c r="AC177" s="234" t="str">
        <f ca="1">IFERROR(IF(INDEX('Coverage Indicators - Section D'!E$45:E$226,MATCH('Print View'!$AW177,'Coverage Indicators - Section D'!$I$45:$I$226,0))&lt;&gt;0,INDEX('Coverage Indicators - Section D'!E$45:E$226,MATCH('Print View'!$AW177,'Coverage Indicators - Section D'!$I$45:$I$226,0)),""),"")</f>
        <v/>
      </c>
      <c r="AD177" s="625" t="str">
        <f ca="1">IFERROR(IF(INDEX('Coverage Indicators - Section D'!G$45:G$226,MATCH('Print View'!$AW177,'Coverage Indicators - Section D'!$I$45:$I$226,0))&lt;&gt;0,INDEX('Coverage Indicators - Section D'!G$45:G$226,MATCH('Print View'!$AW177,'Coverage Indicators - Section D'!$I$45:$I$226,0)),""),"")</f>
        <v/>
      </c>
      <c r="AE177" s="626" t="str">
        <f ca="1">IFERROR(IF(INDEX('Coverage Indicators - Section D'!H$45:H$226,MATCH('Print View'!$AW177,'Coverage Indicators - Section D'!$I$45:$I$226,0))&lt;&gt;0,INDEX('Coverage Indicators - Section D'!H$45:H$226,MATCH('Print View'!$AW177,'Coverage Indicators - Section D'!$I$45:$I$226,0)),""),"")</f>
        <v/>
      </c>
      <c r="AF177" s="234" t="str">
        <f ca="1">IFERROR(IF(INDEX('Coverage Indicators - Section D'!E$45:E$226,MATCH('Print View'!$AX177,'Coverage Indicators - Section D'!$I$45:$I$226,0))&lt;&gt;0,INDEX('Coverage Indicators - Section D'!E$45:E$226,MATCH('Print View'!$AX177,'Coverage Indicators - Section D'!$I$45:$I$226,0)),""),"")</f>
        <v/>
      </c>
      <c r="AG177" s="625" t="str">
        <f ca="1">IFERROR(IF(INDEX('Coverage Indicators - Section D'!G$45:G$226,MATCH('Print View'!$AX177,'Coverage Indicators - Section D'!$I$45:$I$226,0))&lt;&gt;0,INDEX('Coverage Indicators - Section D'!G$45:G$226,MATCH('Print View'!$AX177,'Coverage Indicators - Section D'!$I$45:$I$226,0)),""),"")</f>
        <v/>
      </c>
      <c r="AH177" s="626" t="str">
        <f ca="1">IFERROR(IF(INDEX('Coverage Indicators - Section D'!H$45:H$226,MATCH('Print View'!$AX177,'Coverage Indicators - Section D'!$I$45:$I$226,0))&lt;&gt;0,INDEX('Coverage Indicators - Section D'!H$45:H$226,MATCH('Print View'!$AX177,'Coverage Indicators - Section D'!$I$45:$I$226,0)),""),"")</f>
        <v/>
      </c>
      <c r="AI177" s="234" t="str">
        <f ca="1">IFERROR(IF(INDEX('Coverage Indicators - Section D'!E$45:E$226,MATCH('Print View'!$AY177,'Coverage Indicators - Section D'!$I$45:$I$226,0))&lt;&gt;0,INDEX('Coverage Indicators - Section D'!E$45:E$226,MATCH('Print View'!$AY177,'Coverage Indicators - Section D'!$I$45:$I$226,0)),""),"")</f>
        <v/>
      </c>
      <c r="AJ177" s="625" t="str">
        <f ca="1">IFERROR(IF(INDEX('Coverage Indicators - Section D'!G$45:G$226,MATCH('Print View'!$AY177,'Coverage Indicators - Section D'!$I$45:$I$226,0))&lt;&gt;0,INDEX('Coverage Indicators - Section D'!G$45:G$226,MATCH('Print View'!$AY177,'Coverage Indicators - Section D'!$I$45:$I$226,0)),""),"")</f>
        <v/>
      </c>
      <c r="AK177" s="626" t="str">
        <f ca="1">IFERROR(IF(INDEX('Coverage Indicators - Section D'!H$45:H$226,MATCH('Print View'!$AY177,'Coverage Indicators - Section D'!$I$45:$I$226,0))&lt;&gt;0,INDEX('Coverage Indicators - Section D'!H$45:H$226,MATCH('Print View'!$AY177,'Coverage Indicators - Section D'!$I$45:$I$226,0)),""),"")</f>
        <v/>
      </c>
      <c r="AL177" s="281"/>
      <c r="AM177" s="718" t="str">
        <f>IFERROR(IF(INDEX('Coverage Indicators - Section D'!W$10:W$41,MATCH('Print View'!$A177,'Coverage Indicators - Section D'!$A$10:$A$41,0))&lt;&gt;0,INDEX('Coverage Indicators - Section D'!W$10:W$41,MATCH('Print View'!$A177,'Coverage Indicators - Section D'!$A$10:$A$41,0)),""),"")</f>
        <v/>
      </c>
      <c r="AN177" s="268"/>
      <c r="AO177" s="610"/>
      <c r="AP177" s="611"/>
      <c r="AQ177" s="611"/>
      <c r="AR177" s="633" t="str">
        <f t="shared" ref="AR177" ca="1" si="364">CONCATENATE($A177,N$117)</f>
        <v>301-ene-20 to 31-dic-20</v>
      </c>
      <c r="AS177" s="631" t="str">
        <f t="shared" ref="AS177" ca="1" si="365">CONCATENATE($A177,Q$117)</f>
        <v>301-ene-21 to 31-dic-21</v>
      </c>
      <c r="AT177" s="631" t="str">
        <f t="shared" ref="AT177" ca="1" si="366">CONCATENATE($A177,T$117)</f>
        <v>301-ene-22 to 31-dic-22</v>
      </c>
      <c r="AU177" s="631" t="str">
        <f t="shared" ref="AU177" ca="1" si="367">CONCATENATE($A177,W$117)</f>
        <v>301-ene-23 to 31-dic-23</v>
      </c>
      <c r="AV177" s="631" t="str">
        <f t="shared" ref="AV177" ca="1" si="368">CONCATENATE($A177,Z$117)</f>
        <v>301-ene-24 to 31-dic-24</v>
      </c>
      <c r="AW177" s="631" t="str">
        <f t="shared" ref="AW177" ca="1" si="369">CONCATENATE($A177,AC$117)</f>
        <v>301-ene-25 to 31-dic-25</v>
      </c>
      <c r="AX177" s="631" t="str">
        <f t="shared" ref="AX177" si="370">CONCATENATE($A177,AF$117)</f>
        <v xml:space="preserve">30 to </v>
      </c>
      <c r="AY177" s="631" t="str">
        <f t="shared" ref="AY177" si="371">CONCATENATE($A177,AI$117)</f>
        <v xml:space="preserve">30 to </v>
      </c>
      <c r="AZ177" s="301"/>
      <c r="BA177" s="301"/>
    </row>
    <row r="178" spans="1:53" ht="29.25" thickBot="1" x14ac:dyDescent="0.3">
      <c r="A178" s="725"/>
      <c r="B178" s="628"/>
      <c r="C178" s="628"/>
      <c r="D178" s="628"/>
      <c r="E178" s="236" t="str">
        <f>IFERROR(IF(INDEX('Coverage Indicators - Section D'!F$10:F$41,MATCH('Print View'!$A177,'Coverage Indicators - Section D'!$A$10:$A$41,0))&lt;&gt;0,INDEX('Coverage Indicators - Section D'!F$10:F$41,MATCH('Print View'!$A177,'Coverage Indicators - Section D'!$A$10:$A$41,0)),""),"")</f>
        <v/>
      </c>
      <c r="F178" s="627"/>
      <c r="G178" s="627"/>
      <c r="H178" s="628"/>
      <c r="I178" s="628"/>
      <c r="J178" s="628"/>
      <c r="K178" s="628"/>
      <c r="L178" s="236" t="str">
        <f>IFERROR(IF(INDEX('Coverage Indicators - Section D'!U$10:U$41,MATCH('Print View'!$A177,'Coverage Indicators - Section D'!$A$10:$A$41,0))&lt;&gt;0,INDEX('Coverage Indicators - Section D'!U$10:U$41,MATCH('Print View'!$A177,'Coverage Indicators - Section D'!$A$10:$A$41,0)),""),"")</f>
        <v/>
      </c>
      <c r="M178" s="628"/>
      <c r="N178" s="236" t="str">
        <f ca="1">IFERROR(IF(INDEX('Coverage Indicators - Section D'!F$45:F$226,MATCH('Print View'!$AR177,'Coverage Indicators - Section D'!$I$45:$I$226,0))&lt;&gt;0,INDEX('Coverage Indicators - Section D'!F$45:F$226,MATCH('Print View'!$AR177,'Coverage Indicators - Section D'!$I$45:$I$226,0)),""),"")</f>
        <v/>
      </c>
      <c r="O178" s="627"/>
      <c r="P178" s="628"/>
      <c r="Q178" s="236" t="str">
        <f ca="1">IFERROR(IF(INDEX('Coverage Indicators - Section D'!F$45:F$226,MATCH('Print View'!$AS177,'Coverage Indicators - Section D'!$I$45:$I$226,0))&lt;&gt;0,INDEX('Coverage Indicators - Section D'!F$45:F$226,MATCH('Print View'!$AS177,'Coverage Indicators - Section D'!$I$45:$I$226,0)),""),"")</f>
        <v/>
      </c>
      <c r="R178" s="627"/>
      <c r="S178" s="628"/>
      <c r="T178" s="236" t="str">
        <f ca="1">IFERROR(IF(INDEX('Coverage Indicators - Section D'!F$45:F$226,MATCH('Print View'!$AT177,'Coverage Indicators - Section D'!$I$45:$I$226,0))&lt;&gt;0,INDEX('Coverage Indicators - Section D'!F$45:F$226,MATCH('Print View'!$AT177,'Coverage Indicators - Section D'!$I$45:$I$226,0)),""),"")</f>
        <v/>
      </c>
      <c r="U178" s="627"/>
      <c r="V178" s="628"/>
      <c r="W178" s="236" t="str">
        <f ca="1">IFERROR(IF(INDEX('Coverage Indicators - Section D'!F$45:F$226,MATCH('Print View'!$AU177,'Coverage Indicators - Section D'!$I$45:$I$226,0))&lt;&gt;0,INDEX('Coverage Indicators - Section D'!F$45:F$226,MATCH('Print View'!$AU177,'Coverage Indicators - Section D'!$I$45:$I$226,0)),""),"")</f>
        <v/>
      </c>
      <c r="X178" s="627"/>
      <c r="Y178" s="628"/>
      <c r="Z178" s="236" t="str">
        <f ca="1">IFERROR(IF(INDEX('Coverage Indicators - Section D'!F$45:F$226,MATCH('Print View'!$AV177,'Coverage Indicators - Section D'!$I$45:$I$226,0))&lt;&gt;0,INDEX('Coverage Indicators - Section D'!F$45:F$226,MATCH('Print View'!$AV177,'Coverage Indicators - Section D'!$I$45:$I$226,0)),""),"")</f>
        <v/>
      </c>
      <c r="AA178" s="627"/>
      <c r="AB178" s="628"/>
      <c r="AC178" s="236" t="str">
        <f ca="1">IFERROR(IF(INDEX('Coverage Indicators - Section D'!F$45:F$226,MATCH('Print View'!$AW177,'Coverage Indicators - Section D'!$I$45:$I$226,0))&lt;&gt;0,INDEX('Coverage Indicators - Section D'!F$45:F$226,MATCH('Print View'!$AW177,'Coverage Indicators - Section D'!$I$45:$I$226,0)),""),"")</f>
        <v/>
      </c>
      <c r="AD178" s="627"/>
      <c r="AE178" s="628"/>
      <c r="AF178" s="236" t="str">
        <f ca="1">IFERROR(IF(INDEX('Coverage Indicators - Section D'!F$45:F$226,MATCH('Print View'!$AX177,'Coverage Indicators - Section D'!$I$45:$I$226,0))&lt;&gt;0,INDEX('Coverage Indicators - Section D'!F$45:F$226,MATCH('Print View'!$AX177,'Coverage Indicators - Section D'!$I$45:$I$226,0)),""),"")</f>
        <v/>
      </c>
      <c r="AG178" s="627"/>
      <c r="AH178" s="628"/>
      <c r="AI178" s="236" t="str">
        <f ca="1">IFERROR(IF(INDEX('Coverage Indicators - Section D'!F$45:F$226,MATCH('Print View'!$AY177,'Coverage Indicators - Section D'!$I$45:$I$226,0))&lt;&gt;0,INDEX('Coverage Indicators - Section D'!F$45:F$226,MATCH('Print View'!$AY177,'Coverage Indicators - Section D'!$I$45:$I$226,0)),""),"")</f>
        <v/>
      </c>
      <c r="AJ178" s="627"/>
      <c r="AK178" s="628"/>
      <c r="AL178" s="282"/>
      <c r="AM178" s="724"/>
      <c r="AO178" s="614"/>
      <c r="AP178" s="615"/>
      <c r="AQ178" s="615"/>
      <c r="AR178" s="633"/>
      <c r="AS178" s="631"/>
      <c r="AT178" s="631"/>
      <c r="AU178" s="631"/>
      <c r="AV178" s="631"/>
      <c r="AW178" s="631"/>
      <c r="AX178" s="631"/>
      <c r="AY178" s="631"/>
    </row>
    <row r="179" spans="1:53" s="195" customFormat="1" ht="16.5" thickBot="1" x14ac:dyDescent="0.3">
      <c r="A179" s="196"/>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4"/>
      <c r="AS179" s="9"/>
      <c r="AT179" s="9"/>
      <c r="AU179" s="9"/>
      <c r="AV179" s="9"/>
      <c r="AW179" s="9"/>
      <c r="AX179" s="9"/>
      <c r="AY179" s="9"/>
      <c r="AZ179" s="9"/>
      <c r="BA179" s="9"/>
    </row>
    <row r="180" spans="1:53" s="195" customFormat="1" ht="45.75" customHeight="1" thickBot="1" x14ac:dyDescent="0.3">
      <c r="A180" s="671" t="s">
        <v>304</v>
      </c>
      <c r="B180" s="672"/>
      <c r="C180" s="672"/>
      <c r="D180" s="672"/>
      <c r="E180" s="672"/>
      <c r="F180" s="672"/>
      <c r="G180" s="672"/>
      <c r="H180" s="672"/>
      <c r="I180" s="673"/>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4"/>
      <c r="AS180" s="9"/>
      <c r="AT180" s="9"/>
      <c r="AU180" s="9"/>
      <c r="AV180" s="9"/>
      <c r="AW180" s="9"/>
      <c r="AX180" s="9"/>
      <c r="AY180" s="9"/>
      <c r="AZ180" s="9"/>
      <c r="BA180" s="9"/>
    </row>
    <row r="181" spans="1:53" s="195" customFormat="1" ht="16.5" thickBot="1" x14ac:dyDescent="0.3">
      <c r="A181" s="196"/>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4"/>
      <c r="AS181" s="9"/>
      <c r="AT181" s="9"/>
      <c r="AU181" s="9"/>
      <c r="AV181" s="9"/>
      <c r="AW181" s="9"/>
      <c r="AX181" s="9"/>
      <c r="AY181" s="9"/>
      <c r="AZ181" s="9"/>
      <c r="BA181" s="9"/>
    </row>
    <row r="182" spans="1:53" s="195" customFormat="1" ht="34.5" thickBot="1" x14ac:dyDescent="0.5">
      <c r="A182" s="254"/>
      <c r="B182" s="255"/>
      <c r="C182" s="255"/>
      <c r="D182" s="255"/>
      <c r="E182" s="255"/>
      <c r="F182" s="255"/>
      <c r="G182" s="629" t="str">
        <f ca="1">TEXT(IFERROR(INDEX('Overview - Section A'!$A$37:$A$44,MATCH(A16,'Overview - Section A'!$B$37:$B$44,0)),""),"d-mmm-yy") &amp;" to " &amp; TEXT(IFERROR(INDEX('Overview - Section A'!$E$37:$E$44,MATCH(A16,'Overview - Section A'!$B$37:$B$44,0)),""),"d-mmm-yy")</f>
        <v>1-ene-20 to 31-dic-20</v>
      </c>
      <c r="H182" s="630"/>
      <c r="I182" s="630" t="str">
        <f ca="1">TEXT(IFERROR(INDEX('Overview - Section A'!$A$37:$A$44,MATCH(A17,'Overview - Section A'!$B$37:$B$44,0)),""),"d-mmm-yy") &amp;" to " &amp; TEXT(IFERROR(INDEX('Overview - Section A'!$E$37:$E$44,MATCH(A17,'Overview - Section A'!$B$37:$B$44,0)),""),"d-mmm-yy")</f>
        <v>1-ene-21 to 31-dic-21</v>
      </c>
      <c r="J182" s="630"/>
      <c r="K182" s="629" t="str">
        <f ca="1">TEXT(IFERROR(INDEX('Overview - Section A'!$A$37:$A$44,MATCH(A17,'Overview - Section A'!$B$37:$B$44,0)),""),"d-mmm-yy") &amp;" to " &amp; TEXT(IFERROR(INDEX('Overview - Section A'!$E$37:$E$44,MATCH(A17,'Overview - Section A'!$B$37:$B$44,0)),""),"d-mmm-yy")</f>
        <v>1-ene-21 to 31-dic-21</v>
      </c>
      <c r="L182" s="630"/>
      <c r="M182" s="630" t="str">
        <f ca="1">TEXT(IFERROR(INDEX('Overview - Section A'!$A$37:$A$44,MATCH(A19,'Overview - Section A'!$B$37:$B$44,0)),""),"d-mmm-yy") &amp;" to " &amp; TEXT(IFERROR(INDEX('Overview - Section A'!$E$37:$E$44,MATCH(A19,'Overview - Section A'!$B$37:$B$44,0)),""),"d-mmm-yy")</f>
        <v>1-ene-23 to 31-dic-23</v>
      </c>
      <c r="N182" s="630"/>
      <c r="O182" s="629" t="str">
        <f ca="1">TEXT(IFERROR(INDEX('Overview - Section A'!$A$37:$A$44,MATCH(A18,'Overview - Section A'!$B$37:$B$44,0)),""),"d-mmm-yy") &amp;" to " &amp; TEXT(IFERROR(INDEX('Overview - Section A'!$E$37:$E$44,MATCH(A18,'Overview - Section A'!$B$37:$B$44,0)),""),"d-mmm-yy")</f>
        <v>1-ene-22 to 31-dic-22</v>
      </c>
      <c r="P182" s="630"/>
      <c r="Q182" s="630" t="str">
        <f ca="1">TEXT(IFERROR(INDEX('Overview - Section A'!$A$37:$A$44,MATCH(A21,'Overview - Section A'!$B$37:$B$44,0)),""),"d-mmm-yy") &amp;" to " &amp; TEXT(IFERROR(INDEX('Overview - Section A'!$E$37:$E$44,MATCH(A21,'Overview - Section A'!$B$37:$B$44,0)),""),"d-mmm-yy")</f>
        <v>1-ene-25 to 31-dic-25</v>
      </c>
      <c r="R182" s="630"/>
      <c r="S182" s="629" t="str">
        <f ca="1">TEXT(IFERROR(INDEX('Overview - Section A'!$A$37:$A$44,MATCH(A19,'Overview - Section A'!$B$37:$B$44,0)),""),"d-mmm-yy") &amp;" to " &amp; TEXT(IFERROR(INDEX('Overview - Section A'!$E$37:$E$44,MATCH(A19,'Overview - Section A'!$B$37:$B$44,0)),""),"d-mmm-yy")</f>
        <v>1-ene-23 to 31-dic-23</v>
      </c>
      <c r="T182" s="630"/>
      <c r="U182" s="630"/>
      <c r="V182" s="630"/>
      <c r="W182" s="629" t="str">
        <f ca="1">TEXT(IFERROR(INDEX('Overview - Section A'!$A$37:$A$44,MATCH(A20,'Overview - Section A'!$B$37:$B$44,0)),""),"d-mmm-yy") &amp;" to " &amp; TEXT(IFERROR(INDEX('Overview - Section A'!$E$37:$E$44,MATCH(A20,'Overview - Section A'!$B$37:$B$44,0)),""),"d-mmm-yy")</f>
        <v>1-ene-24 to 31-dic-24</v>
      </c>
      <c r="X182" s="630"/>
      <c r="Y182" s="630"/>
      <c r="Z182" s="630"/>
      <c r="AA182" s="629" t="str">
        <f ca="1">TEXT(IFERROR(INDEX('Overview - Section A'!$A$37:$A$44,MATCH(A21,'Overview - Section A'!$B$37:$B$44,0)),""),"d-mmm-yy") &amp;" to " &amp; TEXT(IFERROR(INDEX('Overview - Section A'!$E$37:$E$44,MATCH(A21,'Overview - Section A'!$B$37:$B$44,0)),""),"d-mmm-yy")</f>
        <v>1-ene-25 to 31-dic-25</v>
      </c>
      <c r="AB182" s="630" t="str">
        <f>TEXT(IFERROR(INDEX('Overview - Section A'!$A$37:$A$44,MATCH(N21,'Overview - Section A'!$B$37:$B$44,0)),""),"d-mmm-yy") &amp;" to " &amp; TEXT(IFERROR(INDEX('Overview - Section A'!$E$37:$E$44,MATCH(N21,'Overview - Section A'!$B$37:$B$44,0)),""),"d-mmm-yy")</f>
        <v xml:space="preserve"> to </v>
      </c>
      <c r="AC182" s="630"/>
      <c r="AD182" s="630"/>
      <c r="AE182" s="629" t="str">
        <f>TEXT(IFERROR(INDEX('Overview - Section A'!$A$37:$A$44,MATCH(A22,'Overview - Section A'!$B$37:$B$44,0)),""),"d-mmm-yy") &amp;" to " &amp; TEXT(IFERROR(INDEX('Overview - Section A'!$E$37:$E$44,MATCH(A22,'Overview - Section A'!$B$37:$B$44,0)),""),"d-mmm-yy")</f>
        <v xml:space="preserve"> to </v>
      </c>
      <c r="AF182" s="630"/>
      <c r="AG182" s="630"/>
      <c r="AH182" s="630"/>
      <c r="AI182" s="629" t="str">
        <f>TEXT(IFERROR(INDEX('Overview - Section A'!$A$37:$A$44,MATCH(A23,'Overview - Section A'!$B$37:$B$44,0)),""),"d-mmm-yy") &amp;" to " &amp; TEXT(IFERROR(INDEX('Overview - Section A'!$E$37:$E$44,MATCH(A23,'Overview - Section A'!$B$37:$B$44,0)),""),"d-mmm-yy")</f>
        <v xml:space="preserve"> to </v>
      </c>
      <c r="AJ182" s="630"/>
      <c r="AK182" s="630"/>
      <c r="AL182" s="630"/>
      <c r="AM182" s="256"/>
      <c r="AN182" s="190"/>
      <c r="AO182" s="726" t="s">
        <v>309</v>
      </c>
      <c r="AP182" s="726"/>
      <c r="AQ182" s="726"/>
      <c r="AR182" s="4"/>
      <c r="AS182" s="9"/>
      <c r="AT182" s="9"/>
      <c r="AU182" s="9"/>
      <c r="AV182" s="9"/>
      <c r="AW182" s="9"/>
      <c r="AX182" s="9"/>
      <c r="AY182" s="9"/>
      <c r="AZ182" s="9"/>
      <c r="BA182" s="9"/>
    </row>
    <row r="183" spans="1:53" s="195" customFormat="1" ht="54" x14ac:dyDescent="0.25">
      <c r="A183" s="257" t="s">
        <v>184</v>
      </c>
      <c r="B183" s="244" t="s">
        <v>1</v>
      </c>
      <c r="C183" s="244" t="s">
        <v>88</v>
      </c>
      <c r="D183" s="244" t="s">
        <v>89</v>
      </c>
      <c r="E183" s="244" t="s">
        <v>259</v>
      </c>
      <c r="F183" s="245" t="s">
        <v>11</v>
      </c>
      <c r="G183" s="620" t="s">
        <v>142</v>
      </c>
      <c r="H183" s="620"/>
      <c r="I183" s="621" t="s">
        <v>133</v>
      </c>
      <c r="J183" s="620"/>
      <c r="K183" s="620" t="s">
        <v>142</v>
      </c>
      <c r="L183" s="620"/>
      <c r="M183" s="621" t="s">
        <v>133</v>
      </c>
      <c r="N183" s="620"/>
      <c r="O183" s="620" t="s">
        <v>142</v>
      </c>
      <c r="P183" s="620"/>
      <c r="Q183" s="621" t="s">
        <v>133</v>
      </c>
      <c r="R183" s="620"/>
      <c r="S183" s="620" t="s">
        <v>142</v>
      </c>
      <c r="T183" s="620"/>
      <c r="U183" s="621" t="s">
        <v>133</v>
      </c>
      <c r="V183" s="620"/>
      <c r="W183" s="620" t="s">
        <v>142</v>
      </c>
      <c r="X183" s="620"/>
      <c r="Y183" s="621" t="s">
        <v>133</v>
      </c>
      <c r="Z183" s="620"/>
      <c r="AA183" s="620" t="s">
        <v>142</v>
      </c>
      <c r="AB183" s="620"/>
      <c r="AC183" s="621" t="s">
        <v>133</v>
      </c>
      <c r="AD183" s="620"/>
      <c r="AE183" s="620" t="s">
        <v>142</v>
      </c>
      <c r="AF183" s="620"/>
      <c r="AG183" s="621" t="s">
        <v>133</v>
      </c>
      <c r="AH183" s="620"/>
      <c r="AI183" s="620" t="s">
        <v>142</v>
      </c>
      <c r="AJ183" s="620"/>
      <c r="AK183" s="621" t="s">
        <v>133</v>
      </c>
      <c r="AL183" s="620"/>
      <c r="AM183" s="258" t="s">
        <v>9</v>
      </c>
      <c r="AN183" s="190"/>
      <c r="AO183" s="264" t="s">
        <v>301</v>
      </c>
      <c r="AP183" s="264" t="s">
        <v>302</v>
      </c>
      <c r="AQ183" s="264" t="s">
        <v>303</v>
      </c>
      <c r="AR183" s="4"/>
      <c r="AS183" s="9"/>
      <c r="AT183" s="9"/>
      <c r="AU183" s="9"/>
      <c r="AV183" s="9"/>
      <c r="AW183" s="9"/>
      <c r="AX183" s="9"/>
      <c r="AY183" s="9"/>
      <c r="AZ183" s="9"/>
      <c r="BA183" s="9"/>
    </row>
    <row r="184" spans="1:53" s="195" customFormat="1" ht="60" customHeight="1" x14ac:dyDescent="0.25">
      <c r="A184" s="259">
        <v>1</v>
      </c>
      <c r="B184" s="305" t="str">
        <f>IFERROR(IF(INDEX('WPTM - Section F'!B$8:B$89,MATCH('Print View'!$A184,'WPTM - Section F'!$A$8:$A$89,0))&lt;&gt;0,INDEX('WPTM - Section F'!B$8:B$89,MATCH('Print View'!$A184,'WPTM - Section F'!$A$8:$A$89,0)),""),"")</f>
        <v>RSSH: Health management information systems and M&amp;E</v>
      </c>
      <c r="C184" s="305" t="str">
        <f>IFERROR(IF(INDEX('WPTM - Section F'!C$8:C$89,MATCH('Print View'!$A184,'WPTM - Section F'!$A$8:$A$89,0))&lt;&gt;0,INDEX('WPTM - Section F'!C$8:C$89,MATCH('Print View'!$A184,'WPTM - Section F'!$A$8:$A$89,0)),""),"")</f>
        <v>Analysis, review and transparency</v>
      </c>
      <c r="D184" s="305" t="str">
        <f>IFERROR(IF(INDEX('WPTM - Section F'!D$8:D$89,MATCH('Print View'!$A184,'WPTM - Section F'!$A$8:$A$89,0))&lt;&gt;0,INDEX('WPTM - Section F'!D$8:D$89,MATCH('Print View'!$A184,'WPTM - Section F'!$A$8:$A$89,0)),""),"")</f>
        <v xml:space="preserve">Se realizarán reportes sobre la Medición del Gasto en Tuberculosis, para evidenciar la reducción de brechas de financiamiento. Se incluirán datos precisos sobre el financiamiento nacional a la Tuberculosis y el avance en la implementación del Sistema Único de Salud (SUS)
Gestión 2020: Informe de Medición del Gastos en TB periodos 2018-2019.
Gestión 2021: Informe sobre la implementación del SUS en relación con las prestaciones:  RRHH, Sistemas de Información, Sistemas de Gestión de Suministros, Financiamiento, Normas Técnicas.
Gestión 2022: Informe de Medición de Gastos en TB periodos 2020-2021.
Reports will be made on the Measurement of Expenditure on Tuberculosis, to show the reduction of funding gaps. Accurate data on national financing for Tuberculosis and progress in the implementation of the Single Health System (SUS) will be included.
Management 2020: Report on the Measurement of Expenditure in TB periods 2018-2019.
Management 2021: Report on the implementation of SUS in relation to benefits: HR, Information Systems, Supply Management Systems, Financing, Technical Standards.
Management 2022: Report on the Measurement of Expenditure in TB periods 2020-2021
</v>
      </c>
      <c r="E184" s="305" t="str">
        <f>IFERROR(IF(INDEX('WPTM - Section F'!E$8:E$89,MATCH('Print View'!$A184,'WPTM - Section F'!$A$8:$A$89,0))&lt;&gt;0,INDEX('WPTM - Section F'!E$8:E$89,MATCH('Print View'!$A184,'WPTM - Section F'!$A$8:$A$89,0)),""),"")</f>
        <v/>
      </c>
      <c r="F184" s="305" t="str">
        <f>IFERROR(IF(INDEX('WPTM - Section F'!N$8:N$89,MATCH('Print View'!$A184,'WPTM - Section F'!$A$8:$A$89,0))&lt;&gt;0,INDEX('WPTM - Section F'!N$8:N$89,MATCH('Print View'!$A184,'WPTM - Section F'!$A$8:$A$89,0)),""),"")</f>
        <v>Bolivia (Plurinational State)</v>
      </c>
      <c r="G184" s="622" t="str">
        <f ca="1">IFERROR(IF(INDEX('WPTM - Section F'!D$93:D$574,MATCH('Print View'!$AR184,'WPTM - Section F'!L$93:L$574,0))&lt;&gt;0,INDEX('WPTM - Section F'!D$93:D$574,MATCH('Print View'!$AR184,'WPTM - Section F'!L$93:L$574,0)),""),"")</f>
        <v>Gestion 2020: Informe de Medicion del Gastos en TB periodos 2018-2019.
Management 2020: Report on the Measurement of Expenditure on TB periods 2018-2019.</v>
      </c>
      <c r="H184" s="622"/>
      <c r="I184" s="622" t="str">
        <f ca="1">IFERROR(IF(INDEX('WPTM - Section F'!E$93:E$574,MATCH('Print View'!$AR184,'WPTM - Section F'!L$93:L$574,0))&lt;&gt;0,INDEX('WPTM - Section F'!E$93:E$574,MATCH('Print View'!$AR184,'WPTM - Section F'!L$93:L$574,0)),""),"")</f>
        <v xml:space="preserve">
O: Sin Avance: No comenzado.
1: Iniciado: Actividades iniciadas (Consultor contratado)
2. Avanzado: Documento final en proceso de validación para su difusión.  
3. Completado: Documento final enviado al FM.
O: No Advance: Not started.
1: Initiated : Activities initiated (Contract Consultant)
2. Advanced: Final document in validation process for dissemination.
3. Completed: Final document sent to FM.</v>
      </c>
      <c r="J184" s="622"/>
      <c r="K184" s="622" t="str">
        <f ca="1">IFERROR(IF(INDEX('WPTM - Section F'!D$93:D$574,MATCH('Print View'!$AS184,'WPTM - Section F'!L$93:L$574,0))&lt;&gt;0,INDEX('WPTM - Section F'!D$93:D$574,MATCH('Print View'!$AS184,'WPTM - Section F'!L$93:L$574,0)),""),"")</f>
        <v>2021: Reportes del SICOF sobre implementacion del SUS - TB
2021: SICOF Reports on implementation of SUS - TB</v>
      </c>
      <c r="L184" s="622"/>
      <c r="M184" s="622" t="str">
        <f ca="1">IFERROR(IF(INDEX('WPTM - Section F'!E$93:E$574,MATCH('Print View'!$AS184,'WPTM - Section F'!L$93:L$574,0))&lt;&gt;0,INDEX('WPTM - Section F'!E$93:E$574,MATCH('Print View'!$AS184,'WPTM - Section F'!L$93:L$574,0)),""),"")</f>
        <v xml:space="preserve">
O: Sin Avance: No comenzado.
1: Iniciado: Actividades iniciadas (Consultor contratado)
2. Avanzado: Documento final en proceso de validación para su difusión.  
3. Completado: Documento final enviado al FM.
'It is planned to make annual reports:
O: No Advance: Not started.
1: Initiated : Activities initiated (Contract Consultant)
2. Advanced: Final document in validation process for dissemination.
3. Completed: Final document sent to FM.</v>
      </c>
      <c r="N184" s="622"/>
      <c r="O184" s="622" t="str">
        <f ca="1">IFERROR(IF(INDEX('WPTM - Section F'!D$93:D$574,MATCH('Print View'!$AT184,'WPTM - Section F'!L$93:L$574,0))&lt;&gt;0,INDEX('WPTM - Section F'!D$93:D$574,MATCH('Print View'!$AT184,'WPTM - Section F'!L$93:L$574,0)),""),"")</f>
        <v>2022: Estudio de Gasto SUS TB.
2022: SUS TB Expenditure Study</v>
      </c>
      <c r="P184" s="622"/>
      <c r="Q184" s="622" t="str">
        <f ca="1">IFERROR(IF(INDEX('WPTM - Section F'!E$93:E$574,MATCH('Print View'!$AT184,'WPTM - Section F'!L$93:L$574,0))&lt;&gt;0,INDEX('WPTM - Section F'!E$93:E$574,MATCH('Print View'!$AT184,'WPTM - Section F'!L$93:L$574,0)),""),"")</f>
        <v xml:space="preserve">
O: Sin Avance: No comenzado.
1: Iniciado: Actividades iniciadas (Consultor contratado)
2. Avanzado: Documento final en proceso de validación para su difusión.  
3. Completado: Documento final enviado al FM.
O: No Advance: Not started.
1: Initiated : Activities initiated (Contract Consultant)
2. Advanced: Final document in validation process for dissemination.
3. Completed: Final document sent to FM.</v>
      </c>
      <c r="R184" s="622"/>
      <c r="S184" s="622" t="str">
        <f ca="1">IFERROR(IF(INDEX('WPTM - Section F'!D$93:D$574,MATCH('Print View'!$AU184,'WPTM - Section F'!L$93:L$574,0))&lt;&gt;0,INDEX('WPTM - Section F'!D$93:D$574,MATCH('Print View'!$AU184,'WPTM - Section F'!L$93:L$574,0)),""),"")</f>
        <v/>
      </c>
      <c r="T184" s="622"/>
      <c r="U184" s="622" t="str">
        <f ca="1">IFERROR(IF(INDEX('WPTM - Section F'!E$93:E$574,MATCH('Print View'!$AU184,'WPTM - Section F'!L$93:L$574,0))&lt;&gt;0,INDEX('WPTM - Section F'!E$93:E$574,MATCH('Print View'!$AU184,'WPTM - Section F'!L$93:L$574,0)),""),"")</f>
        <v/>
      </c>
      <c r="V184" s="622"/>
      <c r="W184" s="622" t="str">
        <f ca="1">IFERROR(IF(INDEX('WPTM - Section F'!D$93:D$574,MATCH('Print View'!$AV184,'WPTM - Section F'!L$93:L$574,0))&lt;&gt;0,INDEX('WPTM - Section F'!D$93:D$574,MATCH('Print View'!$AV184,'WPTM - Section F'!L$93:L$574,0)),""),"")</f>
        <v/>
      </c>
      <c r="X184" s="622"/>
      <c r="Y184" s="622" t="str">
        <f ca="1">IFERROR(IF(INDEX('WPTM - Section F'!E$93:E$574,MATCH('Print View'!$AV184,'WPTM - Section F'!L$93:L$574,0))&lt;&gt;0,INDEX('WPTM - Section F'!E$93:E$574,MATCH('Print View'!$AV184,'WPTM - Section F'!L$93:L$574,0)),""),"")</f>
        <v/>
      </c>
      <c r="Z184" s="622"/>
      <c r="AA184" s="622" t="str">
        <f ca="1">IFERROR(IF(INDEX('WPTM - Section F'!D$93:D$574,MATCH('Print View'!$AW184,'WPTM - Section F'!L$93:L$574,0))&lt;&gt;0,INDEX('WPTM - Section F'!D$93:D$574,MATCH('Print View'!$AW184,'WPTM - Section F'!L$93:L$574,0)),""),"")</f>
        <v/>
      </c>
      <c r="AB184" s="622"/>
      <c r="AC184" s="622" t="str">
        <f ca="1">IFERROR(IF(INDEX('WPTM - Section F'!E$93:E$574,MATCH('Print View'!$AW184,'WPTM - Section F'!L$93:L$574,0))&lt;&gt;0,INDEX('WPTM - Section F'!E$93:E$574,MATCH('Print View'!$AW184,'WPTM - Section F'!L$93:L$574,0)),""),"")</f>
        <v/>
      </c>
      <c r="AD184" s="622"/>
      <c r="AE184" s="622" t="str">
        <f ca="1">IFERROR(IF(INDEX('WPTM - Section F'!D$93:D$574,MATCH('Print View'!$AX184,'WPTM - Section F'!L$93:L$574,0))&lt;&gt;0,INDEX('WPTM - Section F'!D$93:D$574,MATCH('Print View'!$AX184,'WPTM - Section F'!L$93:L$574,0)),""),"")</f>
        <v/>
      </c>
      <c r="AF184" s="622"/>
      <c r="AG184" s="622" t="str">
        <f ca="1">IFERROR(IF(INDEX('WPTM - Section F'!E$93:E$574,MATCH('Print View'!$AX184,'WPTM - Section F'!L$93:L$574,0))&lt;&gt;0,INDEX('WPTM - Section F'!E$93:E$574,MATCH('Print View'!$AX184,'WPTM - Section F'!L$93:L$574,0)),""),"")</f>
        <v/>
      </c>
      <c r="AH184" s="622"/>
      <c r="AI184" s="622" t="str">
        <f ca="1">IFERROR(IF(INDEX('WPTM - Section F'!D$93:D$574,MATCH('Print View'!$AY184,'WPTM - Section F'!L$93:L$574,0))&lt;&gt;0,INDEX('WPTM - Section F'!D$93:D$574,MATCH('Print View'!$AY184,'WPTM - Section F'!L$93:L$574,0)),""),"")</f>
        <v/>
      </c>
      <c r="AJ184" s="622"/>
      <c r="AK184" s="622" t="str">
        <f ca="1">IFERROR(IF(INDEX('WPTM - Section F'!E$93:E$574,MATCH('Print View'!$AY184,'WPTM - Section F'!L$93:L$574,0))&lt;&gt;0,INDEX('WPTM - Section F'!E$93:E$574,MATCH('Print View'!$AY184,'WPTM - Section F'!L$93:L$574,0)),""),"")</f>
        <v/>
      </c>
      <c r="AL184" s="622"/>
      <c r="AM184" s="276" t="str">
        <f>IFERROR(IF(INDEX('WPTM - Section F'!O$8:O$89,MATCH('Print View'!$A184,'WPTM - Section F'!D$8:D$89,0))&lt;&gt;0,INDEX('WPTM - Section F'!O$8:O$89,MATCH('Print View'!$A184,'WPTM - Section F'!D$8:D$89,0)),""),"")</f>
        <v/>
      </c>
      <c r="AN184" s="190"/>
      <c r="AO184" s="270"/>
      <c r="AP184" s="271"/>
      <c r="AQ184" s="271"/>
      <c r="AR184" s="210" t="str">
        <f ca="1">CONCATENATE($A184,G182)</f>
        <v>11-ene-20 to 31-dic-20</v>
      </c>
      <c r="AS184" s="3" t="str">
        <f ca="1">CONCATENATE($A184,K$182)</f>
        <v>11-ene-21 to 31-dic-21</v>
      </c>
      <c r="AT184" s="3" t="str">
        <f ca="1">CONCATENATE($A184,O$182)</f>
        <v>11-ene-22 to 31-dic-22</v>
      </c>
      <c r="AU184" s="3" t="str">
        <f ca="1">CONCATENATE($A184,S$182)</f>
        <v>11-ene-23 to 31-dic-23</v>
      </c>
      <c r="AV184" s="3" t="str">
        <f ca="1">CONCATENATE($A184,W$182)</f>
        <v>11-ene-24 to 31-dic-24</v>
      </c>
      <c r="AW184" s="3" t="str">
        <f ca="1">CONCATENATE($A184,AA$182)</f>
        <v>11-ene-25 to 31-dic-25</v>
      </c>
      <c r="AX184" s="9" t="str">
        <f>CONCATENATE($A184,AE$182)</f>
        <v xml:space="preserve">1 to </v>
      </c>
      <c r="AY184" s="9" t="str">
        <f>CONCATENATE($A184,AI$182)</f>
        <v xml:space="preserve">1 to </v>
      </c>
      <c r="AZ184" s="9"/>
      <c r="BA184" s="9"/>
    </row>
    <row r="185" spans="1:53" s="195" customFormat="1" ht="60" customHeight="1" x14ac:dyDescent="0.25">
      <c r="A185" s="260">
        <v>2</v>
      </c>
      <c r="B185" s="246" t="str">
        <f>IFERROR(IF(INDEX('WPTM - Section F'!B$8:B$89,MATCH('Print View'!$A185,'WPTM - Section F'!$A$8:$A$89,0))&lt;&gt;0,INDEX('WPTM - Section F'!B$8:B$89,MATCH('Print View'!$A185,'WPTM - Section F'!$A$8:$A$89,0)),""),"")</f>
        <v/>
      </c>
      <c r="C185" s="246" t="str">
        <f>IFERROR(IF(INDEX('WPTM - Section F'!C$8:C$89,MATCH('Print View'!$A185,'WPTM - Section F'!$A$8:$A$89,0))&lt;&gt;0,INDEX('WPTM - Section F'!C$8:C$89,MATCH('Print View'!$A185,'WPTM - Section F'!$A$8:$A$89,0)),""),"")</f>
        <v/>
      </c>
      <c r="D185" s="246" t="str">
        <f>IFERROR(IF(INDEX('WPTM - Section F'!D$8:D$89,MATCH('Print View'!$A185,'WPTM - Section F'!$A$8:$A$89,0))&lt;&gt;0,INDEX('WPTM - Section F'!D$8:D$89,MATCH('Print View'!$A185,'WPTM - Section F'!$A$8:$A$89,0)),""),"")</f>
        <v/>
      </c>
      <c r="E185" s="246" t="str">
        <f>IFERROR(IF(INDEX('WPTM - Section F'!E$8:E$89,MATCH('Print View'!$A185,'WPTM - Section F'!$A$8:$A$89,0))&lt;&gt;0,INDEX('WPTM - Section F'!E$8:E$89,MATCH('Print View'!$A185,'WPTM - Section F'!$A$8:$A$89,0)),""),"")</f>
        <v/>
      </c>
      <c r="F185" s="246" t="str">
        <f>IFERROR(IF(INDEX('WPTM - Section F'!N$8:N$89,MATCH('Print View'!$A185,'WPTM - Section F'!$A$8:$A$89,0))&lt;&gt;0,INDEX('WPTM - Section F'!N$8:N$89,MATCH('Print View'!$A185,'WPTM - Section F'!$A$8:$A$89,0)),""),"")</f>
        <v/>
      </c>
      <c r="G185" s="618" t="str">
        <f ca="1">IFERROR(IF(INDEX('WPTM - Section F'!D$93:D$574,MATCH('Print View'!$AR185,'WPTM - Section F'!L$93:L$574,0))&lt;&gt;0,INDEX('WPTM - Section F'!D$93:D$574,MATCH('Print View'!$AR185,'WPTM - Section F'!L$93:L$574,0)),""),"")</f>
        <v/>
      </c>
      <c r="H185" s="619"/>
      <c r="I185" s="618" t="str">
        <f ca="1">IFERROR(IF(INDEX('WPTM - Section F'!E$93:E$574,MATCH('Print View'!$AR185,'WPTM - Section F'!L$93:L$574,0))&lt;&gt;0,INDEX('WPTM - Section F'!E$93:E$574,MATCH('Print View'!$AR185,'WPTM - Section F'!L$93:L$574,0)),""),"")</f>
        <v/>
      </c>
      <c r="J185" s="619"/>
      <c r="K185" s="618" t="str">
        <f ca="1">IFERROR(IF(INDEX('WPTM - Section F'!D$93:D$574,MATCH('Print View'!$AS185,'WPTM - Section F'!L$93:L$574,0))&lt;&gt;0,INDEX('WPTM - Section F'!D$93:D$574,MATCH('Print View'!$AS185,'WPTM - Section F'!L$93:L$574,0)),""),"")</f>
        <v/>
      </c>
      <c r="L185" s="619"/>
      <c r="M185" s="618" t="str">
        <f ca="1">IFERROR(IF(INDEX('WPTM - Section F'!E$93:E$574,MATCH('Print View'!$AS185,'WPTM - Section F'!L$93:L$574,0))&lt;&gt;0,INDEX('WPTM - Section F'!E$93:E$574,MATCH('Print View'!$AS185,'WPTM - Section F'!L$93:L$574,0)),""),"")</f>
        <v/>
      </c>
      <c r="N185" s="619"/>
      <c r="O185" s="618" t="str">
        <f ca="1">IFERROR(IF(INDEX('WPTM - Section F'!D$93:D$574,MATCH('Print View'!$AT185,'WPTM - Section F'!L$93:L$574,0))&lt;&gt;0,INDEX('WPTM - Section F'!D$93:D$574,MATCH('Print View'!$AT185,'WPTM - Section F'!L$93:L$574,0)),""),"")</f>
        <v/>
      </c>
      <c r="P185" s="619"/>
      <c r="Q185" s="618" t="str">
        <f ca="1">IFERROR(IF(INDEX('WPTM - Section F'!E$93:E$574,MATCH('Print View'!$AT185,'WPTM - Section F'!L$93:L$574,0))&lt;&gt;0,INDEX('WPTM - Section F'!E$93:E$574,MATCH('Print View'!$AT185,'WPTM - Section F'!L$93:L$574,0)),""),"")</f>
        <v/>
      </c>
      <c r="R185" s="619"/>
      <c r="S185" s="618" t="str">
        <f ca="1">IFERROR(IF(INDEX('WPTM - Section F'!D$93:D$574,MATCH('Print View'!$AU185,'WPTM - Section F'!L$93:L$574,0))&lt;&gt;0,INDEX('WPTM - Section F'!D$93:D$574,MATCH('Print View'!$AU185,'WPTM - Section F'!L$93:L$574,0)),""),"")</f>
        <v/>
      </c>
      <c r="T185" s="619"/>
      <c r="U185" s="618" t="str">
        <f ca="1">IFERROR(IF(INDEX('WPTM - Section F'!E$93:E$574,MATCH('Print View'!$AU185,'WPTM - Section F'!L$93:L$574,0))&lt;&gt;0,INDEX('WPTM - Section F'!E$93:E$574,MATCH('Print View'!$AU185,'WPTM - Section F'!L$93:L$574,0)),""),"")</f>
        <v/>
      </c>
      <c r="V185" s="619"/>
      <c r="W185" s="618" t="str">
        <f ca="1">IFERROR(IF(INDEX('WPTM - Section F'!D$93:D$574,MATCH('Print View'!$AV185,'WPTM - Section F'!L$93:L$574,0))&lt;&gt;0,INDEX('WPTM - Section F'!D$93:D$574,MATCH('Print View'!$AV185,'WPTM - Section F'!L$93:L$574,0)),""),"")</f>
        <v/>
      </c>
      <c r="X185" s="619"/>
      <c r="Y185" s="618" t="str">
        <f ca="1">IFERROR(IF(INDEX('WPTM - Section F'!E$93:E$574,MATCH('Print View'!$AV185,'WPTM - Section F'!L$93:L$574,0))&lt;&gt;0,INDEX('WPTM - Section F'!E$93:E$574,MATCH('Print View'!$AV185,'WPTM - Section F'!L$93:L$574,0)),""),"")</f>
        <v/>
      </c>
      <c r="Z185" s="619"/>
      <c r="AA185" s="618" t="str">
        <f ca="1">IFERROR(IF(INDEX('WPTM - Section F'!D$93:D$574,MATCH('Print View'!$AW185,'WPTM - Section F'!L$93:L$574,0))&lt;&gt;0,INDEX('WPTM - Section F'!D$93:D$574,MATCH('Print View'!$AW185,'WPTM - Section F'!L$93:L$574,0)),""),"")</f>
        <v/>
      </c>
      <c r="AB185" s="619"/>
      <c r="AC185" s="618" t="str">
        <f ca="1">IFERROR(IF(INDEX('WPTM - Section F'!E$93:E$574,MATCH('Print View'!$AW185,'WPTM - Section F'!L$93:L$574,0))&lt;&gt;0,INDEX('WPTM - Section F'!E$93:E$574,MATCH('Print View'!$AW185,'WPTM - Section F'!L$93:L$574,0)),""),"")</f>
        <v/>
      </c>
      <c r="AD185" s="619"/>
      <c r="AE185" s="618" t="str">
        <f ca="1">IFERROR(IF(INDEX('WPTM - Section F'!D$93:D$574,MATCH('Print View'!$AX185,'WPTM - Section F'!L$93:L$574,0))&lt;&gt;0,INDEX('WPTM - Section F'!D$93:D$574,MATCH('Print View'!$AX185,'WPTM - Section F'!L$93:L$574,0)),""),"")</f>
        <v/>
      </c>
      <c r="AF185" s="619"/>
      <c r="AG185" s="618" t="str">
        <f ca="1">IFERROR(IF(INDEX('WPTM - Section F'!E$93:E$574,MATCH('Print View'!$AX185,'WPTM - Section F'!L$93:L$574,0))&lt;&gt;0,INDEX('WPTM - Section F'!E$93:E$574,MATCH('Print View'!$AX185,'WPTM - Section F'!L$93:L$574,0)),""),"")</f>
        <v/>
      </c>
      <c r="AH185" s="619"/>
      <c r="AI185" s="618" t="str">
        <f ca="1">IFERROR(IF(INDEX('WPTM - Section F'!D$93:D$574,MATCH('Print View'!$AY185,'WPTM - Section F'!L$93:L$574,0))&lt;&gt;0,INDEX('WPTM - Section F'!D$93:D$574,MATCH('Print View'!$AY185,'WPTM - Section F'!L$93:L$574,0)),""),"")</f>
        <v/>
      </c>
      <c r="AJ185" s="619"/>
      <c r="AK185" s="618" t="str">
        <f ca="1">IFERROR(IF(INDEX('WPTM - Section F'!E$93:E$574,MATCH('Print View'!$AY185,'WPTM - Section F'!L$93:L$574,0))&lt;&gt;0,INDEX('WPTM - Section F'!E$93:E$574,MATCH('Print View'!$AY185,'WPTM - Section F'!L$93:L$574,0)),""),"")</f>
        <v/>
      </c>
      <c r="AL185" s="619"/>
      <c r="AM185" s="261" t="str">
        <f>IFERROR(IF(INDEX('WPTM - Section F'!O$8:O$89,MATCH('Print View'!$A185,'WPTM - Section F'!D$8:D$89,0))&lt;&gt;0,INDEX('WPTM - Section F'!O$8:O$89,MATCH('Print View'!$A185,'WPTM - Section F'!D$8:D$89,0)),""),"")</f>
        <v/>
      </c>
      <c r="AN185" s="190"/>
      <c r="AO185" s="265"/>
      <c r="AP185" s="263"/>
      <c r="AQ185" s="263"/>
      <c r="AR185" s="210" t="str">
        <f t="shared" ref="AR185:AR248" si="372">CONCATENATE($A185,G183)</f>
        <v>2Milestone / Target Description</v>
      </c>
      <c r="AS185" s="3" t="str">
        <f t="shared" ref="AS185:AS248" ca="1" si="373">CONCATENATE($A185,K$182)</f>
        <v>21-ene-21 to 31-dic-21</v>
      </c>
      <c r="AT185" s="3" t="str">
        <f t="shared" ref="AT185:AT248" ca="1" si="374">CONCATENATE($A185,O$182)</f>
        <v>21-ene-22 to 31-dic-22</v>
      </c>
      <c r="AU185" s="3" t="str">
        <f t="shared" ref="AU185:AU248" ca="1" si="375">CONCATENATE($A185,S$182)</f>
        <v>21-ene-23 to 31-dic-23</v>
      </c>
      <c r="AV185" s="3" t="str">
        <f t="shared" ref="AV185:AV248" ca="1" si="376">CONCATENATE($A185,W$182)</f>
        <v>21-ene-24 to 31-dic-24</v>
      </c>
      <c r="AW185" s="3" t="str">
        <f t="shared" ref="AW185:AW248" ca="1" si="377">CONCATENATE($A185,AA$182)</f>
        <v>21-ene-25 to 31-dic-25</v>
      </c>
      <c r="AX185" s="9" t="str">
        <f t="shared" ref="AX185:AX248" si="378">CONCATENATE($A185,AE$182)</f>
        <v xml:space="preserve">2 to </v>
      </c>
      <c r="AY185" s="9" t="str">
        <f t="shared" ref="AY185:AY248" si="379">CONCATENATE($A185,AI$182)</f>
        <v xml:space="preserve">2 to </v>
      </c>
      <c r="AZ185" s="9"/>
      <c r="BA185" s="9"/>
    </row>
    <row r="186" spans="1:53" s="195" customFormat="1" ht="60" customHeight="1" x14ac:dyDescent="0.25">
      <c r="A186" s="259">
        <v>3</v>
      </c>
      <c r="B186" s="277" t="str">
        <f>IFERROR(IF(INDEX('WPTM - Section F'!B$8:B$89,MATCH('Print View'!$A186,'WPTM - Section F'!$A$8:$A$89,0))&lt;&gt;0,INDEX('WPTM - Section F'!B$8:B$89,MATCH('Print View'!$A186,'WPTM - Section F'!$A$8:$A$89,0)),""),"")</f>
        <v/>
      </c>
      <c r="C186" s="277" t="str">
        <f>IFERROR(IF(INDEX('WPTM - Section F'!C$8:C$89,MATCH('Print View'!$A186,'WPTM - Section F'!$A$8:$A$89,0))&lt;&gt;0,INDEX('WPTM - Section F'!C$8:C$89,MATCH('Print View'!$A186,'WPTM - Section F'!$A$8:$A$89,0)),""),"")</f>
        <v/>
      </c>
      <c r="D186" s="277" t="str">
        <f>IFERROR(IF(INDEX('WPTM - Section F'!D$8:D$89,MATCH('Print View'!$A186,'WPTM - Section F'!$A$8:$A$89,0))&lt;&gt;0,INDEX('WPTM - Section F'!D$8:D$89,MATCH('Print View'!$A186,'WPTM - Section F'!$A$8:$A$89,0)),""),"")</f>
        <v/>
      </c>
      <c r="E186" s="277" t="str">
        <f>IFERROR(IF(INDEX('WPTM - Section F'!E$8:E$89,MATCH('Print View'!$A186,'WPTM - Section F'!$A$8:$A$89,0))&lt;&gt;0,INDEX('WPTM - Section F'!E$8:E$89,MATCH('Print View'!$A186,'WPTM - Section F'!$A$8:$A$89,0)),""),"")</f>
        <v/>
      </c>
      <c r="F186" s="277" t="str">
        <f>IFERROR(IF(INDEX('WPTM - Section F'!N$8:N$89,MATCH('Print View'!$A186,'WPTM - Section F'!$A$8:$A$89,0))&lt;&gt;0,INDEX('WPTM - Section F'!N$8:N$89,MATCH('Print View'!$A186,'WPTM - Section F'!$A$8:$A$89,0)),""),"")</f>
        <v/>
      </c>
      <c r="G186" s="618" t="str">
        <f ca="1">IFERROR(IF(INDEX('WPTM - Section F'!D$93:D$574,MATCH('Print View'!$AR186,'WPTM - Section F'!L$93:L$574,0))&lt;&gt;0,INDEX('WPTM - Section F'!D$93:D$574,MATCH('Print View'!$AR186,'WPTM - Section F'!L$93:L$574,0)),""),"")</f>
        <v/>
      </c>
      <c r="H186" s="619"/>
      <c r="I186" s="618" t="str">
        <f ca="1">IFERROR(IF(INDEX('WPTM - Section F'!E$93:E$574,MATCH('Print View'!$AR186,'WPTM - Section F'!L$93:L$574,0))&lt;&gt;0,INDEX('WPTM - Section F'!E$93:E$574,MATCH('Print View'!$AR186,'WPTM - Section F'!L$93:L$574,0)),""),"")</f>
        <v/>
      </c>
      <c r="J186" s="619"/>
      <c r="K186" s="618" t="str">
        <f ca="1">IFERROR(IF(INDEX('WPTM - Section F'!D$93:D$574,MATCH('Print View'!$AS186,'WPTM - Section F'!L$93:L$574,0))&lt;&gt;0,INDEX('WPTM - Section F'!D$93:D$574,MATCH('Print View'!$AS186,'WPTM - Section F'!L$93:L$574,0)),""),"")</f>
        <v/>
      </c>
      <c r="L186" s="619"/>
      <c r="M186" s="618" t="str">
        <f ca="1">IFERROR(IF(INDEX('WPTM - Section F'!E$93:E$574,MATCH('Print View'!$AS186,'WPTM - Section F'!L$93:L$574,0))&lt;&gt;0,INDEX('WPTM - Section F'!E$93:E$574,MATCH('Print View'!$AS186,'WPTM - Section F'!L$93:L$574,0)),""),"")</f>
        <v/>
      </c>
      <c r="N186" s="619"/>
      <c r="O186" s="618" t="str">
        <f ca="1">IFERROR(IF(INDEX('WPTM - Section F'!D$93:D$574,MATCH('Print View'!$AT186,'WPTM - Section F'!L$93:L$574,0))&lt;&gt;0,INDEX('WPTM - Section F'!D$93:D$574,MATCH('Print View'!$AT186,'WPTM - Section F'!L$93:L$574,0)),""),"")</f>
        <v/>
      </c>
      <c r="P186" s="619"/>
      <c r="Q186" s="618" t="str">
        <f ca="1">IFERROR(IF(INDEX('WPTM - Section F'!E$93:E$574,MATCH('Print View'!$AT186,'WPTM - Section F'!L$93:L$574,0))&lt;&gt;0,INDEX('WPTM - Section F'!E$93:E$574,MATCH('Print View'!$AT186,'WPTM - Section F'!L$93:L$574,0)),""),"")</f>
        <v/>
      </c>
      <c r="R186" s="619"/>
      <c r="S186" s="618" t="str">
        <f ca="1">IFERROR(IF(INDEX('WPTM - Section F'!D$93:D$574,MATCH('Print View'!$AU186,'WPTM - Section F'!L$93:L$574,0))&lt;&gt;0,INDEX('WPTM - Section F'!D$93:D$574,MATCH('Print View'!$AU186,'WPTM - Section F'!L$93:L$574,0)),""),"")</f>
        <v/>
      </c>
      <c r="T186" s="619"/>
      <c r="U186" s="618" t="str">
        <f ca="1">IFERROR(IF(INDEX('WPTM - Section F'!E$93:E$574,MATCH('Print View'!$AU186,'WPTM - Section F'!L$93:L$574,0))&lt;&gt;0,INDEX('WPTM - Section F'!E$93:E$574,MATCH('Print View'!$AU186,'WPTM - Section F'!L$93:L$574,0)),""),"")</f>
        <v/>
      </c>
      <c r="V186" s="619"/>
      <c r="W186" s="618" t="str">
        <f ca="1">IFERROR(IF(INDEX('WPTM - Section F'!D$93:D$574,MATCH('Print View'!$AV186,'WPTM - Section F'!L$93:L$574,0))&lt;&gt;0,INDEX('WPTM - Section F'!D$93:D$574,MATCH('Print View'!$AV186,'WPTM - Section F'!L$93:L$574,0)),""),"")</f>
        <v/>
      </c>
      <c r="X186" s="619"/>
      <c r="Y186" s="618" t="str">
        <f ca="1">IFERROR(IF(INDEX('WPTM - Section F'!E$93:E$574,MATCH('Print View'!$AV186,'WPTM - Section F'!L$93:L$574,0))&lt;&gt;0,INDEX('WPTM - Section F'!E$93:E$574,MATCH('Print View'!$AV186,'WPTM - Section F'!L$93:L$574,0)),""),"")</f>
        <v/>
      </c>
      <c r="Z186" s="619"/>
      <c r="AA186" s="618" t="str">
        <f ca="1">IFERROR(IF(INDEX('WPTM - Section F'!D$93:D$574,MATCH('Print View'!$AW186,'WPTM - Section F'!L$93:L$574,0))&lt;&gt;0,INDEX('WPTM - Section F'!D$93:D$574,MATCH('Print View'!$AW186,'WPTM - Section F'!L$93:L$574,0)),""),"")</f>
        <v/>
      </c>
      <c r="AB186" s="619"/>
      <c r="AC186" s="618" t="str">
        <f ca="1">IFERROR(IF(INDEX('WPTM - Section F'!E$93:E$574,MATCH('Print View'!$AW186,'WPTM - Section F'!L$93:L$574,0))&lt;&gt;0,INDEX('WPTM - Section F'!E$93:E$574,MATCH('Print View'!$AW186,'WPTM - Section F'!L$93:L$574,0)),""),"")</f>
        <v/>
      </c>
      <c r="AD186" s="619"/>
      <c r="AE186" s="618" t="str">
        <f ca="1">IFERROR(IF(INDEX('WPTM - Section F'!D$93:D$574,MATCH('Print View'!$AX186,'WPTM - Section F'!L$93:L$574,0))&lt;&gt;0,INDEX('WPTM - Section F'!D$93:D$574,MATCH('Print View'!$AX186,'WPTM - Section F'!L$93:L$574,0)),""),"")</f>
        <v/>
      </c>
      <c r="AF186" s="619"/>
      <c r="AG186" s="618" t="str">
        <f ca="1">IFERROR(IF(INDEX('WPTM - Section F'!E$93:E$574,MATCH('Print View'!$AX186,'WPTM - Section F'!L$93:L$574,0))&lt;&gt;0,INDEX('WPTM - Section F'!E$93:E$574,MATCH('Print View'!$AX186,'WPTM - Section F'!L$93:L$574,0)),""),"")</f>
        <v/>
      </c>
      <c r="AH186" s="619"/>
      <c r="AI186" s="618" t="str">
        <f ca="1">IFERROR(IF(INDEX('WPTM - Section F'!D$93:D$574,MATCH('Print View'!$AY186,'WPTM - Section F'!L$93:L$574,0))&lt;&gt;0,INDEX('WPTM - Section F'!D$93:D$574,MATCH('Print View'!$AY186,'WPTM - Section F'!L$93:L$574,0)),""),"")</f>
        <v/>
      </c>
      <c r="AJ186" s="619"/>
      <c r="AK186" s="618" t="str">
        <f ca="1">IFERROR(IF(INDEX('WPTM - Section F'!E$93:E$574,MATCH('Print View'!$AY186,'WPTM - Section F'!L$93:L$574,0))&lt;&gt;0,INDEX('WPTM - Section F'!E$93:E$574,MATCH('Print View'!$AY186,'WPTM - Section F'!L$93:L$574,0)),""),"")</f>
        <v/>
      </c>
      <c r="AL186" s="619"/>
      <c r="AM186" s="278" t="str">
        <f>IFERROR(IF(INDEX('WPTM - Section F'!O$8:O$89,MATCH('Print View'!$A186,'WPTM - Section F'!D$8:D$89,0))&lt;&gt;0,INDEX('WPTM - Section F'!O$8:O$89,MATCH('Print View'!$A186,'WPTM - Section F'!D$8:D$89,0)),""),"")</f>
        <v/>
      </c>
      <c r="AN186" s="190"/>
      <c r="AO186" s="272"/>
      <c r="AP186" s="273"/>
      <c r="AQ186" s="273"/>
      <c r="AR186" s="210" t="str">
        <f t="shared" ca="1" si="372"/>
        <v>3Gestion 2020: Informe de Medicion del Gastos en TB periodos 2018-2019.
Management 2020: Report on the Measurement of Expenditure on TB periods 2018-2019.</v>
      </c>
      <c r="AS186" s="3" t="str">
        <f t="shared" ca="1" si="373"/>
        <v>31-ene-21 to 31-dic-21</v>
      </c>
      <c r="AT186" s="3" t="str">
        <f t="shared" ca="1" si="374"/>
        <v>31-ene-22 to 31-dic-22</v>
      </c>
      <c r="AU186" s="3" t="str">
        <f t="shared" ca="1" si="375"/>
        <v>31-ene-23 to 31-dic-23</v>
      </c>
      <c r="AV186" s="3" t="str">
        <f t="shared" ca="1" si="376"/>
        <v>31-ene-24 to 31-dic-24</v>
      </c>
      <c r="AW186" s="3" t="str">
        <f t="shared" ca="1" si="377"/>
        <v>31-ene-25 to 31-dic-25</v>
      </c>
      <c r="AX186" s="9" t="str">
        <f t="shared" si="378"/>
        <v xml:space="preserve">3 to </v>
      </c>
      <c r="AY186" s="9" t="str">
        <f t="shared" si="379"/>
        <v xml:space="preserve">3 to </v>
      </c>
      <c r="AZ186" s="9"/>
      <c r="BA186" s="9"/>
    </row>
    <row r="187" spans="1:53" s="195" customFormat="1" ht="60" customHeight="1" x14ac:dyDescent="0.25">
      <c r="A187" s="259">
        <v>4</v>
      </c>
      <c r="B187" s="277" t="str">
        <f>IFERROR(IF(INDEX('WPTM - Section F'!B$8:B$89,MATCH('Print View'!$A187,'WPTM - Section F'!$A$8:$A$89,0))&lt;&gt;0,INDEX('WPTM - Section F'!B$8:B$89,MATCH('Print View'!$A187,'WPTM - Section F'!$A$8:$A$89,0)),""),"")</f>
        <v/>
      </c>
      <c r="C187" s="277" t="str">
        <f>IFERROR(IF(INDEX('WPTM - Section F'!C$8:C$89,MATCH('Print View'!$A187,'WPTM - Section F'!$A$8:$A$89,0))&lt;&gt;0,INDEX('WPTM - Section F'!C$8:C$89,MATCH('Print View'!$A187,'WPTM - Section F'!$A$8:$A$89,0)),""),"")</f>
        <v/>
      </c>
      <c r="D187" s="277" t="str">
        <f>IFERROR(IF(INDEX('WPTM - Section F'!D$8:D$89,MATCH('Print View'!$A187,'WPTM - Section F'!$A$8:$A$89,0))&lt;&gt;0,INDEX('WPTM - Section F'!D$8:D$89,MATCH('Print View'!$A187,'WPTM - Section F'!$A$8:$A$89,0)),""),"")</f>
        <v/>
      </c>
      <c r="E187" s="277" t="str">
        <f>IFERROR(IF(INDEX('WPTM - Section F'!E$8:E$89,MATCH('Print View'!$A187,'WPTM - Section F'!$A$8:$A$89,0))&lt;&gt;0,INDEX('WPTM - Section F'!E$8:E$89,MATCH('Print View'!$A187,'WPTM - Section F'!$A$8:$A$89,0)),""),"")</f>
        <v/>
      </c>
      <c r="F187" s="277" t="str">
        <f>IFERROR(IF(INDEX('WPTM - Section F'!N$8:N$89,MATCH('Print View'!$A187,'WPTM - Section F'!$A$8:$A$89,0))&lt;&gt;0,INDEX('WPTM - Section F'!N$8:N$89,MATCH('Print View'!$A187,'WPTM - Section F'!$A$8:$A$89,0)),""),"")</f>
        <v/>
      </c>
      <c r="G187" s="618" t="str">
        <f ca="1">IFERROR(IF(INDEX('WPTM - Section F'!D$93:D$574,MATCH('Print View'!$AR187,'WPTM - Section F'!L$93:L$574,0))&lt;&gt;0,INDEX('WPTM - Section F'!D$93:D$574,MATCH('Print View'!$AR187,'WPTM - Section F'!L$93:L$574,0)),""),"")</f>
        <v/>
      </c>
      <c r="H187" s="619"/>
      <c r="I187" s="618" t="str">
        <f ca="1">IFERROR(IF(INDEX('WPTM - Section F'!E$93:E$574,MATCH('Print View'!$AR187,'WPTM - Section F'!L$93:L$574,0))&lt;&gt;0,INDEX('WPTM - Section F'!E$93:E$574,MATCH('Print View'!$AR187,'WPTM - Section F'!L$93:L$574,0)),""),"")</f>
        <v/>
      </c>
      <c r="J187" s="619"/>
      <c r="K187" s="618" t="str">
        <f ca="1">IFERROR(IF(INDEX('WPTM - Section F'!D$93:D$574,MATCH('Print View'!$AS187,'WPTM - Section F'!L$93:L$574,0))&lt;&gt;0,INDEX('WPTM - Section F'!D$93:D$574,MATCH('Print View'!$AS187,'WPTM - Section F'!L$93:L$574,0)),""),"")</f>
        <v/>
      </c>
      <c r="L187" s="619"/>
      <c r="M187" s="618" t="str">
        <f ca="1">IFERROR(IF(INDEX('WPTM - Section F'!E$93:E$574,MATCH('Print View'!$AS187,'WPTM - Section F'!L$93:L$574,0))&lt;&gt;0,INDEX('WPTM - Section F'!E$93:E$574,MATCH('Print View'!$AS187,'WPTM - Section F'!L$93:L$574,0)),""),"")</f>
        <v/>
      </c>
      <c r="N187" s="619"/>
      <c r="O187" s="618" t="str">
        <f ca="1">IFERROR(IF(INDEX('WPTM - Section F'!D$93:D$574,MATCH('Print View'!$AT187,'WPTM - Section F'!L$93:L$574,0))&lt;&gt;0,INDEX('WPTM - Section F'!D$93:D$574,MATCH('Print View'!$AT187,'WPTM - Section F'!L$93:L$574,0)),""),"")</f>
        <v/>
      </c>
      <c r="P187" s="619"/>
      <c r="Q187" s="618" t="str">
        <f ca="1">IFERROR(IF(INDEX('WPTM - Section F'!E$93:E$574,MATCH('Print View'!$AT187,'WPTM - Section F'!L$93:L$574,0))&lt;&gt;0,INDEX('WPTM - Section F'!E$93:E$574,MATCH('Print View'!$AT187,'WPTM - Section F'!L$93:L$574,0)),""),"")</f>
        <v/>
      </c>
      <c r="R187" s="619"/>
      <c r="S187" s="618" t="str">
        <f ca="1">IFERROR(IF(INDEX('WPTM - Section F'!D$93:D$574,MATCH('Print View'!$AU187,'WPTM - Section F'!L$93:L$574,0))&lt;&gt;0,INDEX('WPTM - Section F'!D$93:D$574,MATCH('Print View'!$AU187,'WPTM - Section F'!L$93:L$574,0)),""),"")</f>
        <v/>
      </c>
      <c r="T187" s="619"/>
      <c r="U187" s="618" t="str">
        <f ca="1">IFERROR(IF(INDEX('WPTM - Section F'!E$93:E$574,MATCH('Print View'!$AU187,'WPTM - Section F'!L$93:L$574,0))&lt;&gt;0,INDEX('WPTM - Section F'!E$93:E$574,MATCH('Print View'!$AU187,'WPTM - Section F'!L$93:L$574,0)),""),"")</f>
        <v/>
      </c>
      <c r="V187" s="619"/>
      <c r="W187" s="618" t="str">
        <f ca="1">IFERROR(IF(INDEX('WPTM - Section F'!D$93:D$574,MATCH('Print View'!$AV187,'WPTM - Section F'!L$93:L$574,0))&lt;&gt;0,INDEX('WPTM - Section F'!D$93:D$574,MATCH('Print View'!$AV187,'WPTM - Section F'!L$93:L$574,0)),""),"")</f>
        <v/>
      </c>
      <c r="X187" s="619"/>
      <c r="Y187" s="618" t="str">
        <f ca="1">IFERROR(IF(INDEX('WPTM - Section F'!E$93:E$574,MATCH('Print View'!$AV187,'WPTM - Section F'!L$93:L$574,0))&lt;&gt;0,INDEX('WPTM - Section F'!E$93:E$574,MATCH('Print View'!$AV187,'WPTM - Section F'!L$93:L$574,0)),""),"")</f>
        <v/>
      </c>
      <c r="Z187" s="619"/>
      <c r="AA187" s="618" t="str">
        <f ca="1">IFERROR(IF(INDEX('WPTM - Section F'!D$93:D$574,MATCH('Print View'!$AW187,'WPTM - Section F'!L$93:L$574,0))&lt;&gt;0,INDEX('WPTM - Section F'!D$93:D$574,MATCH('Print View'!$AW187,'WPTM - Section F'!L$93:L$574,0)),""),"")</f>
        <v/>
      </c>
      <c r="AB187" s="619"/>
      <c r="AC187" s="618" t="str">
        <f ca="1">IFERROR(IF(INDEX('WPTM - Section F'!E$93:E$574,MATCH('Print View'!$AW187,'WPTM - Section F'!L$93:L$574,0))&lt;&gt;0,INDEX('WPTM - Section F'!E$93:E$574,MATCH('Print View'!$AW187,'WPTM - Section F'!L$93:L$574,0)),""),"")</f>
        <v/>
      </c>
      <c r="AD187" s="619"/>
      <c r="AE187" s="618" t="str">
        <f ca="1">IFERROR(IF(INDEX('WPTM - Section F'!D$93:D$574,MATCH('Print View'!$AX187,'WPTM - Section F'!L$93:L$574,0))&lt;&gt;0,INDEX('WPTM - Section F'!D$93:D$574,MATCH('Print View'!$AX187,'WPTM - Section F'!L$93:L$574,0)),""),"")</f>
        <v/>
      </c>
      <c r="AF187" s="619"/>
      <c r="AG187" s="618" t="str">
        <f ca="1">IFERROR(IF(INDEX('WPTM - Section F'!E$93:E$574,MATCH('Print View'!$AX187,'WPTM - Section F'!L$93:L$574,0))&lt;&gt;0,INDEX('WPTM - Section F'!E$93:E$574,MATCH('Print View'!$AX187,'WPTM - Section F'!L$93:L$574,0)),""),"")</f>
        <v/>
      </c>
      <c r="AH187" s="619"/>
      <c r="AI187" s="618" t="str">
        <f ca="1">IFERROR(IF(INDEX('WPTM - Section F'!D$93:D$574,MATCH('Print View'!$AY187,'WPTM - Section F'!L$93:L$574,0))&lt;&gt;0,INDEX('WPTM - Section F'!D$93:D$574,MATCH('Print View'!$AY187,'WPTM - Section F'!L$93:L$574,0)),""),"")</f>
        <v/>
      </c>
      <c r="AJ187" s="619"/>
      <c r="AK187" s="618" t="str">
        <f ca="1">IFERROR(IF(INDEX('WPTM - Section F'!E$93:E$574,MATCH('Print View'!$AY187,'WPTM - Section F'!L$93:L$574,0))&lt;&gt;0,INDEX('WPTM - Section F'!E$93:E$574,MATCH('Print View'!$AY187,'WPTM - Section F'!L$93:L$574,0)),""),"")</f>
        <v/>
      </c>
      <c r="AL187" s="619"/>
      <c r="AM187" s="278" t="str">
        <f>IFERROR(IF(INDEX('WPTM - Section F'!O$8:O$89,MATCH('Print View'!$A187,'WPTM - Section F'!D$8:D$89,0))&lt;&gt;0,INDEX('WPTM - Section F'!O$8:O$89,MATCH('Print View'!$A187,'WPTM - Section F'!D$8:D$89,0)),""),"")</f>
        <v/>
      </c>
      <c r="AN187" s="190"/>
      <c r="AO187" s="272"/>
      <c r="AP187" s="273"/>
      <c r="AQ187" s="273"/>
      <c r="AR187" s="210" t="str">
        <f t="shared" ca="1" si="372"/>
        <v>4</v>
      </c>
      <c r="AS187" s="3" t="str">
        <f t="shared" ca="1" si="373"/>
        <v>41-ene-21 to 31-dic-21</v>
      </c>
      <c r="AT187" s="3" t="str">
        <f t="shared" ca="1" si="374"/>
        <v>41-ene-22 to 31-dic-22</v>
      </c>
      <c r="AU187" s="3" t="str">
        <f t="shared" ca="1" si="375"/>
        <v>41-ene-23 to 31-dic-23</v>
      </c>
      <c r="AV187" s="3" t="str">
        <f t="shared" ca="1" si="376"/>
        <v>41-ene-24 to 31-dic-24</v>
      </c>
      <c r="AW187" s="3" t="str">
        <f t="shared" ca="1" si="377"/>
        <v>41-ene-25 to 31-dic-25</v>
      </c>
      <c r="AX187" s="9" t="str">
        <f t="shared" si="378"/>
        <v xml:space="preserve">4 to </v>
      </c>
      <c r="AY187" s="9" t="str">
        <f t="shared" si="379"/>
        <v xml:space="preserve">4 to </v>
      </c>
      <c r="AZ187" s="9"/>
      <c r="BA187" s="9"/>
    </row>
    <row r="188" spans="1:53" s="195" customFormat="1" ht="60" customHeight="1" x14ac:dyDescent="0.25">
      <c r="A188" s="259">
        <v>5</v>
      </c>
      <c r="B188" s="277" t="str">
        <f>IFERROR(IF(INDEX('WPTM - Section F'!B$8:B$89,MATCH('Print View'!$A188,'WPTM - Section F'!$A$8:$A$89,0))&lt;&gt;0,INDEX('WPTM - Section F'!B$8:B$89,MATCH('Print View'!$A188,'WPTM - Section F'!$A$8:$A$89,0)),""),"")</f>
        <v/>
      </c>
      <c r="C188" s="277" t="str">
        <f>IFERROR(IF(INDEX('WPTM - Section F'!C$8:C$89,MATCH('Print View'!$A188,'WPTM - Section F'!$A$8:$A$89,0))&lt;&gt;0,INDEX('WPTM - Section F'!C$8:C$89,MATCH('Print View'!$A188,'WPTM - Section F'!$A$8:$A$89,0)),""),"")</f>
        <v/>
      </c>
      <c r="D188" s="277" t="str">
        <f>IFERROR(IF(INDEX('WPTM - Section F'!D$8:D$89,MATCH('Print View'!$A188,'WPTM - Section F'!$A$8:$A$89,0))&lt;&gt;0,INDEX('WPTM - Section F'!D$8:D$89,MATCH('Print View'!$A188,'WPTM - Section F'!$A$8:$A$89,0)),""),"")</f>
        <v/>
      </c>
      <c r="E188" s="277" t="str">
        <f>IFERROR(IF(INDEX('WPTM - Section F'!E$8:E$89,MATCH('Print View'!$A188,'WPTM - Section F'!$A$8:$A$89,0))&lt;&gt;0,INDEX('WPTM - Section F'!E$8:E$89,MATCH('Print View'!$A188,'WPTM - Section F'!$A$8:$A$89,0)),""),"")</f>
        <v/>
      </c>
      <c r="F188" s="277" t="str">
        <f>IFERROR(IF(INDEX('WPTM - Section F'!N$8:N$89,MATCH('Print View'!$A188,'WPTM - Section F'!$A$8:$A$89,0))&lt;&gt;0,INDEX('WPTM - Section F'!N$8:N$89,MATCH('Print View'!$A188,'WPTM - Section F'!$A$8:$A$89,0)),""),"")</f>
        <v/>
      </c>
      <c r="G188" s="618" t="str">
        <f ca="1">IFERROR(IF(INDEX('WPTM - Section F'!D$93:D$574,MATCH('Print View'!$AR188,'WPTM - Section F'!L$93:L$574,0))&lt;&gt;0,INDEX('WPTM - Section F'!D$93:D$574,MATCH('Print View'!$AR188,'WPTM - Section F'!L$93:L$574,0)),""),"")</f>
        <v/>
      </c>
      <c r="H188" s="619"/>
      <c r="I188" s="618" t="str">
        <f ca="1">IFERROR(IF(INDEX('WPTM - Section F'!E$93:E$574,MATCH('Print View'!$AR188,'WPTM - Section F'!L$93:L$574,0))&lt;&gt;0,INDEX('WPTM - Section F'!E$93:E$574,MATCH('Print View'!$AR188,'WPTM - Section F'!L$93:L$574,0)),""),"")</f>
        <v/>
      </c>
      <c r="J188" s="619"/>
      <c r="K188" s="618" t="str">
        <f ca="1">IFERROR(IF(INDEX('WPTM - Section F'!D$93:D$574,MATCH('Print View'!$AS188,'WPTM - Section F'!L$93:L$574,0))&lt;&gt;0,INDEX('WPTM - Section F'!D$93:D$574,MATCH('Print View'!$AS188,'WPTM - Section F'!L$93:L$574,0)),""),"")</f>
        <v/>
      </c>
      <c r="L188" s="619"/>
      <c r="M188" s="618" t="str">
        <f ca="1">IFERROR(IF(INDEX('WPTM - Section F'!E$93:E$574,MATCH('Print View'!$AS188,'WPTM - Section F'!L$93:L$574,0))&lt;&gt;0,INDEX('WPTM - Section F'!E$93:E$574,MATCH('Print View'!$AS188,'WPTM - Section F'!L$93:L$574,0)),""),"")</f>
        <v/>
      </c>
      <c r="N188" s="619"/>
      <c r="O188" s="618" t="str">
        <f ca="1">IFERROR(IF(INDEX('WPTM - Section F'!D$93:D$574,MATCH('Print View'!$AT188,'WPTM - Section F'!L$93:L$574,0))&lt;&gt;0,INDEX('WPTM - Section F'!D$93:D$574,MATCH('Print View'!$AT188,'WPTM - Section F'!L$93:L$574,0)),""),"")</f>
        <v/>
      </c>
      <c r="P188" s="619"/>
      <c r="Q188" s="618" t="str">
        <f ca="1">IFERROR(IF(INDEX('WPTM - Section F'!E$93:E$574,MATCH('Print View'!$AT188,'WPTM - Section F'!L$93:L$574,0))&lt;&gt;0,INDEX('WPTM - Section F'!E$93:E$574,MATCH('Print View'!$AT188,'WPTM - Section F'!L$93:L$574,0)),""),"")</f>
        <v/>
      </c>
      <c r="R188" s="619"/>
      <c r="S188" s="618" t="str">
        <f ca="1">IFERROR(IF(INDEX('WPTM - Section F'!D$93:D$574,MATCH('Print View'!$AU188,'WPTM - Section F'!L$93:L$574,0))&lt;&gt;0,INDEX('WPTM - Section F'!D$93:D$574,MATCH('Print View'!$AU188,'WPTM - Section F'!L$93:L$574,0)),""),"")</f>
        <v/>
      </c>
      <c r="T188" s="619"/>
      <c r="U188" s="618" t="str">
        <f ca="1">IFERROR(IF(INDEX('WPTM - Section F'!E$93:E$574,MATCH('Print View'!$AU188,'WPTM - Section F'!L$93:L$574,0))&lt;&gt;0,INDEX('WPTM - Section F'!E$93:E$574,MATCH('Print View'!$AU188,'WPTM - Section F'!L$93:L$574,0)),""),"")</f>
        <v/>
      </c>
      <c r="V188" s="619"/>
      <c r="W188" s="618" t="str">
        <f ca="1">IFERROR(IF(INDEX('WPTM - Section F'!D$93:D$574,MATCH('Print View'!$AV188,'WPTM - Section F'!L$93:L$574,0))&lt;&gt;0,INDEX('WPTM - Section F'!D$93:D$574,MATCH('Print View'!$AV188,'WPTM - Section F'!L$93:L$574,0)),""),"")</f>
        <v/>
      </c>
      <c r="X188" s="619"/>
      <c r="Y188" s="618" t="str">
        <f ca="1">IFERROR(IF(INDEX('WPTM - Section F'!E$93:E$574,MATCH('Print View'!$AV188,'WPTM - Section F'!L$93:L$574,0))&lt;&gt;0,INDEX('WPTM - Section F'!E$93:E$574,MATCH('Print View'!$AV188,'WPTM - Section F'!L$93:L$574,0)),""),"")</f>
        <v/>
      </c>
      <c r="Z188" s="619"/>
      <c r="AA188" s="618" t="str">
        <f ca="1">IFERROR(IF(INDEX('WPTM - Section F'!D$93:D$574,MATCH('Print View'!$AW188,'WPTM - Section F'!L$93:L$574,0))&lt;&gt;0,INDEX('WPTM - Section F'!D$93:D$574,MATCH('Print View'!$AW188,'WPTM - Section F'!L$93:L$574,0)),""),"")</f>
        <v/>
      </c>
      <c r="AB188" s="619"/>
      <c r="AC188" s="618" t="str">
        <f ca="1">IFERROR(IF(INDEX('WPTM - Section F'!E$93:E$574,MATCH('Print View'!$AW188,'WPTM - Section F'!L$93:L$574,0))&lt;&gt;0,INDEX('WPTM - Section F'!E$93:E$574,MATCH('Print View'!$AW188,'WPTM - Section F'!L$93:L$574,0)),""),"")</f>
        <v/>
      </c>
      <c r="AD188" s="619"/>
      <c r="AE188" s="618" t="str">
        <f ca="1">IFERROR(IF(INDEX('WPTM - Section F'!D$93:D$574,MATCH('Print View'!$AX188,'WPTM - Section F'!L$93:L$574,0))&lt;&gt;0,INDEX('WPTM - Section F'!D$93:D$574,MATCH('Print View'!$AX188,'WPTM - Section F'!L$93:L$574,0)),""),"")</f>
        <v/>
      </c>
      <c r="AF188" s="619"/>
      <c r="AG188" s="618" t="str">
        <f ca="1">IFERROR(IF(INDEX('WPTM - Section F'!E$93:E$574,MATCH('Print View'!$AX188,'WPTM - Section F'!L$93:L$574,0))&lt;&gt;0,INDEX('WPTM - Section F'!E$93:E$574,MATCH('Print View'!$AX188,'WPTM - Section F'!L$93:L$574,0)),""),"")</f>
        <v/>
      </c>
      <c r="AH188" s="619"/>
      <c r="AI188" s="618" t="str">
        <f ca="1">IFERROR(IF(INDEX('WPTM - Section F'!D$93:D$574,MATCH('Print View'!$AY188,'WPTM - Section F'!L$93:L$574,0))&lt;&gt;0,INDEX('WPTM - Section F'!D$93:D$574,MATCH('Print View'!$AY188,'WPTM - Section F'!L$93:L$574,0)),""),"")</f>
        <v/>
      </c>
      <c r="AJ188" s="619"/>
      <c r="AK188" s="618" t="str">
        <f ca="1">IFERROR(IF(INDEX('WPTM - Section F'!E$93:E$574,MATCH('Print View'!$AY188,'WPTM - Section F'!L$93:L$574,0))&lt;&gt;0,INDEX('WPTM - Section F'!E$93:E$574,MATCH('Print View'!$AY188,'WPTM - Section F'!L$93:L$574,0)),""),"")</f>
        <v/>
      </c>
      <c r="AL188" s="619"/>
      <c r="AM188" s="278" t="str">
        <f>IFERROR(IF(INDEX('WPTM - Section F'!O$8:O$89,MATCH('Print View'!$A188,'WPTM - Section F'!D$8:D$89,0))&lt;&gt;0,INDEX('WPTM - Section F'!O$8:O$89,MATCH('Print View'!$A188,'WPTM - Section F'!D$8:D$89,0)),""),"")</f>
        <v/>
      </c>
      <c r="AN188" s="190"/>
      <c r="AO188" s="272"/>
      <c r="AP188" s="273"/>
      <c r="AQ188" s="273"/>
      <c r="AR188" s="210" t="str">
        <f t="shared" ca="1" si="372"/>
        <v>5</v>
      </c>
      <c r="AS188" s="3" t="str">
        <f t="shared" ca="1" si="373"/>
        <v>51-ene-21 to 31-dic-21</v>
      </c>
      <c r="AT188" s="3" t="str">
        <f t="shared" ca="1" si="374"/>
        <v>51-ene-22 to 31-dic-22</v>
      </c>
      <c r="AU188" s="3" t="str">
        <f t="shared" ca="1" si="375"/>
        <v>51-ene-23 to 31-dic-23</v>
      </c>
      <c r="AV188" s="3" t="str">
        <f t="shared" ca="1" si="376"/>
        <v>51-ene-24 to 31-dic-24</v>
      </c>
      <c r="AW188" s="3" t="str">
        <f t="shared" ca="1" si="377"/>
        <v>51-ene-25 to 31-dic-25</v>
      </c>
      <c r="AX188" s="9" t="str">
        <f t="shared" si="378"/>
        <v xml:space="preserve">5 to </v>
      </c>
      <c r="AY188" s="9" t="str">
        <f t="shared" si="379"/>
        <v xml:space="preserve">5 to </v>
      </c>
      <c r="AZ188" s="9"/>
      <c r="BA188" s="9"/>
    </row>
    <row r="189" spans="1:53" s="195" customFormat="1" ht="60" customHeight="1" x14ac:dyDescent="0.25">
      <c r="A189" s="259">
        <v>6</v>
      </c>
      <c r="B189" s="277" t="str">
        <f>IFERROR(IF(INDEX('WPTM - Section F'!B$8:B$89,MATCH('Print View'!$A189,'WPTM - Section F'!$A$8:$A$89,0))&lt;&gt;0,INDEX('WPTM - Section F'!B$8:B$89,MATCH('Print View'!$A189,'WPTM - Section F'!$A$8:$A$89,0)),""),"")</f>
        <v/>
      </c>
      <c r="C189" s="277" t="str">
        <f>IFERROR(IF(INDEX('WPTM - Section F'!C$8:C$89,MATCH('Print View'!$A189,'WPTM - Section F'!$A$8:$A$89,0))&lt;&gt;0,INDEX('WPTM - Section F'!C$8:C$89,MATCH('Print View'!$A189,'WPTM - Section F'!$A$8:$A$89,0)),""),"")</f>
        <v/>
      </c>
      <c r="D189" s="277" t="str">
        <f>IFERROR(IF(INDEX('WPTM - Section F'!D$8:D$89,MATCH('Print View'!$A189,'WPTM - Section F'!$A$8:$A$89,0))&lt;&gt;0,INDEX('WPTM - Section F'!D$8:D$89,MATCH('Print View'!$A189,'WPTM - Section F'!$A$8:$A$89,0)),""),"")</f>
        <v/>
      </c>
      <c r="E189" s="277" t="str">
        <f>IFERROR(IF(INDEX('WPTM - Section F'!E$8:E$89,MATCH('Print View'!$A189,'WPTM - Section F'!$A$8:$A$89,0))&lt;&gt;0,INDEX('WPTM - Section F'!E$8:E$89,MATCH('Print View'!$A189,'WPTM - Section F'!$A$8:$A$89,0)),""),"")</f>
        <v/>
      </c>
      <c r="F189" s="277" t="str">
        <f>IFERROR(IF(INDEX('WPTM - Section F'!N$8:N$89,MATCH('Print View'!$A189,'WPTM - Section F'!$A$8:$A$89,0))&lt;&gt;0,INDEX('WPTM - Section F'!N$8:N$89,MATCH('Print View'!$A189,'WPTM - Section F'!$A$8:$A$89,0)),""),"")</f>
        <v/>
      </c>
      <c r="G189" s="618" t="str">
        <f ca="1">IFERROR(IF(INDEX('WPTM - Section F'!D$93:D$574,MATCH('Print View'!$AR189,'WPTM - Section F'!L$93:L$574,0))&lt;&gt;0,INDEX('WPTM - Section F'!D$93:D$574,MATCH('Print View'!$AR189,'WPTM - Section F'!L$93:L$574,0)),""),"")</f>
        <v/>
      </c>
      <c r="H189" s="619"/>
      <c r="I189" s="618" t="str">
        <f ca="1">IFERROR(IF(INDEX('WPTM - Section F'!E$93:E$574,MATCH('Print View'!$AR189,'WPTM - Section F'!L$93:L$574,0))&lt;&gt;0,INDEX('WPTM - Section F'!E$93:E$574,MATCH('Print View'!$AR189,'WPTM - Section F'!L$93:L$574,0)),""),"")</f>
        <v/>
      </c>
      <c r="J189" s="619"/>
      <c r="K189" s="618" t="str">
        <f ca="1">IFERROR(IF(INDEX('WPTM - Section F'!D$93:D$574,MATCH('Print View'!$AS189,'WPTM - Section F'!L$93:L$574,0))&lt;&gt;0,INDEX('WPTM - Section F'!D$93:D$574,MATCH('Print View'!$AS189,'WPTM - Section F'!L$93:L$574,0)),""),"")</f>
        <v/>
      </c>
      <c r="L189" s="619"/>
      <c r="M189" s="618" t="str">
        <f ca="1">IFERROR(IF(INDEX('WPTM - Section F'!E$93:E$574,MATCH('Print View'!$AS189,'WPTM - Section F'!L$93:L$574,0))&lt;&gt;0,INDEX('WPTM - Section F'!E$93:E$574,MATCH('Print View'!$AS189,'WPTM - Section F'!L$93:L$574,0)),""),"")</f>
        <v/>
      </c>
      <c r="N189" s="619"/>
      <c r="O189" s="618" t="str">
        <f ca="1">IFERROR(IF(INDEX('WPTM - Section F'!D$93:D$574,MATCH('Print View'!$AT189,'WPTM - Section F'!L$93:L$574,0))&lt;&gt;0,INDEX('WPTM - Section F'!D$93:D$574,MATCH('Print View'!$AT189,'WPTM - Section F'!L$93:L$574,0)),""),"")</f>
        <v/>
      </c>
      <c r="P189" s="619"/>
      <c r="Q189" s="618" t="str">
        <f ca="1">IFERROR(IF(INDEX('WPTM - Section F'!E$93:E$574,MATCH('Print View'!$AT189,'WPTM - Section F'!L$93:L$574,0))&lt;&gt;0,INDEX('WPTM - Section F'!E$93:E$574,MATCH('Print View'!$AT189,'WPTM - Section F'!L$93:L$574,0)),""),"")</f>
        <v/>
      </c>
      <c r="R189" s="619"/>
      <c r="S189" s="618" t="str">
        <f ca="1">IFERROR(IF(INDEX('WPTM - Section F'!D$93:D$574,MATCH('Print View'!$AU189,'WPTM - Section F'!L$93:L$574,0))&lt;&gt;0,INDEX('WPTM - Section F'!D$93:D$574,MATCH('Print View'!$AU189,'WPTM - Section F'!L$93:L$574,0)),""),"")</f>
        <v/>
      </c>
      <c r="T189" s="619"/>
      <c r="U189" s="618" t="str">
        <f ca="1">IFERROR(IF(INDEX('WPTM - Section F'!E$93:E$574,MATCH('Print View'!$AU189,'WPTM - Section F'!L$93:L$574,0))&lt;&gt;0,INDEX('WPTM - Section F'!E$93:E$574,MATCH('Print View'!$AU189,'WPTM - Section F'!L$93:L$574,0)),""),"")</f>
        <v/>
      </c>
      <c r="V189" s="619"/>
      <c r="W189" s="618" t="str">
        <f ca="1">IFERROR(IF(INDEX('WPTM - Section F'!D$93:D$574,MATCH('Print View'!$AV189,'WPTM - Section F'!L$93:L$574,0))&lt;&gt;0,INDEX('WPTM - Section F'!D$93:D$574,MATCH('Print View'!$AV189,'WPTM - Section F'!L$93:L$574,0)),""),"")</f>
        <v/>
      </c>
      <c r="X189" s="619"/>
      <c r="Y189" s="618" t="str">
        <f ca="1">IFERROR(IF(INDEX('WPTM - Section F'!E$93:E$574,MATCH('Print View'!$AV189,'WPTM - Section F'!L$93:L$574,0))&lt;&gt;0,INDEX('WPTM - Section F'!E$93:E$574,MATCH('Print View'!$AV189,'WPTM - Section F'!L$93:L$574,0)),""),"")</f>
        <v/>
      </c>
      <c r="Z189" s="619"/>
      <c r="AA189" s="618" t="str">
        <f ca="1">IFERROR(IF(INDEX('WPTM - Section F'!D$93:D$574,MATCH('Print View'!$AW189,'WPTM - Section F'!L$93:L$574,0))&lt;&gt;0,INDEX('WPTM - Section F'!D$93:D$574,MATCH('Print View'!$AW189,'WPTM - Section F'!L$93:L$574,0)),""),"")</f>
        <v/>
      </c>
      <c r="AB189" s="619"/>
      <c r="AC189" s="618" t="str">
        <f ca="1">IFERROR(IF(INDEX('WPTM - Section F'!E$93:E$574,MATCH('Print View'!$AW189,'WPTM - Section F'!L$93:L$574,0))&lt;&gt;0,INDEX('WPTM - Section F'!E$93:E$574,MATCH('Print View'!$AW189,'WPTM - Section F'!L$93:L$574,0)),""),"")</f>
        <v/>
      </c>
      <c r="AD189" s="619"/>
      <c r="AE189" s="618" t="str">
        <f ca="1">IFERROR(IF(INDEX('WPTM - Section F'!D$93:D$574,MATCH('Print View'!$AX189,'WPTM - Section F'!L$93:L$574,0))&lt;&gt;0,INDEX('WPTM - Section F'!D$93:D$574,MATCH('Print View'!$AX189,'WPTM - Section F'!L$93:L$574,0)),""),"")</f>
        <v/>
      </c>
      <c r="AF189" s="619"/>
      <c r="AG189" s="618" t="str">
        <f ca="1">IFERROR(IF(INDEX('WPTM - Section F'!E$93:E$574,MATCH('Print View'!$AX189,'WPTM - Section F'!L$93:L$574,0))&lt;&gt;0,INDEX('WPTM - Section F'!E$93:E$574,MATCH('Print View'!$AX189,'WPTM - Section F'!L$93:L$574,0)),""),"")</f>
        <v/>
      </c>
      <c r="AH189" s="619"/>
      <c r="AI189" s="618" t="str">
        <f ca="1">IFERROR(IF(INDEX('WPTM - Section F'!D$93:D$574,MATCH('Print View'!$AY189,'WPTM - Section F'!L$93:L$574,0))&lt;&gt;0,INDEX('WPTM - Section F'!D$93:D$574,MATCH('Print View'!$AY189,'WPTM - Section F'!L$93:L$574,0)),""),"")</f>
        <v/>
      </c>
      <c r="AJ189" s="619"/>
      <c r="AK189" s="618" t="str">
        <f ca="1">IFERROR(IF(INDEX('WPTM - Section F'!E$93:E$574,MATCH('Print View'!$AY189,'WPTM - Section F'!L$93:L$574,0))&lt;&gt;0,INDEX('WPTM - Section F'!E$93:E$574,MATCH('Print View'!$AY189,'WPTM - Section F'!L$93:L$574,0)),""),"")</f>
        <v/>
      </c>
      <c r="AL189" s="619"/>
      <c r="AM189" s="278" t="str">
        <f>IFERROR(IF(INDEX('WPTM - Section F'!O$8:O$89,MATCH('Print View'!$A189,'WPTM - Section F'!D$8:D$89,0))&lt;&gt;0,INDEX('WPTM - Section F'!O$8:O$89,MATCH('Print View'!$A189,'WPTM - Section F'!D$8:D$89,0)),""),"")</f>
        <v/>
      </c>
      <c r="AN189" s="190"/>
      <c r="AO189" s="272"/>
      <c r="AP189" s="273"/>
      <c r="AQ189" s="273"/>
      <c r="AR189" s="210" t="str">
        <f t="shared" ca="1" si="372"/>
        <v>6</v>
      </c>
      <c r="AS189" s="3" t="str">
        <f t="shared" ca="1" si="373"/>
        <v>61-ene-21 to 31-dic-21</v>
      </c>
      <c r="AT189" s="3" t="str">
        <f t="shared" ca="1" si="374"/>
        <v>61-ene-22 to 31-dic-22</v>
      </c>
      <c r="AU189" s="3" t="str">
        <f t="shared" ca="1" si="375"/>
        <v>61-ene-23 to 31-dic-23</v>
      </c>
      <c r="AV189" s="3" t="str">
        <f t="shared" ca="1" si="376"/>
        <v>61-ene-24 to 31-dic-24</v>
      </c>
      <c r="AW189" s="3" t="str">
        <f t="shared" ca="1" si="377"/>
        <v>61-ene-25 to 31-dic-25</v>
      </c>
      <c r="AX189" s="9" t="str">
        <f t="shared" si="378"/>
        <v xml:space="preserve">6 to </v>
      </c>
      <c r="AY189" s="9" t="str">
        <f t="shared" si="379"/>
        <v xml:space="preserve">6 to </v>
      </c>
      <c r="AZ189" s="9"/>
      <c r="BA189" s="9"/>
    </row>
    <row r="190" spans="1:53" s="195" customFormat="1" ht="60" customHeight="1" x14ac:dyDescent="0.25">
      <c r="A190" s="259">
        <v>7</v>
      </c>
      <c r="B190" s="277" t="str">
        <f>IFERROR(IF(INDEX('WPTM - Section F'!B$8:B$89,MATCH('Print View'!$A190,'WPTM - Section F'!$A$8:$A$89,0))&lt;&gt;0,INDEX('WPTM - Section F'!B$8:B$89,MATCH('Print View'!$A190,'WPTM - Section F'!$A$8:$A$89,0)),""),"")</f>
        <v/>
      </c>
      <c r="C190" s="277" t="str">
        <f>IFERROR(IF(INDEX('WPTM - Section F'!C$8:C$89,MATCH('Print View'!$A190,'WPTM - Section F'!$A$8:$A$89,0))&lt;&gt;0,INDEX('WPTM - Section F'!C$8:C$89,MATCH('Print View'!$A190,'WPTM - Section F'!$A$8:$A$89,0)),""),"")</f>
        <v/>
      </c>
      <c r="D190" s="277" t="str">
        <f>IFERROR(IF(INDEX('WPTM - Section F'!D$8:D$89,MATCH('Print View'!$A190,'WPTM - Section F'!$A$8:$A$89,0))&lt;&gt;0,INDEX('WPTM - Section F'!D$8:D$89,MATCH('Print View'!$A190,'WPTM - Section F'!$A$8:$A$89,0)),""),"")</f>
        <v/>
      </c>
      <c r="E190" s="277" t="str">
        <f>IFERROR(IF(INDEX('WPTM - Section F'!E$8:E$89,MATCH('Print View'!$A190,'WPTM - Section F'!$A$8:$A$89,0))&lt;&gt;0,INDEX('WPTM - Section F'!E$8:E$89,MATCH('Print View'!$A190,'WPTM - Section F'!$A$8:$A$89,0)),""),"")</f>
        <v/>
      </c>
      <c r="F190" s="277" t="str">
        <f>IFERROR(IF(INDEX('WPTM - Section F'!N$8:N$89,MATCH('Print View'!$A190,'WPTM - Section F'!$A$8:$A$89,0))&lt;&gt;0,INDEX('WPTM - Section F'!N$8:N$89,MATCH('Print View'!$A190,'WPTM - Section F'!$A$8:$A$89,0)),""),"")</f>
        <v/>
      </c>
      <c r="G190" s="618" t="str">
        <f ca="1">IFERROR(IF(INDEX('WPTM - Section F'!D$93:D$574,MATCH('Print View'!$AR190,'WPTM - Section F'!L$93:L$574,0))&lt;&gt;0,INDEX('WPTM - Section F'!D$93:D$574,MATCH('Print View'!$AR190,'WPTM - Section F'!L$93:L$574,0)),""),"")</f>
        <v/>
      </c>
      <c r="H190" s="619"/>
      <c r="I190" s="618" t="str">
        <f ca="1">IFERROR(IF(INDEX('WPTM - Section F'!E$93:E$574,MATCH('Print View'!$AR190,'WPTM - Section F'!L$93:L$574,0))&lt;&gt;0,INDEX('WPTM - Section F'!E$93:E$574,MATCH('Print View'!$AR190,'WPTM - Section F'!L$93:L$574,0)),""),"")</f>
        <v/>
      </c>
      <c r="J190" s="619"/>
      <c r="K190" s="618" t="str">
        <f ca="1">IFERROR(IF(INDEX('WPTM - Section F'!D$93:D$574,MATCH('Print View'!$AS190,'WPTM - Section F'!L$93:L$574,0))&lt;&gt;0,INDEX('WPTM - Section F'!D$93:D$574,MATCH('Print View'!$AS190,'WPTM - Section F'!L$93:L$574,0)),""),"")</f>
        <v/>
      </c>
      <c r="L190" s="619"/>
      <c r="M190" s="618" t="str">
        <f ca="1">IFERROR(IF(INDEX('WPTM - Section F'!E$93:E$574,MATCH('Print View'!$AS190,'WPTM - Section F'!L$93:L$574,0))&lt;&gt;0,INDEX('WPTM - Section F'!E$93:E$574,MATCH('Print View'!$AS190,'WPTM - Section F'!L$93:L$574,0)),""),"")</f>
        <v/>
      </c>
      <c r="N190" s="619"/>
      <c r="O190" s="618" t="str">
        <f ca="1">IFERROR(IF(INDEX('WPTM - Section F'!D$93:D$574,MATCH('Print View'!$AT190,'WPTM - Section F'!L$93:L$574,0))&lt;&gt;0,INDEX('WPTM - Section F'!D$93:D$574,MATCH('Print View'!$AT190,'WPTM - Section F'!L$93:L$574,0)),""),"")</f>
        <v/>
      </c>
      <c r="P190" s="619"/>
      <c r="Q190" s="618" t="str">
        <f ca="1">IFERROR(IF(INDEX('WPTM - Section F'!E$93:E$574,MATCH('Print View'!$AT190,'WPTM - Section F'!L$93:L$574,0))&lt;&gt;0,INDEX('WPTM - Section F'!E$93:E$574,MATCH('Print View'!$AT190,'WPTM - Section F'!L$93:L$574,0)),""),"")</f>
        <v/>
      </c>
      <c r="R190" s="619"/>
      <c r="S190" s="618" t="str">
        <f ca="1">IFERROR(IF(INDEX('WPTM - Section F'!D$93:D$574,MATCH('Print View'!$AU190,'WPTM - Section F'!L$93:L$574,0))&lt;&gt;0,INDEX('WPTM - Section F'!D$93:D$574,MATCH('Print View'!$AU190,'WPTM - Section F'!L$93:L$574,0)),""),"")</f>
        <v/>
      </c>
      <c r="T190" s="619"/>
      <c r="U190" s="618" t="str">
        <f ca="1">IFERROR(IF(INDEX('WPTM - Section F'!E$93:E$574,MATCH('Print View'!$AU190,'WPTM - Section F'!L$93:L$574,0))&lt;&gt;0,INDEX('WPTM - Section F'!E$93:E$574,MATCH('Print View'!$AU190,'WPTM - Section F'!L$93:L$574,0)),""),"")</f>
        <v/>
      </c>
      <c r="V190" s="619"/>
      <c r="W190" s="618" t="str">
        <f ca="1">IFERROR(IF(INDEX('WPTM - Section F'!D$93:D$574,MATCH('Print View'!$AV190,'WPTM - Section F'!L$93:L$574,0))&lt;&gt;0,INDEX('WPTM - Section F'!D$93:D$574,MATCH('Print View'!$AV190,'WPTM - Section F'!L$93:L$574,0)),""),"")</f>
        <v/>
      </c>
      <c r="X190" s="619"/>
      <c r="Y190" s="618" t="str">
        <f ca="1">IFERROR(IF(INDEX('WPTM - Section F'!E$93:E$574,MATCH('Print View'!$AV190,'WPTM - Section F'!L$93:L$574,0))&lt;&gt;0,INDEX('WPTM - Section F'!E$93:E$574,MATCH('Print View'!$AV190,'WPTM - Section F'!L$93:L$574,0)),""),"")</f>
        <v/>
      </c>
      <c r="Z190" s="619"/>
      <c r="AA190" s="618" t="str">
        <f ca="1">IFERROR(IF(INDEX('WPTM - Section F'!D$93:D$574,MATCH('Print View'!$AW190,'WPTM - Section F'!L$93:L$574,0))&lt;&gt;0,INDEX('WPTM - Section F'!D$93:D$574,MATCH('Print View'!$AW190,'WPTM - Section F'!L$93:L$574,0)),""),"")</f>
        <v/>
      </c>
      <c r="AB190" s="619"/>
      <c r="AC190" s="618" t="str">
        <f ca="1">IFERROR(IF(INDEX('WPTM - Section F'!E$93:E$574,MATCH('Print View'!$AW190,'WPTM - Section F'!L$93:L$574,0))&lt;&gt;0,INDEX('WPTM - Section F'!E$93:E$574,MATCH('Print View'!$AW190,'WPTM - Section F'!L$93:L$574,0)),""),"")</f>
        <v/>
      </c>
      <c r="AD190" s="619"/>
      <c r="AE190" s="618" t="str">
        <f ca="1">IFERROR(IF(INDEX('WPTM - Section F'!D$93:D$574,MATCH('Print View'!$AX190,'WPTM - Section F'!L$93:L$574,0))&lt;&gt;0,INDEX('WPTM - Section F'!D$93:D$574,MATCH('Print View'!$AX190,'WPTM - Section F'!L$93:L$574,0)),""),"")</f>
        <v/>
      </c>
      <c r="AF190" s="619"/>
      <c r="AG190" s="618" t="str">
        <f ca="1">IFERROR(IF(INDEX('WPTM - Section F'!E$93:E$574,MATCH('Print View'!$AX190,'WPTM - Section F'!L$93:L$574,0))&lt;&gt;0,INDEX('WPTM - Section F'!E$93:E$574,MATCH('Print View'!$AX190,'WPTM - Section F'!L$93:L$574,0)),""),"")</f>
        <v/>
      </c>
      <c r="AH190" s="619"/>
      <c r="AI190" s="618" t="str">
        <f ca="1">IFERROR(IF(INDEX('WPTM - Section F'!D$93:D$574,MATCH('Print View'!$AY190,'WPTM - Section F'!L$93:L$574,0))&lt;&gt;0,INDEX('WPTM - Section F'!D$93:D$574,MATCH('Print View'!$AY190,'WPTM - Section F'!L$93:L$574,0)),""),"")</f>
        <v/>
      </c>
      <c r="AJ190" s="619"/>
      <c r="AK190" s="618" t="str">
        <f ca="1">IFERROR(IF(INDEX('WPTM - Section F'!E$93:E$574,MATCH('Print View'!$AY190,'WPTM - Section F'!L$93:L$574,0))&lt;&gt;0,INDEX('WPTM - Section F'!E$93:E$574,MATCH('Print View'!$AY190,'WPTM - Section F'!L$93:L$574,0)),""),"")</f>
        <v/>
      </c>
      <c r="AL190" s="619"/>
      <c r="AM190" s="278" t="str">
        <f>IFERROR(IF(INDEX('WPTM - Section F'!O$8:O$89,MATCH('Print View'!$A190,'WPTM - Section F'!D$8:D$89,0))&lt;&gt;0,INDEX('WPTM - Section F'!O$8:O$89,MATCH('Print View'!$A190,'WPTM - Section F'!D$8:D$89,0)),""),"")</f>
        <v/>
      </c>
      <c r="AN190" s="190"/>
      <c r="AO190" s="272"/>
      <c r="AP190" s="273"/>
      <c r="AQ190" s="273"/>
      <c r="AR190" s="210" t="str">
        <f t="shared" ca="1" si="372"/>
        <v>7</v>
      </c>
      <c r="AS190" s="3" t="str">
        <f t="shared" ca="1" si="373"/>
        <v>71-ene-21 to 31-dic-21</v>
      </c>
      <c r="AT190" s="3" t="str">
        <f t="shared" ca="1" si="374"/>
        <v>71-ene-22 to 31-dic-22</v>
      </c>
      <c r="AU190" s="3" t="str">
        <f t="shared" ca="1" si="375"/>
        <v>71-ene-23 to 31-dic-23</v>
      </c>
      <c r="AV190" s="3" t="str">
        <f t="shared" ca="1" si="376"/>
        <v>71-ene-24 to 31-dic-24</v>
      </c>
      <c r="AW190" s="3" t="str">
        <f t="shared" ca="1" si="377"/>
        <v>71-ene-25 to 31-dic-25</v>
      </c>
      <c r="AX190" s="9" t="str">
        <f t="shared" si="378"/>
        <v xml:space="preserve">7 to </v>
      </c>
      <c r="AY190" s="9" t="str">
        <f t="shared" si="379"/>
        <v xml:space="preserve">7 to </v>
      </c>
      <c r="AZ190" s="9"/>
      <c r="BA190" s="9"/>
    </row>
    <row r="191" spans="1:53" s="195" customFormat="1" ht="60" customHeight="1" x14ac:dyDescent="0.25">
      <c r="A191" s="259">
        <v>8</v>
      </c>
      <c r="B191" s="277" t="str">
        <f>IFERROR(IF(INDEX('WPTM - Section F'!B$8:B$89,MATCH('Print View'!$A191,'WPTM - Section F'!$A$8:$A$89,0))&lt;&gt;0,INDEX('WPTM - Section F'!B$8:B$89,MATCH('Print View'!$A191,'WPTM - Section F'!$A$8:$A$89,0)),""),"")</f>
        <v/>
      </c>
      <c r="C191" s="277" t="str">
        <f>IFERROR(IF(INDEX('WPTM - Section F'!C$8:C$89,MATCH('Print View'!$A191,'WPTM - Section F'!$A$8:$A$89,0))&lt;&gt;0,INDEX('WPTM - Section F'!C$8:C$89,MATCH('Print View'!$A191,'WPTM - Section F'!$A$8:$A$89,0)),""),"")</f>
        <v/>
      </c>
      <c r="D191" s="277" t="str">
        <f>IFERROR(IF(INDEX('WPTM - Section F'!D$8:D$89,MATCH('Print View'!$A191,'WPTM - Section F'!$A$8:$A$89,0))&lt;&gt;0,INDEX('WPTM - Section F'!D$8:D$89,MATCH('Print View'!$A191,'WPTM - Section F'!$A$8:$A$89,0)),""),"")</f>
        <v/>
      </c>
      <c r="E191" s="277" t="str">
        <f>IFERROR(IF(INDEX('WPTM - Section F'!E$8:E$89,MATCH('Print View'!$A191,'WPTM - Section F'!$A$8:$A$89,0))&lt;&gt;0,INDEX('WPTM - Section F'!E$8:E$89,MATCH('Print View'!$A191,'WPTM - Section F'!$A$8:$A$89,0)),""),"")</f>
        <v/>
      </c>
      <c r="F191" s="277" t="str">
        <f>IFERROR(IF(INDEX('WPTM - Section F'!N$8:N$89,MATCH('Print View'!$A191,'WPTM - Section F'!$A$8:$A$89,0))&lt;&gt;0,INDEX('WPTM - Section F'!N$8:N$89,MATCH('Print View'!$A191,'WPTM - Section F'!$A$8:$A$89,0)),""),"")</f>
        <v/>
      </c>
      <c r="G191" s="618" t="str">
        <f ca="1">IFERROR(IF(INDEX('WPTM - Section F'!D$93:D$574,MATCH('Print View'!$AR191,'WPTM - Section F'!L$93:L$574,0))&lt;&gt;0,INDEX('WPTM - Section F'!D$93:D$574,MATCH('Print View'!$AR191,'WPTM - Section F'!L$93:L$574,0)),""),"")</f>
        <v/>
      </c>
      <c r="H191" s="619"/>
      <c r="I191" s="618" t="str">
        <f ca="1">IFERROR(IF(INDEX('WPTM - Section F'!E$93:E$574,MATCH('Print View'!$AR191,'WPTM - Section F'!L$93:L$574,0))&lt;&gt;0,INDEX('WPTM - Section F'!E$93:E$574,MATCH('Print View'!$AR191,'WPTM - Section F'!L$93:L$574,0)),""),"")</f>
        <v/>
      </c>
      <c r="J191" s="619"/>
      <c r="K191" s="618" t="str">
        <f ca="1">IFERROR(IF(INDEX('WPTM - Section F'!D$93:D$574,MATCH('Print View'!$AS191,'WPTM - Section F'!L$93:L$574,0))&lt;&gt;0,INDEX('WPTM - Section F'!D$93:D$574,MATCH('Print View'!$AS191,'WPTM - Section F'!L$93:L$574,0)),""),"")</f>
        <v/>
      </c>
      <c r="L191" s="619"/>
      <c r="M191" s="618" t="str">
        <f ca="1">IFERROR(IF(INDEX('WPTM - Section F'!E$93:E$574,MATCH('Print View'!$AS191,'WPTM - Section F'!L$93:L$574,0))&lt;&gt;0,INDEX('WPTM - Section F'!E$93:E$574,MATCH('Print View'!$AS191,'WPTM - Section F'!L$93:L$574,0)),""),"")</f>
        <v/>
      </c>
      <c r="N191" s="619"/>
      <c r="O191" s="618" t="str">
        <f ca="1">IFERROR(IF(INDEX('WPTM - Section F'!D$93:D$574,MATCH('Print View'!$AT191,'WPTM - Section F'!L$93:L$574,0))&lt;&gt;0,INDEX('WPTM - Section F'!D$93:D$574,MATCH('Print View'!$AT191,'WPTM - Section F'!L$93:L$574,0)),""),"")</f>
        <v/>
      </c>
      <c r="P191" s="619"/>
      <c r="Q191" s="618" t="str">
        <f ca="1">IFERROR(IF(INDEX('WPTM - Section F'!E$93:E$574,MATCH('Print View'!$AT191,'WPTM - Section F'!L$93:L$574,0))&lt;&gt;0,INDEX('WPTM - Section F'!E$93:E$574,MATCH('Print View'!$AT191,'WPTM - Section F'!L$93:L$574,0)),""),"")</f>
        <v/>
      </c>
      <c r="R191" s="619"/>
      <c r="S191" s="618" t="str">
        <f ca="1">IFERROR(IF(INDEX('WPTM - Section F'!D$93:D$574,MATCH('Print View'!$AU191,'WPTM - Section F'!L$93:L$574,0))&lt;&gt;0,INDEX('WPTM - Section F'!D$93:D$574,MATCH('Print View'!$AU191,'WPTM - Section F'!L$93:L$574,0)),""),"")</f>
        <v/>
      </c>
      <c r="T191" s="619"/>
      <c r="U191" s="618" t="str">
        <f ca="1">IFERROR(IF(INDEX('WPTM - Section F'!E$93:E$574,MATCH('Print View'!$AU191,'WPTM - Section F'!L$93:L$574,0))&lt;&gt;0,INDEX('WPTM - Section F'!E$93:E$574,MATCH('Print View'!$AU191,'WPTM - Section F'!L$93:L$574,0)),""),"")</f>
        <v/>
      </c>
      <c r="V191" s="619"/>
      <c r="W191" s="618" t="str">
        <f ca="1">IFERROR(IF(INDEX('WPTM - Section F'!D$93:D$574,MATCH('Print View'!$AV191,'WPTM - Section F'!L$93:L$574,0))&lt;&gt;0,INDEX('WPTM - Section F'!D$93:D$574,MATCH('Print View'!$AV191,'WPTM - Section F'!L$93:L$574,0)),""),"")</f>
        <v/>
      </c>
      <c r="X191" s="619"/>
      <c r="Y191" s="618" t="str">
        <f ca="1">IFERROR(IF(INDEX('WPTM - Section F'!E$93:E$574,MATCH('Print View'!$AV191,'WPTM - Section F'!L$93:L$574,0))&lt;&gt;0,INDEX('WPTM - Section F'!E$93:E$574,MATCH('Print View'!$AV191,'WPTM - Section F'!L$93:L$574,0)),""),"")</f>
        <v/>
      </c>
      <c r="Z191" s="619"/>
      <c r="AA191" s="618" t="str">
        <f ca="1">IFERROR(IF(INDEX('WPTM - Section F'!D$93:D$574,MATCH('Print View'!$AW191,'WPTM - Section F'!L$93:L$574,0))&lt;&gt;0,INDEX('WPTM - Section F'!D$93:D$574,MATCH('Print View'!$AW191,'WPTM - Section F'!L$93:L$574,0)),""),"")</f>
        <v/>
      </c>
      <c r="AB191" s="619"/>
      <c r="AC191" s="618" t="str">
        <f ca="1">IFERROR(IF(INDEX('WPTM - Section F'!E$93:E$574,MATCH('Print View'!$AW191,'WPTM - Section F'!L$93:L$574,0))&lt;&gt;0,INDEX('WPTM - Section F'!E$93:E$574,MATCH('Print View'!$AW191,'WPTM - Section F'!L$93:L$574,0)),""),"")</f>
        <v/>
      </c>
      <c r="AD191" s="619"/>
      <c r="AE191" s="618" t="str">
        <f ca="1">IFERROR(IF(INDEX('WPTM - Section F'!D$93:D$574,MATCH('Print View'!$AX191,'WPTM - Section F'!L$93:L$574,0))&lt;&gt;0,INDEX('WPTM - Section F'!D$93:D$574,MATCH('Print View'!$AX191,'WPTM - Section F'!L$93:L$574,0)),""),"")</f>
        <v/>
      </c>
      <c r="AF191" s="619"/>
      <c r="AG191" s="618" t="str">
        <f ca="1">IFERROR(IF(INDEX('WPTM - Section F'!E$93:E$574,MATCH('Print View'!$AX191,'WPTM - Section F'!L$93:L$574,0))&lt;&gt;0,INDEX('WPTM - Section F'!E$93:E$574,MATCH('Print View'!$AX191,'WPTM - Section F'!L$93:L$574,0)),""),"")</f>
        <v/>
      </c>
      <c r="AH191" s="619"/>
      <c r="AI191" s="618" t="str">
        <f ca="1">IFERROR(IF(INDEX('WPTM - Section F'!D$93:D$574,MATCH('Print View'!$AY191,'WPTM - Section F'!L$93:L$574,0))&lt;&gt;0,INDEX('WPTM - Section F'!D$93:D$574,MATCH('Print View'!$AY191,'WPTM - Section F'!L$93:L$574,0)),""),"")</f>
        <v/>
      </c>
      <c r="AJ191" s="619"/>
      <c r="AK191" s="618" t="str">
        <f ca="1">IFERROR(IF(INDEX('WPTM - Section F'!E$93:E$574,MATCH('Print View'!$AY191,'WPTM - Section F'!L$93:L$574,0))&lt;&gt;0,INDEX('WPTM - Section F'!E$93:E$574,MATCH('Print View'!$AY191,'WPTM - Section F'!L$93:L$574,0)),""),"")</f>
        <v/>
      </c>
      <c r="AL191" s="619"/>
      <c r="AM191" s="278" t="str">
        <f>IFERROR(IF(INDEX('WPTM - Section F'!O$8:O$89,MATCH('Print View'!$A191,'WPTM - Section F'!D$8:D$89,0))&lt;&gt;0,INDEX('WPTM - Section F'!O$8:O$89,MATCH('Print View'!$A191,'WPTM - Section F'!D$8:D$89,0)),""),"")</f>
        <v/>
      </c>
      <c r="AN191" s="190"/>
      <c r="AO191" s="272"/>
      <c r="AP191" s="273"/>
      <c r="AQ191" s="273"/>
      <c r="AR191" s="210" t="str">
        <f t="shared" ca="1" si="372"/>
        <v>8</v>
      </c>
      <c r="AS191" s="3" t="str">
        <f t="shared" ca="1" si="373"/>
        <v>81-ene-21 to 31-dic-21</v>
      </c>
      <c r="AT191" s="3" t="str">
        <f t="shared" ca="1" si="374"/>
        <v>81-ene-22 to 31-dic-22</v>
      </c>
      <c r="AU191" s="3" t="str">
        <f t="shared" ca="1" si="375"/>
        <v>81-ene-23 to 31-dic-23</v>
      </c>
      <c r="AV191" s="3" t="str">
        <f t="shared" ca="1" si="376"/>
        <v>81-ene-24 to 31-dic-24</v>
      </c>
      <c r="AW191" s="3" t="str">
        <f t="shared" ca="1" si="377"/>
        <v>81-ene-25 to 31-dic-25</v>
      </c>
      <c r="AX191" s="9" t="str">
        <f t="shared" si="378"/>
        <v xml:space="preserve">8 to </v>
      </c>
      <c r="AY191" s="9" t="str">
        <f t="shared" si="379"/>
        <v xml:space="preserve">8 to </v>
      </c>
      <c r="AZ191" s="9"/>
      <c r="BA191" s="9"/>
    </row>
    <row r="192" spans="1:53" s="195" customFormat="1" ht="60" customHeight="1" x14ac:dyDescent="0.25">
      <c r="A192" s="259">
        <v>9</v>
      </c>
      <c r="B192" s="277" t="str">
        <f>IFERROR(IF(INDEX('WPTM - Section F'!B$8:B$89,MATCH('Print View'!$A192,'WPTM - Section F'!$A$8:$A$89,0))&lt;&gt;0,INDEX('WPTM - Section F'!B$8:B$89,MATCH('Print View'!$A192,'WPTM - Section F'!$A$8:$A$89,0)),""),"")</f>
        <v/>
      </c>
      <c r="C192" s="277" t="str">
        <f>IFERROR(IF(INDEX('WPTM - Section F'!C$8:C$89,MATCH('Print View'!$A192,'WPTM - Section F'!$A$8:$A$89,0))&lt;&gt;0,INDEX('WPTM - Section F'!C$8:C$89,MATCH('Print View'!$A192,'WPTM - Section F'!$A$8:$A$89,0)),""),"")</f>
        <v/>
      </c>
      <c r="D192" s="277" t="str">
        <f>IFERROR(IF(INDEX('WPTM - Section F'!D$8:D$89,MATCH('Print View'!$A192,'WPTM - Section F'!$A$8:$A$89,0))&lt;&gt;0,INDEX('WPTM - Section F'!D$8:D$89,MATCH('Print View'!$A192,'WPTM - Section F'!$A$8:$A$89,0)),""),"")</f>
        <v/>
      </c>
      <c r="E192" s="277" t="str">
        <f>IFERROR(IF(INDEX('WPTM - Section F'!E$8:E$89,MATCH('Print View'!$A192,'WPTM - Section F'!$A$8:$A$89,0))&lt;&gt;0,INDEX('WPTM - Section F'!E$8:E$89,MATCH('Print View'!$A192,'WPTM - Section F'!$A$8:$A$89,0)),""),"")</f>
        <v/>
      </c>
      <c r="F192" s="277" t="str">
        <f>IFERROR(IF(INDEX('WPTM - Section F'!N$8:N$89,MATCH('Print View'!$A192,'WPTM - Section F'!$A$8:$A$89,0))&lt;&gt;0,INDEX('WPTM - Section F'!N$8:N$89,MATCH('Print View'!$A192,'WPTM - Section F'!$A$8:$A$89,0)),""),"")</f>
        <v/>
      </c>
      <c r="G192" s="618" t="str">
        <f ca="1">IFERROR(IF(INDEX('WPTM - Section F'!D$93:D$574,MATCH('Print View'!$AR192,'WPTM - Section F'!L$93:L$574,0))&lt;&gt;0,INDEX('WPTM - Section F'!D$93:D$574,MATCH('Print View'!$AR192,'WPTM - Section F'!L$93:L$574,0)),""),"")</f>
        <v/>
      </c>
      <c r="H192" s="619"/>
      <c r="I192" s="618" t="str">
        <f ca="1">IFERROR(IF(INDEX('WPTM - Section F'!E$93:E$574,MATCH('Print View'!$AR192,'WPTM - Section F'!L$93:L$574,0))&lt;&gt;0,INDEX('WPTM - Section F'!E$93:E$574,MATCH('Print View'!$AR192,'WPTM - Section F'!L$93:L$574,0)),""),"")</f>
        <v/>
      </c>
      <c r="J192" s="619"/>
      <c r="K192" s="618" t="str">
        <f ca="1">IFERROR(IF(INDEX('WPTM - Section F'!D$93:D$574,MATCH('Print View'!$AS192,'WPTM - Section F'!L$93:L$574,0))&lt;&gt;0,INDEX('WPTM - Section F'!D$93:D$574,MATCH('Print View'!$AS192,'WPTM - Section F'!L$93:L$574,0)),""),"")</f>
        <v/>
      </c>
      <c r="L192" s="619"/>
      <c r="M192" s="618" t="str">
        <f ca="1">IFERROR(IF(INDEX('WPTM - Section F'!E$93:E$574,MATCH('Print View'!$AS192,'WPTM - Section F'!L$93:L$574,0))&lt;&gt;0,INDEX('WPTM - Section F'!E$93:E$574,MATCH('Print View'!$AS192,'WPTM - Section F'!L$93:L$574,0)),""),"")</f>
        <v/>
      </c>
      <c r="N192" s="619"/>
      <c r="O192" s="618" t="str">
        <f ca="1">IFERROR(IF(INDEX('WPTM - Section F'!D$93:D$574,MATCH('Print View'!$AT192,'WPTM - Section F'!L$93:L$574,0))&lt;&gt;0,INDEX('WPTM - Section F'!D$93:D$574,MATCH('Print View'!$AT192,'WPTM - Section F'!L$93:L$574,0)),""),"")</f>
        <v/>
      </c>
      <c r="P192" s="619"/>
      <c r="Q192" s="618" t="str">
        <f ca="1">IFERROR(IF(INDEX('WPTM - Section F'!E$93:E$574,MATCH('Print View'!$AT192,'WPTM - Section F'!L$93:L$574,0))&lt;&gt;0,INDEX('WPTM - Section F'!E$93:E$574,MATCH('Print View'!$AT192,'WPTM - Section F'!L$93:L$574,0)),""),"")</f>
        <v/>
      </c>
      <c r="R192" s="619"/>
      <c r="S192" s="618" t="str">
        <f ca="1">IFERROR(IF(INDEX('WPTM - Section F'!D$93:D$574,MATCH('Print View'!$AU192,'WPTM - Section F'!L$93:L$574,0))&lt;&gt;0,INDEX('WPTM - Section F'!D$93:D$574,MATCH('Print View'!$AU192,'WPTM - Section F'!L$93:L$574,0)),""),"")</f>
        <v/>
      </c>
      <c r="T192" s="619"/>
      <c r="U192" s="618" t="str">
        <f ca="1">IFERROR(IF(INDEX('WPTM - Section F'!E$93:E$574,MATCH('Print View'!$AU192,'WPTM - Section F'!L$93:L$574,0))&lt;&gt;0,INDEX('WPTM - Section F'!E$93:E$574,MATCH('Print View'!$AU192,'WPTM - Section F'!L$93:L$574,0)),""),"")</f>
        <v/>
      </c>
      <c r="V192" s="619"/>
      <c r="W192" s="618" t="str">
        <f ca="1">IFERROR(IF(INDEX('WPTM - Section F'!D$93:D$574,MATCH('Print View'!$AV192,'WPTM - Section F'!L$93:L$574,0))&lt;&gt;0,INDEX('WPTM - Section F'!D$93:D$574,MATCH('Print View'!$AV192,'WPTM - Section F'!L$93:L$574,0)),""),"")</f>
        <v/>
      </c>
      <c r="X192" s="619"/>
      <c r="Y192" s="618" t="str">
        <f ca="1">IFERROR(IF(INDEX('WPTM - Section F'!E$93:E$574,MATCH('Print View'!$AV192,'WPTM - Section F'!L$93:L$574,0))&lt;&gt;0,INDEX('WPTM - Section F'!E$93:E$574,MATCH('Print View'!$AV192,'WPTM - Section F'!L$93:L$574,0)),""),"")</f>
        <v/>
      </c>
      <c r="Z192" s="619"/>
      <c r="AA192" s="618" t="str">
        <f ca="1">IFERROR(IF(INDEX('WPTM - Section F'!D$93:D$574,MATCH('Print View'!$AW192,'WPTM - Section F'!L$93:L$574,0))&lt;&gt;0,INDEX('WPTM - Section F'!D$93:D$574,MATCH('Print View'!$AW192,'WPTM - Section F'!L$93:L$574,0)),""),"")</f>
        <v/>
      </c>
      <c r="AB192" s="619"/>
      <c r="AC192" s="618" t="str">
        <f ca="1">IFERROR(IF(INDEX('WPTM - Section F'!E$93:E$574,MATCH('Print View'!$AW192,'WPTM - Section F'!L$93:L$574,0))&lt;&gt;0,INDEX('WPTM - Section F'!E$93:E$574,MATCH('Print View'!$AW192,'WPTM - Section F'!L$93:L$574,0)),""),"")</f>
        <v/>
      </c>
      <c r="AD192" s="619"/>
      <c r="AE192" s="618" t="str">
        <f ca="1">IFERROR(IF(INDEX('WPTM - Section F'!D$93:D$574,MATCH('Print View'!$AX192,'WPTM - Section F'!L$93:L$574,0))&lt;&gt;0,INDEX('WPTM - Section F'!D$93:D$574,MATCH('Print View'!$AX192,'WPTM - Section F'!L$93:L$574,0)),""),"")</f>
        <v/>
      </c>
      <c r="AF192" s="619"/>
      <c r="AG192" s="618" t="str">
        <f ca="1">IFERROR(IF(INDEX('WPTM - Section F'!E$93:E$574,MATCH('Print View'!$AX192,'WPTM - Section F'!L$93:L$574,0))&lt;&gt;0,INDEX('WPTM - Section F'!E$93:E$574,MATCH('Print View'!$AX192,'WPTM - Section F'!L$93:L$574,0)),""),"")</f>
        <v/>
      </c>
      <c r="AH192" s="619"/>
      <c r="AI192" s="618" t="str">
        <f ca="1">IFERROR(IF(INDEX('WPTM - Section F'!D$93:D$574,MATCH('Print View'!$AY192,'WPTM - Section F'!L$93:L$574,0))&lt;&gt;0,INDEX('WPTM - Section F'!D$93:D$574,MATCH('Print View'!$AY192,'WPTM - Section F'!L$93:L$574,0)),""),"")</f>
        <v/>
      </c>
      <c r="AJ192" s="619"/>
      <c r="AK192" s="618" t="str">
        <f ca="1">IFERROR(IF(INDEX('WPTM - Section F'!E$93:E$574,MATCH('Print View'!$AY192,'WPTM - Section F'!L$93:L$574,0))&lt;&gt;0,INDEX('WPTM - Section F'!E$93:E$574,MATCH('Print View'!$AY192,'WPTM - Section F'!L$93:L$574,0)),""),"")</f>
        <v/>
      </c>
      <c r="AL192" s="619"/>
      <c r="AM192" s="278" t="str">
        <f>IFERROR(IF(INDEX('WPTM - Section F'!O$8:O$89,MATCH('Print View'!$A192,'WPTM - Section F'!D$8:D$89,0))&lt;&gt;0,INDEX('WPTM - Section F'!O$8:O$89,MATCH('Print View'!$A192,'WPTM - Section F'!D$8:D$89,0)),""),"")</f>
        <v/>
      </c>
      <c r="AN192" s="190"/>
      <c r="AO192" s="272"/>
      <c r="AP192" s="273"/>
      <c r="AQ192" s="273"/>
      <c r="AR192" s="210" t="str">
        <f t="shared" ca="1" si="372"/>
        <v>9</v>
      </c>
      <c r="AS192" s="3" t="str">
        <f t="shared" ca="1" si="373"/>
        <v>91-ene-21 to 31-dic-21</v>
      </c>
      <c r="AT192" s="3" t="str">
        <f t="shared" ca="1" si="374"/>
        <v>91-ene-22 to 31-dic-22</v>
      </c>
      <c r="AU192" s="3" t="str">
        <f t="shared" ca="1" si="375"/>
        <v>91-ene-23 to 31-dic-23</v>
      </c>
      <c r="AV192" s="3" t="str">
        <f t="shared" ca="1" si="376"/>
        <v>91-ene-24 to 31-dic-24</v>
      </c>
      <c r="AW192" s="3" t="str">
        <f t="shared" ca="1" si="377"/>
        <v>91-ene-25 to 31-dic-25</v>
      </c>
      <c r="AX192" s="9" t="str">
        <f t="shared" si="378"/>
        <v xml:space="preserve">9 to </v>
      </c>
      <c r="AY192" s="9" t="str">
        <f t="shared" si="379"/>
        <v xml:space="preserve">9 to </v>
      </c>
      <c r="AZ192" s="9"/>
      <c r="BA192" s="9"/>
    </row>
    <row r="193" spans="1:53" s="195" customFormat="1" ht="60" customHeight="1" x14ac:dyDescent="0.25">
      <c r="A193" s="259">
        <v>10</v>
      </c>
      <c r="B193" s="277" t="str">
        <f>IFERROR(IF(INDEX('WPTM - Section F'!B$8:B$89,MATCH('Print View'!$A193,'WPTM - Section F'!$A$8:$A$89,0))&lt;&gt;0,INDEX('WPTM - Section F'!B$8:B$89,MATCH('Print View'!$A193,'WPTM - Section F'!$A$8:$A$89,0)),""),"")</f>
        <v/>
      </c>
      <c r="C193" s="277" t="str">
        <f>IFERROR(IF(INDEX('WPTM - Section F'!C$8:C$89,MATCH('Print View'!$A193,'WPTM - Section F'!$A$8:$A$89,0))&lt;&gt;0,INDEX('WPTM - Section F'!C$8:C$89,MATCH('Print View'!$A193,'WPTM - Section F'!$A$8:$A$89,0)),""),"")</f>
        <v/>
      </c>
      <c r="D193" s="277" t="str">
        <f>IFERROR(IF(INDEX('WPTM - Section F'!D$8:D$89,MATCH('Print View'!$A193,'WPTM - Section F'!$A$8:$A$89,0))&lt;&gt;0,INDEX('WPTM - Section F'!D$8:D$89,MATCH('Print View'!$A193,'WPTM - Section F'!$A$8:$A$89,0)),""),"")</f>
        <v/>
      </c>
      <c r="E193" s="277" t="str">
        <f>IFERROR(IF(INDEX('WPTM - Section F'!E$8:E$89,MATCH('Print View'!$A193,'WPTM - Section F'!$A$8:$A$89,0))&lt;&gt;0,INDEX('WPTM - Section F'!E$8:E$89,MATCH('Print View'!$A193,'WPTM - Section F'!$A$8:$A$89,0)),""),"")</f>
        <v/>
      </c>
      <c r="F193" s="277" t="str">
        <f>IFERROR(IF(INDEX('WPTM - Section F'!N$8:N$89,MATCH('Print View'!$A193,'WPTM - Section F'!$A$8:$A$89,0))&lt;&gt;0,INDEX('WPTM - Section F'!N$8:N$89,MATCH('Print View'!$A193,'WPTM - Section F'!$A$8:$A$89,0)),""),"")</f>
        <v/>
      </c>
      <c r="G193" s="618" t="str">
        <f ca="1">IFERROR(IF(INDEX('WPTM - Section F'!D$93:D$574,MATCH('Print View'!$AR193,'WPTM - Section F'!L$93:L$574,0))&lt;&gt;0,INDEX('WPTM - Section F'!D$93:D$574,MATCH('Print View'!$AR193,'WPTM - Section F'!L$93:L$574,0)),""),"")</f>
        <v/>
      </c>
      <c r="H193" s="619"/>
      <c r="I193" s="618" t="str">
        <f ca="1">IFERROR(IF(INDEX('WPTM - Section F'!E$93:E$574,MATCH('Print View'!$AR193,'WPTM - Section F'!L$93:L$574,0))&lt;&gt;0,INDEX('WPTM - Section F'!E$93:E$574,MATCH('Print View'!$AR193,'WPTM - Section F'!L$93:L$574,0)),""),"")</f>
        <v/>
      </c>
      <c r="J193" s="619"/>
      <c r="K193" s="618" t="str">
        <f ca="1">IFERROR(IF(INDEX('WPTM - Section F'!D$93:D$574,MATCH('Print View'!$AS193,'WPTM - Section F'!L$93:L$574,0))&lt;&gt;0,INDEX('WPTM - Section F'!D$93:D$574,MATCH('Print View'!$AS193,'WPTM - Section F'!L$93:L$574,0)),""),"")</f>
        <v/>
      </c>
      <c r="L193" s="619"/>
      <c r="M193" s="618" t="str">
        <f ca="1">IFERROR(IF(INDEX('WPTM - Section F'!E$93:E$574,MATCH('Print View'!$AS193,'WPTM - Section F'!L$93:L$574,0))&lt;&gt;0,INDEX('WPTM - Section F'!E$93:E$574,MATCH('Print View'!$AS193,'WPTM - Section F'!L$93:L$574,0)),""),"")</f>
        <v/>
      </c>
      <c r="N193" s="619"/>
      <c r="O193" s="618" t="str">
        <f ca="1">IFERROR(IF(INDEX('WPTM - Section F'!D$93:D$574,MATCH('Print View'!$AT193,'WPTM - Section F'!L$93:L$574,0))&lt;&gt;0,INDEX('WPTM - Section F'!D$93:D$574,MATCH('Print View'!$AT193,'WPTM - Section F'!L$93:L$574,0)),""),"")</f>
        <v/>
      </c>
      <c r="P193" s="619"/>
      <c r="Q193" s="618" t="str">
        <f ca="1">IFERROR(IF(INDEX('WPTM - Section F'!E$93:E$574,MATCH('Print View'!$AT193,'WPTM - Section F'!L$93:L$574,0))&lt;&gt;0,INDEX('WPTM - Section F'!E$93:E$574,MATCH('Print View'!$AT193,'WPTM - Section F'!L$93:L$574,0)),""),"")</f>
        <v/>
      </c>
      <c r="R193" s="619"/>
      <c r="S193" s="618" t="str">
        <f ca="1">IFERROR(IF(INDEX('WPTM - Section F'!D$93:D$574,MATCH('Print View'!$AU193,'WPTM - Section F'!L$93:L$574,0))&lt;&gt;0,INDEX('WPTM - Section F'!D$93:D$574,MATCH('Print View'!$AU193,'WPTM - Section F'!L$93:L$574,0)),""),"")</f>
        <v/>
      </c>
      <c r="T193" s="619"/>
      <c r="U193" s="618" t="str">
        <f ca="1">IFERROR(IF(INDEX('WPTM - Section F'!E$93:E$574,MATCH('Print View'!$AU193,'WPTM - Section F'!L$93:L$574,0))&lt;&gt;0,INDEX('WPTM - Section F'!E$93:E$574,MATCH('Print View'!$AU193,'WPTM - Section F'!L$93:L$574,0)),""),"")</f>
        <v/>
      </c>
      <c r="V193" s="619"/>
      <c r="W193" s="618" t="str">
        <f ca="1">IFERROR(IF(INDEX('WPTM - Section F'!D$93:D$574,MATCH('Print View'!$AV193,'WPTM - Section F'!L$93:L$574,0))&lt;&gt;0,INDEX('WPTM - Section F'!D$93:D$574,MATCH('Print View'!$AV193,'WPTM - Section F'!L$93:L$574,0)),""),"")</f>
        <v/>
      </c>
      <c r="X193" s="619"/>
      <c r="Y193" s="618" t="str">
        <f ca="1">IFERROR(IF(INDEX('WPTM - Section F'!E$93:E$574,MATCH('Print View'!$AV193,'WPTM - Section F'!L$93:L$574,0))&lt;&gt;0,INDEX('WPTM - Section F'!E$93:E$574,MATCH('Print View'!$AV193,'WPTM - Section F'!L$93:L$574,0)),""),"")</f>
        <v/>
      </c>
      <c r="Z193" s="619"/>
      <c r="AA193" s="618" t="str">
        <f ca="1">IFERROR(IF(INDEX('WPTM - Section F'!D$93:D$574,MATCH('Print View'!$AW193,'WPTM - Section F'!L$93:L$574,0))&lt;&gt;0,INDEX('WPTM - Section F'!D$93:D$574,MATCH('Print View'!$AW193,'WPTM - Section F'!L$93:L$574,0)),""),"")</f>
        <v/>
      </c>
      <c r="AB193" s="619"/>
      <c r="AC193" s="618" t="str">
        <f ca="1">IFERROR(IF(INDEX('WPTM - Section F'!E$93:E$574,MATCH('Print View'!$AW193,'WPTM - Section F'!L$93:L$574,0))&lt;&gt;0,INDEX('WPTM - Section F'!E$93:E$574,MATCH('Print View'!$AW193,'WPTM - Section F'!L$93:L$574,0)),""),"")</f>
        <v/>
      </c>
      <c r="AD193" s="619"/>
      <c r="AE193" s="618" t="str">
        <f ca="1">IFERROR(IF(INDEX('WPTM - Section F'!D$93:D$574,MATCH('Print View'!$AX193,'WPTM - Section F'!L$93:L$574,0))&lt;&gt;0,INDEX('WPTM - Section F'!D$93:D$574,MATCH('Print View'!$AX193,'WPTM - Section F'!L$93:L$574,0)),""),"")</f>
        <v/>
      </c>
      <c r="AF193" s="619"/>
      <c r="AG193" s="618" t="str">
        <f ca="1">IFERROR(IF(INDEX('WPTM - Section F'!E$93:E$574,MATCH('Print View'!$AX193,'WPTM - Section F'!L$93:L$574,0))&lt;&gt;0,INDEX('WPTM - Section F'!E$93:E$574,MATCH('Print View'!$AX193,'WPTM - Section F'!L$93:L$574,0)),""),"")</f>
        <v/>
      </c>
      <c r="AH193" s="619"/>
      <c r="AI193" s="618" t="str">
        <f ca="1">IFERROR(IF(INDEX('WPTM - Section F'!D$93:D$574,MATCH('Print View'!$AY193,'WPTM - Section F'!L$93:L$574,0))&lt;&gt;0,INDEX('WPTM - Section F'!D$93:D$574,MATCH('Print View'!$AY193,'WPTM - Section F'!L$93:L$574,0)),""),"")</f>
        <v/>
      </c>
      <c r="AJ193" s="619"/>
      <c r="AK193" s="618" t="str">
        <f ca="1">IFERROR(IF(INDEX('WPTM - Section F'!E$93:E$574,MATCH('Print View'!$AY193,'WPTM - Section F'!L$93:L$574,0))&lt;&gt;0,INDEX('WPTM - Section F'!E$93:E$574,MATCH('Print View'!$AY193,'WPTM - Section F'!L$93:L$574,0)),""),"")</f>
        <v/>
      </c>
      <c r="AL193" s="619"/>
      <c r="AM193" s="278" t="str">
        <f>IFERROR(IF(INDEX('WPTM - Section F'!O$8:O$89,MATCH('Print View'!$A193,'WPTM - Section F'!D$8:D$89,0))&lt;&gt;0,INDEX('WPTM - Section F'!O$8:O$89,MATCH('Print View'!$A193,'WPTM - Section F'!D$8:D$89,0)),""),"")</f>
        <v/>
      </c>
      <c r="AN193" s="190"/>
      <c r="AO193" s="272"/>
      <c r="AP193" s="273"/>
      <c r="AQ193" s="273"/>
      <c r="AR193" s="210" t="str">
        <f t="shared" ca="1" si="372"/>
        <v>10</v>
      </c>
      <c r="AS193" s="3" t="str">
        <f t="shared" ca="1" si="373"/>
        <v>101-ene-21 to 31-dic-21</v>
      </c>
      <c r="AT193" s="3" t="str">
        <f t="shared" ca="1" si="374"/>
        <v>101-ene-22 to 31-dic-22</v>
      </c>
      <c r="AU193" s="3" t="str">
        <f t="shared" ca="1" si="375"/>
        <v>101-ene-23 to 31-dic-23</v>
      </c>
      <c r="AV193" s="3" t="str">
        <f t="shared" ca="1" si="376"/>
        <v>101-ene-24 to 31-dic-24</v>
      </c>
      <c r="AW193" s="3" t="str">
        <f t="shared" ca="1" si="377"/>
        <v>101-ene-25 to 31-dic-25</v>
      </c>
      <c r="AX193" s="9" t="str">
        <f t="shared" si="378"/>
        <v xml:space="preserve">10 to </v>
      </c>
      <c r="AY193" s="9" t="str">
        <f t="shared" si="379"/>
        <v xml:space="preserve">10 to </v>
      </c>
      <c r="AZ193" s="9"/>
      <c r="BA193" s="9"/>
    </row>
    <row r="194" spans="1:53" s="195" customFormat="1" ht="60" customHeight="1" x14ac:dyDescent="0.25">
      <c r="A194" s="259">
        <v>11</v>
      </c>
      <c r="B194" s="277" t="str">
        <f>IFERROR(IF(INDEX('WPTM - Section F'!B$8:B$89,MATCH('Print View'!$A194,'WPTM - Section F'!$A$8:$A$89,0))&lt;&gt;0,INDEX('WPTM - Section F'!B$8:B$89,MATCH('Print View'!$A194,'WPTM - Section F'!$A$8:$A$89,0)),""),"")</f>
        <v/>
      </c>
      <c r="C194" s="277" t="str">
        <f>IFERROR(IF(INDEX('WPTM - Section F'!C$8:C$89,MATCH('Print View'!$A194,'WPTM - Section F'!$A$8:$A$89,0))&lt;&gt;0,INDEX('WPTM - Section F'!C$8:C$89,MATCH('Print View'!$A194,'WPTM - Section F'!$A$8:$A$89,0)),""),"")</f>
        <v/>
      </c>
      <c r="D194" s="277" t="str">
        <f>IFERROR(IF(INDEX('WPTM - Section F'!D$8:D$89,MATCH('Print View'!$A194,'WPTM - Section F'!$A$8:$A$89,0))&lt;&gt;0,INDEX('WPTM - Section F'!D$8:D$89,MATCH('Print View'!$A194,'WPTM - Section F'!$A$8:$A$89,0)),""),"")</f>
        <v/>
      </c>
      <c r="E194" s="277" t="str">
        <f>IFERROR(IF(INDEX('WPTM - Section F'!E$8:E$89,MATCH('Print View'!$A194,'WPTM - Section F'!$A$8:$A$89,0))&lt;&gt;0,INDEX('WPTM - Section F'!E$8:E$89,MATCH('Print View'!$A194,'WPTM - Section F'!$A$8:$A$89,0)),""),"")</f>
        <v/>
      </c>
      <c r="F194" s="277" t="str">
        <f>IFERROR(IF(INDEX('WPTM - Section F'!N$8:N$89,MATCH('Print View'!$A194,'WPTM - Section F'!$A$8:$A$89,0))&lt;&gt;0,INDEX('WPTM - Section F'!N$8:N$89,MATCH('Print View'!$A194,'WPTM - Section F'!$A$8:$A$89,0)),""),"")</f>
        <v/>
      </c>
      <c r="G194" s="618" t="str">
        <f ca="1">IFERROR(IF(INDEX('WPTM - Section F'!D$93:D$574,MATCH('Print View'!$AR194,'WPTM - Section F'!L$93:L$574,0))&lt;&gt;0,INDEX('WPTM - Section F'!D$93:D$574,MATCH('Print View'!$AR194,'WPTM - Section F'!L$93:L$574,0)),""),"")</f>
        <v/>
      </c>
      <c r="H194" s="619"/>
      <c r="I194" s="618" t="str">
        <f ca="1">IFERROR(IF(INDEX('WPTM - Section F'!E$93:E$574,MATCH('Print View'!$AR194,'WPTM - Section F'!L$93:L$574,0))&lt;&gt;0,INDEX('WPTM - Section F'!E$93:E$574,MATCH('Print View'!$AR194,'WPTM - Section F'!L$93:L$574,0)),""),"")</f>
        <v/>
      </c>
      <c r="J194" s="619"/>
      <c r="K194" s="618" t="str">
        <f ca="1">IFERROR(IF(INDEX('WPTM - Section F'!D$93:D$574,MATCH('Print View'!$AS194,'WPTM - Section F'!L$93:L$574,0))&lt;&gt;0,INDEX('WPTM - Section F'!D$93:D$574,MATCH('Print View'!$AS194,'WPTM - Section F'!L$93:L$574,0)),""),"")</f>
        <v/>
      </c>
      <c r="L194" s="619"/>
      <c r="M194" s="618" t="str">
        <f ca="1">IFERROR(IF(INDEX('WPTM - Section F'!E$93:E$574,MATCH('Print View'!$AS194,'WPTM - Section F'!L$93:L$574,0))&lt;&gt;0,INDEX('WPTM - Section F'!E$93:E$574,MATCH('Print View'!$AS194,'WPTM - Section F'!L$93:L$574,0)),""),"")</f>
        <v/>
      </c>
      <c r="N194" s="619"/>
      <c r="O194" s="618" t="str">
        <f ca="1">IFERROR(IF(INDEX('WPTM - Section F'!D$93:D$574,MATCH('Print View'!$AT194,'WPTM - Section F'!L$93:L$574,0))&lt;&gt;0,INDEX('WPTM - Section F'!D$93:D$574,MATCH('Print View'!$AT194,'WPTM - Section F'!L$93:L$574,0)),""),"")</f>
        <v/>
      </c>
      <c r="P194" s="619"/>
      <c r="Q194" s="618" t="str">
        <f ca="1">IFERROR(IF(INDEX('WPTM - Section F'!E$93:E$574,MATCH('Print View'!$AT194,'WPTM - Section F'!L$93:L$574,0))&lt;&gt;0,INDEX('WPTM - Section F'!E$93:E$574,MATCH('Print View'!$AT194,'WPTM - Section F'!L$93:L$574,0)),""),"")</f>
        <v/>
      </c>
      <c r="R194" s="619"/>
      <c r="S194" s="618" t="str">
        <f ca="1">IFERROR(IF(INDEX('WPTM - Section F'!D$93:D$574,MATCH('Print View'!$AU194,'WPTM - Section F'!L$93:L$574,0))&lt;&gt;0,INDEX('WPTM - Section F'!D$93:D$574,MATCH('Print View'!$AU194,'WPTM - Section F'!L$93:L$574,0)),""),"")</f>
        <v/>
      </c>
      <c r="T194" s="619"/>
      <c r="U194" s="618" t="str">
        <f ca="1">IFERROR(IF(INDEX('WPTM - Section F'!E$93:E$574,MATCH('Print View'!$AU194,'WPTM - Section F'!L$93:L$574,0))&lt;&gt;0,INDEX('WPTM - Section F'!E$93:E$574,MATCH('Print View'!$AU194,'WPTM - Section F'!L$93:L$574,0)),""),"")</f>
        <v/>
      </c>
      <c r="V194" s="619"/>
      <c r="W194" s="618" t="str">
        <f ca="1">IFERROR(IF(INDEX('WPTM - Section F'!D$93:D$574,MATCH('Print View'!$AV194,'WPTM - Section F'!L$93:L$574,0))&lt;&gt;0,INDEX('WPTM - Section F'!D$93:D$574,MATCH('Print View'!$AV194,'WPTM - Section F'!L$93:L$574,0)),""),"")</f>
        <v/>
      </c>
      <c r="X194" s="619"/>
      <c r="Y194" s="618" t="str">
        <f ca="1">IFERROR(IF(INDEX('WPTM - Section F'!E$93:E$574,MATCH('Print View'!$AV194,'WPTM - Section F'!L$93:L$574,0))&lt;&gt;0,INDEX('WPTM - Section F'!E$93:E$574,MATCH('Print View'!$AV194,'WPTM - Section F'!L$93:L$574,0)),""),"")</f>
        <v/>
      </c>
      <c r="Z194" s="619"/>
      <c r="AA194" s="618" t="str">
        <f ca="1">IFERROR(IF(INDEX('WPTM - Section F'!D$93:D$574,MATCH('Print View'!$AW194,'WPTM - Section F'!L$93:L$574,0))&lt;&gt;0,INDEX('WPTM - Section F'!D$93:D$574,MATCH('Print View'!$AW194,'WPTM - Section F'!L$93:L$574,0)),""),"")</f>
        <v/>
      </c>
      <c r="AB194" s="619"/>
      <c r="AC194" s="618" t="str">
        <f ca="1">IFERROR(IF(INDEX('WPTM - Section F'!E$93:E$574,MATCH('Print View'!$AW194,'WPTM - Section F'!L$93:L$574,0))&lt;&gt;0,INDEX('WPTM - Section F'!E$93:E$574,MATCH('Print View'!$AW194,'WPTM - Section F'!L$93:L$574,0)),""),"")</f>
        <v/>
      </c>
      <c r="AD194" s="619"/>
      <c r="AE194" s="618" t="str">
        <f ca="1">IFERROR(IF(INDEX('WPTM - Section F'!D$93:D$574,MATCH('Print View'!$AX194,'WPTM - Section F'!L$93:L$574,0))&lt;&gt;0,INDEX('WPTM - Section F'!D$93:D$574,MATCH('Print View'!$AX194,'WPTM - Section F'!L$93:L$574,0)),""),"")</f>
        <v/>
      </c>
      <c r="AF194" s="619"/>
      <c r="AG194" s="618" t="str">
        <f ca="1">IFERROR(IF(INDEX('WPTM - Section F'!E$93:E$574,MATCH('Print View'!$AX194,'WPTM - Section F'!L$93:L$574,0))&lt;&gt;0,INDEX('WPTM - Section F'!E$93:E$574,MATCH('Print View'!$AX194,'WPTM - Section F'!L$93:L$574,0)),""),"")</f>
        <v/>
      </c>
      <c r="AH194" s="619"/>
      <c r="AI194" s="618" t="str">
        <f ca="1">IFERROR(IF(INDEX('WPTM - Section F'!D$93:D$574,MATCH('Print View'!$AY194,'WPTM - Section F'!L$93:L$574,0))&lt;&gt;0,INDEX('WPTM - Section F'!D$93:D$574,MATCH('Print View'!$AY194,'WPTM - Section F'!L$93:L$574,0)),""),"")</f>
        <v/>
      </c>
      <c r="AJ194" s="619"/>
      <c r="AK194" s="618" t="str">
        <f ca="1">IFERROR(IF(INDEX('WPTM - Section F'!E$93:E$574,MATCH('Print View'!$AY194,'WPTM - Section F'!L$93:L$574,0))&lt;&gt;0,INDEX('WPTM - Section F'!E$93:E$574,MATCH('Print View'!$AY194,'WPTM - Section F'!L$93:L$574,0)),""),"")</f>
        <v/>
      </c>
      <c r="AL194" s="619"/>
      <c r="AM194" s="278" t="str">
        <f>IFERROR(IF(INDEX('WPTM - Section F'!O$8:O$89,MATCH('Print View'!$A194,'WPTM - Section F'!D$8:D$89,0))&lt;&gt;0,INDEX('WPTM - Section F'!O$8:O$89,MATCH('Print View'!$A194,'WPTM - Section F'!D$8:D$89,0)),""),"")</f>
        <v/>
      </c>
      <c r="AN194" s="190"/>
      <c r="AO194" s="272"/>
      <c r="AP194" s="273"/>
      <c r="AQ194" s="273"/>
      <c r="AR194" s="210" t="str">
        <f t="shared" ca="1" si="372"/>
        <v>11</v>
      </c>
      <c r="AS194" s="3" t="str">
        <f t="shared" ca="1" si="373"/>
        <v>111-ene-21 to 31-dic-21</v>
      </c>
      <c r="AT194" s="3" t="str">
        <f t="shared" ca="1" si="374"/>
        <v>111-ene-22 to 31-dic-22</v>
      </c>
      <c r="AU194" s="3" t="str">
        <f t="shared" ca="1" si="375"/>
        <v>111-ene-23 to 31-dic-23</v>
      </c>
      <c r="AV194" s="3" t="str">
        <f t="shared" ca="1" si="376"/>
        <v>111-ene-24 to 31-dic-24</v>
      </c>
      <c r="AW194" s="3" t="str">
        <f t="shared" ca="1" si="377"/>
        <v>111-ene-25 to 31-dic-25</v>
      </c>
      <c r="AX194" s="9" t="str">
        <f t="shared" si="378"/>
        <v xml:space="preserve">11 to </v>
      </c>
      <c r="AY194" s="9" t="str">
        <f t="shared" si="379"/>
        <v xml:space="preserve">11 to </v>
      </c>
      <c r="AZ194" s="9"/>
      <c r="BA194" s="9"/>
    </row>
    <row r="195" spans="1:53" s="195" customFormat="1" ht="60" customHeight="1" x14ac:dyDescent="0.25">
      <c r="A195" s="259">
        <v>12</v>
      </c>
      <c r="B195" s="277" t="str">
        <f>IFERROR(IF(INDEX('WPTM - Section F'!B$8:B$89,MATCH('Print View'!$A195,'WPTM - Section F'!$A$8:$A$89,0))&lt;&gt;0,INDEX('WPTM - Section F'!B$8:B$89,MATCH('Print View'!$A195,'WPTM - Section F'!$A$8:$A$89,0)),""),"")</f>
        <v/>
      </c>
      <c r="C195" s="277" t="str">
        <f>IFERROR(IF(INDEX('WPTM - Section F'!C$8:C$89,MATCH('Print View'!$A195,'WPTM - Section F'!$A$8:$A$89,0))&lt;&gt;0,INDEX('WPTM - Section F'!C$8:C$89,MATCH('Print View'!$A195,'WPTM - Section F'!$A$8:$A$89,0)),""),"")</f>
        <v/>
      </c>
      <c r="D195" s="277" t="str">
        <f>IFERROR(IF(INDEX('WPTM - Section F'!D$8:D$89,MATCH('Print View'!$A195,'WPTM - Section F'!$A$8:$A$89,0))&lt;&gt;0,INDEX('WPTM - Section F'!D$8:D$89,MATCH('Print View'!$A195,'WPTM - Section F'!$A$8:$A$89,0)),""),"")</f>
        <v/>
      </c>
      <c r="E195" s="277" t="str">
        <f>IFERROR(IF(INDEX('WPTM - Section F'!E$8:E$89,MATCH('Print View'!$A195,'WPTM - Section F'!$A$8:$A$89,0))&lt;&gt;0,INDEX('WPTM - Section F'!E$8:E$89,MATCH('Print View'!$A195,'WPTM - Section F'!$A$8:$A$89,0)),""),"")</f>
        <v/>
      </c>
      <c r="F195" s="277" t="str">
        <f>IFERROR(IF(INDEX('WPTM - Section F'!N$8:N$89,MATCH('Print View'!$A195,'WPTM - Section F'!$A$8:$A$89,0))&lt;&gt;0,INDEX('WPTM - Section F'!N$8:N$89,MATCH('Print View'!$A195,'WPTM - Section F'!$A$8:$A$89,0)),""),"")</f>
        <v/>
      </c>
      <c r="G195" s="618" t="str">
        <f ca="1">IFERROR(IF(INDEX('WPTM - Section F'!D$93:D$574,MATCH('Print View'!$AR195,'WPTM - Section F'!L$93:L$574,0))&lt;&gt;0,INDEX('WPTM - Section F'!D$93:D$574,MATCH('Print View'!$AR195,'WPTM - Section F'!L$93:L$574,0)),""),"")</f>
        <v/>
      </c>
      <c r="H195" s="619"/>
      <c r="I195" s="618" t="str">
        <f ca="1">IFERROR(IF(INDEX('WPTM - Section F'!E$93:E$574,MATCH('Print View'!$AR195,'WPTM - Section F'!L$93:L$574,0))&lt;&gt;0,INDEX('WPTM - Section F'!E$93:E$574,MATCH('Print View'!$AR195,'WPTM - Section F'!L$93:L$574,0)),""),"")</f>
        <v/>
      </c>
      <c r="J195" s="619"/>
      <c r="K195" s="618" t="str">
        <f ca="1">IFERROR(IF(INDEX('WPTM - Section F'!D$93:D$574,MATCH('Print View'!$AS195,'WPTM - Section F'!L$93:L$574,0))&lt;&gt;0,INDEX('WPTM - Section F'!D$93:D$574,MATCH('Print View'!$AS195,'WPTM - Section F'!L$93:L$574,0)),""),"")</f>
        <v/>
      </c>
      <c r="L195" s="619"/>
      <c r="M195" s="618" t="str">
        <f ca="1">IFERROR(IF(INDEX('WPTM - Section F'!E$93:E$574,MATCH('Print View'!$AS195,'WPTM - Section F'!L$93:L$574,0))&lt;&gt;0,INDEX('WPTM - Section F'!E$93:E$574,MATCH('Print View'!$AS195,'WPTM - Section F'!L$93:L$574,0)),""),"")</f>
        <v/>
      </c>
      <c r="N195" s="619"/>
      <c r="O195" s="618" t="str">
        <f ca="1">IFERROR(IF(INDEX('WPTM - Section F'!D$93:D$574,MATCH('Print View'!$AT195,'WPTM - Section F'!L$93:L$574,0))&lt;&gt;0,INDEX('WPTM - Section F'!D$93:D$574,MATCH('Print View'!$AT195,'WPTM - Section F'!L$93:L$574,0)),""),"")</f>
        <v/>
      </c>
      <c r="P195" s="619"/>
      <c r="Q195" s="618" t="str">
        <f ca="1">IFERROR(IF(INDEX('WPTM - Section F'!E$93:E$574,MATCH('Print View'!$AT195,'WPTM - Section F'!L$93:L$574,0))&lt;&gt;0,INDEX('WPTM - Section F'!E$93:E$574,MATCH('Print View'!$AT195,'WPTM - Section F'!L$93:L$574,0)),""),"")</f>
        <v/>
      </c>
      <c r="R195" s="619"/>
      <c r="S195" s="618" t="str">
        <f ca="1">IFERROR(IF(INDEX('WPTM - Section F'!D$93:D$574,MATCH('Print View'!$AU195,'WPTM - Section F'!L$93:L$574,0))&lt;&gt;0,INDEX('WPTM - Section F'!D$93:D$574,MATCH('Print View'!$AU195,'WPTM - Section F'!L$93:L$574,0)),""),"")</f>
        <v/>
      </c>
      <c r="T195" s="619"/>
      <c r="U195" s="618" t="str">
        <f ca="1">IFERROR(IF(INDEX('WPTM - Section F'!E$93:E$574,MATCH('Print View'!$AU195,'WPTM - Section F'!L$93:L$574,0))&lt;&gt;0,INDEX('WPTM - Section F'!E$93:E$574,MATCH('Print View'!$AU195,'WPTM - Section F'!L$93:L$574,0)),""),"")</f>
        <v/>
      </c>
      <c r="V195" s="619"/>
      <c r="W195" s="618" t="str">
        <f ca="1">IFERROR(IF(INDEX('WPTM - Section F'!D$93:D$574,MATCH('Print View'!$AV195,'WPTM - Section F'!L$93:L$574,0))&lt;&gt;0,INDEX('WPTM - Section F'!D$93:D$574,MATCH('Print View'!$AV195,'WPTM - Section F'!L$93:L$574,0)),""),"")</f>
        <v/>
      </c>
      <c r="X195" s="619"/>
      <c r="Y195" s="618" t="str">
        <f ca="1">IFERROR(IF(INDEX('WPTM - Section F'!E$93:E$574,MATCH('Print View'!$AV195,'WPTM - Section F'!L$93:L$574,0))&lt;&gt;0,INDEX('WPTM - Section F'!E$93:E$574,MATCH('Print View'!$AV195,'WPTM - Section F'!L$93:L$574,0)),""),"")</f>
        <v/>
      </c>
      <c r="Z195" s="619"/>
      <c r="AA195" s="618" t="str">
        <f ca="1">IFERROR(IF(INDEX('WPTM - Section F'!D$93:D$574,MATCH('Print View'!$AW195,'WPTM - Section F'!L$93:L$574,0))&lt;&gt;0,INDEX('WPTM - Section F'!D$93:D$574,MATCH('Print View'!$AW195,'WPTM - Section F'!L$93:L$574,0)),""),"")</f>
        <v/>
      </c>
      <c r="AB195" s="619"/>
      <c r="AC195" s="618" t="str">
        <f ca="1">IFERROR(IF(INDEX('WPTM - Section F'!E$93:E$574,MATCH('Print View'!$AW195,'WPTM - Section F'!L$93:L$574,0))&lt;&gt;0,INDEX('WPTM - Section F'!E$93:E$574,MATCH('Print View'!$AW195,'WPTM - Section F'!L$93:L$574,0)),""),"")</f>
        <v/>
      </c>
      <c r="AD195" s="619"/>
      <c r="AE195" s="618" t="str">
        <f ca="1">IFERROR(IF(INDEX('WPTM - Section F'!D$93:D$574,MATCH('Print View'!$AX195,'WPTM - Section F'!L$93:L$574,0))&lt;&gt;0,INDEX('WPTM - Section F'!D$93:D$574,MATCH('Print View'!$AX195,'WPTM - Section F'!L$93:L$574,0)),""),"")</f>
        <v/>
      </c>
      <c r="AF195" s="619"/>
      <c r="AG195" s="618" t="str">
        <f ca="1">IFERROR(IF(INDEX('WPTM - Section F'!E$93:E$574,MATCH('Print View'!$AX195,'WPTM - Section F'!L$93:L$574,0))&lt;&gt;0,INDEX('WPTM - Section F'!E$93:E$574,MATCH('Print View'!$AX195,'WPTM - Section F'!L$93:L$574,0)),""),"")</f>
        <v/>
      </c>
      <c r="AH195" s="619"/>
      <c r="AI195" s="618" t="str">
        <f ca="1">IFERROR(IF(INDEX('WPTM - Section F'!D$93:D$574,MATCH('Print View'!$AY195,'WPTM - Section F'!L$93:L$574,0))&lt;&gt;0,INDEX('WPTM - Section F'!D$93:D$574,MATCH('Print View'!$AY195,'WPTM - Section F'!L$93:L$574,0)),""),"")</f>
        <v/>
      </c>
      <c r="AJ195" s="619"/>
      <c r="AK195" s="618" t="str">
        <f ca="1">IFERROR(IF(INDEX('WPTM - Section F'!E$93:E$574,MATCH('Print View'!$AY195,'WPTM - Section F'!L$93:L$574,0))&lt;&gt;0,INDEX('WPTM - Section F'!E$93:E$574,MATCH('Print View'!$AY195,'WPTM - Section F'!L$93:L$574,0)),""),"")</f>
        <v/>
      </c>
      <c r="AL195" s="619"/>
      <c r="AM195" s="278" t="str">
        <f>IFERROR(IF(INDEX('WPTM - Section F'!O$8:O$89,MATCH('Print View'!$A195,'WPTM - Section F'!D$8:D$89,0))&lt;&gt;0,INDEX('WPTM - Section F'!O$8:O$89,MATCH('Print View'!$A195,'WPTM - Section F'!D$8:D$89,0)),""),"")</f>
        <v/>
      </c>
      <c r="AN195" s="190"/>
      <c r="AO195" s="272"/>
      <c r="AP195" s="273"/>
      <c r="AQ195" s="273"/>
      <c r="AR195" s="210" t="str">
        <f t="shared" ca="1" si="372"/>
        <v>12</v>
      </c>
      <c r="AS195" s="3" t="str">
        <f t="shared" ca="1" si="373"/>
        <v>121-ene-21 to 31-dic-21</v>
      </c>
      <c r="AT195" s="3" t="str">
        <f t="shared" ca="1" si="374"/>
        <v>121-ene-22 to 31-dic-22</v>
      </c>
      <c r="AU195" s="3" t="str">
        <f t="shared" ca="1" si="375"/>
        <v>121-ene-23 to 31-dic-23</v>
      </c>
      <c r="AV195" s="3" t="str">
        <f t="shared" ca="1" si="376"/>
        <v>121-ene-24 to 31-dic-24</v>
      </c>
      <c r="AW195" s="3" t="str">
        <f t="shared" ca="1" si="377"/>
        <v>121-ene-25 to 31-dic-25</v>
      </c>
      <c r="AX195" s="9" t="str">
        <f t="shared" si="378"/>
        <v xml:space="preserve">12 to </v>
      </c>
      <c r="AY195" s="9" t="str">
        <f t="shared" si="379"/>
        <v xml:space="preserve">12 to </v>
      </c>
      <c r="AZ195" s="9"/>
      <c r="BA195" s="9"/>
    </row>
    <row r="196" spans="1:53" s="195" customFormat="1" ht="60" customHeight="1" x14ac:dyDescent="0.25">
      <c r="A196" s="259">
        <v>13</v>
      </c>
      <c r="B196" s="277" t="str">
        <f>IFERROR(IF(INDEX('WPTM - Section F'!B$8:B$89,MATCH('Print View'!$A196,'WPTM - Section F'!$A$8:$A$89,0))&lt;&gt;0,INDEX('WPTM - Section F'!B$8:B$89,MATCH('Print View'!$A196,'WPTM - Section F'!$A$8:$A$89,0)),""),"")</f>
        <v/>
      </c>
      <c r="C196" s="277" t="str">
        <f>IFERROR(IF(INDEX('WPTM - Section F'!C$8:C$89,MATCH('Print View'!$A196,'WPTM - Section F'!$A$8:$A$89,0))&lt;&gt;0,INDEX('WPTM - Section F'!C$8:C$89,MATCH('Print View'!$A196,'WPTM - Section F'!$A$8:$A$89,0)),""),"")</f>
        <v/>
      </c>
      <c r="D196" s="277" t="str">
        <f>IFERROR(IF(INDEX('WPTM - Section F'!D$8:D$89,MATCH('Print View'!$A196,'WPTM - Section F'!$A$8:$A$89,0))&lt;&gt;0,INDEX('WPTM - Section F'!D$8:D$89,MATCH('Print View'!$A196,'WPTM - Section F'!$A$8:$A$89,0)),""),"")</f>
        <v/>
      </c>
      <c r="E196" s="277" t="str">
        <f>IFERROR(IF(INDEX('WPTM - Section F'!E$8:E$89,MATCH('Print View'!$A196,'WPTM - Section F'!$A$8:$A$89,0))&lt;&gt;0,INDEX('WPTM - Section F'!E$8:E$89,MATCH('Print View'!$A196,'WPTM - Section F'!$A$8:$A$89,0)),""),"")</f>
        <v/>
      </c>
      <c r="F196" s="277" t="str">
        <f>IFERROR(IF(INDEX('WPTM - Section F'!N$8:N$89,MATCH('Print View'!$A196,'WPTM - Section F'!$A$8:$A$89,0))&lt;&gt;0,INDEX('WPTM - Section F'!N$8:N$89,MATCH('Print View'!$A196,'WPTM - Section F'!$A$8:$A$89,0)),""),"")</f>
        <v/>
      </c>
      <c r="G196" s="618" t="str">
        <f ca="1">IFERROR(IF(INDEX('WPTM - Section F'!D$93:D$574,MATCH('Print View'!$AR196,'WPTM - Section F'!L$93:L$574,0))&lt;&gt;0,INDEX('WPTM - Section F'!D$93:D$574,MATCH('Print View'!$AR196,'WPTM - Section F'!L$93:L$574,0)),""),"")</f>
        <v/>
      </c>
      <c r="H196" s="619"/>
      <c r="I196" s="618" t="str">
        <f ca="1">IFERROR(IF(INDEX('WPTM - Section F'!E$93:E$574,MATCH('Print View'!$AR196,'WPTM - Section F'!L$93:L$574,0))&lt;&gt;0,INDEX('WPTM - Section F'!E$93:E$574,MATCH('Print View'!$AR196,'WPTM - Section F'!L$93:L$574,0)),""),"")</f>
        <v/>
      </c>
      <c r="J196" s="619"/>
      <c r="K196" s="618" t="str">
        <f ca="1">IFERROR(IF(INDEX('WPTM - Section F'!D$93:D$574,MATCH('Print View'!$AS196,'WPTM - Section F'!L$93:L$574,0))&lt;&gt;0,INDEX('WPTM - Section F'!D$93:D$574,MATCH('Print View'!$AS196,'WPTM - Section F'!L$93:L$574,0)),""),"")</f>
        <v/>
      </c>
      <c r="L196" s="619"/>
      <c r="M196" s="618" t="str">
        <f ca="1">IFERROR(IF(INDEX('WPTM - Section F'!E$93:E$574,MATCH('Print View'!$AS196,'WPTM - Section F'!L$93:L$574,0))&lt;&gt;0,INDEX('WPTM - Section F'!E$93:E$574,MATCH('Print View'!$AS196,'WPTM - Section F'!L$93:L$574,0)),""),"")</f>
        <v/>
      </c>
      <c r="N196" s="619"/>
      <c r="O196" s="618" t="str">
        <f ca="1">IFERROR(IF(INDEX('WPTM - Section F'!D$93:D$574,MATCH('Print View'!$AT196,'WPTM - Section F'!L$93:L$574,0))&lt;&gt;0,INDEX('WPTM - Section F'!D$93:D$574,MATCH('Print View'!$AT196,'WPTM - Section F'!L$93:L$574,0)),""),"")</f>
        <v/>
      </c>
      <c r="P196" s="619"/>
      <c r="Q196" s="618" t="str">
        <f ca="1">IFERROR(IF(INDEX('WPTM - Section F'!E$93:E$574,MATCH('Print View'!$AT196,'WPTM - Section F'!L$93:L$574,0))&lt;&gt;0,INDEX('WPTM - Section F'!E$93:E$574,MATCH('Print View'!$AT196,'WPTM - Section F'!L$93:L$574,0)),""),"")</f>
        <v/>
      </c>
      <c r="R196" s="619"/>
      <c r="S196" s="618" t="str">
        <f ca="1">IFERROR(IF(INDEX('WPTM - Section F'!D$93:D$574,MATCH('Print View'!$AU196,'WPTM - Section F'!L$93:L$574,0))&lt;&gt;0,INDEX('WPTM - Section F'!D$93:D$574,MATCH('Print View'!$AU196,'WPTM - Section F'!L$93:L$574,0)),""),"")</f>
        <v/>
      </c>
      <c r="T196" s="619"/>
      <c r="U196" s="618" t="str">
        <f ca="1">IFERROR(IF(INDEX('WPTM - Section F'!E$93:E$574,MATCH('Print View'!$AU196,'WPTM - Section F'!L$93:L$574,0))&lt;&gt;0,INDEX('WPTM - Section F'!E$93:E$574,MATCH('Print View'!$AU196,'WPTM - Section F'!L$93:L$574,0)),""),"")</f>
        <v/>
      </c>
      <c r="V196" s="619"/>
      <c r="W196" s="618" t="str">
        <f ca="1">IFERROR(IF(INDEX('WPTM - Section F'!D$93:D$574,MATCH('Print View'!$AV196,'WPTM - Section F'!L$93:L$574,0))&lt;&gt;0,INDEX('WPTM - Section F'!D$93:D$574,MATCH('Print View'!$AV196,'WPTM - Section F'!L$93:L$574,0)),""),"")</f>
        <v/>
      </c>
      <c r="X196" s="619"/>
      <c r="Y196" s="618" t="str">
        <f ca="1">IFERROR(IF(INDEX('WPTM - Section F'!E$93:E$574,MATCH('Print View'!$AV196,'WPTM - Section F'!L$93:L$574,0))&lt;&gt;0,INDEX('WPTM - Section F'!E$93:E$574,MATCH('Print View'!$AV196,'WPTM - Section F'!L$93:L$574,0)),""),"")</f>
        <v/>
      </c>
      <c r="Z196" s="619"/>
      <c r="AA196" s="618" t="str">
        <f ca="1">IFERROR(IF(INDEX('WPTM - Section F'!D$93:D$574,MATCH('Print View'!$AW196,'WPTM - Section F'!L$93:L$574,0))&lt;&gt;0,INDEX('WPTM - Section F'!D$93:D$574,MATCH('Print View'!$AW196,'WPTM - Section F'!L$93:L$574,0)),""),"")</f>
        <v/>
      </c>
      <c r="AB196" s="619"/>
      <c r="AC196" s="618" t="str">
        <f ca="1">IFERROR(IF(INDEX('WPTM - Section F'!E$93:E$574,MATCH('Print View'!$AW196,'WPTM - Section F'!L$93:L$574,0))&lt;&gt;0,INDEX('WPTM - Section F'!E$93:E$574,MATCH('Print View'!$AW196,'WPTM - Section F'!L$93:L$574,0)),""),"")</f>
        <v/>
      </c>
      <c r="AD196" s="619"/>
      <c r="AE196" s="618" t="str">
        <f ca="1">IFERROR(IF(INDEX('WPTM - Section F'!D$93:D$574,MATCH('Print View'!$AX196,'WPTM - Section F'!L$93:L$574,0))&lt;&gt;0,INDEX('WPTM - Section F'!D$93:D$574,MATCH('Print View'!$AX196,'WPTM - Section F'!L$93:L$574,0)),""),"")</f>
        <v/>
      </c>
      <c r="AF196" s="619"/>
      <c r="AG196" s="618" t="str">
        <f ca="1">IFERROR(IF(INDEX('WPTM - Section F'!E$93:E$574,MATCH('Print View'!$AX196,'WPTM - Section F'!L$93:L$574,0))&lt;&gt;0,INDEX('WPTM - Section F'!E$93:E$574,MATCH('Print View'!$AX196,'WPTM - Section F'!L$93:L$574,0)),""),"")</f>
        <v/>
      </c>
      <c r="AH196" s="619"/>
      <c r="AI196" s="618" t="str">
        <f ca="1">IFERROR(IF(INDEX('WPTM - Section F'!D$93:D$574,MATCH('Print View'!$AY196,'WPTM - Section F'!L$93:L$574,0))&lt;&gt;0,INDEX('WPTM - Section F'!D$93:D$574,MATCH('Print View'!$AY196,'WPTM - Section F'!L$93:L$574,0)),""),"")</f>
        <v/>
      </c>
      <c r="AJ196" s="619"/>
      <c r="AK196" s="618" t="str">
        <f ca="1">IFERROR(IF(INDEX('WPTM - Section F'!E$93:E$574,MATCH('Print View'!$AY196,'WPTM - Section F'!L$93:L$574,0))&lt;&gt;0,INDEX('WPTM - Section F'!E$93:E$574,MATCH('Print View'!$AY196,'WPTM - Section F'!L$93:L$574,0)),""),"")</f>
        <v/>
      </c>
      <c r="AL196" s="619"/>
      <c r="AM196" s="278" t="str">
        <f>IFERROR(IF(INDEX('WPTM - Section F'!O$8:O$89,MATCH('Print View'!$A196,'WPTM - Section F'!D$8:D$89,0))&lt;&gt;0,INDEX('WPTM - Section F'!O$8:O$89,MATCH('Print View'!$A196,'WPTM - Section F'!D$8:D$89,0)),""),"")</f>
        <v/>
      </c>
      <c r="AN196" s="190"/>
      <c r="AO196" s="272"/>
      <c r="AP196" s="273"/>
      <c r="AQ196" s="273"/>
      <c r="AR196" s="210" t="str">
        <f t="shared" ca="1" si="372"/>
        <v>13</v>
      </c>
      <c r="AS196" s="3" t="str">
        <f t="shared" ca="1" si="373"/>
        <v>131-ene-21 to 31-dic-21</v>
      </c>
      <c r="AT196" s="3" t="str">
        <f t="shared" ca="1" si="374"/>
        <v>131-ene-22 to 31-dic-22</v>
      </c>
      <c r="AU196" s="3" t="str">
        <f t="shared" ca="1" si="375"/>
        <v>131-ene-23 to 31-dic-23</v>
      </c>
      <c r="AV196" s="3" t="str">
        <f t="shared" ca="1" si="376"/>
        <v>131-ene-24 to 31-dic-24</v>
      </c>
      <c r="AW196" s="3" t="str">
        <f t="shared" ca="1" si="377"/>
        <v>131-ene-25 to 31-dic-25</v>
      </c>
      <c r="AX196" s="9" t="str">
        <f t="shared" si="378"/>
        <v xml:space="preserve">13 to </v>
      </c>
      <c r="AY196" s="9" t="str">
        <f t="shared" si="379"/>
        <v xml:space="preserve">13 to </v>
      </c>
      <c r="AZ196" s="9"/>
      <c r="BA196" s="9"/>
    </row>
    <row r="197" spans="1:53" s="195" customFormat="1" ht="60" customHeight="1" x14ac:dyDescent="0.25">
      <c r="A197" s="259">
        <v>14</v>
      </c>
      <c r="B197" s="277" t="str">
        <f>IFERROR(IF(INDEX('WPTM - Section F'!B$8:B$89,MATCH('Print View'!$A197,'WPTM - Section F'!$A$8:$A$89,0))&lt;&gt;0,INDEX('WPTM - Section F'!B$8:B$89,MATCH('Print View'!$A197,'WPTM - Section F'!$A$8:$A$89,0)),""),"")</f>
        <v/>
      </c>
      <c r="C197" s="277" t="str">
        <f>IFERROR(IF(INDEX('WPTM - Section F'!C$8:C$89,MATCH('Print View'!$A197,'WPTM - Section F'!$A$8:$A$89,0))&lt;&gt;0,INDEX('WPTM - Section F'!C$8:C$89,MATCH('Print View'!$A197,'WPTM - Section F'!$A$8:$A$89,0)),""),"")</f>
        <v/>
      </c>
      <c r="D197" s="277" t="str">
        <f>IFERROR(IF(INDEX('WPTM - Section F'!D$8:D$89,MATCH('Print View'!$A197,'WPTM - Section F'!$A$8:$A$89,0))&lt;&gt;0,INDEX('WPTM - Section F'!D$8:D$89,MATCH('Print View'!$A197,'WPTM - Section F'!$A$8:$A$89,0)),""),"")</f>
        <v/>
      </c>
      <c r="E197" s="277" t="str">
        <f>IFERROR(IF(INDEX('WPTM - Section F'!E$8:E$89,MATCH('Print View'!$A197,'WPTM - Section F'!$A$8:$A$89,0))&lt;&gt;0,INDEX('WPTM - Section F'!E$8:E$89,MATCH('Print View'!$A197,'WPTM - Section F'!$A$8:$A$89,0)),""),"")</f>
        <v/>
      </c>
      <c r="F197" s="277" t="str">
        <f>IFERROR(IF(INDEX('WPTM - Section F'!N$8:N$89,MATCH('Print View'!$A197,'WPTM - Section F'!$A$8:$A$89,0))&lt;&gt;0,INDEX('WPTM - Section F'!N$8:N$89,MATCH('Print View'!$A197,'WPTM - Section F'!$A$8:$A$89,0)),""),"")</f>
        <v/>
      </c>
      <c r="G197" s="618" t="str">
        <f ca="1">IFERROR(IF(INDEX('WPTM - Section F'!D$93:D$574,MATCH('Print View'!$AR197,'WPTM - Section F'!L$93:L$574,0))&lt;&gt;0,INDEX('WPTM - Section F'!D$93:D$574,MATCH('Print View'!$AR197,'WPTM - Section F'!L$93:L$574,0)),""),"")</f>
        <v/>
      </c>
      <c r="H197" s="619"/>
      <c r="I197" s="618" t="str">
        <f ca="1">IFERROR(IF(INDEX('WPTM - Section F'!E$93:E$574,MATCH('Print View'!$AR197,'WPTM - Section F'!L$93:L$574,0))&lt;&gt;0,INDEX('WPTM - Section F'!E$93:E$574,MATCH('Print View'!$AR197,'WPTM - Section F'!L$93:L$574,0)),""),"")</f>
        <v/>
      </c>
      <c r="J197" s="619"/>
      <c r="K197" s="618" t="str">
        <f ca="1">IFERROR(IF(INDEX('WPTM - Section F'!D$93:D$574,MATCH('Print View'!$AS197,'WPTM - Section F'!L$93:L$574,0))&lt;&gt;0,INDEX('WPTM - Section F'!D$93:D$574,MATCH('Print View'!$AS197,'WPTM - Section F'!L$93:L$574,0)),""),"")</f>
        <v/>
      </c>
      <c r="L197" s="619"/>
      <c r="M197" s="618" t="str">
        <f ca="1">IFERROR(IF(INDEX('WPTM - Section F'!E$93:E$574,MATCH('Print View'!$AS197,'WPTM - Section F'!L$93:L$574,0))&lt;&gt;0,INDEX('WPTM - Section F'!E$93:E$574,MATCH('Print View'!$AS197,'WPTM - Section F'!L$93:L$574,0)),""),"")</f>
        <v/>
      </c>
      <c r="N197" s="619"/>
      <c r="O197" s="618" t="str">
        <f ca="1">IFERROR(IF(INDEX('WPTM - Section F'!D$93:D$574,MATCH('Print View'!$AT197,'WPTM - Section F'!L$93:L$574,0))&lt;&gt;0,INDEX('WPTM - Section F'!D$93:D$574,MATCH('Print View'!$AT197,'WPTM - Section F'!L$93:L$574,0)),""),"")</f>
        <v/>
      </c>
      <c r="P197" s="619"/>
      <c r="Q197" s="618" t="str">
        <f ca="1">IFERROR(IF(INDEX('WPTM - Section F'!E$93:E$574,MATCH('Print View'!$AT197,'WPTM - Section F'!L$93:L$574,0))&lt;&gt;0,INDEX('WPTM - Section F'!E$93:E$574,MATCH('Print View'!$AT197,'WPTM - Section F'!L$93:L$574,0)),""),"")</f>
        <v/>
      </c>
      <c r="R197" s="619"/>
      <c r="S197" s="618" t="str">
        <f ca="1">IFERROR(IF(INDEX('WPTM - Section F'!D$93:D$574,MATCH('Print View'!$AU197,'WPTM - Section F'!L$93:L$574,0))&lt;&gt;0,INDEX('WPTM - Section F'!D$93:D$574,MATCH('Print View'!$AU197,'WPTM - Section F'!L$93:L$574,0)),""),"")</f>
        <v/>
      </c>
      <c r="T197" s="619"/>
      <c r="U197" s="618" t="str">
        <f ca="1">IFERROR(IF(INDEX('WPTM - Section F'!E$93:E$574,MATCH('Print View'!$AU197,'WPTM - Section F'!L$93:L$574,0))&lt;&gt;0,INDEX('WPTM - Section F'!E$93:E$574,MATCH('Print View'!$AU197,'WPTM - Section F'!L$93:L$574,0)),""),"")</f>
        <v/>
      </c>
      <c r="V197" s="619"/>
      <c r="W197" s="618" t="str">
        <f ca="1">IFERROR(IF(INDEX('WPTM - Section F'!D$93:D$574,MATCH('Print View'!$AV197,'WPTM - Section F'!L$93:L$574,0))&lt;&gt;0,INDEX('WPTM - Section F'!D$93:D$574,MATCH('Print View'!$AV197,'WPTM - Section F'!L$93:L$574,0)),""),"")</f>
        <v/>
      </c>
      <c r="X197" s="619"/>
      <c r="Y197" s="618" t="str">
        <f ca="1">IFERROR(IF(INDEX('WPTM - Section F'!E$93:E$574,MATCH('Print View'!$AV197,'WPTM - Section F'!L$93:L$574,0))&lt;&gt;0,INDEX('WPTM - Section F'!E$93:E$574,MATCH('Print View'!$AV197,'WPTM - Section F'!L$93:L$574,0)),""),"")</f>
        <v/>
      </c>
      <c r="Z197" s="619"/>
      <c r="AA197" s="618" t="str">
        <f ca="1">IFERROR(IF(INDEX('WPTM - Section F'!D$93:D$574,MATCH('Print View'!$AW197,'WPTM - Section F'!L$93:L$574,0))&lt;&gt;0,INDEX('WPTM - Section F'!D$93:D$574,MATCH('Print View'!$AW197,'WPTM - Section F'!L$93:L$574,0)),""),"")</f>
        <v/>
      </c>
      <c r="AB197" s="619"/>
      <c r="AC197" s="618" t="str">
        <f ca="1">IFERROR(IF(INDEX('WPTM - Section F'!E$93:E$574,MATCH('Print View'!$AW197,'WPTM - Section F'!L$93:L$574,0))&lt;&gt;0,INDEX('WPTM - Section F'!E$93:E$574,MATCH('Print View'!$AW197,'WPTM - Section F'!L$93:L$574,0)),""),"")</f>
        <v/>
      </c>
      <c r="AD197" s="619"/>
      <c r="AE197" s="618" t="str">
        <f ca="1">IFERROR(IF(INDEX('WPTM - Section F'!D$93:D$574,MATCH('Print View'!$AX197,'WPTM - Section F'!L$93:L$574,0))&lt;&gt;0,INDEX('WPTM - Section F'!D$93:D$574,MATCH('Print View'!$AX197,'WPTM - Section F'!L$93:L$574,0)),""),"")</f>
        <v/>
      </c>
      <c r="AF197" s="619"/>
      <c r="AG197" s="618" t="str">
        <f ca="1">IFERROR(IF(INDEX('WPTM - Section F'!E$93:E$574,MATCH('Print View'!$AX197,'WPTM - Section F'!L$93:L$574,0))&lt;&gt;0,INDEX('WPTM - Section F'!E$93:E$574,MATCH('Print View'!$AX197,'WPTM - Section F'!L$93:L$574,0)),""),"")</f>
        <v/>
      </c>
      <c r="AH197" s="619"/>
      <c r="AI197" s="618" t="str">
        <f ca="1">IFERROR(IF(INDEX('WPTM - Section F'!D$93:D$574,MATCH('Print View'!$AY197,'WPTM - Section F'!L$93:L$574,0))&lt;&gt;0,INDEX('WPTM - Section F'!D$93:D$574,MATCH('Print View'!$AY197,'WPTM - Section F'!L$93:L$574,0)),""),"")</f>
        <v/>
      </c>
      <c r="AJ197" s="619"/>
      <c r="AK197" s="618" t="str">
        <f ca="1">IFERROR(IF(INDEX('WPTM - Section F'!E$93:E$574,MATCH('Print View'!$AY197,'WPTM - Section F'!L$93:L$574,0))&lt;&gt;0,INDEX('WPTM - Section F'!E$93:E$574,MATCH('Print View'!$AY197,'WPTM - Section F'!L$93:L$574,0)),""),"")</f>
        <v/>
      </c>
      <c r="AL197" s="619"/>
      <c r="AM197" s="278" t="str">
        <f>IFERROR(IF(INDEX('WPTM - Section F'!O$8:O$89,MATCH('Print View'!$A197,'WPTM - Section F'!D$8:D$89,0))&lt;&gt;0,INDEX('WPTM - Section F'!O$8:O$89,MATCH('Print View'!$A197,'WPTM - Section F'!D$8:D$89,0)),""),"")</f>
        <v/>
      </c>
      <c r="AN197" s="190"/>
      <c r="AO197" s="272"/>
      <c r="AP197" s="273"/>
      <c r="AQ197" s="273"/>
      <c r="AR197" s="210" t="str">
        <f t="shared" ca="1" si="372"/>
        <v>14</v>
      </c>
      <c r="AS197" s="3" t="str">
        <f t="shared" ca="1" si="373"/>
        <v>141-ene-21 to 31-dic-21</v>
      </c>
      <c r="AT197" s="3" t="str">
        <f t="shared" ca="1" si="374"/>
        <v>141-ene-22 to 31-dic-22</v>
      </c>
      <c r="AU197" s="3" t="str">
        <f t="shared" ca="1" si="375"/>
        <v>141-ene-23 to 31-dic-23</v>
      </c>
      <c r="AV197" s="3" t="str">
        <f t="shared" ca="1" si="376"/>
        <v>141-ene-24 to 31-dic-24</v>
      </c>
      <c r="AW197" s="3" t="str">
        <f t="shared" ca="1" si="377"/>
        <v>141-ene-25 to 31-dic-25</v>
      </c>
      <c r="AX197" s="9" t="str">
        <f t="shared" si="378"/>
        <v xml:space="preserve">14 to </v>
      </c>
      <c r="AY197" s="9" t="str">
        <f t="shared" si="379"/>
        <v xml:space="preserve">14 to </v>
      </c>
      <c r="AZ197" s="9"/>
      <c r="BA197" s="9"/>
    </row>
    <row r="198" spans="1:53" s="195" customFormat="1" ht="60" customHeight="1" x14ac:dyDescent="0.25">
      <c r="A198" s="259">
        <v>15</v>
      </c>
      <c r="B198" s="277" t="str">
        <f>IFERROR(IF(INDEX('WPTM - Section F'!B$8:B$89,MATCH('Print View'!$A198,'WPTM - Section F'!$A$8:$A$89,0))&lt;&gt;0,INDEX('WPTM - Section F'!B$8:B$89,MATCH('Print View'!$A198,'WPTM - Section F'!$A$8:$A$89,0)),""),"")</f>
        <v/>
      </c>
      <c r="C198" s="277" t="str">
        <f>IFERROR(IF(INDEX('WPTM - Section F'!C$8:C$89,MATCH('Print View'!$A198,'WPTM - Section F'!$A$8:$A$89,0))&lt;&gt;0,INDEX('WPTM - Section F'!C$8:C$89,MATCH('Print View'!$A198,'WPTM - Section F'!$A$8:$A$89,0)),""),"")</f>
        <v/>
      </c>
      <c r="D198" s="277" t="str">
        <f>IFERROR(IF(INDEX('WPTM - Section F'!D$8:D$89,MATCH('Print View'!$A198,'WPTM - Section F'!$A$8:$A$89,0))&lt;&gt;0,INDEX('WPTM - Section F'!D$8:D$89,MATCH('Print View'!$A198,'WPTM - Section F'!$A$8:$A$89,0)),""),"")</f>
        <v/>
      </c>
      <c r="E198" s="277" t="str">
        <f>IFERROR(IF(INDEX('WPTM - Section F'!E$8:E$89,MATCH('Print View'!$A198,'WPTM - Section F'!$A$8:$A$89,0))&lt;&gt;0,INDEX('WPTM - Section F'!E$8:E$89,MATCH('Print View'!$A198,'WPTM - Section F'!$A$8:$A$89,0)),""),"")</f>
        <v/>
      </c>
      <c r="F198" s="277" t="str">
        <f>IFERROR(IF(INDEX('WPTM - Section F'!N$8:N$89,MATCH('Print View'!$A198,'WPTM - Section F'!$A$8:$A$89,0))&lt;&gt;0,INDEX('WPTM - Section F'!N$8:N$89,MATCH('Print View'!$A198,'WPTM - Section F'!$A$8:$A$89,0)),""),"")</f>
        <v/>
      </c>
      <c r="G198" s="618" t="str">
        <f ca="1">IFERROR(IF(INDEX('WPTM - Section F'!D$93:D$574,MATCH('Print View'!$AR198,'WPTM - Section F'!L$93:L$574,0))&lt;&gt;0,INDEX('WPTM - Section F'!D$93:D$574,MATCH('Print View'!$AR198,'WPTM - Section F'!L$93:L$574,0)),""),"")</f>
        <v/>
      </c>
      <c r="H198" s="619"/>
      <c r="I198" s="618" t="str">
        <f ca="1">IFERROR(IF(INDEX('WPTM - Section F'!E$93:E$574,MATCH('Print View'!$AR198,'WPTM - Section F'!L$93:L$574,0))&lt;&gt;0,INDEX('WPTM - Section F'!E$93:E$574,MATCH('Print View'!$AR198,'WPTM - Section F'!L$93:L$574,0)),""),"")</f>
        <v/>
      </c>
      <c r="J198" s="619"/>
      <c r="K198" s="618" t="str">
        <f ca="1">IFERROR(IF(INDEX('WPTM - Section F'!D$93:D$574,MATCH('Print View'!$AS198,'WPTM - Section F'!L$93:L$574,0))&lt;&gt;0,INDEX('WPTM - Section F'!D$93:D$574,MATCH('Print View'!$AS198,'WPTM - Section F'!L$93:L$574,0)),""),"")</f>
        <v/>
      </c>
      <c r="L198" s="619"/>
      <c r="M198" s="618" t="str">
        <f ca="1">IFERROR(IF(INDEX('WPTM - Section F'!E$93:E$574,MATCH('Print View'!$AS198,'WPTM - Section F'!L$93:L$574,0))&lt;&gt;0,INDEX('WPTM - Section F'!E$93:E$574,MATCH('Print View'!$AS198,'WPTM - Section F'!L$93:L$574,0)),""),"")</f>
        <v/>
      </c>
      <c r="N198" s="619"/>
      <c r="O198" s="618" t="str">
        <f ca="1">IFERROR(IF(INDEX('WPTM - Section F'!D$93:D$574,MATCH('Print View'!$AT198,'WPTM - Section F'!L$93:L$574,0))&lt;&gt;0,INDEX('WPTM - Section F'!D$93:D$574,MATCH('Print View'!$AT198,'WPTM - Section F'!L$93:L$574,0)),""),"")</f>
        <v/>
      </c>
      <c r="P198" s="619"/>
      <c r="Q198" s="618" t="str">
        <f ca="1">IFERROR(IF(INDEX('WPTM - Section F'!E$93:E$574,MATCH('Print View'!$AT198,'WPTM - Section F'!L$93:L$574,0))&lt;&gt;0,INDEX('WPTM - Section F'!E$93:E$574,MATCH('Print View'!$AT198,'WPTM - Section F'!L$93:L$574,0)),""),"")</f>
        <v/>
      </c>
      <c r="R198" s="619"/>
      <c r="S198" s="618" t="str">
        <f ca="1">IFERROR(IF(INDEX('WPTM - Section F'!D$93:D$574,MATCH('Print View'!$AU198,'WPTM - Section F'!L$93:L$574,0))&lt;&gt;0,INDEX('WPTM - Section F'!D$93:D$574,MATCH('Print View'!$AU198,'WPTM - Section F'!L$93:L$574,0)),""),"")</f>
        <v/>
      </c>
      <c r="T198" s="619"/>
      <c r="U198" s="618" t="str">
        <f ca="1">IFERROR(IF(INDEX('WPTM - Section F'!E$93:E$574,MATCH('Print View'!$AU198,'WPTM - Section F'!L$93:L$574,0))&lt;&gt;0,INDEX('WPTM - Section F'!E$93:E$574,MATCH('Print View'!$AU198,'WPTM - Section F'!L$93:L$574,0)),""),"")</f>
        <v/>
      </c>
      <c r="V198" s="619"/>
      <c r="W198" s="618" t="str">
        <f ca="1">IFERROR(IF(INDEX('WPTM - Section F'!D$93:D$574,MATCH('Print View'!$AV198,'WPTM - Section F'!L$93:L$574,0))&lt;&gt;0,INDEX('WPTM - Section F'!D$93:D$574,MATCH('Print View'!$AV198,'WPTM - Section F'!L$93:L$574,0)),""),"")</f>
        <v/>
      </c>
      <c r="X198" s="619"/>
      <c r="Y198" s="618" t="str">
        <f ca="1">IFERROR(IF(INDEX('WPTM - Section F'!E$93:E$574,MATCH('Print View'!$AV198,'WPTM - Section F'!L$93:L$574,0))&lt;&gt;0,INDEX('WPTM - Section F'!E$93:E$574,MATCH('Print View'!$AV198,'WPTM - Section F'!L$93:L$574,0)),""),"")</f>
        <v/>
      </c>
      <c r="Z198" s="619"/>
      <c r="AA198" s="618" t="str">
        <f ca="1">IFERROR(IF(INDEX('WPTM - Section F'!D$93:D$574,MATCH('Print View'!$AW198,'WPTM - Section F'!L$93:L$574,0))&lt;&gt;0,INDEX('WPTM - Section F'!D$93:D$574,MATCH('Print View'!$AW198,'WPTM - Section F'!L$93:L$574,0)),""),"")</f>
        <v/>
      </c>
      <c r="AB198" s="619"/>
      <c r="AC198" s="618" t="str">
        <f ca="1">IFERROR(IF(INDEX('WPTM - Section F'!E$93:E$574,MATCH('Print View'!$AW198,'WPTM - Section F'!L$93:L$574,0))&lt;&gt;0,INDEX('WPTM - Section F'!E$93:E$574,MATCH('Print View'!$AW198,'WPTM - Section F'!L$93:L$574,0)),""),"")</f>
        <v/>
      </c>
      <c r="AD198" s="619"/>
      <c r="AE198" s="618" t="str">
        <f ca="1">IFERROR(IF(INDEX('WPTM - Section F'!D$93:D$574,MATCH('Print View'!$AX198,'WPTM - Section F'!L$93:L$574,0))&lt;&gt;0,INDEX('WPTM - Section F'!D$93:D$574,MATCH('Print View'!$AX198,'WPTM - Section F'!L$93:L$574,0)),""),"")</f>
        <v/>
      </c>
      <c r="AF198" s="619"/>
      <c r="AG198" s="618" t="str">
        <f ca="1">IFERROR(IF(INDEX('WPTM - Section F'!E$93:E$574,MATCH('Print View'!$AX198,'WPTM - Section F'!L$93:L$574,0))&lt;&gt;0,INDEX('WPTM - Section F'!E$93:E$574,MATCH('Print View'!$AX198,'WPTM - Section F'!L$93:L$574,0)),""),"")</f>
        <v/>
      </c>
      <c r="AH198" s="619"/>
      <c r="AI198" s="618" t="str">
        <f ca="1">IFERROR(IF(INDEX('WPTM - Section F'!D$93:D$574,MATCH('Print View'!$AY198,'WPTM - Section F'!L$93:L$574,0))&lt;&gt;0,INDEX('WPTM - Section F'!D$93:D$574,MATCH('Print View'!$AY198,'WPTM - Section F'!L$93:L$574,0)),""),"")</f>
        <v/>
      </c>
      <c r="AJ198" s="619"/>
      <c r="AK198" s="618" t="str">
        <f ca="1">IFERROR(IF(INDEX('WPTM - Section F'!E$93:E$574,MATCH('Print View'!$AY198,'WPTM - Section F'!L$93:L$574,0))&lt;&gt;0,INDEX('WPTM - Section F'!E$93:E$574,MATCH('Print View'!$AY198,'WPTM - Section F'!L$93:L$574,0)),""),"")</f>
        <v/>
      </c>
      <c r="AL198" s="619"/>
      <c r="AM198" s="278" t="str">
        <f>IFERROR(IF(INDEX('WPTM - Section F'!O$8:O$89,MATCH('Print View'!$A198,'WPTM - Section F'!D$8:D$89,0))&lt;&gt;0,INDEX('WPTM - Section F'!O$8:O$89,MATCH('Print View'!$A198,'WPTM - Section F'!D$8:D$89,0)),""),"")</f>
        <v/>
      </c>
      <c r="AN198" s="190"/>
      <c r="AO198" s="272"/>
      <c r="AP198" s="273"/>
      <c r="AQ198" s="273"/>
      <c r="AR198" s="210" t="str">
        <f t="shared" ca="1" si="372"/>
        <v>15</v>
      </c>
      <c r="AS198" s="3" t="str">
        <f t="shared" ca="1" si="373"/>
        <v>151-ene-21 to 31-dic-21</v>
      </c>
      <c r="AT198" s="3" t="str">
        <f t="shared" ca="1" si="374"/>
        <v>151-ene-22 to 31-dic-22</v>
      </c>
      <c r="AU198" s="3" t="str">
        <f t="shared" ca="1" si="375"/>
        <v>151-ene-23 to 31-dic-23</v>
      </c>
      <c r="AV198" s="3" t="str">
        <f t="shared" ca="1" si="376"/>
        <v>151-ene-24 to 31-dic-24</v>
      </c>
      <c r="AW198" s="3" t="str">
        <f t="shared" ca="1" si="377"/>
        <v>151-ene-25 to 31-dic-25</v>
      </c>
      <c r="AX198" s="9" t="str">
        <f t="shared" si="378"/>
        <v xml:space="preserve">15 to </v>
      </c>
      <c r="AY198" s="9" t="str">
        <f t="shared" si="379"/>
        <v xml:space="preserve">15 to </v>
      </c>
      <c r="AZ198" s="9"/>
      <c r="BA198" s="9"/>
    </row>
    <row r="199" spans="1:53" s="195" customFormat="1" ht="60" customHeight="1" x14ac:dyDescent="0.25">
      <c r="A199" s="259">
        <v>16</v>
      </c>
      <c r="B199" s="277" t="str">
        <f>IFERROR(IF(INDEX('WPTM - Section F'!B$8:B$89,MATCH('Print View'!$A199,'WPTM - Section F'!$A$8:$A$89,0))&lt;&gt;0,INDEX('WPTM - Section F'!B$8:B$89,MATCH('Print View'!$A199,'WPTM - Section F'!$A$8:$A$89,0)),""),"")</f>
        <v/>
      </c>
      <c r="C199" s="277" t="str">
        <f>IFERROR(IF(INDEX('WPTM - Section F'!C$8:C$89,MATCH('Print View'!$A199,'WPTM - Section F'!$A$8:$A$89,0))&lt;&gt;0,INDEX('WPTM - Section F'!C$8:C$89,MATCH('Print View'!$A199,'WPTM - Section F'!$A$8:$A$89,0)),""),"")</f>
        <v/>
      </c>
      <c r="D199" s="277" t="str">
        <f>IFERROR(IF(INDEX('WPTM - Section F'!D$8:D$89,MATCH('Print View'!$A199,'WPTM - Section F'!$A$8:$A$89,0))&lt;&gt;0,INDEX('WPTM - Section F'!D$8:D$89,MATCH('Print View'!$A199,'WPTM - Section F'!$A$8:$A$89,0)),""),"")</f>
        <v/>
      </c>
      <c r="E199" s="277" t="str">
        <f>IFERROR(IF(INDEX('WPTM - Section F'!E$8:E$89,MATCH('Print View'!$A199,'WPTM - Section F'!$A$8:$A$89,0))&lt;&gt;0,INDEX('WPTM - Section F'!E$8:E$89,MATCH('Print View'!$A199,'WPTM - Section F'!$A$8:$A$89,0)),""),"")</f>
        <v/>
      </c>
      <c r="F199" s="277" t="str">
        <f>IFERROR(IF(INDEX('WPTM - Section F'!N$8:N$89,MATCH('Print View'!$A199,'WPTM - Section F'!$A$8:$A$89,0))&lt;&gt;0,INDEX('WPTM - Section F'!N$8:N$89,MATCH('Print View'!$A199,'WPTM - Section F'!$A$8:$A$89,0)),""),"")</f>
        <v/>
      </c>
      <c r="G199" s="618" t="str">
        <f ca="1">IFERROR(IF(INDEX('WPTM - Section F'!D$93:D$574,MATCH('Print View'!$AR199,'WPTM - Section F'!L$93:L$574,0))&lt;&gt;0,INDEX('WPTM - Section F'!D$93:D$574,MATCH('Print View'!$AR199,'WPTM - Section F'!L$93:L$574,0)),""),"")</f>
        <v/>
      </c>
      <c r="H199" s="619"/>
      <c r="I199" s="618" t="str">
        <f ca="1">IFERROR(IF(INDEX('WPTM - Section F'!E$93:E$574,MATCH('Print View'!$AR199,'WPTM - Section F'!L$93:L$574,0))&lt;&gt;0,INDEX('WPTM - Section F'!E$93:E$574,MATCH('Print View'!$AR199,'WPTM - Section F'!L$93:L$574,0)),""),"")</f>
        <v/>
      </c>
      <c r="J199" s="619"/>
      <c r="K199" s="618" t="str">
        <f ca="1">IFERROR(IF(INDEX('WPTM - Section F'!D$93:D$574,MATCH('Print View'!$AS199,'WPTM - Section F'!L$93:L$574,0))&lt;&gt;0,INDEX('WPTM - Section F'!D$93:D$574,MATCH('Print View'!$AS199,'WPTM - Section F'!L$93:L$574,0)),""),"")</f>
        <v/>
      </c>
      <c r="L199" s="619"/>
      <c r="M199" s="618" t="str">
        <f ca="1">IFERROR(IF(INDEX('WPTM - Section F'!E$93:E$574,MATCH('Print View'!$AS199,'WPTM - Section F'!L$93:L$574,0))&lt;&gt;0,INDEX('WPTM - Section F'!E$93:E$574,MATCH('Print View'!$AS199,'WPTM - Section F'!L$93:L$574,0)),""),"")</f>
        <v/>
      </c>
      <c r="N199" s="619"/>
      <c r="O199" s="618" t="str">
        <f ca="1">IFERROR(IF(INDEX('WPTM - Section F'!D$93:D$574,MATCH('Print View'!$AT199,'WPTM - Section F'!L$93:L$574,0))&lt;&gt;0,INDEX('WPTM - Section F'!D$93:D$574,MATCH('Print View'!$AT199,'WPTM - Section F'!L$93:L$574,0)),""),"")</f>
        <v/>
      </c>
      <c r="P199" s="619"/>
      <c r="Q199" s="618" t="str">
        <f ca="1">IFERROR(IF(INDEX('WPTM - Section F'!E$93:E$574,MATCH('Print View'!$AT199,'WPTM - Section F'!L$93:L$574,0))&lt;&gt;0,INDEX('WPTM - Section F'!E$93:E$574,MATCH('Print View'!$AT199,'WPTM - Section F'!L$93:L$574,0)),""),"")</f>
        <v/>
      </c>
      <c r="R199" s="619"/>
      <c r="S199" s="618" t="str">
        <f ca="1">IFERROR(IF(INDEX('WPTM - Section F'!D$93:D$574,MATCH('Print View'!$AU199,'WPTM - Section F'!L$93:L$574,0))&lt;&gt;0,INDEX('WPTM - Section F'!D$93:D$574,MATCH('Print View'!$AU199,'WPTM - Section F'!L$93:L$574,0)),""),"")</f>
        <v/>
      </c>
      <c r="T199" s="619"/>
      <c r="U199" s="618" t="str">
        <f ca="1">IFERROR(IF(INDEX('WPTM - Section F'!E$93:E$574,MATCH('Print View'!$AU199,'WPTM - Section F'!L$93:L$574,0))&lt;&gt;0,INDEX('WPTM - Section F'!E$93:E$574,MATCH('Print View'!$AU199,'WPTM - Section F'!L$93:L$574,0)),""),"")</f>
        <v/>
      </c>
      <c r="V199" s="619"/>
      <c r="W199" s="618" t="str">
        <f ca="1">IFERROR(IF(INDEX('WPTM - Section F'!D$93:D$574,MATCH('Print View'!$AV199,'WPTM - Section F'!L$93:L$574,0))&lt;&gt;0,INDEX('WPTM - Section F'!D$93:D$574,MATCH('Print View'!$AV199,'WPTM - Section F'!L$93:L$574,0)),""),"")</f>
        <v/>
      </c>
      <c r="X199" s="619"/>
      <c r="Y199" s="618" t="str">
        <f ca="1">IFERROR(IF(INDEX('WPTM - Section F'!E$93:E$574,MATCH('Print View'!$AV199,'WPTM - Section F'!L$93:L$574,0))&lt;&gt;0,INDEX('WPTM - Section F'!E$93:E$574,MATCH('Print View'!$AV199,'WPTM - Section F'!L$93:L$574,0)),""),"")</f>
        <v/>
      </c>
      <c r="Z199" s="619"/>
      <c r="AA199" s="618" t="str">
        <f ca="1">IFERROR(IF(INDEX('WPTM - Section F'!D$93:D$574,MATCH('Print View'!$AW199,'WPTM - Section F'!L$93:L$574,0))&lt;&gt;0,INDEX('WPTM - Section F'!D$93:D$574,MATCH('Print View'!$AW199,'WPTM - Section F'!L$93:L$574,0)),""),"")</f>
        <v/>
      </c>
      <c r="AB199" s="619"/>
      <c r="AC199" s="618" t="str">
        <f ca="1">IFERROR(IF(INDEX('WPTM - Section F'!E$93:E$574,MATCH('Print View'!$AW199,'WPTM - Section F'!L$93:L$574,0))&lt;&gt;0,INDEX('WPTM - Section F'!E$93:E$574,MATCH('Print View'!$AW199,'WPTM - Section F'!L$93:L$574,0)),""),"")</f>
        <v/>
      </c>
      <c r="AD199" s="619"/>
      <c r="AE199" s="618" t="str">
        <f ca="1">IFERROR(IF(INDEX('WPTM - Section F'!D$93:D$574,MATCH('Print View'!$AX199,'WPTM - Section F'!L$93:L$574,0))&lt;&gt;0,INDEX('WPTM - Section F'!D$93:D$574,MATCH('Print View'!$AX199,'WPTM - Section F'!L$93:L$574,0)),""),"")</f>
        <v/>
      </c>
      <c r="AF199" s="619"/>
      <c r="AG199" s="618" t="str">
        <f ca="1">IFERROR(IF(INDEX('WPTM - Section F'!E$93:E$574,MATCH('Print View'!$AX199,'WPTM - Section F'!L$93:L$574,0))&lt;&gt;0,INDEX('WPTM - Section F'!E$93:E$574,MATCH('Print View'!$AX199,'WPTM - Section F'!L$93:L$574,0)),""),"")</f>
        <v/>
      </c>
      <c r="AH199" s="619"/>
      <c r="AI199" s="618" t="str">
        <f ca="1">IFERROR(IF(INDEX('WPTM - Section F'!D$93:D$574,MATCH('Print View'!$AY199,'WPTM - Section F'!L$93:L$574,0))&lt;&gt;0,INDEX('WPTM - Section F'!D$93:D$574,MATCH('Print View'!$AY199,'WPTM - Section F'!L$93:L$574,0)),""),"")</f>
        <v/>
      </c>
      <c r="AJ199" s="619"/>
      <c r="AK199" s="618" t="str">
        <f ca="1">IFERROR(IF(INDEX('WPTM - Section F'!E$93:E$574,MATCH('Print View'!$AY199,'WPTM - Section F'!L$93:L$574,0))&lt;&gt;0,INDEX('WPTM - Section F'!E$93:E$574,MATCH('Print View'!$AY199,'WPTM - Section F'!L$93:L$574,0)),""),"")</f>
        <v/>
      </c>
      <c r="AL199" s="619"/>
      <c r="AM199" s="278" t="str">
        <f>IFERROR(IF(INDEX('WPTM - Section F'!O$8:O$89,MATCH('Print View'!$A199,'WPTM - Section F'!D$8:D$89,0))&lt;&gt;0,INDEX('WPTM - Section F'!O$8:O$89,MATCH('Print View'!$A199,'WPTM - Section F'!D$8:D$89,0)),""),"")</f>
        <v/>
      </c>
      <c r="AN199" s="190"/>
      <c r="AO199" s="272"/>
      <c r="AP199" s="273"/>
      <c r="AQ199" s="273"/>
      <c r="AR199" s="210" t="str">
        <f t="shared" ca="1" si="372"/>
        <v>16</v>
      </c>
      <c r="AS199" s="3" t="str">
        <f t="shared" ca="1" si="373"/>
        <v>161-ene-21 to 31-dic-21</v>
      </c>
      <c r="AT199" s="3" t="str">
        <f t="shared" ca="1" si="374"/>
        <v>161-ene-22 to 31-dic-22</v>
      </c>
      <c r="AU199" s="3" t="str">
        <f t="shared" ca="1" si="375"/>
        <v>161-ene-23 to 31-dic-23</v>
      </c>
      <c r="AV199" s="3" t="str">
        <f t="shared" ca="1" si="376"/>
        <v>161-ene-24 to 31-dic-24</v>
      </c>
      <c r="AW199" s="3" t="str">
        <f t="shared" ca="1" si="377"/>
        <v>161-ene-25 to 31-dic-25</v>
      </c>
      <c r="AX199" s="9" t="str">
        <f t="shared" si="378"/>
        <v xml:space="preserve">16 to </v>
      </c>
      <c r="AY199" s="9" t="str">
        <f t="shared" si="379"/>
        <v xml:space="preserve">16 to </v>
      </c>
      <c r="AZ199" s="9"/>
      <c r="BA199" s="9"/>
    </row>
    <row r="200" spans="1:53" s="195" customFormat="1" ht="60" customHeight="1" x14ac:dyDescent="0.25">
      <c r="A200" s="259">
        <v>17</v>
      </c>
      <c r="B200" s="277" t="str">
        <f>IFERROR(IF(INDEX('WPTM - Section F'!B$8:B$89,MATCH('Print View'!$A200,'WPTM - Section F'!$A$8:$A$89,0))&lt;&gt;0,INDEX('WPTM - Section F'!B$8:B$89,MATCH('Print View'!$A200,'WPTM - Section F'!$A$8:$A$89,0)),""),"")</f>
        <v/>
      </c>
      <c r="C200" s="277" t="str">
        <f>IFERROR(IF(INDEX('WPTM - Section F'!C$8:C$89,MATCH('Print View'!$A200,'WPTM - Section F'!$A$8:$A$89,0))&lt;&gt;0,INDEX('WPTM - Section F'!C$8:C$89,MATCH('Print View'!$A200,'WPTM - Section F'!$A$8:$A$89,0)),""),"")</f>
        <v/>
      </c>
      <c r="D200" s="277" t="str">
        <f>IFERROR(IF(INDEX('WPTM - Section F'!D$8:D$89,MATCH('Print View'!$A200,'WPTM - Section F'!$A$8:$A$89,0))&lt;&gt;0,INDEX('WPTM - Section F'!D$8:D$89,MATCH('Print View'!$A200,'WPTM - Section F'!$A$8:$A$89,0)),""),"")</f>
        <v/>
      </c>
      <c r="E200" s="277" t="str">
        <f>IFERROR(IF(INDEX('WPTM - Section F'!E$8:E$89,MATCH('Print View'!$A200,'WPTM - Section F'!$A$8:$A$89,0))&lt;&gt;0,INDEX('WPTM - Section F'!E$8:E$89,MATCH('Print View'!$A200,'WPTM - Section F'!$A$8:$A$89,0)),""),"")</f>
        <v/>
      </c>
      <c r="F200" s="277" t="str">
        <f>IFERROR(IF(INDEX('WPTM - Section F'!N$8:N$89,MATCH('Print View'!$A200,'WPTM - Section F'!$A$8:$A$89,0))&lt;&gt;0,INDEX('WPTM - Section F'!N$8:N$89,MATCH('Print View'!$A200,'WPTM - Section F'!$A$8:$A$89,0)),""),"")</f>
        <v/>
      </c>
      <c r="G200" s="618" t="str">
        <f ca="1">IFERROR(IF(INDEX('WPTM - Section F'!D$93:D$574,MATCH('Print View'!$AR200,'WPTM - Section F'!L$93:L$574,0))&lt;&gt;0,INDEX('WPTM - Section F'!D$93:D$574,MATCH('Print View'!$AR200,'WPTM - Section F'!L$93:L$574,0)),""),"")</f>
        <v/>
      </c>
      <c r="H200" s="619"/>
      <c r="I200" s="618" t="str">
        <f ca="1">IFERROR(IF(INDEX('WPTM - Section F'!E$93:E$574,MATCH('Print View'!$AR200,'WPTM - Section F'!L$93:L$574,0))&lt;&gt;0,INDEX('WPTM - Section F'!E$93:E$574,MATCH('Print View'!$AR200,'WPTM - Section F'!L$93:L$574,0)),""),"")</f>
        <v/>
      </c>
      <c r="J200" s="619"/>
      <c r="K200" s="618" t="str">
        <f ca="1">IFERROR(IF(INDEX('WPTM - Section F'!D$93:D$574,MATCH('Print View'!$AS200,'WPTM - Section F'!L$93:L$574,0))&lt;&gt;0,INDEX('WPTM - Section F'!D$93:D$574,MATCH('Print View'!$AS200,'WPTM - Section F'!L$93:L$574,0)),""),"")</f>
        <v/>
      </c>
      <c r="L200" s="619"/>
      <c r="M200" s="618" t="str">
        <f ca="1">IFERROR(IF(INDEX('WPTM - Section F'!E$93:E$574,MATCH('Print View'!$AS200,'WPTM - Section F'!L$93:L$574,0))&lt;&gt;0,INDEX('WPTM - Section F'!E$93:E$574,MATCH('Print View'!$AS200,'WPTM - Section F'!L$93:L$574,0)),""),"")</f>
        <v/>
      </c>
      <c r="N200" s="619"/>
      <c r="O200" s="618" t="str">
        <f ca="1">IFERROR(IF(INDEX('WPTM - Section F'!D$93:D$574,MATCH('Print View'!$AT200,'WPTM - Section F'!L$93:L$574,0))&lt;&gt;0,INDEX('WPTM - Section F'!D$93:D$574,MATCH('Print View'!$AT200,'WPTM - Section F'!L$93:L$574,0)),""),"")</f>
        <v/>
      </c>
      <c r="P200" s="619"/>
      <c r="Q200" s="618" t="str">
        <f ca="1">IFERROR(IF(INDEX('WPTM - Section F'!E$93:E$574,MATCH('Print View'!$AT200,'WPTM - Section F'!L$93:L$574,0))&lt;&gt;0,INDEX('WPTM - Section F'!E$93:E$574,MATCH('Print View'!$AT200,'WPTM - Section F'!L$93:L$574,0)),""),"")</f>
        <v/>
      </c>
      <c r="R200" s="619"/>
      <c r="S200" s="618" t="str">
        <f ca="1">IFERROR(IF(INDEX('WPTM - Section F'!D$93:D$574,MATCH('Print View'!$AU200,'WPTM - Section F'!L$93:L$574,0))&lt;&gt;0,INDEX('WPTM - Section F'!D$93:D$574,MATCH('Print View'!$AU200,'WPTM - Section F'!L$93:L$574,0)),""),"")</f>
        <v/>
      </c>
      <c r="T200" s="619"/>
      <c r="U200" s="618" t="str">
        <f ca="1">IFERROR(IF(INDEX('WPTM - Section F'!E$93:E$574,MATCH('Print View'!$AU200,'WPTM - Section F'!L$93:L$574,0))&lt;&gt;0,INDEX('WPTM - Section F'!E$93:E$574,MATCH('Print View'!$AU200,'WPTM - Section F'!L$93:L$574,0)),""),"")</f>
        <v/>
      </c>
      <c r="V200" s="619"/>
      <c r="W200" s="618" t="str">
        <f ca="1">IFERROR(IF(INDEX('WPTM - Section F'!D$93:D$574,MATCH('Print View'!$AV200,'WPTM - Section F'!L$93:L$574,0))&lt;&gt;0,INDEX('WPTM - Section F'!D$93:D$574,MATCH('Print View'!$AV200,'WPTM - Section F'!L$93:L$574,0)),""),"")</f>
        <v/>
      </c>
      <c r="X200" s="619"/>
      <c r="Y200" s="618" t="str">
        <f ca="1">IFERROR(IF(INDEX('WPTM - Section F'!E$93:E$574,MATCH('Print View'!$AV200,'WPTM - Section F'!L$93:L$574,0))&lt;&gt;0,INDEX('WPTM - Section F'!E$93:E$574,MATCH('Print View'!$AV200,'WPTM - Section F'!L$93:L$574,0)),""),"")</f>
        <v/>
      </c>
      <c r="Z200" s="619"/>
      <c r="AA200" s="618" t="str">
        <f ca="1">IFERROR(IF(INDEX('WPTM - Section F'!D$93:D$574,MATCH('Print View'!$AW200,'WPTM - Section F'!L$93:L$574,0))&lt;&gt;0,INDEX('WPTM - Section F'!D$93:D$574,MATCH('Print View'!$AW200,'WPTM - Section F'!L$93:L$574,0)),""),"")</f>
        <v/>
      </c>
      <c r="AB200" s="619"/>
      <c r="AC200" s="618" t="str">
        <f ca="1">IFERROR(IF(INDEX('WPTM - Section F'!E$93:E$574,MATCH('Print View'!$AW200,'WPTM - Section F'!L$93:L$574,0))&lt;&gt;0,INDEX('WPTM - Section F'!E$93:E$574,MATCH('Print View'!$AW200,'WPTM - Section F'!L$93:L$574,0)),""),"")</f>
        <v/>
      </c>
      <c r="AD200" s="619"/>
      <c r="AE200" s="618" t="str">
        <f ca="1">IFERROR(IF(INDEX('WPTM - Section F'!D$93:D$574,MATCH('Print View'!$AX200,'WPTM - Section F'!L$93:L$574,0))&lt;&gt;0,INDEX('WPTM - Section F'!D$93:D$574,MATCH('Print View'!$AX200,'WPTM - Section F'!L$93:L$574,0)),""),"")</f>
        <v/>
      </c>
      <c r="AF200" s="619"/>
      <c r="AG200" s="618" t="str">
        <f ca="1">IFERROR(IF(INDEX('WPTM - Section F'!E$93:E$574,MATCH('Print View'!$AX200,'WPTM - Section F'!L$93:L$574,0))&lt;&gt;0,INDEX('WPTM - Section F'!E$93:E$574,MATCH('Print View'!$AX200,'WPTM - Section F'!L$93:L$574,0)),""),"")</f>
        <v/>
      </c>
      <c r="AH200" s="619"/>
      <c r="AI200" s="618" t="str">
        <f ca="1">IFERROR(IF(INDEX('WPTM - Section F'!D$93:D$574,MATCH('Print View'!$AY200,'WPTM - Section F'!L$93:L$574,0))&lt;&gt;0,INDEX('WPTM - Section F'!D$93:D$574,MATCH('Print View'!$AY200,'WPTM - Section F'!L$93:L$574,0)),""),"")</f>
        <v/>
      </c>
      <c r="AJ200" s="619"/>
      <c r="AK200" s="618" t="str">
        <f ca="1">IFERROR(IF(INDEX('WPTM - Section F'!E$93:E$574,MATCH('Print View'!$AY200,'WPTM - Section F'!L$93:L$574,0))&lt;&gt;0,INDEX('WPTM - Section F'!E$93:E$574,MATCH('Print View'!$AY200,'WPTM - Section F'!L$93:L$574,0)),""),"")</f>
        <v/>
      </c>
      <c r="AL200" s="619"/>
      <c r="AM200" s="278" t="str">
        <f>IFERROR(IF(INDEX('WPTM - Section F'!O$8:O$89,MATCH('Print View'!$A200,'WPTM - Section F'!D$8:D$89,0))&lt;&gt;0,INDEX('WPTM - Section F'!O$8:O$89,MATCH('Print View'!$A200,'WPTM - Section F'!D$8:D$89,0)),""),"")</f>
        <v/>
      </c>
      <c r="AN200" s="190"/>
      <c r="AO200" s="272"/>
      <c r="AP200" s="273"/>
      <c r="AQ200" s="273"/>
      <c r="AR200" s="210" t="str">
        <f t="shared" ca="1" si="372"/>
        <v>17</v>
      </c>
      <c r="AS200" s="3" t="str">
        <f t="shared" ca="1" si="373"/>
        <v>171-ene-21 to 31-dic-21</v>
      </c>
      <c r="AT200" s="3" t="str">
        <f t="shared" ca="1" si="374"/>
        <v>171-ene-22 to 31-dic-22</v>
      </c>
      <c r="AU200" s="3" t="str">
        <f t="shared" ca="1" si="375"/>
        <v>171-ene-23 to 31-dic-23</v>
      </c>
      <c r="AV200" s="3" t="str">
        <f t="shared" ca="1" si="376"/>
        <v>171-ene-24 to 31-dic-24</v>
      </c>
      <c r="AW200" s="3" t="str">
        <f t="shared" ca="1" si="377"/>
        <v>171-ene-25 to 31-dic-25</v>
      </c>
      <c r="AX200" s="9" t="str">
        <f t="shared" si="378"/>
        <v xml:space="preserve">17 to </v>
      </c>
      <c r="AY200" s="9" t="str">
        <f t="shared" si="379"/>
        <v xml:space="preserve">17 to </v>
      </c>
      <c r="AZ200" s="9"/>
      <c r="BA200" s="9"/>
    </row>
    <row r="201" spans="1:53" s="195" customFormat="1" ht="60" customHeight="1" x14ac:dyDescent="0.25">
      <c r="A201" s="259">
        <v>18</v>
      </c>
      <c r="B201" s="277" t="str">
        <f>IFERROR(IF(INDEX('WPTM - Section F'!B$8:B$89,MATCH('Print View'!$A201,'WPTM - Section F'!$A$8:$A$89,0))&lt;&gt;0,INDEX('WPTM - Section F'!B$8:B$89,MATCH('Print View'!$A201,'WPTM - Section F'!$A$8:$A$89,0)),""),"")</f>
        <v/>
      </c>
      <c r="C201" s="277" t="str">
        <f>IFERROR(IF(INDEX('WPTM - Section F'!C$8:C$89,MATCH('Print View'!$A201,'WPTM - Section F'!$A$8:$A$89,0))&lt;&gt;0,INDEX('WPTM - Section F'!C$8:C$89,MATCH('Print View'!$A201,'WPTM - Section F'!$A$8:$A$89,0)),""),"")</f>
        <v/>
      </c>
      <c r="D201" s="277" t="str">
        <f>IFERROR(IF(INDEX('WPTM - Section F'!D$8:D$89,MATCH('Print View'!$A201,'WPTM - Section F'!$A$8:$A$89,0))&lt;&gt;0,INDEX('WPTM - Section F'!D$8:D$89,MATCH('Print View'!$A201,'WPTM - Section F'!$A$8:$A$89,0)),""),"")</f>
        <v/>
      </c>
      <c r="E201" s="277" t="str">
        <f>IFERROR(IF(INDEX('WPTM - Section F'!E$8:E$89,MATCH('Print View'!$A201,'WPTM - Section F'!$A$8:$A$89,0))&lt;&gt;0,INDEX('WPTM - Section F'!E$8:E$89,MATCH('Print View'!$A201,'WPTM - Section F'!$A$8:$A$89,0)),""),"")</f>
        <v/>
      </c>
      <c r="F201" s="277" t="str">
        <f>IFERROR(IF(INDEX('WPTM - Section F'!N$8:N$89,MATCH('Print View'!$A201,'WPTM - Section F'!$A$8:$A$89,0))&lt;&gt;0,INDEX('WPTM - Section F'!N$8:N$89,MATCH('Print View'!$A201,'WPTM - Section F'!$A$8:$A$89,0)),""),"")</f>
        <v/>
      </c>
      <c r="G201" s="618" t="str">
        <f ca="1">IFERROR(IF(INDEX('WPTM - Section F'!D$93:D$574,MATCH('Print View'!$AR201,'WPTM - Section F'!L$93:L$574,0))&lt;&gt;0,INDEX('WPTM - Section F'!D$93:D$574,MATCH('Print View'!$AR201,'WPTM - Section F'!L$93:L$574,0)),""),"")</f>
        <v/>
      </c>
      <c r="H201" s="619"/>
      <c r="I201" s="618" t="str">
        <f ca="1">IFERROR(IF(INDEX('WPTM - Section F'!E$93:E$574,MATCH('Print View'!$AR201,'WPTM - Section F'!L$93:L$574,0))&lt;&gt;0,INDEX('WPTM - Section F'!E$93:E$574,MATCH('Print View'!$AR201,'WPTM - Section F'!L$93:L$574,0)),""),"")</f>
        <v/>
      </c>
      <c r="J201" s="619"/>
      <c r="K201" s="618" t="str">
        <f ca="1">IFERROR(IF(INDEX('WPTM - Section F'!D$93:D$574,MATCH('Print View'!$AS201,'WPTM - Section F'!L$93:L$574,0))&lt;&gt;0,INDEX('WPTM - Section F'!D$93:D$574,MATCH('Print View'!$AS201,'WPTM - Section F'!L$93:L$574,0)),""),"")</f>
        <v/>
      </c>
      <c r="L201" s="619"/>
      <c r="M201" s="618" t="str">
        <f ca="1">IFERROR(IF(INDEX('WPTM - Section F'!E$93:E$574,MATCH('Print View'!$AS201,'WPTM - Section F'!L$93:L$574,0))&lt;&gt;0,INDEX('WPTM - Section F'!E$93:E$574,MATCH('Print View'!$AS201,'WPTM - Section F'!L$93:L$574,0)),""),"")</f>
        <v/>
      </c>
      <c r="N201" s="619"/>
      <c r="O201" s="618" t="str">
        <f ca="1">IFERROR(IF(INDEX('WPTM - Section F'!D$93:D$574,MATCH('Print View'!$AT201,'WPTM - Section F'!L$93:L$574,0))&lt;&gt;0,INDEX('WPTM - Section F'!D$93:D$574,MATCH('Print View'!$AT201,'WPTM - Section F'!L$93:L$574,0)),""),"")</f>
        <v/>
      </c>
      <c r="P201" s="619"/>
      <c r="Q201" s="618" t="str">
        <f ca="1">IFERROR(IF(INDEX('WPTM - Section F'!E$93:E$574,MATCH('Print View'!$AT201,'WPTM - Section F'!L$93:L$574,0))&lt;&gt;0,INDEX('WPTM - Section F'!E$93:E$574,MATCH('Print View'!$AT201,'WPTM - Section F'!L$93:L$574,0)),""),"")</f>
        <v/>
      </c>
      <c r="R201" s="619"/>
      <c r="S201" s="618" t="str">
        <f ca="1">IFERROR(IF(INDEX('WPTM - Section F'!D$93:D$574,MATCH('Print View'!$AU201,'WPTM - Section F'!L$93:L$574,0))&lt;&gt;0,INDEX('WPTM - Section F'!D$93:D$574,MATCH('Print View'!$AU201,'WPTM - Section F'!L$93:L$574,0)),""),"")</f>
        <v/>
      </c>
      <c r="T201" s="619"/>
      <c r="U201" s="618" t="str">
        <f ca="1">IFERROR(IF(INDEX('WPTM - Section F'!E$93:E$574,MATCH('Print View'!$AU201,'WPTM - Section F'!L$93:L$574,0))&lt;&gt;0,INDEX('WPTM - Section F'!E$93:E$574,MATCH('Print View'!$AU201,'WPTM - Section F'!L$93:L$574,0)),""),"")</f>
        <v/>
      </c>
      <c r="V201" s="619"/>
      <c r="W201" s="618" t="str">
        <f ca="1">IFERROR(IF(INDEX('WPTM - Section F'!D$93:D$574,MATCH('Print View'!$AV201,'WPTM - Section F'!L$93:L$574,0))&lt;&gt;0,INDEX('WPTM - Section F'!D$93:D$574,MATCH('Print View'!$AV201,'WPTM - Section F'!L$93:L$574,0)),""),"")</f>
        <v/>
      </c>
      <c r="X201" s="619"/>
      <c r="Y201" s="618" t="str">
        <f ca="1">IFERROR(IF(INDEX('WPTM - Section F'!E$93:E$574,MATCH('Print View'!$AV201,'WPTM - Section F'!L$93:L$574,0))&lt;&gt;0,INDEX('WPTM - Section F'!E$93:E$574,MATCH('Print View'!$AV201,'WPTM - Section F'!L$93:L$574,0)),""),"")</f>
        <v/>
      </c>
      <c r="Z201" s="619"/>
      <c r="AA201" s="618" t="str">
        <f ca="1">IFERROR(IF(INDEX('WPTM - Section F'!D$93:D$574,MATCH('Print View'!$AW201,'WPTM - Section F'!L$93:L$574,0))&lt;&gt;0,INDEX('WPTM - Section F'!D$93:D$574,MATCH('Print View'!$AW201,'WPTM - Section F'!L$93:L$574,0)),""),"")</f>
        <v/>
      </c>
      <c r="AB201" s="619"/>
      <c r="AC201" s="618" t="str">
        <f ca="1">IFERROR(IF(INDEX('WPTM - Section F'!E$93:E$574,MATCH('Print View'!$AW201,'WPTM - Section F'!L$93:L$574,0))&lt;&gt;0,INDEX('WPTM - Section F'!E$93:E$574,MATCH('Print View'!$AW201,'WPTM - Section F'!L$93:L$574,0)),""),"")</f>
        <v/>
      </c>
      <c r="AD201" s="619"/>
      <c r="AE201" s="618" t="str">
        <f ca="1">IFERROR(IF(INDEX('WPTM - Section F'!D$93:D$574,MATCH('Print View'!$AX201,'WPTM - Section F'!L$93:L$574,0))&lt;&gt;0,INDEX('WPTM - Section F'!D$93:D$574,MATCH('Print View'!$AX201,'WPTM - Section F'!L$93:L$574,0)),""),"")</f>
        <v/>
      </c>
      <c r="AF201" s="619"/>
      <c r="AG201" s="618" t="str">
        <f ca="1">IFERROR(IF(INDEX('WPTM - Section F'!E$93:E$574,MATCH('Print View'!$AX201,'WPTM - Section F'!L$93:L$574,0))&lt;&gt;0,INDEX('WPTM - Section F'!E$93:E$574,MATCH('Print View'!$AX201,'WPTM - Section F'!L$93:L$574,0)),""),"")</f>
        <v/>
      </c>
      <c r="AH201" s="619"/>
      <c r="AI201" s="618" t="str">
        <f ca="1">IFERROR(IF(INDEX('WPTM - Section F'!D$93:D$574,MATCH('Print View'!$AY201,'WPTM - Section F'!L$93:L$574,0))&lt;&gt;0,INDEX('WPTM - Section F'!D$93:D$574,MATCH('Print View'!$AY201,'WPTM - Section F'!L$93:L$574,0)),""),"")</f>
        <v/>
      </c>
      <c r="AJ201" s="619"/>
      <c r="AK201" s="618" t="str">
        <f ca="1">IFERROR(IF(INDEX('WPTM - Section F'!E$93:E$574,MATCH('Print View'!$AY201,'WPTM - Section F'!L$93:L$574,0))&lt;&gt;0,INDEX('WPTM - Section F'!E$93:E$574,MATCH('Print View'!$AY201,'WPTM - Section F'!L$93:L$574,0)),""),"")</f>
        <v/>
      </c>
      <c r="AL201" s="619"/>
      <c r="AM201" s="278" t="str">
        <f>IFERROR(IF(INDEX('WPTM - Section F'!O$8:O$89,MATCH('Print View'!$A201,'WPTM - Section F'!D$8:D$89,0))&lt;&gt;0,INDEX('WPTM - Section F'!O$8:O$89,MATCH('Print View'!$A201,'WPTM - Section F'!D$8:D$89,0)),""),"")</f>
        <v/>
      </c>
      <c r="AN201" s="190"/>
      <c r="AO201" s="272"/>
      <c r="AP201" s="273"/>
      <c r="AQ201" s="273"/>
      <c r="AR201" s="210" t="str">
        <f t="shared" ca="1" si="372"/>
        <v>18</v>
      </c>
      <c r="AS201" s="3" t="str">
        <f t="shared" ca="1" si="373"/>
        <v>181-ene-21 to 31-dic-21</v>
      </c>
      <c r="AT201" s="3" t="str">
        <f t="shared" ca="1" si="374"/>
        <v>181-ene-22 to 31-dic-22</v>
      </c>
      <c r="AU201" s="3" t="str">
        <f t="shared" ca="1" si="375"/>
        <v>181-ene-23 to 31-dic-23</v>
      </c>
      <c r="AV201" s="3" t="str">
        <f t="shared" ca="1" si="376"/>
        <v>181-ene-24 to 31-dic-24</v>
      </c>
      <c r="AW201" s="3" t="str">
        <f t="shared" ca="1" si="377"/>
        <v>181-ene-25 to 31-dic-25</v>
      </c>
      <c r="AX201" s="9" t="str">
        <f t="shared" si="378"/>
        <v xml:space="preserve">18 to </v>
      </c>
      <c r="AY201" s="9" t="str">
        <f t="shared" si="379"/>
        <v xml:space="preserve">18 to </v>
      </c>
      <c r="AZ201" s="9"/>
      <c r="BA201" s="9"/>
    </row>
    <row r="202" spans="1:53" s="195" customFormat="1" ht="60" customHeight="1" x14ac:dyDescent="0.25">
      <c r="A202" s="259">
        <v>19</v>
      </c>
      <c r="B202" s="277" t="str">
        <f>IFERROR(IF(INDEX('WPTM - Section F'!B$8:B$89,MATCH('Print View'!$A202,'WPTM - Section F'!$A$8:$A$89,0))&lt;&gt;0,INDEX('WPTM - Section F'!B$8:B$89,MATCH('Print View'!$A202,'WPTM - Section F'!$A$8:$A$89,0)),""),"")</f>
        <v/>
      </c>
      <c r="C202" s="277" t="str">
        <f>IFERROR(IF(INDEX('WPTM - Section F'!C$8:C$89,MATCH('Print View'!$A202,'WPTM - Section F'!$A$8:$A$89,0))&lt;&gt;0,INDEX('WPTM - Section F'!C$8:C$89,MATCH('Print View'!$A202,'WPTM - Section F'!$A$8:$A$89,0)),""),"")</f>
        <v/>
      </c>
      <c r="D202" s="277" t="str">
        <f>IFERROR(IF(INDEX('WPTM - Section F'!D$8:D$89,MATCH('Print View'!$A202,'WPTM - Section F'!$A$8:$A$89,0))&lt;&gt;0,INDEX('WPTM - Section F'!D$8:D$89,MATCH('Print View'!$A202,'WPTM - Section F'!$A$8:$A$89,0)),""),"")</f>
        <v/>
      </c>
      <c r="E202" s="277" t="str">
        <f>IFERROR(IF(INDEX('WPTM - Section F'!E$8:E$89,MATCH('Print View'!$A202,'WPTM - Section F'!$A$8:$A$89,0))&lt;&gt;0,INDEX('WPTM - Section F'!E$8:E$89,MATCH('Print View'!$A202,'WPTM - Section F'!$A$8:$A$89,0)),""),"")</f>
        <v/>
      </c>
      <c r="F202" s="277" t="str">
        <f>IFERROR(IF(INDEX('WPTM - Section F'!N$8:N$89,MATCH('Print View'!$A202,'WPTM - Section F'!$A$8:$A$89,0))&lt;&gt;0,INDEX('WPTM - Section F'!N$8:N$89,MATCH('Print View'!$A202,'WPTM - Section F'!$A$8:$A$89,0)),""),"")</f>
        <v/>
      </c>
      <c r="G202" s="618" t="str">
        <f ca="1">IFERROR(IF(INDEX('WPTM - Section F'!D$93:D$574,MATCH('Print View'!$AR202,'WPTM - Section F'!L$93:L$574,0))&lt;&gt;0,INDEX('WPTM - Section F'!D$93:D$574,MATCH('Print View'!$AR202,'WPTM - Section F'!L$93:L$574,0)),""),"")</f>
        <v/>
      </c>
      <c r="H202" s="619"/>
      <c r="I202" s="618" t="str">
        <f ca="1">IFERROR(IF(INDEX('WPTM - Section F'!E$93:E$574,MATCH('Print View'!$AR202,'WPTM - Section F'!L$93:L$574,0))&lt;&gt;0,INDEX('WPTM - Section F'!E$93:E$574,MATCH('Print View'!$AR202,'WPTM - Section F'!L$93:L$574,0)),""),"")</f>
        <v/>
      </c>
      <c r="J202" s="619"/>
      <c r="K202" s="618" t="str">
        <f ca="1">IFERROR(IF(INDEX('WPTM - Section F'!D$93:D$574,MATCH('Print View'!$AS202,'WPTM - Section F'!L$93:L$574,0))&lt;&gt;0,INDEX('WPTM - Section F'!D$93:D$574,MATCH('Print View'!$AS202,'WPTM - Section F'!L$93:L$574,0)),""),"")</f>
        <v/>
      </c>
      <c r="L202" s="619"/>
      <c r="M202" s="618" t="str">
        <f ca="1">IFERROR(IF(INDEX('WPTM - Section F'!E$93:E$574,MATCH('Print View'!$AS202,'WPTM - Section F'!L$93:L$574,0))&lt;&gt;0,INDEX('WPTM - Section F'!E$93:E$574,MATCH('Print View'!$AS202,'WPTM - Section F'!L$93:L$574,0)),""),"")</f>
        <v/>
      </c>
      <c r="N202" s="619"/>
      <c r="O202" s="618" t="str">
        <f ca="1">IFERROR(IF(INDEX('WPTM - Section F'!D$93:D$574,MATCH('Print View'!$AT202,'WPTM - Section F'!L$93:L$574,0))&lt;&gt;0,INDEX('WPTM - Section F'!D$93:D$574,MATCH('Print View'!$AT202,'WPTM - Section F'!L$93:L$574,0)),""),"")</f>
        <v/>
      </c>
      <c r="P202" s="619"/>
      <c r="Q202" s="618" t="str">
        <f ca="1">IFERROR(IF(INDEX('WPTM - Section F'!E$93:E$574,MATCH('Print View'!$AT202,'WPTM - Section F'!L$93:L$574,0))&lt;&gt;0,INDEX('WPTM - Section F'!E$93:E$574,MATCH('Print View'!$AT202,'WPTM - Section F'!L$93:L$574,0)),""),"")</f>
        <v/>
      </c>
      <c r="R202" s="619"/>
      <c r="S202" s="618" t="str">
        <f ca="1">IFERROR(IF(INDEX('WPTM - Section F'!D$93:D$574,MATCH('Print View'!$AU202,'WPTM - Section F'!L$93:L$574,0))&lt;&gt;0,INDEX('WPTM - Section F'!D$93:D$574,MATCH('Print View'!$AU202,'WPTM - Section F'!L$93:L$574,0)),""),"")</f>
        <v/>
      </c>
      <c r="T202" s="619"/>
      <c r="U202" s="618" t="str">
        <f ca="1">IFERROR(IF(INDEX('WPTM - Section F'!E$93:E$574,MATCH('Print View'!$AU202,'WPTM - Section F'!L$93:L$574,0))&lt;&gt;0,INDEX('WPTM - Section F'!E$93:E$574,MATCH('Print View'!$AU202,'WPTM - Section F'!L$93:L$574,0)),""),"")</f>
        <v/>
      </c>
      <c r="V202" s="619"/>
      <c r="W202" s="618" t="str">
        <f ca="1">IFERROR(IF(INDEX('WPTM - Section F'!D$93:D$574,MATCH('Print View'!$AV202,'WPTM - Section F'!L$93:L$574,0))&lt;&gt;0,INDEX('WPTM - Section F'!D$93:D$574,MATCH('Print View'!$AV202,'WPTM - Section F'!L$93:L$574,0)),""),"")</f>
        <v/>
      </c>
      <c r="X202" s="619"/>
      <c r="Y202" s="618" t="str">
        <f ca="1">IFERROR(IF(INDEX('WPTM - Section F'!E$93:E$574,MATCH('Print View'!$AV202,'WPTM - Section F'!L$93:L$574,0))&lt;&gt;0,INDEX('WPTM - Section F'!E$93:E$574,MATCH('Print View'!$AV202,'WPTM - Section F'!L$93:L$574,0)),""),"")</f>
        <v/>
      </c>
      <c r="Z202" s="619"/>
      <c r="AA202" s="618" t="str">
        <f ca="1">IFERROR(IF(INDEX('WPTM - Section F'!D$93:D$574,MATCH('Print View'!$AW202,'WPTM - Section F'!L$93:L$574,0))&lt;&gt;0,INDEX('WPTM - Section F'!D$93:D$574,MATCH('Print View'!$AW202,'WPTM - Section F'!L$93:L$574,0)),""),"")</f>
        <v/>
      </c>
      <c r="AB202" s="619"/>
      <c r="AC202" s="618" t="str">
        <f ca="1">IFERROR(IF(INDEX('WPTM - Section F'!E$93:E$574,MATCH('Print View'!$AW202,'WPTM - Section F'!L$93:L$574,0))&lt;&gt;0,INDEX('WPTM - Section F'!E$93:E$574,MATCH('Print View'!$AW202,'WPTM - Section F'!L$93:L$574,0)),""),"")</f>
        <v/>
      </c>
      <c r="AD202" s="619"/>
      <c r="AE202" s="618" t="str">
        <f ca="1">IFERROR(IF(INDEX('WPTM - Section F'!D$93:D$574,MATCH('Print View'!$AX202,'WPTM - Section F'!L$93:L$574,0))&lt;&gt;0,INDEX('WPTM - Section F'!D$93:D$574,MATCH('Print View'!$AX202,'WPTM - Section F'!L$93:L$574,0)),""),"")</f>
        <v/>
      </c>
      <c r="AF202" s="619"/>
      <c r="AG202" s="618" t="str">
        <f ca="1">IFERROR(IF(INDEX('WPTM - Section F'!E$93:E$574,MATCH('Print View'!$AX202,'WPTM - Section F'!L$93:L$574,0))&lt;&gt;0,INDEX('WPTM - Section F'!E$93:E$574,MATCH('Print View'!$AX202,'WPTM - Section F'!L$93:L$574,0)),""),"")</f>
        <v/>
      </c>
      <c r="AH202" s="619"/>
      <c r="AI202" s="618" t="str">
        <f ca="1">IFERROR(IF(INDEX('WPTM - Section F'!D$93:D$574,MATCH('Print View'!$AY202,'WPTM - Section F'!L$93:L$574,0))&lt;&gt;0,INDEX('WPTM - Section F'!D$93:D$574,MATCH('Print View'!$AY202,'WPTM - Section F'!L$93:L$574,0)),""),"")</f>
        <v/>
      </c>
      <c r="AJ202" s="619"/>
      <c r="AK202" s="618" t="str">
        <f ca="1">IFERROR(IF(INDEX('WPTM - Section F'!E$93:E$574,MATCH('Print View'!$AY202,'WPTM - Section F'!L$93:L$574,0))&lt;&gt;0,INDEX('WPTM - Section F'!E$93:E$574,MATCH('Print View'!$AY202,'WPTM - Section F'!L$93:L$574,0)),""),"")</f>
        <v/>
      </c>
      <c r="AL202" s="619"/>
      <c r="AM202" s="278" t="str">
        <f>IFERROR(IF(INDEX('WPTM - Section F'!O$8:O$89,MATCH('Print View'!$A202,'WPTM - Section F'!D$8:D$89,0))&lt;&gt;0,INDEX('WPTM - Section F'!O$8:O$89,MATCH('Print View'!$A202,'WPTM - Section F'!D$8:D$89,0)),""),"")</f>
        <v/>
      </c>
      <c r="AN202" s="190"/>
      <c r="AO202" s="272"/>
      <c r="AP202" s="273"/>
      <c r="AQ202" s="273"/>
      <c r="AR202" s="210" t="str">
        <f t="shared" ca="1" si="372"/>
        <v>19</v>
      </c>
      <c r="AS202" s="3" t="str">
        <f t="shared" ca="1" si="373"/>
        <v>191-ene-21 to 31-dic-21</v>
      </c>
      <c r="AT202" s="3" t="str">
        <f t="shared" ca="1" si="374"/>
        <v>191-ene-22 to 31-dic-22</v>
      </c>
      <c r="AU202" s="3" t="str">
        <f t="shared" ca="1" si="375"/>
        <v>191-ene-23 to 31-dic-23</v>
      </c>
      <c r="AV202" s="3" t="str">
        <f t="shared" ca="1" si="376"/>
        <v>191-ene-24 to 31-dic-24</v>
      </c>
      <c r="AW202" s="3" t="str">
        <f t="shared" ca="1" si="377"/>
        <v>191-ene-25 to 31-dic-25</v>
      </c>
      <c r="AX202" s="9" t="str">
        <f t="shared" si="378"/>
        <v xml:space="preserve">19 to </v>
      </c>
      <c r="AY202" s="9" t="str">
        <f t="shared" si="379"/>
        <v xml:space="preserve">19 to </v>
      </c>
      <c r="AZ202" s="9"/>
      <c r="BA202" s="9"/>
    </row>
    <row r="203" spans="1:53" s="195" customFormat="1" ht="60" customHeight="1" x14ac:dyDescent="0.25">
      <c r="A203" s="259">
        <v>20</v>
      </c>
      <c r="B203" s="277" t="str">
        <f>IFERROR(IF(INDEX('WPTM - Section F'!B$8:B$89,MATCH('Print View'!$A203,'WPTM - Section F'!$A$8:$A$89,0))&lt;&gt;0,INDEX('WPTM - Section F'!B$8:B$89,MATCH('Print View'!$A203,'WPTM - Section F'!$A$8:$A$89,0)),""),"")</f>
        <v/>
      </c>
      <c r="C203" s="277" t="str">
        <f>IFERROR(IF(INDEX('WPTM - Section F'!C$8:C$89,MATCH('Print View'!$A203,'WPTM - Section F'!$A$8:$A$89,0))&lt;&gt;0,INDEX('WPTM - Section F'!C$8:C$89,MATCH('Print View'!$A203,'WPTM - Section F'!$A$8:$A$89,0)),""),"")</f>
        <v/>
      </c>
      <c r="D203" s="277" t="str">
        <f>IFERROR(IF(INDEX('WPTM - Section F'!D$8:D$89,MATCH('Print View'!$A203,'WPTM - Section F'!$A$8:$A$89,0))&lt;&gt;0,INDEX('WPTM - Section F'!D$8:D$89,MATCH('Print View'!$A203,'WPTM - Section F'!$A$8:$A$89,0)),""),"")</f>
        <v/>
      </c>
      <c r="E203" s="277" t="str">
        <f>IFERROR(IF(INDEX('WPTM - Section F'!E$8:E$89,MATCH('Print View'!$A203,'WPTM - Section F'!$A$8:$A$89,0))&lt;&gt;0,INDEX('WPTM - Section F'!E$8:E$89,MATCH('Print View'!$A203,'WPTM - Section F'!$A$8:$A$89,0)),""),"")</f>
        <v/>
      </c>
      <c r="F203" s="277" t="str">
        <f>IFERROR(IF(INDEX('WPTM - Section F'!N$8:N$89,MATCH('Print View'!$A203,'WPTM - Section F'!$A$8:$A$89,0))&lt;&gt;0,INDEX('WPTM - Section F'!N$8:N$89,MATCH('Print View'!$A203,'WPTM - Section F'!$A$8:$A$89,0)),""),"")</f>
        <v/>
      </c>
      <c r="G203" s="618" t="str">
        <f ca="1">IFERROR(IF(INDEX('WPTM - Section F'!D$93:D$574,MATCH('Print View'!$AR203,'WPTM - Section F'!L$93:L$574,0))&lt;&gt;0,INDEX('WPTM - Section F'!D$93:D$574,MATCH('Print View'!$AR203,'WPTM - Section F'!L$93:L$574,0)),""),"")</f>
        <v/>
      </c>
      <c r="H203" s="619"/>
      <c r="I203" s="618" t="str">
        <f ca="1">IFERROR(IF(INDEX('WPTM - Section F'!E$93:E$574,MATCH('Print View'!$AR203,'WPTM - Section F'!L$93:L$574,0))&lt;&gt;0,INDEX('WPTM - Section F'!E$93:E$574,MATCH('Print View'!$AR203,'WPTM - Section F'!L$93:L$574,0)),""),"")</f>
        <v/>
      </c>
      <c r="J203" s="619"/>
      <c r="K203" s="618" t="str">
        <f ca="1">IFERROR(IF(INDEX('WPTM - Section F'!D$93:D$574,MATCH('Print View'!$AS203,'WPTM - Section F'!L$93:L$574,0))&lt;&gt;0,INDEX('WPTM - Section F'!D$93:D$574,MATCH('Print View'!$AS203,'WPTM - Section F'!L$93:L$574,0)),""),"")</f>
        <v/>
      </c>
      <c r="L203" s="619"/>
      <c r="M203" s="618" t="str">
        <f ca="1">IFERROR(IF(INDEX('WPTM - Section F'!E$93:E$574,MATCH('Print View'!$AS203,'WPTM - Section F'!L$93:L$574,0))&lt;&gt;0,INDEX('WPTM - Section F'!E$93:E$574,MATCH('Print View'!$AS203,'WPTM - Section F'!L$93:L$574,0)),""),"")</f>
        <v/>
      </c>
      <c r="N203" s="619"/>
      <c r="O203" s="618" t="str">
        <f ca="1">IFERROR(IF(INDEX('WPTM - Section F'!D$93:D$574,MATCH('Print View'!$AT203,'WPTM - Section F'!L$93:L$574,0))&lt;&gt;0,INDEX('WPTM - Section F'!D$93:D$574,MATCH('Print View'!$AT203,'WPTM - Section F'!L$93:L$574,0)),""),"")</f>
        <v/>
      </c>
      <c r="P203" s="619"/>
      <c r="Q203" s="618" t="str">
        <f ca="1">IFERROR(IF(INDEX('WPTM - Section F'!E$93:E$574,MATCH('Print View'!$AT203,'WPTM - Section F'!L$93:L$574,0))&lt;&gt;0,INDEX('WPTM - Section F'!E$93:E$574,MATCH('Print View'!$AT203,'WPTM - Section F'!L$93:L$574,0)),""),"")</f>
        <v/>
      </c>
      <c r="R203" s="619"/>
      <c r="S203" s="618" t="str">
        <f ca="1">IFERROR(IF(INDEX('WPTM - Section F'!D$93:D$574,MATCH('Print View'!$AU203,'WPTM - Section F'!L$93:L$574,0))&lt;&gt;0,INDEX('WPTM - Section F'!D$93:D$574,MATCH('Print View'!$AU203,'WPTM - Section F'!L$93:L$574,0)),""),"")</f>
        <v/>
      </c>
      <c r="T203" s="619"/>
      <c r="U203" s="618" t="str">
        <f ca="1">IFERROR(IF(INDEX('WPTM - Section F'!E$93:E$574,MATCH('Print View'!$AU203,'WPTM - Section F'!L$93:L$574,0))&lt;&gt;0,INDEX('WPTM - Section F'!E$93:E$574,MATCH('Print View'!$AU203,'WPTM - Section F'!L$93:L$574,0)),""),"")</f>
        <v/>
      </c>
      <c r="V203" s="619"/>
      <c r="W203" s="618" t="str">
        <f ca="1">IFERROR(IF(INDEX('WPTM - Section F'!D$93:D$574,MATCH('Print View'!$AV203,'WPTM - Section F'!L$93:L$574,0))&lt;&gt;0,INDEX('WPTM - Section F'!D$93:D$574,MATCH('Print View'!$AV203,'WPTM - Section F'!L$93:L$574,0)),""),"")</f>
        <v/>
      </c>
      <c r="X203" s="619"/>
      <c r="Y203" s="618" t="str">
        <f ca="1">IFERROR(IF(INDEX('WPTM - Section F'!E$93:E$574,MATCH('Print View'!$AV203,'WPTM - Section F'!L$93:L$574,0))&lt;&gt;0,INDEX('WPTM - Section F'!E$93:E$574,MATCH('Print View'!$AV203,'WPTM - Section F'!L$93:L$574,0)),""),"")</f>
        <v/>
      </c>
      <c r="Z203" s="619"/>
      <c r="AA203" s="618" t="str">
        <f ca="1">IFERROR(IF(INDEX('WPTM - Section F'!D$93:D$574,MATCH('Print View'!$AW203,'WPTM - Section F'!L$93:L$574,0))&lt;&gt;0,INDEX('WPTM - Section F'!D$93:D$574,MATCH('Print View'!$AW203,'WPTM - Section F'!L$93:L$574,0)),""),"")</f>
        <v/>
      </c>
      <c r="AB203" s="619"/>
      <c r="AC203" s="618" t="str">
        <f ca="1">IFERROR(IF(INDEX('WPTM - Section F'!E$93:E$574,MATCH('Print View'!$AW203,'WPTM - Section F'!L$93:L$574,0))&lt;&gt;0,INDEX('WPTM - Section F'!E$93:E$574,MATCH('Print View'!$AW203,'WPTM - Section F'!L$93:L$574,0)),""),"")</f>
        <v/>
      </c>
      <c r="AD203" s="619"/>
      <c r="AE203" s="618" t="str">
        <f ca="1">IFERROR(IF(INDEX('WPTM - Section F'!D$93:D$574,MATCH('Print View'!$AX203,'WPTM - Section F'!L$93:L$574,0))&lt;&gt;0,INDEX('WPTM - Section F'!D$93:D$574,MATCH('Print View'!$AX203,'WPTM - Section F'!L$93:L$574,0)),""),"")</f>
        <v/>
      </c>
      <c r="AF203" s="619"/>
      <c r="AG203" s="618" t="str">
        <f ca="1">IFERROR(IF(INDEX('WPTM - Section F'!E$93:E$574,MATCH('Print View'!$AX203,'WPTM - Section F'!L$93:L$574,0))&lt;&gt;0,INDEX('WPTM - Section F'!E$93:E$574,MATCH('Print View'!$AX203,'WPTM - Section F'!L$93:L$574,0)),""),"")</f>
        <v/>
      </c>
      <c r="AH203" s="619"/>
      <c r="AI203" s="618" t="str">
        <f ca="1">IFERROR(IF(INDEX('WPTM - Section F'!D$93:D$574,MATCH('Print View'!$AY203,'WPTM - Section F'!L$93:L$574,0))&lt;&gt;0,INDEX('WPTM - Section F'!D$93:D$574,MATCH('Print View'!$AY203,'WPTM - Section F'!L$93:L$574,0)),""),"")</f>
        <v/>
      </c>
      <c r="AJ203" s="619"/>
      <c r="AK203" s="618" t="str">
        <f ca="1">IFERROR(IF(INDEX('WPTM - Section F'!E$93:E$574,MATCH('Print View'!$AY203,'WPTM - Section F'!L$93:L$574,0))&lt;&gt;0,INDEX('WPTM - Section F'!E$93:E$574,MATCH('Print View'!$AY203,'WPTM - Section F'!L$93:L$574,0)),""),"")</f>
        <v/>
      </c>
      <c r="AL203" s="619"/>
      <c r="AM203" s="278" t="str">
        <f>IFERROR(IF(INDEX('WPTM - Section F'!O$8:O$89,MATCH('Print View'!$A203,'WPTM - Section F'!D$8:D$89,0))&lt;&gt;0,INDEX('WPTM - Section F'!O$8:O$89,MATCH('Print View'!$A203,'WPTM - Section F'!D$8:D$89,0)),""),"")</f>
        <v/>
      </c>
      <c r="AN203" s="190"/>
      <c r="AO203" s="272"/>
      <c r="AP203" s="273"/>
      <c r="AQ203" s="273"/>
      <c r="AR203" s="210" t="str">
        <f t="shared" ca="1" si="372"/>
        <v>20</v>
      </c>
      <c r="AS203" s="3" t="str">
        <f t="shared" ca="1" si="373"/>
        <v>201-ene-21 to 31-dic-21</v>
      </c>
      <c r="AT203" s="3" t="str">
        <f t="shared" ca="1" si="374"/>
        <v>201-ene-22 to 31-dic-22</v>
      </c>
      <c r="AU203" s="3" t="str">
        <f t="shared" ca="1" si="375"/>
        <v>201-ene-23 to 31-dic-23</v>
      </c>
      <c r="AV203" s="3" t="str">
        <f t="shared" ca="1" si="376"/>
        <v>201-ene-24 to 31-dic-24</v>
      </c>
      <c r="AW203" s="3" t="str">
        <f t="shared" ca="1" si="377"/>
        <v>201-ene-25 to 31-dic-25</v>
      </c>
      <c r="AX203" s="9" t="str">
        <f t="shared" si="378"/>
        <v xml:space="preserve">20 to </v>
      </c>
      <c r="AY203" s="9" t="str">
        <f t="shared" si="379"/>
        <v xml:space="preserve">20 to </v>
      </c>
      <c r="AZ203" s="9"/>
      <c r="BA203" s="9"/>
    </row>
    <row r="204" spans="1:53" s="195" customFormat="1" ht="60" customHeight="1" x14ac:dyDescent="0.25">
      <c r="A204" s="259">
        <v>21</v>
      </c>
      <c r="B204" s="277" t="str">
        <f>IFERROR(IF(INDEX('WPTM - Section F'!B$8:B$89,MATCH('Print View'!$A204,'WPTM - Section F'!$A$8:$A$89,0))&lt;&gt;0,INDEX('WPTM - Section F'!B$8:B$89,MATCH('Print View'!$A204,'WPTM - Section F'!$A$8:$A$89,0)),""),"")</f>
        <v/>
      </c>
      <c r="C204" s="277" t="str">
        <f>IFERROR(IF(INDEX('WPTM - Section F'!C$8:C$89,MATCH('Print View'!$A204,'WPTM - Section F'!$A$8:$A$89,0))&lt;&gt;0,INDEX('WPTM - Section F'!C$8:C$89,MATCH('Print View'!$A204,'WPTM - Section F'!$A$8:$A$89,0)),""),"")</f>
        <v/>
      </c>
      <c r="D204" s="277" t="str">
        <f>IFERROR(IF(INDEX('WPTM - Section F'!D$8:D$89,MATCH('Print View'!$A204,'WPTM - Section F'!$A$8:$A$89,0))&lt;&gt;0,INDEX('WPTM - Section F'!D$8:D$89,MATCH('Print View'!$A204,'WPTM - Section F'!$A$8:$A$89,0)),""),"")</f>
        <v/>
      </c>
      <c r="E204" s="277" t="str">
        <f>IFERROR(IF(INDEX('WPTM - Section F'!E$8:E$89,MATCH('Print View'!$A204,'WPTM - Section F'!$A$8:$A$89,0))&lt;&gt;0,INDEX('WPTM - Section F'!E$8:E$89,MATCH('Print View'!$A204,'WPTM - Section F'!$A$8:$A$89,0)),""),"")</f>
        <v/>
      </c>
      <c r="F204" s="277" t="str">
        <f>IFERROR(IF(INDEX('WPTM - Section F'!N$8:N$89,MATCH('Print View'!$A204,'WPTM - Section F'!$A$8:$A$89,0))&lt;&gt;0,INDEX('WPTM - Section F'!N$8:N$89,MATCH('Print View'!$A204,'WPTM - Section F'!$A$8:$A$89,0)),""),"")</f>
        <v/>
      </c>
      <c r="G204" s="618" t="str">
        <f ca="1">IFERROR(IF(INDEX('WPTM - Section F'!D$93:D$574,MATCH('Print View'!$AR204,'WPTM - Section F'!L$93:L$574,0))&lt;&gt;0,INDEX('WPTM - Section F'!D$93:D$574,MATCH('Print View'!$AR204,'WPTM - Section F'!L$93:L$574,0)),""),"")</f>
        <v/>
      </c>
      <c r="H204" s="619"/>
      <c r="I204" s="618" t="str">
        <f ca="1">IFERROR(IF(INDEX('WPTM - Section F'!E$93:E$574,MATCH('Print View'!$AR204,'WPTM - Section F'!L$93:L$574,0))&lt;&gt;0,INDEX('WPTM - Section F'!E$93:E$574,MATCH('Print View'!$AR204,'WPTM - Section F'!L$93:L$574,0)),""),"")</f>
        <v/>
      </c>
      <c r="J204" s="619"/>
      <c r="K204" s="618" t="str">
        <f ca="1">IFERROR(IF(INDEX('WPTM - Section F'!D$93:D$574,MATCH('Print View'!$AS204,'WPTM - Section F'!L$93:L$574,0))&lt;&gt;0,INDEX('WPTM - Section F'!D$93:D$574,MATCH('Print View'!$AS204,'WPTM - Section F'!L$93:L$574,0)),""),"")</f>
        <v/>
      </c>
      <c r="L204" s="619"/>
      <c r="M204" s="618" t="str">
        <f ca="1">IFERROR(IF(INDEX('WPTM - Section F'!E$93:E$574,MATCH('Print View'!$AS204,'WPTM - Section F'!L$93:L$574,0))&lt;&gt;0,INDEX('WPTM - Section F'!E$93:E$574,MATCH('Print View'!$AS204,'WPTM - Section F'!L$93:L$574,0)),""),"")</f>
        <v/>
      </c>
      <c r="N204" s="619"/>
      <c r="O204" s="618" t="str">
        <f ca="1">IFERROR(IF(INDEX('WPTM - Section F'!D$93:D$574,MATCH('Print View'!$AT204,'WPTM - Section F'!L$93:L$574,0))&lt;&gt;0,INDEX('WPTM - Section F'!D$93:D$574,MATCH('Print View'!$AT204,'WPTM - Section F'!L$93:L$574,0)),""),"")</f>
        <v/>
      </c>
      <c r="P204" s="619"/>
      <c r="Q204" s="618" t="str">
        <f ca="1">IFERROR(IF(INDEX('WPTM - Section F'!E$93:E$574,MATCH('Print View'!$AT204,'WPTM - Section F'!L$93:L$574,0))&lt;&gt;0,INDEX('WPTM - Section F'!E$93:E$574,MATCH('Print View'!$AT204,'WPTM - Section F'!L$93:L$574,0)),""),"")</f>
        <v/>
      </c>
      <c r="R204" s="619"/>
      <c r="S204" s="618" t="str">
        <f ca="1">IFERROR(IF(INDEX('WPTM - Section F'!D$93:D$574,MATCH('Print View'!$AU204,'WPTM - Section F'!L$93:L$574,0))&lt;&gt;0,INDEX('WPTM - Section F'!D$93:D$574,MATCH('Print View'!$AU204,'WPTM - Section F'!L$93:L$574,0)),""),"")</f>
        <v/>
      </c>
      <c r="T204" s="619"/>
      <c r="U204" s="618" t="str">
        <f ca="1">IFERROR(IF(INDEX('WPTM - Section F'!E$93:E$574,MATCH('Print View'!$AU204,'WPTM - Section F'!L$93:L$574,0))&lt;&gt;0,INDEX('WPTM - Section F'!E$93:E$574,MATCH('Print View'!$AU204,'WPTM - Section F'!L$93:L$574,0)),""),"")</f>
        <v/>
      </c>
      <c r="V204" s="619"/>
      <c r="W204" s="618" t="str">
        <f ca="1">IFERROR(IF(INDEX('WPTM - Section F'!D$93:D$574,MATCH('Print View'!$AV204,'WPTM - Section F'!L$93:L$574,0))&lt;&gt;0,INDEX('WPTM - Section F'!D$93:D$574,MATCH('Print View'!$AV204,'WPTM - Section F'!L$93:L$574,0)),""),"")</f>
        <v/>
      </c>
      <c r="X204" s="619"/>
      <c r="Y204" s="618" t="str">
        <f ca="1">IFERROR(IF(INDEX('WPTM - Section F'!E$93:E$574,MATCH('Print View'!$AV204,'WPTM - Section F'!L$93:L$574,0))&lt;&gt;0,INDEX('WPTM - Section F'!E$93:E$574,MATCH('Print View'!$AV204,'WPTM - Section F'!L$93:L$574,0)),""),"")</f>
        <v/>
      </c>
      <c r="Z204" s="619"/>
      <c r="AA204" s="618" t="str">
        <f ca="1">IFERROR(IF(INDEX('WPTM - Section F'!D$93:D$574,MATCH('Print View'!$AW204,'WPTM - Section F'!L$93:L$574,0))&lt;&gt;0,INDEX('WPTM - Section F'!D$93:D$574,MATCH('Print View'!$AW204,'WPTM - Section F'!L$93:L$574,0)),""),"")</f>
        <v/>
      </c>
      <c r="AB204" s="619"/>
      <c r="AC204" s="618" t="str">
        <f ca="1">IFERROR(IF(INDEX('WPTM - Section F'!E$93:E$574,MATCH('Print View'!$AW204,'WPTM - Section F'!L$93:L$574,0))&lt;&gt;0,INDEX('WPTM - Section F'!E$93:E$574,MATCH('Print View'!$AW204,'WPTM - Section F'!L$93:L$574,0)),""),"")</f>
        <v/>
      </c>
      <c r="AD204" s="619"/>
      <c r="AE204" s="618" t="str">
        <f ca="1">IFERROR(IF(INDEX('WPTM - Section F'!D$93:D$574,MATCH('Print View'!$AX204,'WPTM - Section F'!L$93:L$574,0))&lt;&gt;0,INDEX('WPTM - Section F'!D$93:D$574,MATCH('Print View'!$AX204,'WPTM - Section F'!L$93:L$574,0)),""),"")</f>
        <v/>
      </c>
      <c r="AF204" s="619"/>
      <c r="AG204" s="618" t="str">
        <f ca="1">IFERROR(IF(INDEX('WPTM - Section F'!E$93:E$574,MATCH('Print View'!$AX204,'WPTM - Section F'!L$93:L$574,0))&lt;&gt;0,INDEX('WPTM - Section F'!E$93:E$574,MATCH('Print View'!$AX204,'WPTM - Section F'!L$93:L$574,0)),""),"")</f>
        <v/>
      </c>
      <c r="AH204" s="619"/>
      <c r="AI204" s="618" t="str">
        <f ca="1">IFERROR(IF(INDEX('WPTM - Section F'!D$93:D$574,MATCH('Print View'!$AY204,'WPTM - Section F'!L$93:L$574,0))&lt;&gt;0,INDEX('WPTM - Section F'!D$93:D$574,MATCH('Print View'!$AY204,'WPTM - Section F'!L$93:L$574,0)),""),"")</f>
        <v/>
      </c>
      <c r="AJ204" s="619"/>
      <c r="AK204" s="618" t="str">
        <f ca="1">IFERROR(IF(INDEX('WPTM - Section F'!E$93:E$574,MATCH('Print View'!$AY204,'WPTM - Section F'!L$93:L$574,0))&lt;&gt;0,INDEX('WPTM - Section F'!E$93:E$574,MATCH('Print View'!$AY204,'WPTM - Section F'!L$93:L$574,0)),""),"")</f>
        <v/>
      </c>
      <c r="AL204" s="619"/>
      <c r="AM204" s="278" t="str">
        <f>IFERROR(IF(INDEX('WPTM - Section F'!O$8:O$89,MATCH('Print View'!$A204,'WPTM - Section F'!D$8:D$89,0))&lt;&gt;0,INDEX('WPTM - Section F'!O$8:O$89,MATCH('Print View'!$A204,'WPTM - Section F'!D$8:D$89,0)),""),"")</f>
        <v/>
      </c>
      <c r="AN204" s="190"/>
      <c r="AO204" s="272"/>
      <c r="AP204" s="273"/>
      <c r="AQ204" s="273"/>
      <c r="AR204" s="210" t="str">
        <f t="shared" ca="1" si="372"/>
        <v>21</v>
      </c>
      <c r="AS204" s="3" t="str">
        <f t="shared" ca="1" si="373"/>
        <v>211-ene-21 to 31-dic-21</v>
      </c>
      <c r="AT204" s="3" t="str">
        <f t="shared" ca="1" si="374"/>
        <v>211-ene-22 to 31-dic-22</v>
      </c>
      <c r="AU204" s="3" t="str">
        <f t="shared" ca="1" si="375"/>
        <v>211-ene-23 to 31-dic-23</v>
      </c>
      <c r="AV204" s="3" t="str">
        <f t="shared" ca="1" si="376"/>
        <v>211-ene-24 to 31-dic-24</v>
      </c>
      <c r="AW204" s="3" t="str">
        <f t="shared" ca="1" si="377"/>
        <v>211-ene-25 to 31-dic-25</v>
      </c>
      <c r="AX204" s="9" t="str">
        <f t="shared" si="378"/>
        <v xml:space="preserve">21 to </v>
      </c>
      <c r="AY204" s="9" t="str">
        <f t="shared" si="379"/>
        <v xml:space="preserve">21 to </v>
      </c>
      <c r="AZ204" s="9"/>
      <c r="BA204" s="9"/>
    </row>
    <row r="205" spans="1:53" s="195" customFormat="1" ht="60" customHeight="1" x14ac:dyDescent="0.25">
      <c r="A205" s="259">
        <v>22</v>
      </c>
      <c r="B205" s="277" t="str">
        <f>IFERROR(IF(INDEX('WPTM - Section F'!B$8:B$89,MATCH('Print View'!$A205,'WPTM - Section F'!$A$8:$A$89,0))&lt;&gt;0,INDEX('WPTM - Section F'!B$8:B$89,MATCH('Print View'!$A205,'WPTM - Section F'!$A$8:$A$89,0)),""),"")</f>
        <v/>
      </c>
      <c r="C205" s="277" t="str">
        <f>IFERROR(IF(INDEX('WPTM - Section F'!C$8:C$89,MATCH('Print View'!$A205,'WPTM - Section F'!$A$8:$A$89,0))&lt;&gt;0,INDEX('WPTM - Section F'!C$8:C$89,MATCH('Print View'!$A205,'WPTM - Section F'!$A$8:$A$89,0)),""),"")</f>
        <v/>
      </c>
      <c r="D205" s="277" t="str">
        <f>IFERROR(IF(INDEX('WPTM - Section F'!D$8:D$89,MATCH('Print View'!$A205,'WPTM - Section F'!$A$8:$A$89,0))&lt;&gt;0,INDEX('WPTM - Section F'!D$8:D$89,MATCH('Print View'!$A205,'WPTM - Section F'!$A$8:$A$89,0)),""),"")</f>
        <v/>
      </c>
      <c r="E205" s="277" t="str">
        <f>IFERROR(IF(INDEX('WPTM - Section F'!E$8:E$89,MATCH('Print View'!$A205,'WPTM - Section F'!$A$8:$A$89,0))&lt;&gt;0,INDEX('WPTM - Section F'!E$8:E$89,MATCH('Print View'!$A205,'WPTM - Section F'!$A$8:$A$89,0)),""),"")</f>
        <v/>
      </c>
      <c r="F205" s="277" t="str">
        <f>IFERROR(IF(INDEX('WPTM - Section F'!N$8:N$89,MATCH('Print View'!$A205,'WPTM - Section F'!$A$8:$A$89,0))&lt;&gt;0,INDEX('WPTM - Section F'!N$8:N$89,MATCH('Print View'!$A205,'WPTM - Section F'!$A$8:$A$89,0)),""),"")</f>
        <v/>
      </c>
      <c r="G205" s="618" t="str">
        <f ca="1">IFERROR(IF(INDEX('WPTM - Section F'!D$93:D$574,MATCH('Print View'!$AR205,'WPTM - Section F'!L$93:L$574,0))&lt;&gt;0,INDEX('WPTM - Section F'!D$93:D$574,MATCH('Print View'!$AR205,'WPTM - Section F'!L$93:L$574,0)),""),"")</f>
        <v/>
      </c>
      <c r="H205" s="619"/>
      <c r="I205" s="618" t="str">
        <f ca="1">IFERROR(IF(INDEX('WPTM - Section F'!E$93:E$574,MATCH('Print View'!$AR205,'WPTM - Section F'!L$93:L$574,0))&lt;&gt;0,INDEX('WPTM - Section F'!E$93:E$574,MATCH('Print View'!$AR205,'WPTM - Section F'!L$93:L$574,0)),""),"")</f>
        <v/>
      </c>
      <c r="J205" s="619"/>
      <c r="K205" s="618" t="str">
        <f ca="1">IFERROR(IF(INDEX('WPTM - Section F'!D$93:D$574,MATCH('Print View'!$AS205,'WPTM - Section F'!L$93:L$574,0))&lt;&gt;0,INDEX('WPTM - Section F'!D$93:D$574,MATCH('Print View'!$AS205,'WPTM - Section F'!L$93:L$574,0)),""),"")</f>
        <v/>
      </c>
      <c r="L205" s="619"/>
      <c r="M205" s="618" t="str">
        <f ca="1">IFERROR(IF(INDEX('WPTM - Section F'!E$93:E$574,MATCH('Print View'!$AS205,'WPTM - Section F'!L$93:L$574,0))&lt;&gt;0,INDEX('WPTM - Section F'!E$93:E$574,MATCH('Print View'!$AS205,'WPTM - Section F'!L$93:L$574,0)),""),"")</f>
        <v/>
      </c>
      <c r="N205" s="619"/>
      <c r="O205" s="618" t="str">
        <f ca="1">IFERROR(IF(INDEX('WPTM - Section F'!D$93:D$574,MATCH('Print View'!$AT205,'WPTM - Section F'!L$93:L$574,0))&lt;&gt;0,INDEX('WPTM - Section F'!D$93:D$574,MATCH('Print View'!$AT205,'WPTM - Section F'!L$93:L$574,0)),""),"")</f>
        <v/>
      </c>
      <c r="P205" s="619"/>
      <c r="Q205" s="618" t="str">
        <f ca="1">IFERROR(IF(INDEX('WPTM - Section F'!E$93:E$574,MATCH('Print View'!$AT205,'WPTM - Section F'!L$93:L$574,0))&lt;&gt;0,INDEX('WPTM - Section F'!E$93:E$574,MATCH('Print View'!$AT205,'WPTM - Section F'!L$93:L$574,0)),""),"")</f>
        <v/>
      </c>
      <c r="R205" s="619"/>
      <c r="S205" s="618" t="str">
        <f ca="1">IFERROR(IF(INDEX('WPTM - Section F'!D$93:D$574,MATCH('Print View'!$AU205,'WPTM - Section F'!L$93:L$574,0))&lt;&gt;0,INDEX('WPTM - Section F'!D$93:D$574,MATCH('Print View'!$AU205,'WPTM - Section F'!L$93:L$574,0)),""),"")</f>
        <v/>
      </c>
      <c r="T205" s="619"/>
      <c r="U205" s="618" t="str">
        <f ca="1">IFERROR(IF(INDEX('WPTM - Section F'!E$93:E$574,MATCH('Print View'!$AU205,'WPTM - Section F'!L$93:L$574,0))&lt;&gt;0,INDEX('WPTM - Section F'!E$93:E$574,MATCH('Print View'!$AU205,'WPTM - Section F'!L$93:L$574,0)),""),"")</f>
        <v/>
      </c>
      <c r="V205" s="619"/>
      <c r="W205" s="618" t="str">
        <f ca="1">IFERROR(IF(INDEX('WPTM - Section F'!D$93:D$574,MATCH('Print View'!$AV205,'WPTM - Section F'!L$93:L$574,0))&lt;&gt;0,INDEX('WPTM - Section F'!D$93:D$574,MATCH('Print View'!$AV205,'WPTM - Section F'!L$93:L$574,0)),""),"")</f>
        <v/>
      </c>
      <c r="X205" s="619"/>
      <c r="Y205" s="618" t="str">
        <f ca="1">IFERROR(IF(INDEX('WPTM - Section F'!E$93:E$574,MATCH('Print View'!$AV205,'WPTM - Section F'!L$93:L$574,0))&lt;&gt;0,INDEX('WPTM - Section F'!E$93:E$574,MATCH('Print View'!$AV205,'WPTM - Section F'!L$93:L$574,0)),""),"")</f>
        <v/>
      </c>
      <c r="Z205" s="619"/>
      <c r="AA205" s="618" t="str">
        <f ca="1">IFERROR(IF(INDEX('WPTM - Section F'!D$93:D$574,MATCH('Print View'!$AW205,'WPTM - Section F'!L$93:L$574,0))&lt;&gt;0,INDEX('WPTM - Section F'!D$93:D$574,MATCH('Print View'!$AW205,'WPTM - Section F'!L$93:L$574,0)),""),"")</f>
        <v/>
      </c>
      <c r="AB205" s="619"/>
      <c r="AC205" s="618" t="str">
        <f ca="1">IFERROR(IF(INDEX('WPTM - Section F'!E$93:E$574,MATCH('Print View'!$AW205,'WPTM - Section F'!L$93:L$574,0))&lt;&gt;0,INDEX('WPTM - Section F'!E$93:E$574,MATCH('Print View'!$AW205,'WPTM - Section F'!L$93:L$574,0)),""),"")</f>
        <v/>
      </c>
      <c r="AD205" s="619"/>
      <c r="AE205" s="618" t="str">
        <f ca="1">IFERROR(IF(INDEX('WPTM - Section F'!D$93:D$574,MATCH('Print View'!$AX205,'WPTM - Section F'!L$93:L$574,0))&lt;&gt;0,INDEX('WPTM - Section F'!D$93:D$574,MATCH('Print View'!$AX205,'WPTM - Section F'!L$93:L$574,0)),""),"")</f>
        <v/>
      </c>
      <c r="AF205" s="619"/>
      <c r="AG205" s="618" t="str">
        <f ca="1">IFERROR(IF(INDEX('WPTM - Section F'!E$93:E$574,MATCH('Print View'!$AX205,'WPTM - Section F'!L$93:L$574,0))&lt;&gt;0,INDEX('WPTM - Section F'!E$93:E$574,MATCH('Print View'!$AX205,'WPTM - Section F'!L$93:L$574,0)),""),"")</f>
        <v/>
      </c>
      <c r="AH205" s="619"/>
      <c r="AI205" s="618" t="str">
        <f ca="1">IFERROR(IF(INDEX('WPTM - Section F'!D$93:D$574,MATCH('Print View'!$AY205,'WPTM - Section F'!L$93:L$574,0))&lt;&gt;0,INDEX('WPTM - Section F'!D$93:D$574,MATCH('Print View'!$AY205,'WPTM - Section F'!L$93:L$574,0)),""),"")</f>
        <v/>
      </c>
      <c r="AJ205" s="619"/>
      <c r="AK205" s="618" t="str">
        <f ca="1">IFERROR(IF(INDEX('WPTM - Section F'!E$93:E$574,MATCH('Print View'!$AY205,'WPTM - Section F'!L$93:L$574,0))&lt;&gt;0,INDEX('WPTM - Section F'!E$93:E$574,MATCH('Print View'!$AY205,'WPTM - Section F'!L$93:L$574,0)),""),"")</f>
        <v/>
      </c>
      <c r="AL205" s="619"/>
      <c r="AM205" s="278" t="str">
        <f>IFERROR(IF(INDEX('WPTM - Section F'!O$8:O$89,MATCH('Print View'!$A205,'WPTM - Section F'!D$8:D$89,0))&lt;&gt;0,INDEX('WPTM - Section F'!O$8:O$89,MATCH('Print View'!$A205,'WPTM - Section F'!D$8:D$89,0)),""),"")</f>
        <v/>
      </c>
      <c r="AN205" s="190"/>
      <c r="AO205" s="272"/>
      <c r="AP205" s="273"/>
      <c r="AQ205" s="273"/>
      <c r="AR205" s="210" t="str">
        <f t="shared" ca="1" si="372"/>
        <v>22</v>
      </c>
      <c r="AS205" s="3" t="str">
        <f t="shared" ca="1" si="373"/>
        <v>221-ene-21 to 31-dic-21</v>
      </c>
      <c r="AT205" s="3" t="str">
        <f t="shared" ca="1" si="374"/>
        <v>221-ene-22 to 31-dic-22</v>
      </c>
      <c r="AU205" s="3" t="str">
        <f t="shared" ca="1" si="375"/>
        <v>221-ene-23 to 31-dic-23</v>
      </c>
      <c r="AV205" s="3" t="str">
        <f t="shared" ca="1" si="376"/>
        <v>221-ene-24 to 31-dic-24</v>
      </c>
      <c r="AW205" s="3" t="str">
        <f t="shared" ca="1" si="377"/>
        <v>221-ene-25 to 31-dic-25</v>
      </c>
      <c r="AX205" s="9" t="str">
        <f t="shared" si="378"/>
        <v xml:space="preserve">22 to </v>
      </c>
      <c r="AY205" s="9" t="str">
        <f t="shared" si="379"/>
        <v xml:space="preserve">22 to </v>
      </c>
      <c r="AZ205" s="9"/>
      <c r="BA205" s="9"/>
    </row>
    <row r="206" spans="1:53" s="195" customFormat="1" ht="60" customHeight="1" x14ac:dyDescent="0.25">
      <c r="A206" s="259">
        <v>23</v>
      </c>
      <c r="B206" s="277" t="str">
        <f>IFERROR(IF(INDEX('WPTM - Section F'!B$8:B$89,MATCH('Print View'!$A206,'WPTM - Section F'!$A$8:$A$89,0))&lt;&gt;0,INDEX('WPTM - Section F'!B$8:B$89,MATCH('Print View'!$A206,'WPTM - Section F'!$A$8:$A$89,0)),""),"")</f>
        <v/>
      </c>
      <c r="C206" s="277" t="str">
        <f>IFERROR(IF(INDEX('WPTM - Section F'!C$8:C$89,MATCH('Print View'!$A206,'WPTM - Section F'!$A$8:$A$89,0))&lt;&gt;0,INDEX('WPTM - Section F'!C$8:C$89,MATCH('Print View'!$A206,'WPTM - Section F'!$A$8:$A$89,0)),""),"")</f>
        <v/>
      </c>
      <c r="D206" s="277" t="str">
        <f>IFERROR(IF(INDEX('WPTM - Section F'!D$8:D$89,MATCH('Print View'!$A206,'WPTM - Section F'!$A$8:$A$89,0))&lt;&gt;0,INDEX('WPTM - Section F'!D$8:D$89,MATCH('Print View'!$A206,'WPTM - Section F'!$A$8:$A$89,0)),""),"")</f>
        <v/>
      </c>
      <c r="E206" s="277" t="str">
        <f>IFERROR(IF(INDEX('WPTM - Section F'!E$8:E$89,MATCH('Print View'!$A206,'WPTM - Section F'!$A$8:$A$89,0))&lt;&gt;0,INDEX('WPTM - Section F'!E$8:E$89,MATCH('Print View'!$A206,'WPTM - Section F'!$A$8:$A$89,0)),""),"")</f>
        <v/>
      </c>
      <c r="F206" s="277" t="str">
        <f>IFERROR(IF(INDEX('WPTM - Section F'!N$8:N$89,MATCH('Print View'!$A206,'WPTM - Section F'!$A$8:$A$89,0))&lt;&gt;0,INDEX('WPTM - Section F'!N$8:N$89,MATCH('Print View'!$A206,'WPTM - Section F'!$A$8:$A$89,0)),""),"")</f>
        <v/>
      </c>
      <c r="G206" s="618" t="str">
        <f ca="1">IFERROR(IF(INDEX('WPTM - Section F'!D$93:D$574,MATCH('Print View'!$AR206,'WPTM - Section F'!L$93:L$574,0))&lt;&gt;0,INDEX('WPTM - Section F'!D$93:D$574,MATCH('Print View'!$AR206,'WPTM - Section F'!L$93:L$574,0)),""),"")</f>
        <v/>
      </c>
      <c r="H206" s="619"/>
      <c r="I206" s="618" t="str">
        <f ca="1">IFERROR(IF(INDEX('WPTM - Section F'!E$93:E$574,MATCH('Print View'!$AR206,'WPTM - Section F'!L$93:L$574,0))&lt;&gt;0,INDEX('WPTM - Section F'!E$93:E$574,MATCH('Print View'!$AR206,'WPTM - Section F'!L$93:L$574,0)),""),"")</f>
        <v/>
      </c>
      <c r="J206" s="619"/>
      <c r="K206" s="618" t="str">
        <f ca="1">IFERROR(IF(INDEX('WPTM - Section F'!D$93:D$574,MATCH('Print View'!$AS206,'WPTM - Section F'!L$93:L$574,0))&lt;&gt;0,INDEX('WPTM - Section F'!D$93:D$574,MATCH('Print View'!$AS206,'WPTM - Section F'!L$93:L$574,0)),""),"")</f>
        <v/>
      </c>
      <c r="L206" s="619"/>
      <c r="M206" s="618" t="str">
        <f ca="1">IFERROR(IF(INDEX('WPTM - Section F'!E$93:E$574,MATCH('Print View'!$AS206,'WPTM - Section F'!L$93:L$574,0))&lt;&gt;0,INDEX('WPTM - Section F'!E$93:E$574,MATCH('Print View'!$AS206,'WPTM - Section F'!L$93:L$574,0)),""),"")</f>
        <v/>
      </c>
      <c r="N206" s="619"/>
      <c r="O206" s="618" t="str">
        <f ca="1">IFERROR(IF(INDEX('WPTM - Section F'!D$93:D$574,MATCH('Print View'!$AT206,'WPTM - Section F'!L$93:L$574,0))&lt;&gt;0,INDEX('WPTM - Section F'!D$93:D$574,MATCH('Print View'!$AT206,'WPTM - Section F'!L$93:L$574,0)),""),"")</f>
        <v/>
      </c>
      <c r="P206" s="619"/>
      <c r="Q206" s="618" t="str">
        <f ca="1">IFERROR(IF(INDEX('WPTM - Section F'!E$93:E$574,MATCH('Print View'!$AT206,'WPTM - Section F'!L$93:L$574,0))&lt;&gt;0,INDEX('WPTM - Section F'!E$93:E$574,MATCH('Print View'!$AT206,'WPTM - Section F'!L$93:L$574,0)),""),"")</f>
        <v/>
      </c>
      <c r="R206" s="619"/>
      <c r="S206" s="618" t="str">
        <f ca="1">IFERROR(IF(INDEX('WPTM - Section F'!D$93:D$574,MATCH('Print View'!$AU206,'WPTM - Section F'!L$93:L$574,0))&lt;&gt;0,INDEX('WPTM - Section F'!D$93:D$574,MATCH('Print View'!$AU206,'WPTM - Section F'!L$93:L$574,0)),""),"")</f>
        <v/>
      </c>
      <c r="T206" s="619"/>
      <c r="U206" s="618" t="str">
        <f ca="1">IFERROR(IF(INDEX('WPTM - Section F'!E$93:E$574,MATCH('Print View'!$AU206,'WPTM - Section F'!L$93:L$574,0))&lt;&gt;0,INDEX('WPTM - Section F'!E$93:E$574,MATCH('Print View'!$AU206,'WPTM - Section F'!L$93:L$574,0)),""),"")</f>
        <v/>
      </c>
      <c r="V206" s="619"/>
      <c r="W206" s="618" t="str">
        <f ca="1">IFERROR(IF(INDEX('WPTM - Section F'!D$93:D$574,MATCH('Print View'!$AV206,'WPTM - Section F'!L$93:L$574,0))&lt;&gt;0,INDEX('WPTM - Section F'!D$93:D$574,MATCH('Print View'!$AV206,'WPTM - Section F'!L$93:L$574,0)),""),"")</f>
        <v/>
      </c>
      <c r="X206" s="619"/>
      <c r="Y206" s="618" t="str">
        <f ca="1">IFERROR(IF(INDEX('WPTM - Section F'!E$93:E$574,MATCH('Print View'!$AV206,'WPTM - Section F'!L$93:L$574,0))&lt;&gt;0,INDEX('WPTM - Section F'!E$93:E$574,MATCH('Print View'!$AV206,'WPTM - Section F'!L$93:L$574,0)),""),"")</f>
        <v/>
      </c>
      <c r="Z206" s="619"/>
      <c r="AA206" s="618" t="str">
        <f ca="1">IFERROR(IF(INDEX('WPTM - Section F'!D$93:D$574,MATCH('Print View'!$AW206,'WPTM - Section F'!L$93:L$574,0))&lt;&gt;0,INDEX('WPTM - Section F'!D$93:D$574,MATCH('Print View'!$AW206,'WPTM - Section F'!L$93:L$574,0)),""),"")</f>
        <v/>
      </c>
      <c r="AB206" s="619"/>
      <c r="AC206" s="618" t="str">
        <f ca="1">IFERROR(IF(INDEX('WPTM - Section F'!E$93:E$574,MATCH('Print View'!$AW206,'WPTM - Section F'!L$93:L$574,0))&lt;&gt;0,INDEX('WPTM - Section F'!E$93:E$574,MATCH('Print View'!$AW206,'WPTM - Section F'!L$93:L$574,0)),""),"")</f>
        <v/>
      </c>
      <c r="AD206" s="619"/>
      <c r="AE206" s="618" t="str">
        <f ca="1">IFERROR(IF(INDEX('WPTM - Section F'!D$93:D$574,MATCH('Print View'!$AX206,'WPTM - Section F'!L$93:L$574,0))&lt;&gt;0,INDEX('WPTM - Section F'!D$93:D$574,MATCH('Print View'!$AX206,'WPTM - Section F'!L$93:L$574,0)),""),"")</f>
        <v/>
      </c>
      <c r="AF206" s="619"/>
      <c r="AG206" s="618" t="str">
        <f ca="1">IFERROR(IF(INDEX('WPTM - Section F'!E$93:E$574,MATCH('Print View'!$AX206,'WPTM - Section F'!L$93:L$574,0))&lt;&gt;0,INDEX('WPTM - Section F'!E$93:E$574,MATCH('Print View'!$AX206,'WPTM - Section F'!L$93:L$574,0)),""),"")</f>
        <v/>
      </c>
      <c r="AH206" s="619"/>
      <c r="AI206" s="618" t="str">
        <f ca="1">IFERROR(IF(INDEX('WPTM - Section F'!D$93:D$574,MATCH('Print View'!$AY206,'WPTM - Section F'!L$93:L$574,0))&lt;&gt;0,INDEX('WPTM - Section F'!D$93:D$574,MATCH('Print View'!$AY206,'WPTM - Section F'!L$93:L$574,0)),""),"")</f>
        <v/>
      </c>
      <c r="AJ206" s="619"/>
      <c r="AK206" s="618" t="str">
        <f ca="1">IFERROR(IF(INDEX('WPTM - Section F'!E$93:E$574,MATCH('Print View'!$AY206,'WPTM - Section F'!L$93:L$574,0))&lt;&gt;0,INDEX('WPTM - Section F'!E$93:E$574,MATCH('Print View'!$AY206,'WPTM - Section F'!L$93:L$574,0)),""),"")</f>
        <v/>
      </c>
      <c r="AL206" s="619"/>
      <c r="AM206" s="278" t="str">
        <f>IFERROR(IF(INDEX('WPTM - Section F'!O$8:O$89,MATCH('Print View'!$A206,'WPTM - Section F'!D$8:D$89,0))&lt;&gt;0,INDEX('WPTM - Section F'!O$8:O$89,MATCH('Print View'!$A206,'WPTM - Section F'!D$8:D$89,0)),""),"")</f>
        <v/>
      </c>
      <c r="AN206" s="190"/>
      <c r="AO206" s="272"/>
      <c r="AP206" s="273"/>
      <c r="AQ206" s="273"/>
      <c r="AR206" s="210" t="str">
        <f t="shared" ca="1" si="372"/>
        <v>23</v>
      </c>
      <c r="AS206" s="3" t="str">
        <f t="shared" ca="1" si="373"/>
        <v>231-ene-21 to 31-dic-21</v>
      </c>
      <c r="AT206" s="3" t="str">
        <f t="shared" ca="1" si="374"/>
        <v>231-ene-22 to 31-dic-22</v>
      </c>
      <c r="AU206" s="3" t="str">
        <f t="shared" ca="1" si="375"/>
        <v>231-ene-23 to 31-dic-23</v>
      </c>
      <c r="AV206" s="3" t="str">
        <f t="shared" ca="1" si="376"/>
        <v>231-ene-24 to 31-dic-24</v>
      </c>
      <c r="AW206" s="3" t="str">
        <f t="shared" ca="1" si="377"/>
        <v>231-ene-25 to 31-dic-25</v>
      </c>
      <c r="AX206" s="9" t="str">
        <f t="shared" si="378"/>
        <v xml:space="preserve">23 to </v>
      </c>
      <c r="AY206" s="9" t="str">
        <f t="shared" si="379"/>
        <v xml:space="preserve">23 to </v>
      </c>
      <c r="AZ206" s="9"/>
      <c r="BA206" s="9"/>
    </row>
    <row r="207" spans="1:53" s="195" customFormat="1" ht="60" customHeight="1" x14ac:dyDescent="0.25">
      <c r="A207" s="259">
        <v>24</v>
      </c>
      <c r="B207" s="277" t="str">
        <f>IFERROR(IF(INDEX('WPTM - Section F'!B$8:B$89,MATCH('Print View'!$A207,'WPTM - Section F'!$A$8:$A$89,0))&lt;&gt;0,INDEX('WPTM - Section F'!B$8:B$89,MATCH('Print View'!$A207,'WPTM - Section F'!$A$8:$A$89,0)),""),"")</f>
        <v/>
      </c>
      <c r="C207" s="277" t="str">
        <f>IFERROR(IF(INDEX('WPTM - Section F'!C$8:C$89,MATCH('Print View'!$A207,'WPTM - Section F'!$A$8:$A$89,0))&lt;&gt;0,INDEX('WPTM - Section F'!C$8:C$89,MATCH('Print View'!$A207,'WPTM - Section F'!$A$8:$A$89,0)),""),"")</f>
        <v/>
      </c>
      <c r="D207" s="277" t="str">
        <f>IFERROR(IF(INDEX('WPTM - Section F'!D$8:D$89,MATCH('Print View'!$A207,'WPTM - Section F'!$A$8:$A$89,0))&lt;&gt;0,INDEX('WPTM - Section F'!D$8:D$89,MATCH('Print View'!$A207,'WPTM - Section F'!$A$8:$A$89,0)),""),"")</f>
        <v/>
      </c>
      <c r="E207" s="277" t="str">
        <f>IFERROR(IF(INDEX('WPTM - Section F'!E$8:E$89,MATCH('Print View'!$A207,'WPTM - Section F'!$A$8:$A$89,0))&lt;&gt;0,INDEX('WPTM - Section F'!E$8:E$89,MATCH('Print View'!$A207,'WPTM - Section F'!$A$8:$A$89,0)),""),"")</f>
        <v/>
      </c>
      <c r="F207" s="277" t="str">
        <f>IFERROR(IF(INDEX('WPTM - Section F'!N$8:N$89,MATCH('Print View'!$A207,'WPTM - Section F'!$A$8:$A$89,0))&lt;&gt;0,INDEX('WPTM - Section F'!N$8:N$89,MATCH('Print View'!$A207,'WPTM - Section F'!$A$8:$A$89,0)),""),"")</f>
        <v/>
      </c>
      <c r="G207" s="618" t="str">
        <f ca="1">IFERROR(IF(INDEX('WPTM - Section F'!D$93:D$574,MATCH('Print View'!$AR207,'WPTM - Section F'!L$93:L$574,0))&lt;&gt;0,INDEX('WPTM - Section F'!D$93:D$574,MATCH('Print View'!$AR207,'WPTM - Section F'!L$93:L$574,0)),""),"")</f>
        <v/>
      </c>
      <c r="H207" s="619"/>
      <c r="I207" s="618" t="str">
        <f ca="1">IFERROR(IF(INDEX('WPTM - Section F'!E$93:E$574,MATCH('Print View'!$AR207,'WPTM - Section F'!L$93:L$574,0))&lt;&gt;0,INDEX('WPTM - Section F'!E$93:E$574,MATCH('Print View'!$AR207,'WPTM - Section F'!L$93:L$574,0)),""),"")</f>
        <v/>
      </c>
      <c r="J207" s="619"/>
      <c r="K207" s="618" t="str">
        <f ca="1">IFERROR(IF(INDEX('WPTM - Section F'!D$93:D$574,MATCH('Print View'!$AS207,'WPTM - Section F'!L$93:L$574,0))&lt;&gt;0,INDEX('WPTM - Section F'!D$93:D$574,MATCH('Print View'!$AS207,'WPTM - Section F'!L$93:L$574,0)),""),"")</f>
        <v/>
      </c>
      <c r="L207" s="619"/>
      <c r="M207" s="618" t="str">
        <f ca="1">IFERROR(IF(INDEX('WPTM - Section F'!E$93:E$574,MATCH('Print View'!$AS207,'WPTM - Section F'!L$93:L$574,0))&lt;&gt;0,INDEX('WPTM - Section F'!E$93:E$574,MATCH('Print View'!$AS207,'WPTM - Section F'!L$93:L$574,0)),""),"")</f>
        <v/>
      </c>
      <c r="N207" s="619"/>
      <c r="O207" s="618" t="str">
        <f ca="1">IFERROR(IF(INDEX('WPTM - Section F'!D$93:D$574,MATCH('Print View'!$AT207,'WPTM - Section F'!L$93:L$574,0))&lt;&gt;0,INDEX('WPTM - Section F'!D$93:D$574,MATCH('Print View'!$AT207,'WPTM - Section F'!L$93:L$574,0)),""),"")</f>
        <v/>
      </c>
      <c r="P207" s="619"/>
      <c r="Q207" s="618" t="str">
        <f ca="1">IFERROR(IF(INDEX('WPTM - Section F'!E$93:E$574,MATCH('Print View'!$AT207,'WPTM - Section F'!L$93:L$574,0))&lt;&gt;0,INDEX('WPTM - Section F'!E$93:E$574,MATCH('Print View'!$AT207,'WPTM - Section F'!L$93:L$574,0)),""),"")</f>
        <v/>
      </c>
      <c r="R207" s="619"/>
      <c r="S207" s="618" t="str">
        <f ca="1">IFERROR(IF(INDEX('WPTM - Section F'!D$93:D$574,MATCH('Print View'!$AU207,'WPTM - Section F'!L$93:L$574,0))&lt;&gt;0,INDEX('WPTM - Section F'!D$93:D$574,MATCH('Print View'!$AU207,'WPTM - Section F'!L$93:L$574,0)),""),"")</f>
        <v/>
      </c>
      <c r="T207" s="619"/>
      <c r="U207" s="618" t="str">
        <f ca="1">IFERROR(IF(INDEX('WPTM - Section F'!E$93:E$574,MATCH('Print View'!$AU207,'WPTM - Section F'!L$93:L$574,0))&lt;&gt;0,INDEX('WPTM - Section F'!E$93:E$574,MATCH('Print View'!$AU207,'WPTM - Section F'!L$93:L$574,0)),""),"")</f>
        <v/>
      </c>
      <c r="V207" s="619"/>
      <c r="W207" s="618" t="str">
        <f ca="1">IFERROR(IF(INDEX('WPTM - Section F'!D$93:D$574,MATCH('Print View'!$AV207,'WPTM - Section F'!L$93:L$574,0))&lt;&gt;0,INDEX('WPTM - Section F'!D$93:D$574,MATCH('Print View'!$AV207,'WPTM - Section F'!L$93:L$574,0)),""),"")</f>
        <v/>
      </c>
      <c r="X207" s="619"/>
      <c r="Y207" s="618" t="str">
        <f ca="1">IFERROR(IF(INDEX('WPTM - Section F'!E$93:E$574,MATCH('Print View'!$AV207,'WPTM - Section F'!L$93:L$574,0))&lt;&gt;0,INDEX('WPTM - Section F'!E$93:E$574,MATCH('Print View'!$AV207,'WPTM - Section F'!L$93:L$574,0)),""),"")</f>
        <v/>
      </c>
      <c r="Z207" s="619"/>
      <c r="AA207" s="618" t="str">
        <f ca="1">IFERROR(IF(INDEX('WPTM - Section F'!D$93:D$574,MATCH('Print View'!$AW207,'WPTM - Section F'!L$93:L$574,0))&lt;&gt;0,INDEX('WPTM - Section F'!D$93:D$574,MATCH('Print View'!$AW207,'WPTM - Section F'!L$93:L$574,0)),""),"")</f>
        <v/>
      </c>
      <c r="AB207" s="619"/>
      <c r="AC207" s="618" t="str">
        <f ca="1">IFERROR(IF(INDEX('WPTM - Section F'!E$93:E$574,MATCH('Print View'!$AW207,'WPTM - Section F'!L$93:L$574,0))&lt;&gt;0,INDEX('WPTM - Section F'!E$93:E$574,MATCH('Print View'!$AW207,'WPTM - Section F'!L$93:L$574,0)),""),"")</f>
        <v/>
      </c>
      <c r="AD207" s="619"/>
      <c r="AE207" s="618" t="str">
        <f ca="1">IFERROR(IF(INDEX('WPTM - Section F'!D$93:D$574,MATCH('Print View'!$AX207,'WPTM - Section F'!L$93:L$574,0))&lt;&gt;0,INDEX('WPTM - Section F'!D$93:D$574,MATCH('Print View'!$AX207,'WPTM - Section F'!L$93:L$574,0)),""),"")</f>
        <v/>
      </c>
      <c r="AF207" s="619"/>
      <c r="AG207" s="618" t="str">
        <f ca="1">IFERROR(IF(INDEX('WPTM - Section F'!E$93:E$574,MATCH('Print View'!$AX207,'WPTM - Section F'!L$93:L$574,0))&lt;&gt;0,INDEX('WPTM - Section F'!E$93:E$574,MATCH('Print View'!$AX207,'WPTM - Section F'!L$93:L$574,0)),""),"")</f>
        <v/>
      </c>
      <c r="AH207" s="619"/>
      <c r="AI207" s="618" t="str">
        <f ca="1">IFERROR(IF(INDEX('WPTM - Section F'!D$93:D$574,MATCH('Print View'!$AY207,'WPTM - Section F'!L$93:L$574,0))&lt;&gt;0,INDEX('WPTM - Section F'!D$93:D$574,MATCH('Print View'!$AY207,'WPTM - Section F'!L$93:L$574,0)),""),"")</f>
        <v/>
      </c>
      <c r="AJ207" s="619"/>
      <c r="AK207" s="618" t="str">
        <f ca="1">IFERROR(IF(INDEX('WPTM - Section F'!E$93:E$574,MATCH('Print View'!$AY207,'WPTM - Section F'!L$93:L$574,0))&lt;&gt;0,INDEX('WPTM - Section F'!E$93:E$574,MATCH('Print View'!$AY207,'WPTM - Section F'!L$93:L$574,0)),""),"")</f>
        <v/>
      </c>
      <c r="AL207" s="619"/>
      <c r="AM207" s="278" t="str">
        <f>IFERROR(IF(INDEX('WPTM - Section F'!O$8:O$89,MATCH('Print View'!$A207,'WPTM - Section F'!D$8:D$89,0))&lt;&gt;0,INDEX('WPTM - Section F'!O$8:O$89,MATCH('Print View'!$A207,'WPTM - Section F'!D$8:D$89,0)),""),"")</f>
        <v/>
      </c>
      <c r="AN207" s="190"/>
      <c r="AO207" s="272"/>
      <c r="AP207" s="273"/>
      <c r="AQ207" s="273"/>
      <c r="AR207" s="210" t="str">
        <f t="shared" ca="1" si="372"/>
        <v>24</v>
      </c>
      <c r="AS207" s="3" t="str">
        <f t="shared" ca="1" si="373"/>
        <v>241-ene-21 to 31-dic-21</v>
      </c>
      <c r="AT207" s="3" t="str">
        <f t="shared" ca="1" si="374"/>
        <v>241-ene-22 to 31-dic-22</v>
      </c>
      <c r="AU207" s="3" t="str">
        <f t="shared" ca="1" si="375"/>
        <v>241-ene-23 to 31-dic-23</v>
      </c>
      <c r="AV207" s="3" t="str">
        <f t="shared" ca="1" si="376"/>
        <v>241-ene-24 to 31-dic-24</v>
      </c>
      <c r="AW207" s="3" t="str">
        <f t="shared" ca="1" si="377"/>
        <v>241-ene-25 to 31-dic-25</v>
      </c>
      <c r="AX207" s="9" t="str">
        <f t="shared" si="378"/>
        <v xml:space="preserve">24 to </v>
      </c>
      <c r="AY207" s="9" t="str">
        <f t="shared" si="379"/>
        <v xml:space="preserve">24 to </v>
      </c>
      <c r="AZ207" s="9"/>
      <c r="BA207" s="9"/>
    </row>
    <row r="208" spans="1:53" s="195" customFormat="1" ht="60" customHeight="1" x14ac:dyDescent="0.25">
      <c r="A208" s="259">
        <v>25</v>
      </c>
      <c r="B208" s="277" t="str">
        <f>IFERROR(IF(INDEX('WPTM - Section F'!B$8:B$89,MATCH('Print View'!$A208,'WPTM - Section F'!$A$8:$A$89,0))&lt;&gt;0,INDEX('WPTM - Section F'!B$8:B$89,MATCH('Print View'!$A208,'WPTM - Section F'!$A$8:$A$89,0)),""),"")</f>
        <v/>
      </c>
      <c r="C208" s="277" t="str">
        <f>IFERROR(IF(INDEX('WPTM - Section F'!C$8:C$89,MATCH('Print View'!$A208,'WPTM - Section F'!$A$8:$A$89,0))&lt;&gt;0,INDEX('WPTM - Section F'!C$8:C$89,MATCH('Print View'!$A208,'WPTM - Section F'!$A$8:$A$89,0)),""),"")</f>
        <v/>
      </c>
      <c r="D208" s="277" t="str">
        <f>IFERROR(IF(INDEX('WPTM - Section F'!D$8:D$89,MATCH('Print View'!$A208,'WPTM - Section F'!$A$8:$A$89,0))&lt;&gt;0,INDEX('WPTM - Section F'!D$8:D$89,MATCH('Print View'!$A208,'WPTM - Section F'!$A$8:$A$89,0)),""),"")</f>
        <v/>
      </c>
      <c r="E208" s="277" t="str">
        <f>IFERROR(IF(INDEX('WPTM - Section F'!E$8:E$89,MATCH('Print View'!$A208,'WPTM - Section F'!$A$8:$A$89,0))&lt;&gt;0,INDEX('WPTM - Section F'!E$8:E$89,MATCH('Print View'!$A208,'WPTM - Section F'!$A$8:$A$89,0)),""),"")</f>
        <v/>
      </c>
      <c r="F208" s="277" t="str">
        <f>IFERROR(IF(INDEX('WPTM - Section F'!N$8:N$89,MATCH('Print View'!$A208,'WPTM - Section F'!$A$8:$A$89,0))&lt;&gt;0,INDEX('WPTM - Section F'!N$8:N$89,MATCH('Print View'!$A208,'WPTM - Section F'!$A$8:$A$89,0)),""),"")</f>
        <v/>
      </c>
      <c r="G208" s="618" t="str">
        <f ca="1">IFERROR(IF(INDEX('WPTM - Section F'!D$93:D$574,MATCH('Print View'!$AR208,'WPTM - Section F'!L$93:L$574,0))&lt;&gt;0,INDEX('WPTM - Section F'!D$93:D$574,MATCH('Print View'!$AR208,'WPTM - Section F'!L$93:L$574,0)),""),"")</f>
        <v/>
      </c>
      <c r="H208" s="619"/>
      <c r="I208" s="618" t="str">
        <f ca="1">IFERROR(IF(INDEX('WPTM - Section F'!E$93:E$574,MATCH('Print View'!$AR208,'WPTM - Section F'!L$93:L$574,0))&lt;&gt;0,INDEX('WPTM - Section F'!E$93:E$574,MATCH('Print View'!$AR208,'WPTM - Section F'!L$93:L$574,0)),""),"")</f>
        <v/>
      </c>
      <c r="J208" s="619"/>
      <c r="K208" s="618" t="str">
        <f ca="1">IFERROR(IF(INDEX('WPTM - Section F'!D$93:D$574,MATCH('Print View'!$AS208,'WPTM - Section F'!L$93:L$574,0))&lt;&gt;0,INDEX('WPTM - Section F'!D$93:D$574,MATCH('Print View'!$AS208,'WPTM - Section F'!L$93:L$574,0)),""),"")</f>
        <v/>
      </c>
      <c r="L208" s="619"/>
      <c r="M208" s="618" t="str">
        <f ca="1">IFERROR(IF(INDEX('WPTM - Section F'!E$93:E$574,MATCH('Print View'!$AS208,'WPTM - Section F'!L$93:L$574,0))&lt;&gt;0,INDEX('WPTM - Section F'!E$93:E$574,MATCH('Print View'!$AS208,'WPTM - Section F'!L$93:L$574,0)),""),"")</f>
        <v/>
      </c>
      <c r="N208" s="619"/>
      <c r="O208" s="618" t="str">
        <f ca="1">IFERROR(IF(INDEX('WPTM - Section F'!D$93:D$574,MATCH('Print View'!$AT208,'WPTM - Section F'!L$93:L$574,0))&lt;&gt;0,INDEX('WPTM - Section F'!D$93:D$574,MATCH('Print View'!$AT208,'WPTM - Section F'!L$93:L$574,0)),""),"")</f>
        <v/>
      </c>
      <c r="P208" s="619"/>
      <c r="Q208" s="618" t="str">
        <f ca="1">IFERROR(IF(INDEX('WPTM - Section F'!E$93:E$574,MATCH('Print View'!$AT208,'WPTM - Section F'!L$93:L$574,0))&lt;&gt;0,INDEX('WPTM - Section F'!E$93:E$574,MATCH('Print View'!$AT208,'WPTM - Section F'!L$93:L$574,0)),""),"")</f>
        <v/>
      </c>
      <c r="R208" s="619"/>
      <c r="S208" s="618" t="str">
        <f ca="1">IFERROR(IF(INDEX('WPTM - Section F'!D$93:D$574,MATCH('Print View'!$AU208,'WPTM - Section F'!L$93:L$574,0))&lt;&gt;0,INDEX('WPTM - Section F'!D$93:D$574,MATCH('Print View'!$AU208,'WPTM - Section F'!L$93:L$574,0)),""),"")</f>
        <v/>
      </c>
      <c r="T208" s="619"/>
      <c r="U208" s="618" t="str">
        <f ca="1">IFERROR(IF(INDEX('WPTM - Section F'!E$93:E$574,MATCH('Print View'!$AU208,'WPTM - Section F'!L$93:L$574,0))&lt;&gt;0,INDEX('WPTM - Section F'!E$93:E$574,MATCH('Print View'!$AU208,'WPTM - Section F'!L$93:L$574,0)),""),"")</f>
        <v/>
      </c>
      <c r="V208" s="619"/>
      <c r="W208" s="618" t="str">
        <f ca="1">IFERROR(IF(INDEX('WPTM - Section F'!D$93:D$574,MATCH('Print View'!$AV208,'WPTM - Section F'!L$93:L$574,0))&lt;&gt;0,INDEX('WPTM - Section F'!D$93:D$574,MATCH('Print View'!$AV208,'WPTM - Section F'!L$93:L$574,0)),""),"")</f>
        <v/>
      </c>
      <c r="X208" s="619"/>
      <c r="Y208" s="618" t="str">
        <f ca="1">IFERROR(IF(INDEX('WPTM - Section F'!E$93:E$574,MATCH('Print View'!$AV208,'WPTM - Section F'!L$93:L$574,0))&lt;&gt;0,INDEX('WPTM - Section F'!E$93:E$574,MATCH('Print View'!$AV208,'WPTM - Section F'!L$93:L$574,0)),""),"")</f>
        <v/>
      </c>
      <c r="Z208" s="619"/>
      <c r="AA208" s="618" t="str">
        <f ca="1">IFERROR(IF(INDEX('WPTM - Section F'!D$93:D$574,MATCH('Print View'!$AW208,'WPTM - Section F'!L$93:L$574,0))&lt;&gt;0,INDEX('WPTM - Section F'!D$93:D$574,MATCH('Print View'!$AW208,'WPTM - Section F'!L$93:L$574,0)),""),"")</f>
        <v/>
      </c>
      <c r="AB208" s="619"/>
      <c r="AC208" s="618" t="str">
        <f ca="1">IFERROR(IF(INDEX('WPTM - Section F'!E$93:E$574,MATCH('Print View'!$AW208,'WPTM - Section F'!L$93:L$574,0))&lt;&gt;0,INDEX('WPTM - Section F'!E$93:E$574,MATCH('Print View'!$AW208,'WPTM - Section F'!L$93:L$574,0)),""),"")</f>
        <v/>
      </c>
      <c r="AD208" s="619"/>
      <c r="AE208" s="618" t="str">
        <f ca="1">IFERROR(IF(INDEX('WPTM - Section F'!D$93:D$574,MATCH('Print View'!$AX208,'WPTM - Section F'!L$93:L$574,0))&lt;&gt;0,INDEX('WPTM - Section F'!D$93:D$574,MATCH('Print View'!$AX208,'WPTM - Section F'!L$93:L$574,0)),""),"")</f>
        <v/>
      </c>
      <c r="AF208" s="619"/>
      <c r="AG208" s="618" t="str">
        <f ca="1">IFERROR(IF(INDEX('WPTM - Section F'!E$93:E$574,MATCH('Print View'!$AX208,'WPTM - Section F'!L$93:L$574,0))&lt;&gt;0,INDEX('WPTM - Section F'!E$93:E$574,MATCH('Print View'!$AX208,'WPTM - Section F'!L$93:L$574,0)),""),"")</f>
        <v/>
      </c>
      <c r="AH208" s="619"/>
      <c r="AI208" s="618" t="str">
        <f ca="1">IFERROR(IF(INDEX('WPTM - Section F'!D$93:D$574,MATCH('Print View'!$AY208,'WPTM - Section F'!L$93:L$574,0))&lt;&gt;0,INDEX('WPTM - Section F'!D$93:D$574,MATCH('Print View'!$AY208,'WPTM - Section F'!L$93:L$574,0)),""),"")</f>
        <v/>
      </c>
      <c r="AJ208" s="619"/>
      <c r="AK208" s="618" t="str">
        <f ca="1">IFERROR(IF(INDEX('WPTM - Section F'!E$93:E$574,MATCH('Print View'!$AY208,'WPTM - Section F'!L$93:L$574,0))&lt;&gt;0,INDEX('WPTM - Section F'!E$93:E$574,MATCH('Print View'!$AY208,'WPTM - Section F'!L$93:L$574,0)),""),"")</f>
        <v/>
      </c>
      <c r="AL208" s="619"/>
      <c r="AM208" s="278" t="str">
        <f>IFERROR(IF(INDEX('WPTM - Section F'!O$8:O$89,MATCH('Print View'!$A208,'WPTM - Section F'!D$8:D$89,0))&lt;&gt;0,INDEX('WPTM - Section F'!O$8:O$89,MATCH('Print View'!$A208,'WPTM - Section F'!D$8:D$89,0)),""),"")</f>
        <v/>
      </c>
      <c r="AN208" s="190"/>
      <c r="AO208" s="272"/>
      <c r="AP208" s="273"/>
      <c r="AQ208" s="273"/>
      <c r="AR208" s="210" t="str">
        <f t="shared" ca="1" si="372"/>
        <v>25</v>
      </c>
      <c r="AS208" s="3" t="str">
        <f t="shared" ca="1" si="373"/>
        <v>251-ene-21 to 31-dic-21</v>
      </c>
      <c r="AT208" s="3" t="str">
        <f t="shared" ca="1" si="374"/>
        <v>251-ene-22 to 31-dic-22</v>
      </c>
      <c r="AU208" s="3" t="str">
        <f t="shared" ca="1" si="375"/>
        <v>251-ene-23 to 31-dic-23</v>
      </c>
      <c r="AV208" s="3" t="str">
        <f t="shared" ca="1" si="376"/>
        <v>251-ene-24 to 31-dic-24</v>
      </c>
      <c r="AW208" s="3" t="str">
        <f t="shared" ca="1" si="377"/>
        <v>251-ene-25 to 31-dic-25</v>
      </c>
      <c r="AX208" s="9" t="str">
        <f t="shared" si="378"/>
        <v xml:space="preserve">25 to </v>
      </c>
      <c r="AY208" s="9" t="str">
        <f t="shared" si="379"/>
        <v xml:space="preserve">25 to </v>
      </c>
      <c r="AZ208" s="9"/>
      <c r="BA208" s="9"/>
    </row>
    <row r="209" spans="1:53" s="195" customFormat="1" ht="60" customHeight="1" x14ac:dyDescent="0.25">
      <c r="A209" s="259">
        <v>26</v>
      </c>
      <c r="B209" s="277" t="str">
        <f>IFERROR(IF(INDEX('WPTM - Section F'!B$8:B$89,MATCH('Print View'!$A209,'WPTM - Section F'!$A$8:$A$89,0))&lt;&gt;0,INDEX('WPTM - Section F'!B$8:B$89,MATCH('Print View'!$A209,'WPTM - Section F'!$A$8:$A$89,0)),""),"")</f>
        <v/>
      </c>
      <c r="C209" s="277" t="str">
        <f>IFERROR(IF(INDEX('WPTM - Section F'!C$8:C$89,MATCH('Print View'!$A209,'WPTM - Section F'!$A$8:$A$89,0))&lt;&gt;0,INDEX('WPTM - Section F'!C$8:C$89,MATCH('Print View'!$A209,'WPTM - Section F'!$A$8:$A$89,0)),""),"")</f>
        <v/>
      </c>
      <c r="D209" s="277" t="str">
        <f>IFERROR(IF(INDEX('WPTM - Section F'!D$8:D$89,MATCH('Print View'!$A209,'WPTM - Section F'!$A$8:$A$89,0))&lt;&gt;0,INDEX('WPTM - Section F'!D$8:D$89,MATCH('Print View'!$A209,'WPTM - Section F'!$A$8:$A$89,0)),""),"")</f>
        <v/>
      </c>
      <c r="E209" s="277" t="str">
        <f>IFERROR(IF(INDEX('WPTM - Section F'!E$8:E$89,MATCH('Print View'!$A209,'WPTM - Section F'!$A$8:$A$89,0))&lt;&gt;0,INDEX('WPTM - Section F'!E$8:E$89,MATCH('Print View'!$A209,'WPTM - Section F'!$A$8:$A$89,0)),""),"")</f>
        <v/>
      </c>
      <c r="F209" s="277" t="str">
        <f>IFERROR(IF(INDEX('WPTM - Section F'!N$8:N$89,MATCH('Print View'!$A209,'WPTM - Section F'!$A$8:$A$89,0))&lt;&gt;0,INDEX('WPTM - Section F'!N$8:N$89,MATCH('Print View'!$A209,'WPTM - Section F'!$A$8:$A$89,0)),""),"")</f>
        <v/>
      </c>
      <c r="G209" s="618" t="str">
        <f ca="1">IFERROR(IF(INDEX('WPTM - Section F'!D$93:D$574,MATCH('Print View'!$AR209,'WPTM - Section F'!L$93:L$574,0))&lt;&gt;0,INDEX('WPTM - Section F'!D$93:D$574,MATCH('Print View'!$AR209,'WPTM - Section F'!L$93:L$574,0)),""),"")</f>
        <v/>
      </c>
      <c r="H209" s="619"/>
      <c r="I209" s="618" t="str">
        <f ca="1">IFERROR(IF(INDEX('WPTM - Section F'!E$93:E$574,MATCH('Print View'!$AR209,'WPTM - Section F'!L$93:L$574,0))&lt;&gt;0,INDEX('WPTM - Section F'!E$93:E$574,MATCH('Print View'!$AR209,'WPTM - Section F'!L$93:L$574,0)),""),"")</f>
        <v/>
      </c>
      <c r="J209" s="619"/>
      <c r="K209" s="618" t="str">
        <f ca="1">IFERROR(IF(INDEX('WPTM - Section F'!D$93:D$574,MATCH('Print View'!$AS209,'WPTM - Section F'!L$93:L$574,0))&lt;&gt;0,INDEX('WPTM - Section F'!D$93:D$574,MATCH('Print View'!$AS209,'WPTM - Section F'!L$93:L$574,0)),""),"")</f>
        <v/>
      </c>
      <c r="L209" s="619"/>
      <c r="M209" s="618" t="str">
        <f ca="1">IFERROR(IF(INDEX('WPTM - Section F'!E$93:E$574,MATCH('Print View'!$AS209,'WPTM - Section F'!L$93:L$574,0))&lt;&gt;0,INDEX('WPTM - Section F'!E$93:E$574,MATCH('Print View'!$AS209,'WPTM - Section F'!L$93:L$574,0)),""),"")</f>
        <v/>
      </c>
      <c r="N209" s="619"/>
      <c r="O209" s="618" t="str">
        <f ca="1">IFERROR(IF(INDEX('WPTM - Section F'!D$93:D$574,MATCH('Print View'!$AT209,'WPTM - Section F'!L$93:L$574,0))&lt;&gt;0,INDEX('WPTM - Section F'!D$93:D$574,MATCH('Print View'!$AT209,'WPTM - Section F'!L$93:L$574,0)),""),"")</f>
        <v/>
      </c>
      <c r="P209" s="619"/>
      <c r="Q209" s="618" t="str">
        <f ca="1">IFERROR(IF(INDEX('WPTM - Section F'!E$93:E$574,MATCH('Print View'!$AT209,'WPTM - Section F'!L$93:L$574,0))&lt;&gt;0,INDEX('WPTM - Section F'!E$93:E$574,MATCH('Print View'!$AT209,'WPTM - Section F'!L$93:L$574,0)),""),"")</f>
        <v/>
      </c>
      <c r="R209" s="619"/>
      <c r="S209" s="618" t="str">
        <f ca="1">IFERROR(IF(INDEX('WPTM - Section F'!D$93:D$574,MATCH('Print View'!$AU209,'WPTM - Section F'!L$93:L$574,0))&lt;&gt;0,INDEX('WPTM - Section F'!D$93:D$574,MATCH('Print View'!$AU209,'WPTM - Section F'!L$93:L$574,0)),""),"")</f>
        <v/>
      </c>
      <c r="T209" s="619"/>
      <c r="U209" s="618" t="str">
        <f ca="1">IFERROR(IF(INDEX('WPTM - Section F'!E$93:E$574,MATCH('Print View'!$AU209,'WPTM - Section F'!L$93:L$574,0))&lt;&gt;0,INDEX('WPTM - Section F'!E$93:E$574,MATCH('Print View'!$AU209,'WPTM - Section F'!L$93:L$574,0)),""),"")</f>
        <v/>
      </c>
      <c r="V209" s="619"/>
      <c r="W209" s="618" t="str">
        <f ca="1">IFERROR(IF(INDEX('WPTM - Section F'!D$93:D$574,MATCH('Print View'!$AV209,'WPTM - Section F'!L$93:L$574,0))&lt;&gt;0,INDEX('WPTM - Section F'!D$93:D$574,MATCH('Print View'!$AV209,'WPTM - Section F'!L$93:L$574,0)),""),"")</f>
        <v/>
      </c>
      <c r="X209" s="619"/>
      <c r="Y209" s="618" t="str">
        <f ca="1">IFERROR(IF(INDEX('WPTM - Section F'!E$93:E$574,MATCH('Print View'!$AV209,'WPTM - Section F'!L$93:L$574,0))&lt;&gt;0,INDEX('WPTM - Section F'!E$93:E$574,MATCH('Print View'!$AV209,'WPTM - Section F'!L$93:L$574,0)),""),"")</f>
        <v/>
      </c>
      <c r="Z209" s="619"/>
      <c r="AA209" s="618" t="str">
        <f ca="1">IFERROR(IF(INDEX('WPTM - Section F'!D$93:D$574,MATCH('Print View'!$AW209,'WPTM - Section F'!L$93:L$574,0))&lt;&gt;0,INDEX('WPTM - Section F'!D$93:D$574,MATCH('Print View'!$AW209,'WPTM - Section F'!L$93:L$574,0)),""),"")</f>
        <v/>
      </c>
      <c r="AB209" s="619"/>
      <c r="AC209" s="618" t="str">
        <f ca="1">IFERROR(IF(INDEX('WPTM - Section F'!E$93:E$574,MATCH('Print View'!$AW209,'WPTM - Section F'!L$93:L$574,0))&lt;&gt;0,INDEX('WPTM - Section F'!E$93:E$574,MATCH('Print View'!$AW209,'WPTM - Section F'!L$93:L$574,0)),""),"")</f>
        <v/>
      </c>
      <c r="AD209" s="619"/>
      <c r="AE209" s="618" t="str">
        <f ca="1">IFERROR(IF(INDEX('WPTM - Section F'!D$93:D$574,MATCH('Print View'!$AX209,'WPTM - Section F'!L$93:L$574,0))&lt;&gt;0,INDEX('WPTM - Section F'!D$93:D$574,MATCH('Print View'!$AX209,'WPTM - Section F'!L$93:L$574,0)),""),"")</f>
        <v/>
      </c>
      <c r="AF209" s="619"/>
      <c r="AG209" s="618" t="str">
        <f ca="1">IFERROR(IF(INDEX('WPTM - Section F'!E$93:E$574,MATCH('Print View'!$AX209,'WPTM - Section F'!L$93:L$574,0))&lt;&gt;0,INDEX('WPTM - Section F'!E$93:E$574,MATCH('Print View'!$AX209,'WPTM - Section F'!L$93:L$574,0)),""),"")</f>
        <v/>
      </c>
      <c r="AH209" s="619"/>
      <c r="AI209" s="618" t="str">
        <f ca="1">IFERROR(IF(INDEX('WPTM - Section F'!D$93:D$574,MATCH('Print View'!$AY209,'WPTM - Section F'!L$93:L$574,0))&lt;&gt;0,INDEX('WPTM - Section F'!D$93:D$574,MATCH('Print View'!$AY209,'WPTM - Section F'!L$93:L$574,0)),""),"")</f>
        <v/>
      </c>
      <c r="AJ209" s="619"/>
      <c r="AK209" s="618" t="str">
        <f ca="1">IFERROR(IF(INDEX('WPTM - Section F'!E$93:E$574,MATCH('Print View'!$AY209,'WPTM - Section F'!L$93:L$574,0))&lt;&gt;0,INDEX('WPTM - Section F'!E$93:E$574,MATCH('Print View'!$AY209,'WPTM - Section F'!L$93:L$574,0)),""),"")</f>
        <v/>
      </c>
      <c r="AL209" s="619"/>
      <c r="AM209" s="278" t="str">
        <f>IFERROR(IF(INDEX('WPTM - Section F'!O$8:O$89,MATCH('Print View'!$A209,'WPTM - Section F'!D$8:D$89,0))&lt;&gt;0,INDEX('WPTM - Section F'!O$8:O$89,MATCH('Print View'!$A209,'WPTM - Section F'!D$8:D$89,0)),""),"")</f>
        <v/>
      </c>
      <c r="AN209" s="190"/>
      <c r="AO209" s="272"/>
      <c r="AP209" s="273"/>
      <c r="AQ209" s="273"/>
      <c r="AR209" s="210" t="str">
        <f t="shared" ca="1" si="372"/>
        <v>26</v>
      </c>
      <c r="AS209" s="3" t="str">
        <f t="shared" ca="1" si="373"/>
        <v>261-ene-21 to 31-dic-21</v>
      </c>
      <c r="AT209" s="3" t="str">
        <f t="shared" ca="1" si="374"/>
        <v>261-ene-22 to 31-dic-22</v>
      </c>
      <c r="AU209" s="3" t="str">
        <f t="shared" ca="1" si="375"/>
        <v>261-ene-23 to 31-dic-23</v>
      </c>
      <c r="AV209" s="3" t="str">
        <f t="shared" ca="1" si="376"/>
        <v>261-ene-24 to 31-dic-24</v>
      </c>
      <c r="AW209" s="3" t="str">
        <f t="shared" ca="1" si="377"/>
        <v>261-ene-25 to 31-dic-25</v>
      </c>
      <c r="AX209" s="9" t="str">
        <f t="shared" si="378"/>
        <v xml:space="preserve">26 to </v>
      </c>
      <c r="AY209" s="9" t="str">
        <f t="shared" si="379"/>
        <v xml:space="preserve">26 to </v>
      </c>
      <c r="AZ209" s="9"/>
      <c r="BA209" s="9"/>
    </row>
    <row r="210" spans="1:53" s="195" customFormat="1" ht="60" customHeight="1" x14ac:dyDescent="0.25">
      <c r="A210" s="259">
        <v>27</v>
      </c>
      <c r="B210" s="277" t="str">
        <f>IFERROR(IF(INDEX('WPTM - Section F'!B$8:B$89,MATCH('Print View'!$A210,'WPTM - Section F'!$A$8:$A$89,0))&lt;&gt;0,INDEX('WPTM - Section F'!B$8:B$89,MATCH('Print View'!$A210,'WPTM - Section F'!$A$8:$A$89,0)),""),"")</f>
        <v/>
      </c>
      <c r="C210" s="277" t="str">
        <f>IFERROR(IF(INDEX('WPTM - Section F'!C$8:C$89,MATCH('Print View'!$A210,'WPTM - Section F'!$A$8:$A$89,0))&lt;&gt;0,INDEX('WPTM - Section F'!C$8:C$89,MATCH('Print View'!$A210,'WPTM - Section F'!$A$8:$A$89,0)),""),"")</f>
        <v/>
      </c>
      <c r="D210" s="277" t="str">
        <f>IFERROR(IF(INDEX('WPTM - Section F'!D$8:D$89,MATCH('Print View'!$A210,'WPTM - Section F'!$A$8:$A$89,0))&lt;&gt;0,INDEX('WPTM - Section F'!D$8:D$89,MATCH('Print View'!$A210,'WPTM - Section F'!$A$8:$A$89,0)),""),"")</f>
        <v/>
      </c>
      <c r="E210" s="277" t="str">
        <f>IFERROR(IF(INDEX('WPTM - Section F'!E$8:E$89,MATCH('Print View'!$A210,'WPTM - Section F'!$A$8:$A$89,0))&lt;&gt;0,INDEX('WPTM - Section F'!E$8:E$89,MATCH('Print View'!$A210,'WPTM - Section F'!$A$8:$A$89,0)),""),"")</f>
        <v/>
      </c>
      <c r="F210" s="277" t="str">
        <f>IFERROR(IF(INDEX('WPTM - Section F'!N$8:N$89,MATCH('Print View'!$A210,'WPTM - Section F'!$A$8:$A$89,0))&lt;&gt;0,INDEX('WPTM - Section F'!N$8:N$89,MATCH('Print View'!$A210,'WPTM - Section F'!$A$8:$A$89,0)),""),"")</f>
        <v/>
      </c>
      <c r="G210" s="618" t="str">
        <f ca="1">IFERROR(IF(INDEX('WPTM - Section F'!D$93:D$574,MATCH('Print View'!$AR210,'WPTM - Section F'!L$93:L$574,0))&lt;&gt;0,INDEX('WPTM - Section F'!D$93:D$574,MATCH('Print View'!$AR210,'WPTM - Section F'!L$93:L$574,0)),""),"")</f>
        <v/>
      </c>
      <c r="H210" s="619"/>
      <c r="I210" s="618" t="str">
        <f ca="1">IFERROR(IF(INDEX('WPTM - Section F'!E$93:E$574,MATCH('Print View'!$AR210,'WPTM - Section F'!L$93:L$574,0))&lt;&gt;0,INDEX('WPTM - Section F'!E$93:E$574,MATCH('Print View'!$AR210,'WPTM - Section F'!L$93:L$574,0)),""),"")</f>
        <v/>
      </c>
      <c r="J210" s="619"/>
      <c r="K210" s="618" t="str">
        <f ca="1">IFERROR(IF(INDEX('WPTM - Section F'!D$93:D$574,MATCH('Print View'!$AS210,'WPTM - Section F'!L$93:L$574,0))&lt;&gt;0,INDEX('WPTM - Section F'!D$93:D$574,MATCH('Print View'!$AS210,'WPTM - Section F'!L$93:L$574,0)),""),"")</f>
        <v/>
      </c>
      <c r="L210" s="619"/>
      <c r="M210" s="618" t="str">
        <f ca="1">IFERROR(IF(INDEX('WPTM - Section F'!E$93:E$574,MATCH('Print View'!$AS210,'WPTM - Section F'!L$93:L$574,0))&lt;&gt;0,INDEX('WPTM - Section F'!E$93:E$574,MATCH('Print View'!$AS210,'WPTM - Section F'!L$93:L$574,0)),""),"")</f>
        <v/>
      </c>
      <c r="N210" s="619"/>
      <c r="O210" s="618" t="str">
        <f ca="1">IFERROR(IF(INDEX('WPTM - Section F'!D$93:D$574,MATCH('Print View'!$AT210,'WPTM - Section F'!L$93:L$574,0))&lt;&gt;0,INDEX('WPTM - Section F'!D$93:D$574,MATCH('Print View'!$AT210,'WPTM - Section F'!L$93:L$574,0)),""),"")</f>
        <v/>
      </c>
      <c r="P210" s="619"/>
      <c r="Q210" s="618" t="str">
        <f ca="1">IFERROR(IF(INDEX('WPTM - Section F'!E$93:E$574,MATCH('Print View'!$AT210,'WPTM - Section F'!L$93:L$574,0))&lt;&gt;0,INDEX('WPTM - Section F'!E$93:E$574,MATCH('Print View'!$AT210,'WPTM - Section F'!L$93:L$574,0)),""),"")</f>
        <v/>
      </c>
      <c r="R210" s="619"/>
      <c r="S210" s="618" t="str">
        <f ca="1">IFERROR(IF(INDEX('WPTM - Section F'!D$93:D$574,MATCH('Print View'!$AU210,'WPTM - Section F'!L$93:L$574,0))&lt;&gt;0,INDEX('WPTM - Section F'!D$93:D$574,MATCH('Print View'!$AU210,'WPTM - Section F'!L$93:L$574,0)),""),"")</f>
        <v/>
      </c>
      <c r="T210" s="619"/>
      <c r="U210" s="618" t="str">
        <f ca="1">IFERROR(IF(INDEX('WPTM - Section F'!E$93:E$574,MATCH('Print View'!$AU210,'WPTM - Section F'!L$93:L$574,0))&lt;&gt;0,INDEX('WPTM - Section F'!E$93:E$574,MATCH('Print View'!$AU210,'WPTM - Section F'!L$93:L$574,0)),""),"")</f>
        <v/>
      </c>
      <c r="V210" s="619"/>
      <c r="W210" s="618" t="str">
        <f ca="1">IFERROR(IF(INDEX('WPTM - Section F'!D$93:D$574,MATCH('Print View'!$AV210,'WPTM - Section F'!L$93:L$574,0))&lt;&gt;0,INDEX('WPTM - Section F'!D$93:D$574,MATCH('Print View'!$AV210,'WPTM - Section F'!L$93:L$574,0)),""),"")</f>
        <v/>
      </c>
      <c r="X210" s="619"/>
      <c r="Y210" s="618" t="str">
        <f ca="1">IFERROR(IF(INDEX('WPTM - Section F'!E$93:E$574,MATCH('Print View'!$AV210,'WPTM - Section F'!L$93:L$574,0))&lt;&gt;0,INDEX('WPTM - Section F'!E$93:E$574,MATCH('Print View'!$AV210,'WPTM - Section F'!L$93:L$574,0)),""),"")</f>
        <v/>
      </c>
      <c r="Z210" s="619"/>
      <c r="AA210" s="618" t="str">
        <f ca="1">IFERROR(IF(INDEX('WPTM - Section F'!D$93:D$574,MATCH('Print View'!$AW210,'WPTM - Section F'!L$93:L$574,0))&lt;&gt;0,INDEX('WPTM - Section F'!D$93:D$574,MATCH('Print View'!$AW210,'WPTM - Section F'!L$93:L$574,0)),""),"")</f>
        <v/>
      </c>
      <c r="AB210" s="619"/>
      <c r="AC210" s="618" t="str">
        <f ca="1">IFERROR(IF(INDEX('WPTM - Section F'!E$93:E$574,MATCH('Print View'!$AW210,'WPTM - Section F'!L$93:L$574,0))&lt;&gt;0,INDEX('WPTM - Section F'!E$93:E$574,MATCH('Print View'!$AW210,'WPTM - Section F'!L$93:L$574,0)),""),"")</f>
        <v/>
      </c>
      <c r="AD210" s="619"/>
      <c r="AE210" s="618" t="str">
        <f ca="1">IFERROR(IF(INDEX('WPTM - Section F'!D$93:D$574,MATCH('Print View'!$AX210,'WPTM - Section F'!L$93:L$574,0))&lt;&gt;0,INDEX('WPTM - Section F'!D$93:D$574,MATCH('Print View'!$AX210,'WPTM - Section F'!L$93:L$574,0)),""),"")</f>
        <v/>
      </c>
      <c r="AF210" s="619"/>
      <c r="AG210" s="618" t="str">
        <f ca="1">IFERROR(IF(INDEX('WPTM - Section F'!E$93:E$574,MATCH('Print View'!$AX210,'WPTM - Section F'!L$93:L$574,0))&lt;&gt;0,INDEX('WPTM - Section F'!E$93:E$574,MATCH('Print View'!$AX210,'WPTM - Section F'!L$93:L$574,0)),""),"")</f>
        <v/>
      </c>
      <c r="AH210" s="619"/>
      <c r="AI210" s="618" t="str">
        <f ca="1">IFERROR(IF(INDEX('WPTM - Section F'!D$93:D$574,MATCH('Print View'!$AY210,'WPTM - Section F'!L$93:L$574,0))&lt;&gt;0,INDEX('WPTM - Section F'!D$93:D$574,MATCH('Print View'!$AY210,'WPTM - Section F'!L$93:L$574,0)),""),"")</f>
        <v/>
      </c>
      <c r="AJ210" s="619"/>
      <c r="AK210" s="618" t="str">
        <f ca="1">IFERROR(IF(INDEX('WPTM - Section F'!E$93:E$574,MATCH('Print View'!$AY210,'WPTM - Section F'!L$93:L$574,0))&lt;&gt;0,INDEX('WPTM - Section F'!E$93:E$574,MATCH('Print View'!$AY210,'WPTM - Section F'!L$93:L$574,0)),""),"")</f>
        <v/>
      </c>
      <c r="AL210" s="619"/>
      <c r="AM210" s="278" t="str">
        <f>IFERROR(IF(INDEX('WPTM - Section F'!O$8:O$89,MATCH('Print View'!$A210,'WPTM - Section F'!D$8:D$89,0))&lt;&gt;0,INDEX('WPTM - Section F'!O$8:O$89,MATCH('Print View'!$A210,'WPTM - Section F'!D$8:D$89,0)),""),"")</f>
        <v/>
      </c>
      <c r="AN210" s="190"/>
      <c r="AO210" s="272"/>
      <c r="AP210" s="273"/>
      <c r="AQ210" s="273"/>
      <c r="AR210" s="210" t="str">
        <f t="shared" ca="1" si="372"/>
        <v>27</v>
      </c>
      <c r="AS210" s="3" t="str">
        <f t="shared" ca="1" si="373"/>
        <v>271-ene-21 to 31-dic-21</v>
      </c>
      <c r="AT210" s="3" t="str">
        <f t="shared" ca="1" si="374"/>
        <v>271-ene-22 to 31-dic-22</v>
      </c>
      <c r="AU210" s="3" t="str">
        <f t="shared" ca="1" si="375"/>
        <v>271-ene-23 to 31-dic-23</v>
      </c>
      <c r="AV210" s="3" t="str">
        <f t="shared" ca="1" si="376"/>
        <v>271-ene-24 to 31-dic-24</v>
      </c>
      <c r="AW210" s="3" t="str">
        <f t="shared" ca="1" si="377"/>
        <v>271-ene-25 to 31-dic-25</v>
      </c>
      <c r="AX210" s="9" t="str">
        <f t="shared" si="378"/>
        <v xml:space="preserve">27 to </v>
      </c>
      <c r="AY210" s="9" t="str">
        <f t="shared" si="379"/>
        <v xml:space="preserve">27 to </v>
      </c>
      <c r="AZ210" s="9"/>
      <c r="BA210" s="9"/>
    </row>
    <row r="211" spans="1:53" s="195" customFormat="1" ht="60" customHeight="1" x14ac:dyDescent="0.25">
      <c r="A211" s="259">
        <v>28</v>
      </c>
      <c r="B211" s="277" t="str">
        <f>IFERROR(IF(INDEX('WPTM - Section F'!B$8:B$89,MATCH('Print View'!$A211,'WPTM - Section F'!$A$8:$A$89,0))&lt;&gt;0,INDEX('WPTM - Section F'!B$8:B$89,MATCH('Print View'!$A211,'WPTM - Section F'!$A$8:$A$89,0)),""),"")</f>
        <v/>
      </c>
      <c r="C211" s="277" t="str">
        <f>IFERROR(IF(INDEX('WPTM - Section F'!C$8:C$89,MATCH('Print View'!$A211,'WPTM - Section F'!$A$8:$A$89,0))&lt;&gt;0,INDEX('WPTM - Section F'!C$8:C$89,MATCH('Print View'!$A211,'WPTM - Section F'!$A$8:$A$89,0)),""),"")</f>
        <v/>
      </c>
      <c r="D211" s="277" t="str">
        <f>IFERROR(IF(INDEX('WPTM - Section F'!D$8:D$89,MATCH('Print View'!$A211,'WPTM - Section F'!$A$8:$A$89,0))&lt;&gt;0,INDEX('WPTM - Section F'!D$8:D$89,MATCH('Print View'!$A211,'WPTM - Section F'!$A$8:$A$89,0)),""),"")</f>
        <v/>
      </c>
      <c r="E211" s="277" t="str">
        <f>IFERROR(IF(INDEX('WPTM - Section F'!E$8:E$89,MATCH('Print View'!$A211,'WPTM - Section F'!$A$8:$A$89,0))&lt;&gt;0,INDEX('WPTM - Section F'!E$8:E$89,MATCH('Print View'!$A211,'WPTM - Section F'!$A$8:$A$89,0)),""),"")</f>
        <v/>
      </c>
      <c r="F211" s="277" t="str">
        <f>IFERROR(IF(INDEX('WPTM - Section F'!N$8:N$89,MATCH('Print View'!$A211,'WPTM - Section F'!$A$8:$A$89,0))&lt;&gt;0,INDEX('WPTM - Section F'!N$8:N$89,MATCH('Print View'!$A211,'WPTM - Section F'!$A$8:$A$89,0)),""),"")</f>
        <v/>
      </c>
      <c r="G211" s="618" t="str">
        <f ca="1">IFERROR(IF(INDEX('WPTM - Section F'!D$93:D$574,MATCH('Print View'!$AR211,'WPTM - Section F'!L$93:L$574,0))&lt;&gt;0,INDEX('WPTM - Section F'!D$93:D$574,MATCH('Print View'!$AR211,'WPTM - Section F'!L$93:L$574,0)),""),"")</f>
        <v/>
      </c>
      <c r="H211" s="619"/>
      <c r="I211" s="618" t="str">
        <f ca="1">IFERROR(IF(INDEX('WPTM - Section F'!E$93:E$574,MATCH('Print View'!$AR211,'WPTM - Section F'!L$93:L$574,0))&lt;&gt;0,INDEX('WPTM - Section F'!E$93:E$574,MATCH('Print View'!$AR211,'WPTM - Section F'!L$93:L$574,0)),""),"")</f>
        <v/>
      </c>
      <c r="J211" s="619"/>
      <c r="K211" s="618" t="str">
        <f ca="1">IFERROR(IF(INDEX('WPTM - Section F'!D$93:D$574,MATCH('Print View'!$AS211,'WPTM - Section F'!L$93:L$574,0))&lt;&gt;0,INDEX('WPTM - Section F'!D$93:D$574,MATCH('Print View'!$AS211,'WPTM - Section F'!L$93:L$574,0)),""),"")</f>
        <v/>
      </c>
      <c r="L211" s="619"/>
      <c r="M211" s="618" t="str">
        <f ca="1">IFERROR(IF(INDEX('WPTM - Section F'!E$93:E$574,MATCH('Print View'!$AS211,'WPTM - Section F'!L$93:L$574,0))&lt;&gt;0,INDEX('WPTM - Section F'!E$93:E$574,MATCH('Print View'!$AS211,'WPTM - Section F'!L$93:L$574,0)),""),"")</f>
        <v/>
      </c>
      <c r="N211" s="619"/>
      <c r="O211" s="618" t="str">
        <f ca="1">IFERROR(IF(INDEX('WPTM - Section F'!D$93:D$574,MATCH('Print View'!$AT211,'WPTM - Section F'!L$93:L$574,0))&lt;&gt;0,INDEX('WPTM - Section F'!D$93:D$574,MATCH('Print View'!$AT211,'WPTM - Section F'!L$93:L$574,0)),""),"")</f>
        <v/>
      </c>
      <c r="P211" s="619"/>
      <c r="Q211" s="618" t="str">
        <f ca="1">IFERROR(IF(INDEX('WPTM - Section F'!E$93:E$574,MATCH('Print View'!$AT211,'WPTM - Section F'!L$93:L$574,0))&lt;&gt;0,INDEX('WPTM - Section F'!E$93:E$574,MATCH('Print View'!$AT211,'WPTM - Section F'!L$93:L$574,0)),""),"")</f>
        <v/>
      </c>
      <c r="R211" s="619"/>
      <c r="S211" s="618" t="str">
        <f ca="1">IFERROR(IF(INDEX('WPTM - Section F'!D$93:D$574,MATCH('Print View'!$AU211,'WPTM - Section F'!L$93:L$574,0))&lt;&gt;0,INDEX('WPTM - Section F'!D$93:D$574,MATCH('Print View'!$AU211,'WPTM - Section F'!L$93:L$574,0)),""),"")</f>
        <v/>
      </c>
      <c r="T211" s="619"/>
      <c r="U211" s="618" t="str">
        <f ca="1">IFERROR(IF(INDEX('WPTM - Section F'!E$93:E$574,MATCH('Print View'!$AU211,'WPTM - Section F'!L$93:L$574,0))&lt;&gt;0,INDEX('WPTM - Section F'!E$93:E$574,MATCH('Print View'!$AU211,'WPTM - Section F'!L$93:L$574,0)),""),"")</f>
        <v/>
      </c>
      <c r="V211" s="619"/>
      <c r="W211" s="618" t="str">
        <f ca="1">IFERROR(IF(INDEX('WPTM - Section F'!D$93:D$574,MATCH('Print View'!$AV211,'WPTM - Section F'!L$93:L$574,0))&lt;&gt;0,INDEX('WPTM - Section F'!D$93:D$574,MATCH('Print View'!$AV211,'WPTM - Section F'!L$93:L$574,0)),""),"")</f>
        <v/>
      </c>
      <c r="X211" s="619"/>
      <c r="Y211" s="618" t="str">
        <f ca="1">IFERROR(IF(INDEX('WPTM - Section F'!E$93:E$574,MATCH('Print View'!$AV211,'WPTM - Section F'!L$93:L$574,0))&lt;&gt;0,INDEX('WPTM - Section F'!E$93:E$574,MATCH('Print View'!$AV211,'WPTM - Section F'!L$93:L$574,0)),""),"")</f>
        <v/>
      </c>
      <c r="Z211" s="619"/>
      <c r="AA211" s="618" t="str">
        <f ca="1">IFERROR(IF(INDEX('WPTM - Section F'!D$93:D$574,MATCH('Print View'!$AW211,'WPTM - Section F'!L$93:L$574,0))&lt;&gt;0,INDEX('WPTM - Section F'!D$93:D$574,MATCH('Print View'!$AW211,'WPTM - Section F'!L$93:L$574,0)),""),"")</f>
        <v/>
      </c>
      <c r="AB211" s="619"/>
      <c r="AC211" s="618" t="str">
        <f ca="1">IFERROR(IF(INDEX('WPTM - Section F'!E$93:E$574,MATCH('Print View'!$AW211,'WPTM - Section F'!L$93:L$574,0))&lt;&gt;0,INDEX('WPTM - Section F'!E$93:E$574,MATCH('Print View'!$AW211,'WPTM - Section F'!L$93:L$574,0)),""),"")</f>
        <v/>
      </c>
      <c r="AD211" s="619"/>
      <c r="AE211" s="618" t="str">
        <f ca="1">IFERROR(IF(INDEX('WPTM - Section F'!D$93:D$574,MATCH('Print View'!$AX211,'WPTM - Section F'!L$93:L$574,0))&lt;&gt;0,INDEX('WPTM - Section F'!D$93:D$574,MATCH('Print View'!$AX211,'WPTM - Section F'!L$93:L$574,0)),""),"")</f>
        <v/>
      </c>
      <c r="AF211" s="619"/>
      <c r="AG211" s="618" t="str">
        <f ca="1">IFERROR(IF(INDEX('WPTM - Section F'!E$93:E$574,MATCH('Print View'!$AX211,'WPTM - Section F'!L$93:L$574,0))&lt;&gt;0,INDEX('WPTM - Section F'!E$93:E$574,MATCH('Print View'!$AX211,'WPTM - Section F'!L$93:L$574,0)),""),"")</f>
        <v/>
      </c>
      <c r="AH211" s="619"/>
      <c r="AI211" s="618" t="str">
        <f ca="1">IFERROR(IF(INDEX('WPTM - Section F'!D$93:D$574,MATCH('Print View'!$AY211,'WPTM - Section F'!L$93:L$574,0))&lt;&gt;0,INDEX('WPTM - Section F'!D$93:D$574,MATCH('Print View'!$AY211,'WPTM - Section F'!L$93:L$574,0)),""),"")</f>
        <v/>
      </c>
      <c r="AJ211" s="619"/>
      <c r="AK211" s="618" t="str">
        <f ca="1">IFERROR(IF(INDEX('WPTM - Section F'!E$93:E$574,MATCH('Print View'!$AY211,'WPTM - Section F'!L$93:L$574,0))&lt;&gt;0,INDEX('WPTM - Section F'!E$93:E$574,MATCH('Print View'!$AY211,'WPTM - Section F'!L$93:L$574,0)),""),"")</f>
        <v/>
      </c>
      <c r="AL211" s="619"/>
      <c r="AM211" s="278" t="str">
        <f>IFERROR(IF(INDEX('WPTM - Section F'!O$8:O$89,MATCH('Print View'!$A211,'WPTM - Section F'!D$8:D$89,0))&lt;&gt;0,INDEX('WPTM - Section F'!O$8:O$89,MATCH('Print View'!$A211,'WPTM - Section F'!D$8:D$89,0)),""),"")</f>
        <v/>
      </c>
      <c r="AN211" s="190"/>
      <c r="AO211" s="272"/>
      <c r="AP211" s="273"/>
      <c r="AQ211" s="273"/>
      <c r="AR211" s="210" t="str">
        <f t="shared" ca="1" si="372"/>
        <v>28</v>
      </c>
      <c r="AS211" s="3" t="str">
        <f t="shared" ca="1" si="373"/>
        <v>281-ene-21 to 31-dic-21</v>
      </c>
      <c r="AT211" s="3" t="str">
        <f t="shared" ca="1" si="374"/>
        <v>281-ene-22 to 31-dic-22</v>
      </c>
      <c r="AU211" s="3" t="str">
        <f t="shared" ca="1" si="375"/>
        <v>281-ene-23 to 31-dic-23</v>
      </c>
      <c r="AV211" s="3" t="str">
        <f t="shared" ca="1" si="376"/>
        <v>281-ene-24 to 31-dic-24</v>
      </c>
      <c r="AW211" s="3" t="str">
        <f t="shared" ca="1" si="377"/>
        <v>281-ene-25 to 31-dic-25</v>
      </c>
      <c r="AX211" s="9" t="str">
        <f t="shared" si="378"/>
        <v xml:space="preserve">28 to </v>
      </c>
      <c r="AY211" s="9" t="str">
        <f t="shared" si="379"/>
        <v xml:space="preserve">28 to </v>
      </c>
      <c r="AZ211" s="9"/>
      <c r="BA211" s="9"/>
    </row>
    <row r="212" spans="1:53" s="195" customFormat="1" ht="60" customHeight="1" x14ac:dyDescent="0.25">
      <c r="A212" s="259">
        <v>29</v>
      </c>
      <c r="B212" s="277" t="str">
        <f>IFERROR(IF(INDEX('WPTM - Section F'!B$8:B$89,MATCH('Print View'!$A212,'WPTM - Section F'!$A$8:$A$89,0))&lt;&gt;0,INDEX('WPTM - Section F'!B$8:B$89,MATCH('Print View'!$A212,'WPTM - Section F'!$A$8:$A$89,0)),""),"")</f>
        <v/>
      </c>
      <c r="C212" s="277" t="str">
        <f>IFERROR(IF(INDEX('WPTM - Section F'!C$8:C$89,MATCH('Print View'!$A212,'WPTM - Section F'!$A$8:$A$89,0))&lt;&gt;0,INDEX('WPTM - Section F'!C$8:C$89,MATCH('Print View'!$A212,'WPTM - Section F'!$A$8:$A$89,0)),""),"")</f>
        <v/>
      </c>
      <c r="D212" s="277" t="str">
        <f>IFERROR(IF(INDEX('WPTM - Section F'!D$8:D$89,MATCH('Print View'!$A212,'WPTM - Section F'!$A$8:$A$89,0))&lt;&gt;0,INDEX('WPTM - Section F'!D$8:D$89,MATCH('Print View'!$A212,'WPTM - Section F'!$A$8:$A$89,0)),""),"")</f>
        <v/>
      </c>
      <c r="E212" s="277" t="str">
        <f>IFERROR(IF(INDEX('WPTM - Section F'!E$8:E$89,MATCH('Print View'!$A212,'WPTM - Section F'!$A$8:$A$89,0))&lt;&gt;0,INDEX('WPTM - Section F'!E$8:E$89,MATCH('Print View'!$A212,'WPTM - Section F'!$A$8:$A$89,0)),""),"")</f>
        <v/>
      </c>
      <c r="F212" s="277" t="str">
        <f>IFERROR(IF(INDEX('WPTM - Section F'!N$8:N$89,MATCH('Print View'!$A212,'WPTM - Section F'!$A$8:$A$89,0))&lt;&gt;0,INDEX('WPTM - Section F'!N$8:N$89,MATCH('Print View'!$A212,'WPTM - Section F'!$A$8:$A$89,0)),""),"")</f>
        <v/>
      </c>
      <c r="G212" s="618" t="str">
        <f ca="1">IFERROR(IF(INDEX('WPTM - Section F'!D$93:D$574,MATCH('Print View'!$AR212,'WPTM - Section F'!L$93:L$574,0))&lt;&gt;0,INDEX('WPTM - Section F'!D$93:D$574,MATCH('Print View'!$AR212,'WPTM - Section F'!L$93:L$574,0)),""),"")</f>
        <v/>
      </c>
      <c r="H212" s="619"/>
      <c r="I212" s="618" t="str">
        <f ca="1">IFERROR(IF(INDEX('WPTM - Section F'!E$93:E$574,MATCH('Print View'!$AR212,'WPTM - Section F'!L$93:L$574,0))&lt;&gt;0,INDEX('WPTM - Section F'!E$93:E$574,MATCH('Print View'!$AR212,'WPTM - Section F'!L$93:L$574,0)),""),"")</f>
        <v/>
      </c>
      <c r="J212" s="619"/>
      <c r="K212" s="618" t="str">
        <f ca="1">IFERROR(IF(INDEX('WPTM - Section F'!D$93:D$574,MATCH('Print View'!$AS212,'WPTM - Section F'!L$93:L$574,0))&lt;&gt;0,INDEX('WPTM - Section F'!D$93:D$574,MATCH('Print View'!$AS212,'WPTM - Section F'!L$93:L$574,0)),""),"")</f>
        <v/>
      </c>
      <c r="L212" s="619"/>
      <c r="M212" s="618" t="str">
        <f ca="1">IFERROR(IF(INDEX('WPTM - Section F'!E$93:E$574,MATCH('Print View'!$AS212,'WPTM - Section F'!L$93:L$574,0))&lt;&gt;0,INDEX('WPTM - Section F'!E$93:E$574,MATCH('Print View'!$AS212,'WPTM - Section F'!L$93:L$574,0)),""),"")</f>
        <v/>
      </c>
      <c r="N212" s="619"/>
      <c r="O212" s="618" t="str">
        <f ca="1">IFERROR(IF(INDEX('WPTM - Section F'!D$93:D$574,MATCH('Print View'!$AT212,'WPTM - Section F'!L$93:L$574,0))&lt;&gt;0,INDEX('WPTM - Section F'!D$93:D$574,MATCH('Print View'!$AT212,'WPTM - Section F'!L$93:L$574,0)),""),"")</f>
        <v/>
      </c>
      <c r="P212" s="619"/>
      <c r="Q212" s="618" t="str">
        <f ca="1">IFERROR(IF(INDEX('WPTM - Section F'!E$93:E$574,MATCH('Print View'!$AT212,'WPTM - Section F'!L$93:L$574,0))&lt;&gt;0,INDEX('WPTM - Section F'!E$93:E$574,MATCH('Print View'!$AT212,'WPTM - Section F'!L$93:L$574,0)),""),"")</f>
        <v/>
      </c>
      <c r="R212" s="619"/>
      <c r="S212" s="618" t="str">
        <f ca="1">IFERROR(IF(INDEX('WPTM - Section F'!D$93:D$574,MATCH('Print View'!$AU212,'WPTM - Section F'!L$93:L$574,0))&lt;&gt;0,INDEX('WPTM - Section F'!D$93:D$574,MATCH('Print View'!$AU212,'WPTM - Section F'!L$93:L$574,0)),""),"")</f>
        <v/>
      </c>
      <c r="T212" s="619"/>
      <c r="U212" s="618" t="str">
        <f ca="1">IFERROR(IF(INDEX('WPTM - Section F'!E$93:E$574,MATCH('Print View'!$AU212,'WPTM - Section F'!L$93:L$574,0))&lt;&gt;0,INDEX('WPTM - Section F'!E$93:E$574,MATCH('Print View'!$AU212,'WPTM - Section F'!L$93:L$574,0)),""),"")</f>
        <v/>
      </c>
      <c r="V212" s="619"/>
      <c r="W212" s="618" t="str">
        <f ca="1">IFERROR(IF(INDEX('WPTM - Section F'!D$93:D$574,MATCH('Print View'!$AV212,'WPTM - Section F'!L$93:L$574,0))&lt;&gt;0,INDEX('WPTM - Section F'!D$93:D$574,MATCH('Print View'!$AV212,'WPTM - Section F'!L$93:L$574,0)),""),"")</f>
        <v/>
      </c>
      <c r="X212" s="619"/>
      <c r="Y212" s="618" t="str">
        <f ca="1">IFERROR(IF(INDEX('WPTM - Section F'!E$93:E$574,MATCH('Print View'!$AV212,'WPTM - Section F'!L$93:L$574,0))&lt;&gt;0,INDEX('WPTM - Section F'!E$93:E$574,MATCH('Print View'!$AV212,'WPTM - Section F'!L$93:L$574,0)),""),"")</f>
        <v/>
      </c>
      <c r="Z212" s="619"/>
      <c r="AA212" s="618" t="str">
        <f ca="1">IFERROR(IF(INDEX('WPTM - Section F'!D$93:D$574,MATCH('Print View'!$AW212,'WPTM - Section F'!L$93:L$574,0))&lt;&gt;0,INDEX('WPTM - Section F'!D$93:D$574,MATCH('Print View'!$AW212,'WPTM - Section F'!L$93:L$574,0)),""),"")</f>
        <v/>
      </c>
      <c r="AB212" s="619"/>
      <c r="AC212" s="618" t="str">
        <f ca="1">IFERROR(IF(INDEX('WPTM - Section F'!E$93:E$574,MATCH('Print View'!$AW212,'WPTM - Section F'!L$93:L$574,0))&lt;&gt;0,INDEX('WPTM - Section F'!E$93:E$574,MATCH('Print View'!$AW212,'WPTM - Section F'!L$93:L$574,0)),""),"")</f>
        <v/>
      </c>
      <c r="AD212" s="619"/>
      <c r="AE212" s="618" t="str">
        <f ca="1">IFERROR(IF(INDEX('WPTM - Section F'!D$93:D$574,MATCH('Print View'!$AX212,'WPTM - Section F'!L$93:L$574,0))&lt;&gt;0,INDEX('WPTM - Section F'!D$93:D$574,MATCH('Print View'!$AX212,'WPTM - Section F'!L$93:L$574,0)),""),"")</f>
        <v/>
      </c>
      <c r="AF212" s="619"/>
      <c r="AG212" s="618" t="str">
        <f ca="1">IFERROR(IF(INDEX('WPTM - Section F'!E$93:E$574,MATCH('Print View'!$AX212,'WPTM - Section F'!L$93:L$574,0))&lt;&gt;0,INDEX('WPTM - Section F'!E$93:E$574,MATCH('Print View'!$AX212,'WPTM - Section F'!L$93:L$574,0)),""),"")</f>
        <v/>
      </c>
      <c r="AH212" s="619"/>
      <c r="AI212" s="618" t="str">
        <f ca="1">IFERROR(IF(INDEX('WPTM - Section F'!D$93:D$574,MATCH('Print View'!$AY212,'WPTM - Section F'!L$93:L$574,0))&lt;&gt;0,INDEX('WPTM - Section F'!D$93:D$574,MATCH('Print View'!$AY212,'WPTM - Section F'!L$93:L$574,0)),""),"")</f>
        <v/>
      </c>
      <c r="AJ212" s="619"/>
      <c r="AK212" s="618" t="str">
        <f ca="1">IFERROR(IF(INDEX('WPTM - Section F'!E$93:E$574,MATCH('Print View'!$AY212,'WPTM - Section F'!L$93:L$574,0))&lt;&gt;0,INDEX('WPTM - Section F'!E$93:E$574,MATCH('Print View'!$AY212,'WPTM - Section F'!L$93:L$574,0)),""),"")</f>
        <v/>
      </c>
      <c r="AL212" s="619"/>
      <c r="AM212" s="278" t="str">
        <f>IFERROR(IF(INDEX('WPTM - Section F'!O$8:O$89,MATCH('Print View'!$A212,'WPTM - Section F'!D$8:D$89,0))&lt;&gt;0,INDEX('WPTM - Section F'!O$8:O$89,MATCH('Print View'!$A212,'WPTM - Section F'!D$8:D$89,0)),""),"")</f>
        <v/>
      </c>
      <c r="AN212" s="190"/>
      <c r="AO212" s="272"/>
      <c r="AP212" s="273"/>
      <c r="AQ212" s="273"/>
      <c r="AR212" s="210" t="str">
        <f t="shared" ca="1" si="372"/>
        <v>29</v>
      </c>
      <c r="AS212" s="3" t="str">
        <f t="shared" ca="1" si="373"/>
        <v>291-ene-21 to 31-dic-21</v>
      </c>
      <c r="AT212" s="3" t="str">
        <f t="shared" ca="1" si="374"/>
        <v>291-ene-22 to 31-dic-22</v>
      </c>
      <c r="AU212" s="3" t="str">
        <f t="shared" ca="1" si="375"/>
        <v>291-ene-23 to 31-dic-23</v>
      </c>
      <c r="AV212" s="3" t="str">
        <f t="shared" ca="1" si="376"/>
        <v>291-ene-24 to 31-dic-24</v>
      </c>
      <c r="AW212" s="3" t="str">
        <f t="shared" ca="1" si="377"/>
        <v>291-ene-25 to 31-dic-25</v>
      </c>
      <c r="AX212" s="9" t="str">
        <f t="shared" si="378"/>
        <v xml:space="preserve">29 to </v>
      </c>
      <c r="AY212" s="9" t="str">
        <f t="shared" si="379"/>
        <v xml:space="preserve">29 to </v>
      </c>
      <c r="AZ212" s="9"/>
      <c r="BA212" s="9"/>
    </row>
    <row r="213" spans="1:53" s="195" customFormat="1" ht="60" customHeight="1" x14ac:dyDescent="0.25">
      <c r="A213" s="259">
        <v>30</v>
      </c>
      <c r="B213" s="277" t="str">
        <f>IFERROR(IF(INDEX('WPTM - Section F'!B$8:B$89,MATCH('Print View'!$A213,'WPTM - Section F'!$A$8:$A$89,0))&lt;&gt;0,INDEX('WPTM - Section F'!B$8:B$89,MATCH('Print View'!$A213,'WPTM - Section F'!$A$8:$A$89,0)),""),"")</f>
        <v/>
      </c>
      <c r="C213" s="277" t="str">
        <f>IFERROR(IF(INDEX('WPTM - Section F'!C$8:C$89,MATCH('Print View'!$A213,'WPTM - Section F'!$A$8:$A$89,0))&lt;&gt;0,INDEX('WPTM - Section F'!C$8:C$89,MATCH('Print View'!$A213,'WPTM - Section F'!$A$8:$A$89,0)),""),"")</f>
        <v/>
      </c>
      <c r="D213" s="277" t="str">
        <f>IFERROR(IF(INDEX('WPTM - Section F'!D$8:D$89,MATCH('Print View'!$A213,'WPTM - Section F'!$A$8:$A$89,0))&lt;&gt;0,INDEX('WPTM - Section F'!D$8:D$89,MATCH('Print View'!$A213,'WPTM - Section F'!$A$8:$A$89,0)),""),"")</f>
        <v/>
      </c>
      <c r="E213" s="277" t="str">
        <f>IFERROR(IF(INDEX('WPTM - Section F'!E$8:E$89,MATCH('Print View'!$A213,'WPTM - Section F'!$A$8:$A$89,0))&lt;&gt;0,INDEX('WPTM - Section F'!E$8:E$89,MATCH('Print View'!$A213,'WPTM - Section F'!$A$8:$A$89,0)),""),"")</f>
        <v/>
      </c>
      <c r="F213" s="277" t="str">
        <f>IFERROR(IF(INDEX('WPTM - Section F'!N$8:N$89,MATCH('Print View'!$A213,'WPTM - Section F'!$A$8:$A$89,0))&lt;&gt;0,INDEX('WPTM - Section F'!N$8:N$89,MATCH('Print View'!$A213,'WPTM - Section F'!$A$8:$A$89,0)),""),"")</f>
        <v/>
      </c>
      <c r="G213" s="618" t="str">
        <f ca="1">IFERROR(IF(INDEX('WPTM - Section F'!D$93:D$574,MATCH('Print View'!$AR213,'WPTM - Section F'!L$93:L$574,0))&lt;&gt;0,INDEX('WPTM - Section F'!D$93:D$574,MATCH('Print View'!$AR213,'WPTM - Section F'!L$93:L$574,0)),""),"")</f>
        <v/>
      </c>
      <c r="H213" s="619"/>
      <c r="I213" s="618" t="str">
        <f ca="1">IFERROR(IF(INDEX('WPTM - Section F'!E$93:E$574,MATCH('Print View'!$AR213,'WPTM - Section F'!L$93:L$574,0))&lt;&gt;0,INDEX('WPTM - Section F'!E$93:E$574,MATCH('Print View'!$AR213,'WPTM - Section F'!L$93:L$574,0)),""),"")</f>
        <v/>
      </c>
      <c r="J213" s="619"/>
      <c r="K213" s="618" t="str">
        <f ca="1">IFERROR(IF(INDEX('WPTM - Section F'!D$93:D$574,MATCH('Print View'!$AS213,'WPTM - Section F'!L$93:L$574,0))&lt;&gt;0,INDEX('WPTM - Section F'!D$93:D$574,MATCH('Print View'!$AS213,'WPTM - Section F'!L$93:L$574,0)),""),"")</f>
        <v/>
      </c>
      <c r="L213" s="619"/>
      <c r="M213" s="618" t="str">
        <f ca="1">IFERROR(IF(INDEX('WPTM - Section F'!E$93:E$574,MATCH('Print View'!$AS213,'WPTM - Section F'!L$93:L$574,0))&lt;&gt;0,INDEX('WPTM - Section F'!E$93:E$574,MATCH('Print View'!$AS213,'WPTM - Section F'!L$93:L$574,0)),""),"")</f>
        <v/>
      </c>
      <c r="N213" s="619"/>
      <c r="O213" s="618" t="str">
        <f ca="1">IFERROR(IF(INDEX('WPTM - Section F'!D$93:D$574,MATCH('Print View'!$AT213,'WPTM - Section F'!L$93:L$574,0))&lt;&gt;0,INDEX('WPTM - Section F'!D$93:D$574,MATCH('Print View'!$AT213,'WPTM - Section F'!L$93:L$574,0)),""),"")</f>
        <v/>
      </c>
      <c r="P213" s="619"/>
      <c r="Q213" s="618" t="str">
        <f ca="1">IFERROR(IF(INDEX('WPTM - Section F'!E$93:E$574,MATCH('Print View'!$AT213,'WPTM - Section F'!L$93:L$574,0))&lt;&gt;0,INDEX('WPTM - Section F'!E$93:E$574,MATCH('Print View'!$AT213,'WPTM - Section F'!L$93:L$574,0)),""),"")</f>
        <v/>
      </c>
      <c r="R213" s="619"/>
      <c r="S213" s="618" t="str">
        <f ca="1">IFERROR(IF(INDEX('WPTM - Section F'!D$93:D$574,MATCH('Print View'!$AU213,'WPTM - Section F'!L$93:L$574,0))&lt;&gt;0,INDEX('WPTM - Section F'!D$93:D$574,MATCH('Print View'!$AU213,'WPTM - Section F'!L$93:L$574,0)),""),"")</f>
        <v/>
      </c>
      <c r="T213" s="619"/>
      <c r="U213" s="618" t="str">
        <f ca="1">IFERROR(IF(INDEX('WPTM - Section F'!E$93:E$574,MATCH('Print View'!$AU213,'WPTM - Section F'!L$93:L$574,0))&lt;&gt;0,INDEX('WPTM - Section F'!E$93:E$574,MATCH('Print View'!$AU213,'WPTM - Section F'!L$93:L$574,0)),""),"")</f>
        <v/>
      </c>
      <c r="V213" s="619"/>
      <c r="W213" s="618" t="str">
        <f ca="1">IFERROR(IF(INDEX('WPTM - Section F'!D$93:D$574,MATCH('Print View'!$AV213,'WPTM - Section F'!L$93:L$574,0))&lt;&gt;0,INDEX('WPTM - Section F'!D$93:D$574,MATCH('Print View'!$AV213,'WPTM - Section F'!L$93:L$574,0)),""),"")</f>
        <v/>
      </c>
      <c r="X213" s="619"/>
      <c r="Y213" s="618" t="str">
        <f ca="1">IFERROR(IF(INDEX('WPTM - Section F'!E$93:E$574,MATCH('Print View'!$AV213,'WPTM - Section F'!L$93:L$574,0))&lt;&gt;0,INDEX('WPTM - Section F'!E$93:E$574,MATCH('Print View'!$AV213,'WPTM - Section F'!L$93:L$574,0)),""),"")</f>
        <v/>
      </c>
      <c r="Z213" s="619"/>
      <c r="AA213" s="618" t="str">
        <f ca="1">IFERROR(IF(INDEX('WPTM - Section F'!D$93:D$574,MATCH('Print View'!$AW213,'WPTM - Section F'!L$93:L$574,0))&lt;&gt;0,INDEX('WPTM - Section F'!D$93:D$574,MATCH('Print View'!$AW213,'WPTM - Section F'!L$93:L$574,0)),""),"")</f>
        <v/>
      </c>
      <c r="AB213" s="619"/>
      <c r="AC213" s="618" t="str">
        <f ca="1">IFERROR(IF(INDEX('WPTM - Section F'!E$93:E$574,MATCH('Print View'!$AW213,'WPTM - Section F'!L$93:L$574,0))&lt;&gt;0,INDEX('WPTM - Section F'!E$93:E$574,MATCH('Print View'!$AW213,'WPTM - Section F'!L$93:L$574,0)),""),"")</f>
        <v/>
      </c>
      <c r="AD213" s="619"/>
      <c r="AE213" s="618" t="str">
        <f ca="1">IFERROR(IF(INDEX('WPTM - Section F'!D$93:D$574,MATCH('Print View'!$AX213,'WPTM - Section F'!L$93:L$574,0))&lt;&gt;0,INDEX('WPTM - Section F'!D$93:D$574,MATCH('Print View'!$AX213,'WPTM - Section F'!L$93:L$574,0)),""),"")</f>
        <v/>
      </c>
      <c r="AF213" s="619"/>
      <c r="AG213" s="618" t="str">
        <f ca="1">IFERROR(IF(INDEX('WPTM - Section F'!E$93:E$574,MATCH('Print View'!$AX213,'WPTM - Section F'!L$93:L$574,0))&lt;&gt;0,INDEX('WPTM - Section F'!E$93:E$574,MATCH('Print View'!$AX213,'WPTM - Section F'!L$93:L$574,0)),""),"")</f>
        <v/>
      </c>
      <c r="AH213" s="619"/>
      <c r="AI213" s="618" t="str">
        <f ca="1">IFERROR(IF(INDEX('WPTM - Section F'!D$93:D$574,MATCH('Print View'!$AY213,'WPTM - Section F'!L$93:L$574,0))&lt;&gt;0,INDEX('WPTM - Section F'!D$93:D$574,MATCH('Print View'!$AY213,'WPTM - Section F'!L$93:L$574,0)),""),"")</f>
        <v/>
      </c>
      <c r="AJ213" s="619"/>
      <c r="AK213" s="618" t="str">
        <f ca="1">IFERROR(IF(INDEX('WPTM - Section F'!E$93:E$574,MATCH('Print View'!$AY213,'WPTM - Section F'!L$93:L$574,0))&lt;&gt;0,INDEX('WPTM - Section F'!E$93:E$574,MATCH('Print View'!$AY213,'WPTM - Section F'!L$93:L$574,0)),""),"")</f>
        <v/>
      </c>
      <c r="AL213" s="619"/>
      <c r="AM213" s="278" t="str">
        <f>IFERROR(IF(INDEX('WPTM - Section F'!O$8:O$89,MATCH('Print View'!$A213,'WPTM - Section F'!D$8:D$89,0))&lt;&gt;0,INDEX('WPTM - Section F'!O$8:O$89,MATCH('Print View'!$A213,'WPTM - Section F'!D$8:D$89,0)),""),"")</f>
        <v/>
      </c>
      <c r="AN213" s="190"/>
      <c r="AO213" s="272"/>
      <c r="AP213" s="273"/>
      <c r="AQ213" s="273"/>
      <c r="AR213" s="210" t="str">
        <f t="shared" ca="1" si="372"/>
        <v>30</v>
      </c>
      <c r="AS213" s="3" t="str">
        <f t="shared" ca="1" si="373"/>
        <v>301-ene-21 to 31-dic-21</v>
      </c>
      <c r="AT213" s="3" t="str">
        <f t="shared" ca="1" si="374"/>
        <v>301-ene-22 to 31-dic-22</v>
      </c>
      <c r="AU213" s="3" t="str">
        <f t="shared" ca="1" si="375"/>
        <v>301-ene-23 to 31-dic-23</v>
      </c>
      <c r="AV213" s="3" t="str">
        <f t="shared" ca="1" si="376"/>
        <v>301-ene-24 to 31-dic-24</v>
      </c>
      <c r="AW213" s="3" t="str">
        <f t="shared" ca="1" si="377"/>
        <v>301-ene-25 to 31-dic-25</v>
      </c>
      <c r="AX213" s="9" t="str">
        <f t="shared" si="378"/>
        <v xml:space="preserve">30 to </v>
      </c>
      <c r="AY213" s="9" t="str">
        <f t="shared" si="379"/>
        <v xml:space="preserve">30 to </v>
      </c>
      <c r="AZ213" s="9"/>
      <c r="BA213" s="9"/>
    </row>
    <row r="214" spans="1:53" s="195" customFormat="1" ht="60" customHeight="1" x14ac:dyDescent="0.25">
      <c r="A214" s="259">
        <v>31</v>
      </c>
      <c r="B214" s="277" t="str">
        <f>IFERROR(IF(INDEX('WPTM - Section F'!B$8:B$89,MATCH('Print View'!$A214,'WPTM - Section F'!$A$8:$A$89,0))&lt;&gt;0,INDEX('WPTM - Section F'!B$8:B$89,MATCH('Print View'!$A214,'WPTM - Section F'!$A$8:$A$89,0)),""),"")</f>
        <v/>
      </c>
      <c r="C214" s="277" t="str">
        <f>IFERROR(IF(INDEX('WPTM - Section F'!C$8:C$89,MATCH('Print View'!$A214,'WPTM - Section F'!$A$8:$A$89,0))&lt;&gt;0,INDEX('WPTM - Section F'!C$8:C$89,MATCH('Print View'!$A214,'WPTM - Section F'!$A$8:$A$89,0)),""),"")</f>
        <v/>
      </c>
      <c r="D214" s="277" t="str">
        <f>IFERROR(IF(INDEX('WPTM - Section F'!D$8:D$89,MATCH('Print View'!$A214,'WPTM - Section F'!$A$8:$A$89,0))&lt;&gt;0,INDEX('WPTM - Section F'!D$8:D$89,MATCH('Print View'!$A214,'WPTM - Section F'!$A$8:$A$89,0)),""),"")</f>
        <v/>
      </c>
      <c r="E214" s="277" t="str">
        <f>IFERROR(IF(INDEX('WPTM - Section F'!E$8:E$89,MATCH('Print View'!$A214,'WPTM - Section F'!$A$8:$A$89,0))&lt;&gt;0,INDEX('WPTM - Section F'!E$8:E$89,MATCH('Print View'!$A214,'WPTM - Section F'!$A$8:$A$89,0)),""),"")</f>
        <v/>
      </c>
      <c r="F214" s="277" t="str">
        <f>IFERROR(IF(INDEX('WPTM - Section F'!N$8:N$89,MATCH('Print View'!$A214,'WPTM - Section F'!$A$8:$A$89,0))&lt;&gt;0,INDEX('WPTM - Section F'!N$8:N$89,MATCH('Print View'!$A214,'WPTM - Section F'!$A$8:$A$89,0)),""),"")</f>
        <v/>
      </c>
      <c r="G214" s="618" t="str">
        <f ca="1">IFERROR(IF(INDEX('WPTM - Section F'!D$93:D$574,MATCH('Print View'!$AR214,'WPTM - Section F'!L$93:L$574,0))&lt;&gt;0,INDEX('WPTM - Section F'!D$93:D$574,MATCH('Print View'!$AR214,'WPTM - Section F'!L$93:L$574,0)),""),"")</f>
        <v/>
      </c>
      <c r="H214" s="619"/>
      <c r="I214" s="618" t="str">
        <f ca="1">IFERROR(IF(INDEX('WPTM - Section F'!E$93:E$574,MATCH('Print View'!$AR214,'WPTM - Section F'!L$93:L$574,0))&lt;&gt;0,INDEX('WPTM - Section F'!E$93:E$574,MATCH('Print View'!$AR214,'WPTM - Section F'!L$93:L$574,0)),""),"")</f>
        <v/>
      </c>
      <c r="J214" s="619"/>
      <c r="K214" s="618" t="str">
        <f ca="1">IFERROR(IF(INDEX('WPTM - Section F'!D$93:D$574,MATCH('Print View'!$AS214,'WPTM - Section F'!L$93:L$574,0))&lt;&gt;0,INDEX('WPTM - Section F'!D$93:D$574,MATCH('Print View'!$AS214,'WPTM - Section F'!L$93:L$574,0)),""),"")</f>
        <v/>
      </c>
      <c r="L214" s="619"/>
      <c r="M214" s="618" t="str">
        <f ca="1">IFERROR(IF(INDEX('WPTM - Section F'!E$93:E$574,MATCH('Print View'!$AS214,'WPTM - Section F'!L$93:L$574,0))&lt;&gt;0,INDEX('WPTM - Section F'!E$93:E$574,MATCH('Print View'!$AS214,'WPTM - Section F'!L$93:L$574,0)),""),"")</f>
        <v/>
      </c>
      <c r="N214" s="619"/>
      <c r="O214" s="618" t="str">
        <f ca="1">IFERROR(IF(INDEX('WPTM - Section F'!D$93:D$574,MATCH('Print View'!$AT214,'WPTM - Section F'!L$93:L$574,0))&lt;&gt;0,INDEX('WPTM - Section F'!D$93:D$574,MATCH('Print View'!$AT214,'WPTM - Section F'!L$93:L$574,0)),""),"")</f>
        <v/>
      </c>
      <c r="P214" s="619"/>
      <c r="Q214" s="618" t="str">
        <f ca="1">IFERROR(IF(INDEX('WPTM - Section F'!E$93:E$574,MATCH('Print View'!$AT214,'WPTM - Section F'!L$93:L$574,0))&lt;&gt;0,INDEX('WPTM - Section F'!E$93:E$574,MATCH('Print View'!$AT214,'WPTM - Section F'!L$93:L$574,0)),""),"")</f>
        <v/>
      </c>
      <c r="R214" s="619"/>
      <c r="S214" s="618" t="str">
        <f ca="1">IFERROR(IF(INDEX('WPTM - Section F'!D$93:D$574,MATCH('Print View'!$AU214,'WPTM - Section F'!L$93:L$574,0))&lt;&gt;0,INDEX('WPTM - Section F'!D$93:D$574,MATCH('Print View'!$AU214,'WPTM - Section F'!L$93:L$574,0)),""),"")</f>
        <v/>
      </c>
      <c r="T214" s="619"/>
      <c r="U214" s="618" t="str">
        <f ca="1">IFERROR(IF(INDEX('WPTM - Section F'!E$93:E$574,MATCH('Print View'!$AU214,'WPTM - Section F'!L$93:L$574,0))&lt;&gt;0,INDEX('WPTM - Section F'!E$93:E$574,MATCH('Print View'!$AU214,'WPTM - Section F'!L$93:L$574,0)),""),"")</f>
        <v/>
      </c>
      <c r="V214" s="619"/>
      <c r="W214" s="618" t="str">
        <f ca="1">IFERROR(IF(INDEX('WPTM - Section F'!D$93:D$574,MATCH('Print View'!$AV214,'WPTM - Section F'!L$93:L$574,0))&lt;&gt;0,INDEX('WPTM - Section F'!D$93:D$574,MATCH('Print View'!$AV214,'WPTM - Section F'!L$93:L$574,0)),""),"")</f>
        <v/>
      </c>
      <c r="X214" s="619"/>
      <c r="Y214" s="618" t="str">
        <f ca="1">IFERROR(IF(INDEX('WPTM - Section F'!E$93:E$574,MATCH('Print View'!$AV214,'WPTM - Section F'!L$93:L$574,0))&lt;&gt;0,INDEX('WPTM - Section F'!E$93:E$574,MATCH('Print View'!$AV214,'WPTM - Section F'!L$93:L$574,0)),""),"")</f>
        <v/>
      </c>
      <c r="Z214" s="619"/>
      <c r="AA214" s="618" t="str">
        <f ca="1">IFERROR(IF(INDEX('WPTM - Section F'!D$93:D$574,MATCH('Print View'!$AW214,'WPTM - Section F'!L$93:L$574,0))&lt;&gt;0,INDEX('WPTM - Section F'!D$93:D$574,MATCH('Print View'!$AW214,'WPTM - Section F'!L$93:L$574,0)),""),"")</f>
        <v/>
      </c>
      <c r="AB214" s="619"/>
      <c r="AC214" s="618" t="str">
        <f ca="1">IFERROR(IF(INDEX('WPTM - Section F'!E$93:E$574,MATCH('Print View'!$AW214,'WPTM - Section F'!L$93:L$574,0))&lt;&gt;0,INDEX('WPTM - Section F'!E$93:E$574,MATCH('Print View'!$AW214,'WPTM - Section F'!L$93:L$574,0)),""),"")</f>
        <v/>
      </c>
      <c r="AD214" s="619"/>
      <c r="AE214" s="618" t="str">
        <f ca="1">IFERROR(IF(INDEX('WPTM - Section F'!D$93:D$574,MATCH('Print View'!$AX214,'WPTM - Section F'!L$93:L$574,0))&lt;&gt;0,INDEX('WPTM - Section F'!D$93:D$574,MATCH('Print View'!$AX214,'WPTM - Section F'!L$93:L$574,0)),""),"")</f>
        <v/>
      </c>
      <c r="AF214" s="619"/>
      <c r="AG214" s="618" t="str">
        <f ca="1">IFERROR(IF(INDEX('WPTM - Section F'!E$93:E$574,MATCH('Print View'!$AX214,'WPTM - Section F'!L$93:L$574,0))&lt;&gt;0,INDEX('WPTM - Section F'!E$93:E$574,MATCH('Print View'!$AX214,'WPTM - Section F'!L$93:L$574,0)),""),"")</f>
        <v/>
      </c>
      <c r="AH214" s="619"/>
      <c r="AI214" s="618" t="str">
        <f ca="1">IFERROR(IF(INDEX('WPTM - Section F'!D$93:D$574,MATCH('Print View'!$AY214,'WPTM - Section F'!L$93:L$574,0))&lt;&gt;0,INDEX('WPTM - Section F'!D$93:D$574,MATCH('Print View'!$AY214,'WPTM - Section F'!L$93:L$574,0)),""),"")</f>
        <v/>
      </c>
      <c r="AJ214" s="619"/>
      <c r="AK214" s="618" t="str">
        <f ca="1">IFERROR(IF(INDEX('WPTM - Section F'!E$93:E$574,MATCH('Print View'!$AY214,'WPTM - Section F'!L$93:L$574,0))&lt;&gt;0,INDEX('WPTM - Section F'!E$93:E$574,MATCH('Print View'!$AY214,'WPTM - Section F'!L$93:L$574,0)),""),"")</f>
        <v/>
      </c>
      <c r="AL214" s="619"/>
      <c r="AM214" s="278" t="str">
        <f>IFERROR(IF(INDEX('WPTM - Section F'!O$8:O$89,MATCH('Print View'!$A214,'WPTM - Section F'!D$8:D$89,0))&lt;&gt;0,INDEX('WPTM - Section F'!O$8:O$89,MATCH('Print View'!$A214,'WPTM - Section F'!D$8:D$89,0)),""),"")</f>
        <v/>
      </c>
      <c r="AN214" s="190"/>
      <c r="AO214" s="272"/>
      <c r="AP214" s="273"/>
      <c r="AQ214" s="273"/>
      <c r="AR214" s="210" t="str">
        <f t="shared" ca="1" si="372"/>
        <v>31</v>
      </c>
      <c r="AS214" s="3" t="str">
        <f t="shared" ca="1" si="373"/>
        <v>311-ene-21 to 31-dic-21</v>
      </c>
      <c r="AT214" s="3" t="str">
        <f t="shared" ca="1" si="374"/>
        <v>311-ene-22 to 31-dic-22</v>
      </c>
      <c r="AU214" s="3" t="str">
        <f t="shared" ca="1" si="375"/>
        <v>311-ene-23 to 31-dic-23</v>
      </c>
      <c r="AV214" s="3" t="str">
        <f t="shared" ca="1" si="376"/>
        <v>311-ene-24 to 31-dic-24</v>
      </c>
      <c r="AW214" s="3" t="str">
        <f t="shared" ca="1" si="377"/>
        <v>311-ene-25 to 31-dic-25</v>
      </c>
      <c r="AX214" s="9" t="str">
        <f t="shared" si="378"/>
        <v xml:space="preserve">31 to </v>
      </c>
      <c r="AY214" s="9" t="str">
        <f t="shared" si="379"/>
        <v xml:space="preserve">31 to </v>
      </c>
      <c r="AZ214" s="9"/>
      <c r="BA214" s="9"/>
    </row>
    <row r="215" spans="1:53" s="195" customFormat="1" ht="60" customHeight="1" x14ac:dyDescent="0.25">
      <c r="A215" s="259">
        <v>32</v>
      </c>
      <c r="B215" s="277" t="str">
        <f>IFERROR(IF(INDEX('WPTM - Section F'!B$8:B$89,MATCH('Print View'!$A215,'WPTM - Section F'!$A$8:$A$89,0))&lt;&gt;0,INDEX('WPTM - Section F'!B$8:B$89,MATCH('Print View'!$A215,'WPTM - Section F'!$A$8:$A$89,0)),""),"")</f>
        <v/>
      </c>
      <c r="C215" s="277" t="str">
        <f>IFERROR(IF(INDEX('WPTM - Section F'!C$8:C$89,MATCH('Print View'!$A215,'WPTM - Section F'!$A$8:$A$89,0))&lt;&gt;0,INDEX('WPTM - Section F'!C$8:C$89,MATCH('Print View'!$A215,'WPTM - Section F'!$A$8:$A$89,0)),""),"")</f>
        <v/>
      </c>
      <c r="D215" s="277" t="str">
        <f>IFERROR(IF(INDEX('WPTM - Section F'!D$8:D$89,MATCH('Print View'!$A215,'WPTM - Section F'!$A$8:$A$89,0))&lt;&gt;0,INDEX('WPTM - Section F'!D$8:D$89,MATCH('Print View'!$A215,'WPTM - Section F'!$A$8:$A$89,0)),""),"")</f>
        <v/>
      </c>
      <c r="E215" s="277" t="str">
        <f>IFERROR(IF(INDEX('WPTM - Section F'!E$8:E$89,MATCH('Print View'!$A215,'WPTM - Section F'!$A$8:$A$89,0))&lt;&gt;0,INDEX('WPTM - Section F'!E$8:E$89,MATCH('Print View'!$A215,'WPTM - Section F'!$A$8:$A$89,0)),""),"")</f>
        <v/>
      </c>
      <c r="F215" s="277" t="str">
        <f>IFERROR(IF(INDEX('WPTM - Section F'!N$8:N$89,MATCH('Print View'!$A215,'WPTM - Section F'!$A$8:$A$89,0))&lt;&gt;0,INDEX('WPTM - Section F'!N$8:N$89,MATCH('Print View'!$A215,'WPTM - Section F'!$A$8:$A$89,0)),""),"")</f>
        <v/>
      </c>
      <c r="G215" s="618" t="str">
        <f ca="1">IFERROR(IF(INDEX('WPTM - Section F'!D$93:D$574,MATCH('Print View'!$AR215,'WPTM - Section F'!L$93:L$574,0))&lt;&gt;0,INDEX('WPTM - Section F'!D$93:D$574,MATCH('Print View'!$AR215,'WPTM - Section F'!L$93:L$574,0)),""),"")</f>
        <v/>
      </c>
      <c r="H215" s="619"/>
      <c r="I215" s="618" t="str">
        <f ca="1">IFERROR(IF(INDEX('WPTM - Section F'!E$93:E$574,MATCH('Print View'!$AR215,'WPTM - Section F'!L$93:L$574,0))&lt;&gt;0,INDEX('WPTM - Section F'!E$93:E$574,MATCH('Print View'!$AR215,'WPTM - Section F'!L$93:L$574,0)),""),"")</f>
        <v/>
      </c>
      <c r="J215" s="619"/>
      <c r="K215" s="618" t="str">
        <f ca="1">IFERROR(IF(INDEX('WPTM - Section F'!D$93:D$574,MATCH('Print View'!$AS215,'WPTM - Section F'!L$93:L$574,0))&lt;&gt;0,INDEX('WPTM - Section F'!D$93:D$574,MATCH('Print View'!$AS215,'WPTM - Section F'!L$93:L$574,0)),""),"")</f>
        <v/>
      </c>
      <c r="L215" s="619"/>
      <c r="M215" s="618" t="str">
        <f ca="1">IFERROR(IF(INDEX('WPTM - Section F'!E$93:E$574,MATCH('Print View'!$AS215,'WPTM - Section F'!L$93:L$574,0))&lt;&gt;0,INDEX('WPTM - Section F'!E$93:E$574,MATCH('Print View'!$AS215,'WPTM - Section F'!L$93:L$574,0)),""),"")</f>
        <v/>
      </c>
      <c r="N215" s="619"/>
      <c r="O215" s="618" t="str">
        <f ca="1">IFERROR(IF(INDEX('WPTM - Section F'!D$93:D$574,MATCH('Print View'!$AT215,'WPTM - Section F'!L$93:L$574,0))&lt;&gt;0,INDEX('WPTM - Section F'!D$93:D$574,MATCH('Print View'!$AT215,'WPTM - Section F'!L$93:L$574,0)),""),"")</f>
        <v/>
      </c>
      <c r="P215" s="619"/>
      <c r="Q215" s="618" t="str">
        <f ca="1">IFERROR(IF(INDEX('WPTM - Section F'!E$93:E$574,MATCH('Print View'!$AT215,'WPTM - Section F'!L$93:L$574,0))&lt;&gt;0,INDEX('WPTM - Section F'!E$93:E$574,MATCH('Print View'!$AT215,'WPTM - Section F'!L$93:L$574,0)),""),"")</f>
        <v/>
      </c>
      <c r="R215" s="619"/>
      <c r="S215" s="618" t="str">
        <f ca="1">IFERROR(IF(INDEX('WPTM - Section F'!D$93:D$574,MATCH('Print View'!$AU215,'WPTM - Section F'!L$93:L$574,0))&lt;&gt;0,INDEX('WPTM - Section F'!D$93:D$574,MATCH('Print View'!$AU215,'WPTM - Section F'!L$93:L$574,0)),""),"")</f>
        <v/>
      </c>
      <c r="T215" s="619"/>
      <c r="U215" s="618" t="str">
        <f ca="1">IFERROR(IF(INDEX('WPTM - Section F'!E$93:E$574,MATCH('Print View'!$AU215,'WPTM - Section F'!L$93:L$574,0))&lt;&gt;0,INDEX('WPTM - Section F'!E$93:E$574,MATCH('Print View'!$AU215,'WPTM - Section F'!L$93:L$574,0)),""),"")</f>
        <v/>
      </c>
      <c r="V215" s="619"/>
      <c r="W215" s="618" t="str">
        <f ca="1">IFERROR(IF(INDEX('WPTM - Section F'!D$93:D$574,MATCH('Print View'!$AV215,'WPTM - Section F'!L$93:L$574,0))&lt;&gt;0,INDEX('WPTM - Section F'!D$93:D$574,MATCH('Print View'!$AV215,'WPTM - Section F'!L$93:L$574,0)),""),"")</f>
        <v/>
      </c>
      <c r="X215" s="619"/>
      <c r="Y215" s="618" t="str">
        <f ca="1">IFERROR(IF(INDEX('WPTM - Section F'!E$93:E$574,MATCH('Print View'!$AV215,'WPTM - Section F'!L$93:L$574,0))&lt;&gt;0,INDEX('WPTM - Section F'!E$93:E$574,MATCH('Print View'!$AV215,'WPTM - Section F'!L$93:L$574,0)),""),"")</f>
        <v/>
      </c>
      <c r="Z215" s="619"/>
      <c r="AA215" s="618" t="str">
        <f ca="1">IFERROR(IF(INDEX('WPTM - Section F'!D$93:D$574,MATCH('Print View'!$AW215,'WPTM - Section F'!L$93:L$574,0))&lt;&gt;0,INDEX('WPTM - Section F'!D$93:D$574,MATCH('Print View'!$AW215,'WPTM - Section F'!L$93:L$574,0)),""),"")</f>
        <v/>
      </c>
      <c r="AB215" s="619"/>
      <c r="AC215" s="618" t="str">
        <f ca="1">IFERROR(IF(INDEX('WPTM - Section F'!E$93:E$574,MATCH('Print View'!$AW215,'WPTM - Section F'!L$93:L$574,0))&lt;&gt;0,INDEX('WPTM - Section F'!E$93:E$574,MATCH('Print View'!$AW215,'WPTM - Section F'!L$93:L$574,0)),""),"")</f>
        <v/>
      </c>
      <c r="AD215" s="619"/>
      <c r="AE215" s="618" t="str">
        <f ca="1">IFERROR(IF(INDEX('WPTM - Section F'!D$93:D$574,MATCH('Print View'!$AX215,'WPTM - Section F'!L$93:L$574,0))&lt;&gt;0,INDEX('WPTM - Section F'!D$93:D$574,MATCH('Print View'!$AX215,'WPTM - Section F'!L$93:L$574,0)),""),"")</f>
        <v/>
      </c>
      <c r="AF215" s="619"/>
      <c r="AG215" s="618" t="str">
        <f ca="1">IFERROR(IF(INDEX('WPTM - Section F'!E$93:E$574,MATCH('Print View'!$AX215,'WPTM - Section F'!L$93:L$574,0))&lt;&gt;0,INDEX('WPTM - Section F'!E$93:E$574,MATCH('Print View'!$AX215,'WPTM - Section F'!L$93:L$574,0)),""),"")</f>
        <v/>
      </c>
      <c r="AH215" s="619"/>
      <c r="AI215" s="618" t="str">
        <f ca="1">IFERROR(IF(INDEX('WPTM - Section F'!D$93:D$574,MATCH('Print View'!$AY215,'WPTM - Section F'!L$93:L$574,0))&lt;&gt;0,INDEX('WPTM - Section F'!D$93:D$574,MATCH('Print View'!$AY215,'WPTM - Section F'!L$93:L$574,0)),""),"")</f>
        <v/>
      </c>
      <c r="AJ215" s="619"/>
      <c r="AK215" s="618" t="str">
        <f ca="1">IFERROR(IF(INDEX('WPTM - Section F'!E$93:E$574,MATCH('Print View'!$AY215,'WPTM - Section F'!L$93:L$574,0))&lt;&gt;0,INDEX('WPTM - Section F'!E$93:E$574,MATCH('Print View'!$AY215,'WPTM - Section F'!L$93:L$574,0)),""),"")</f>
        <v/>
      </c>
      <c r="AL215" s="619"/>
      <c r="AM215" s="278" t="str">
        <f>IFERROR(IF(INDEX('WPTM - Section F'!O$8:O$89,MATCH('Print View'!$A215,'WPTM - Section F'!D$8:D$89,0))&lt;&gt;0,INDEX('WPTM - Section F'!O$8:O$89,MATCH('Print View'!$A215,'WPTM - Section F'!D$8:D$89,0)),""),"")</f>
        <v/>
      </c>
      <c r="AN215" s="190"/>
      <c r="AO215" s="272"/>
      <c r="AP215" s="273"/>
      <c r="AQ215" s="273"/>
      <c r="AR215" s="210" t="str">
        <f t="shared" ca="1" si="372"/>
        <v>32</v>
      </c>
      <c r="AS215" s="3" t="str">
        <f t="shared" ca="1" si="373"/>
        <v>321-ene-21 to 31-dic-21</v>
      </c>
      <c r="AT215" s="3" t="str">
        <f t="shared" ca="1" si="374"/>
        <v>321-ene-22 to 31-dic-22</v>
      </c>
      <c r="AU215" s="3" t="str">
        <f t="shared" ca="1" si="375"/>
        <v>321-ene-23 to 31-dic-23</v>
      </c>
      <c r="AV215" s="3" t="str">
        <f t="shared" ca="1" si="376"/>
        <v>321-ene-24 to 31-dic-24</v>
      </c>
      <c r="AW215" s="3" t="str">
        <f t="shared" ca="1" si="377"/>
        <v>321-ene-25 to 31-dic-25</v>
      </c>
      <c r="AX215" s="9" t="str">
        <f t="shared" si="378"/>
        <v xml:space="preserve">32 to </v>
      </c>
      <c r="AY215" s="9" t="str">
        <f t="shared" si="379"/>
        <v xml:space="preserve">32 to </v>
      </c>
      <c r="AZ215" s="9"/>
      <c r="BA215" s="9"/>
    </row>
    <row r="216" spans="1:53" s="195" customFormat="1" ht="60" customHeight="1" x14ac:dyDescent="0.25">
      <c r="A216" s="259">
        <v>33</v>
      </c>
      <c r="B216" s="277" t="str">
        <f>IFERROR(IF(INDEX('WPTM - Section F'!B$8:B$89,MATCH('Print View'!$A216,'WPTM - Section F'!$A$8:$A$89,0))&lt;&gt;0,INDEX('WPTM - Section F'!B$8:B$89,MATCH('Print View'!$A216,'WPTM - Section F'!$A$8:$A$89,0)),""),"")</f>
        <v/>
      </c>
      <c r="C216" s="277" t="str">
        <f>IFERROR(IF(INDEX('WPTM - Section F'!C$8:C$89,MATCH('Print View'!$A216,'WPTM - Section F'!$A$8:$A$89,0))&lt;&gt;0,INDEX('WPTM - Section F'!C$8:C$89,MATCH('Print View'!$A216,'WPTM - Section F'!$A$8:$A$89,0)),""),"")</f>
        <v/>
      </c>
      <c r="D216" s="277" t="str">
        <f>IFERROR(IF(INDEX('WPTM - Section F'!D$8:D$89,MATCH('Print View'!$A216,'WPTM - Section F'!$A$8:$A$89,0))&lt;&gt;0,INDEX('WPTM - Section F'!D$8:D$89,MATCH('Print View'!$A216,'WPTM - Section F'!$A$8:$A$89,0)),""),"")</f>
        <v/>
      </c>
      <c r="E216" s="277" t="str">
        <f>IFERROR(IF(INDEX('WPTM - Section F'!E$8:E$89,MATCH('Print View'!$A216,'WPTM - Section F'!$A$8:$A$89,0))&lt;&gt;0,INDEX('WPTM - Section F'!E$8:E$89,MATCH('Print View'!$A216,'WPTM - Section F'!$A$8:$A$89,0)),""),"")</f>
        <v/>
      </c>
      <c r="F216" s="277" t="str">
        <f>IFERROR(IF(INDEX('WPTM - Section F'!N$8:N$89,MATCH('Print View'!$A216,'WPTM - Section F'!$A$8:$A$89,0))&lt;&gt;0,INDEX('WPTM - Section F'!N$8:N$89,MATCH('Print View'!$A216,'WPTM - Section F'!$A$8:$A$89,0)),""),"")</f>
        <v/>
      </c>
      <c r="G216" s="618" t="str">
        <f ca="1">IFERROR(IF(INDEX('WPTM - Section F'!D$93:D$574,MATCH('Print View'!$AR216,'WPTM - Section F'!L$93:L$574,0))&lt;&gt;0,INDEX('WPTM - Section F'!D$93:D$574,MATCH('Print View'!$AR216,'WPTM - Section F'!L$93:L$574,0)),""),"")</f>
        <v/>
      </c>
      <c r="H216" s="619"/>
      <c r="I216" s="618" t="str">
        <f ca="1">IFERROR(IF(INDEX('WPTM - Section F'!E$93:E$574,MATCH('Print View'!$AR216,'WPTM - Section F'!L$93:L$574,0))&lt;&gt;0,INDEX('WPTM - Section F'!E$93:E$574,MATCH('Print View'!$AR216,'WPTM - Section F'!L$93:L$574,0)),""),"")</f>
        <v/>
      </c>
      <c r="J216" s="619"/>
      <c r="K216" s="618" t="str">
        <f ca="1">IFERROR(IF(INDEX('WPTM - Section F'!D$93:D$574,MATCH('Print View'!$AS216,'WPTM - Section F'!L$93:L$574,0))&lt;&gt;0,INDEX('WPTM - Section F'!D$93:D$574,MATCH('Print View'!$AS216,'WPTM - Section F'!L$93:L$574,0)),""),"")</f>
        <v/>
      </c>
      <c r="L216" s="619"/>
      <c r="M216" s="618" t="str">
        <f ca="1">IFERROR(IF(INDEX('WPTM - Section F'!E$93:E$574,MATCH('Print View'!$AS216,'WPTM - Section F'!L$93:L$574,0))&lt;&gt;0,INDEX('WPTM - Section F'!E$93:E$574,MATCH('Print View'!$AS216,'WPTM - Section F'!L$93:L$574,0)),""),"")</f>
        <v/>
      </c>
      <c r="N216" s="619"/>
      <c r="O216" s="618" t="str">
        <f ca="1">IFERROR(IF(INDEX('WPTM - Section F'!D$93:D$574,MATCH('Print View'!$AT216,'WPTM - Section F'!L$93:L$574,0))&lt;&gt;0,INDEX('WPTM - Section F'!D$93:D$574,MATCH('Print View'!$AT216,'WPTM - Section F'!L$93:L$574,0)),""),"")</f>
        <v/>
      </c>
      <c r="P216" s="619"/>
      <c r="Q216" s="618" t="str">
        <f ca="1">IFERROR(IF(INDEX('WPTM - Section F'!E$93:E$574,MATCH('Print View'!$AT216,'WPTM - Section F'!L$93:L$574,0))&lt;&gt;0,INDEX('WPTM - Section F'!E$93:E$574,MATCH('Print View'!$AT216,'WPTM - Section F'!L$93:L$574,0)),""),"")</f>
        <v/>
      </c>
      <c r="R216" s="619"/>
      <c r="S216" s="618" t="str">
        <f ca="1">IFERROR(IF(INDEX('WPTM - Section F'!D$93:D$574,MATCH('Print View'!$AU216,'WPTM - Section F'!L$93:L$574,0))&lt;&gt;0,INDEX('WPTM - Section F'!D$93:D$574,MATCH('Print View'!$AU216,'WPTM - Section F'!L$93:L$574,0)),""),"")</f>
        <v/>
      </c>
      <c r="T216" s="619"/>
      <c r="U216" s="618" t="str">
        <f ca="1">IFERROR(IF(INDEX('WPTM - Section F'!E$93:E$574,MATCH('Print View'!$AU216,'WPTM - Section F'!L$93:L$574,0))&lt;&gt;0,INDEX('WPTM - Section F'!E$93:E$574,MATCH('Print View'!$AU216,'WPTM - Section F'!L$93:L$574,0)),""),"")</f>
        <v/>
      </c>
      <c r="V216" s="619"/>
      <c r="W216" s="618" t="str">
        <f ca="1">IFERROR(IF(INDEX('WPTM - Section F'!D$93:D$574,MATCH('Print View'!$AV216,'WPTM - Section F'!L$93:L$574,0))&lt;&gt;0,INDEX('WPTM - Section F'!D$93:D$574,MATCH('Print View'!$AV216,'WPTM - Section F'!L$93:L$574,0)),""),"")</f>
        <v/>
      </c>
      <c r="X216" s="619"/>
      <c r="Y216" s="618" t="str">
        <f ca="1">IFERROR(IF(INDEX('WPTM - Section F'!E$93:E$574,MATCH('Print View'!$AV216,'WPTM - Section F'!L$93:L$574,0))&lt;&gt;0,INDEX('WPTM - Section F'!E$93:E$574,MATCH('Print View'!$AV216,'WPTM - Section F'!L$93:L$574,0)),""),"")</f>
        <v/>
      </c>
      <c r="Z216" s="619"/>
      <c r="AA216" s="618" t="str">
        <f ca="1">IFERROR(IF(INDEX('WPTM - Section F'!D$93:D$574,MATCH('Print View'!$AW216,'WPTM - Section F'!L$93:L$574,0))&lt;&gt;0,INDEX('WPTM - Section F'!D$93:D$574,MATCH('Print View'!$AW216,'WPTM - Section F'!L$93:L$574,0)),""),"")</f>
        <v/>
      </c>
      <c r="AB216" s="619"/>
      <c r="AC216" s="618" t="str">
        <f ca="1">IFERROR(IF(INDEX('WPTM - Section F'!E$93:E$574,MATCH('Print View'!$AW216,'WPTM - Section F'!L$93:L$574,0))&lt;&gt;0,INDEX('WPTM - Section F'!E$93:E$574,MATCH('Print View'!$AW216,'WPTM - Section F'!L$93:L$574,0)),""),"")</f>
        <v/>
      </c>
      <c r="AD216" s="619"/>
      <c r="AE216" s="618" t="str">
        <f ca="1">IFERROR(IF(INDEX('WPTM - Section F'!D$93:D$574,MATCH('Print View'!$AX216,'WPTM - Section F'!L$93:L$574,0))&lt;&gt;0,INDEX('WPTM - Section F'!D$93:D$574,MATCH('Print View'!$AX216,'WPTM - Section F'!L$93:L$574,0)),""),"")</f>
        <v/>
      </c>
      <c r="AF216" s="619"/>
      <c r="AG216" s="618" t="str">
        <f ca="1">IFERROR(IF(INDEX('WPTM - Section F'!E$93:E$574,MATCH('Print View'!$AX216,'WPTM - Section F'!L$93:L$574,0))&lt;&gt;0,INDEX('WPTM - Section F'!E$93:E$574,MATCH('Print View'!$AX216,'WPTM - Section F'!L$93:L$574,0)),""),"")</f>
        <v/>
      </c>
      <c r="AH216" s="619"/>
      <c r="AI216" s="618" t="str">
        <f ca="1">IFERROR(IF(INDEX('WPTM - Section F'!D$93:D$574,MATCH('Print View'!$AY216,'WPTM - Section F'!L$93:L$574,0))&lt;&gt;0,INDEX('WPTM - Section F'!D$93:D$574,MATCH('Print View'!$AY216,'WPTM - Section F'!L$93:L$574,0)),""),"")</f>
        <v/>
      </c>
      <c r="AJ216" s="619"/>
      <c r="AK216" s="618" t="str">
        <f ca="1">IFERROR(IF(INDEX('WPTM - Section F'!E$93:E$574,MATCH('Print View'!$AY216,'WPTM - Section F'!L$93:L$574,0))&lt;&gt;0,INDEX('WPTM - Section F'!E$93:E$574,MATCH('Print View'!$AY216,'WPTM - Section F'!L$93:L$574,0)),""),"")</f>
        <v/>
      </c>
      <c r="AL216" s="619"/>
      <c r="AM216" s="278" t="str">
        <f>IFERROR(IF(INDEX('WPTM - Section F'!O$8:O$89,MATCH('Print View'!$A216,'WPTM - Section F'!D$8:D$89,0))&lt;&gt;0,INDEX('WPTM - Section F'!O$8:O$89,MATCH('Print View'!$A216,'WPTM - Section F'!D$8:D$89,0)),""),"")</f>
        <v/>
      </c>
      <c r="AN216" s="190"/>
      <c r="AO216" s="272"/>
      <c r="AP216" s="273"/>
      <c r="AQ216" s="273"/>
      <c r="AR216" s="210" t="str">
        <f t="shared" ca="1" si="372"/>
        <v>33</v>
      </c>
      <c r="AS216" s="3" t="str">
        <f t="shared" ca="1" si="373"/>
        <v>331-ene-21 to 31-dic-21</v>
      </c>
      <c r="AT216" s="3" t="str">
        <f t="shared" ca="1" si="374"/>
        <v>331-ene-22 to 31-dic-22</v>
      </c>
      <c r="AU216" s="3" t="str">
        <f t="shared" ca="1" si="375"/>
        <v>331-ene-23 to 31-dic-23</v>
      </c>
      <c r="AV216" s="3" t="str">
        <f t="shared" ca="1" si="376"/>
        <v>331-ene-24 to 31-dic-24</v>
      </c>
      <c r="AW216" s="3" t="str">
        <f t="shared" ca="1" si="377"/>
        <v>331-ene-25 to 31-dic-25</v>
      </c>
      <c r="AX216" s="9" t="str">
        <f t="shared" si="378"/>
        <v xml:space="preserve">33 to </v>
      </c>
      <c r="AY216" s="9" t="str">
        <f t="shared" si="379"/>
        <v xml:space="preserve">33 to </v>
      </c>
      <c r="AZ216" s="9"/>
      <c r="BA216" s="9"/>
    </row>
    <row r="217" spans="1:53" s="195" customFormat="1" ht="60" customHeight="1" x14ac:dyDescent="0.25">
      <c r="A217" s="259">
        <v>34</v>
      </c>
      <c r="B217" s="277" t="str">
        <f>IFERROR(IF(INDEX('WPTM - Section F'!B$8:B$89,MATCH('Print View'!$A217,'WPTM - Section F'!$A$8:$A$89,0))&lt;&gt;0,INDEX('WPTM - Section F'!B$8:B$89,MATCH('Print View'!$A217,'WPTM - Section F'!$A$8:$A$89,0)),""),"")</f>
        <v/>
      </c>
      <c r="C217" s="277" t="str">
        <f>IFERROR(IF(INDEX('WPTM - Section F'!C$8:C$89,MATCH('Print View'!$A217,'WPTM - Section F'!$A$8:$A$89,0))&lt;&gt;0,INDEX('WPTM - Section F'!C$8:C$89,MATCH('Print View'!$A217,'WPTM - Section F'!$A$8:$A$89,0)),""),"")</f>
        <v/>
      </c>
      <c r="D217" s="277" t="str">
        <f>IFERROR(IF(INDEX('WPTM - Section F'!D$8:D$89,MATCH('Print View'!$A217,'WPTM - Section F'!$A$8:$A$89,0))&lt;&gt;0,INDEX('WPTM - Section F'!D$8:D$89,MATCH('Print View'!$A217,'WPTM - Section F'!$A$8:$A$89,0)),""),"")</f>
        <v/>
      </c>
      <c r="E217" s="277" t="str">
        <f>IFERROR(IF(INDEX('WPTM - Section F'!E$8:E$89,MATCH('Print View'!$A217,'WPTM - Section F'!$A$8:$A$89,0))&lt;&gt;0,INDEX('WPTM - Section F'!E$8:E$89,MATCH('Print View'!$A217,'WPTM - Section F'!$A$8:$A$89,0)),""),"")</f>
        <v/>
      </c>
      <c r="F217" s="277" t="str">
        <f>IFERROR(IF(INDEX('WPTM - Section F'!N$8:N$89,MATCH('Print View'!$A217,'WPTM - Section F'!$A$8:$A$89,0))&lt;&gt;0,INDEX('WPTM - Section F'!N$8:N$89,MATCH('Print View'!$A217,'WPTM - Section F'!$A$8:$A$89,0)),""),"")</f>
        <v/>
      </c>
      <c r="G217" s="618" t="str">
        <f ca="1">IFERROR(IF(INDEX('WPTM - Section F'!D$93:D$574,MATCH('Print View'!$AR217,'WPTM - Section F'!L$93:L$574,0))&lt;&gt;0,INDEX('WPTM - Section F'!D$93:D$574,MATCH('Print View'!$AR217,'WPTM - Section F'!L$93:L$574,0)),""),"")</f>
        <v/>
      </c>
      <c r="H217" s="619"/>
      <c r="I217" s="618" t="str">
        <f ca="1">IFERROR(IF(INDEX('WPTM - Section F'!E$93:E$574,MATCH('Print View'!$AR217,'WPTM - Section F'!L$93:L$574,0))&lt;&gt;0,INDEX('WPTM - Section F'!E$93:E$574,MATCH('Print View'!$AR217,'WPTM - Section F'!L$93:L$574,0)),""),"")</f>
        <v/>
      </c>
      <c r="J217" s="619"/>
      <c r="K217" s="618" t="str">
        <f ca="1">IFERROR(IF(INDEX('WPTM - Section F'!D$93:D$574,MATCH('Print View'!$AS217,'WPTM - Section F'!L$93:L$574,0))&lt;&gt;0,INDEX('WPTM - Section F'!D$93:D$574,MATCH('Print View'!$AS217,'WPTM - Section F'!L$93:L$574,0)),""),"")</f>
        <v/>
      </c>
      <c r="L217" s="619"/>
      <c r="M217" s="618" t="str">
        <f ca="1">IFERROR(IF(INDEX('WPTM - Section F'!E$93:E$574,MATCH('Print View'!$AS217,'WPTM - Section F'!L$93:L$574,0))&lt;&gt;0,INDEX('WPTM - Section F'!E$93:E$574,MATCH('Print View'!$AS217,'WPTM - Section F'!L$93:L$574,0)),""),"")</f>
        <v/>
      </c>
      <c r="N217" s="619"/>
      <c r="O217" s="618" t="str">
        <f ca="1">IFERROR(IF(INDEX('WPTM - Section F'!D$93:D$574,MATCH('Print View'!$AT217,'WPTM - Section F'!L$93:L$574,0))&lt;&gt;0,INDEX('WPTM - Section F'!D$93:D$574,MATCH('Print View'!$AT217,'WPTM - Section F'!L$93:L$574,0)),""),"")</f>
        <v/>
      </c>
      <c r="P217" s="619"/>
      <c r="Q217" s="618" t="str">
        <f ca="1">IFERROR(IF(INDEX('WPTM - Section F'!E$93:E$574,MATCH('Print View'!$AT217,'WPTM - Section F'!L$93:L$574,0))&lt;&gt;0,INDEX('WPTM - Section F'!E$93:E$574,MATCH('Print View'!$AT217,'WPTM - Section F'!L$93:L$574,0)),""),"")</f>
        <v/>
      </c>
      <c r="R217" s="619"/>
      <c r="S217" s="618" t="str">
        <f ca="1">IFERROR(IF(INDEX('WPTM - Section F'!D$93:D$574,MATCH('Print View'!$AU217,'WPTM - Section F'!L$93:L$574,0))&lt;&gt;0,INDEX('WPTM - Section F'!D$93:D$574,MATCH('Print View'!$AU217,'WPTM - Section F'!L$93:L$574,0)),""),"")</f>
        <v/>
      </c>
      <c r="T217" s="619"/>
      <c r="U217" s="618" t="str">
        <f ca="1">IFERROR(IF(INDEX('WPTM - Section F'!E$93:E$574,MATCH('Print View'!$AU217,'WPTM - Section F'!L$93:L$574,0))&lt;&gt;0,INDEX('WPTM - Section F'!E$93:E$574,MATCH('Print View'!$AU217,'WPTM - Section F'!L$93:L$574,0)),""),"")</f>
        <v/>
      </c>
      <c r="V217" s="619"/>
      <c r="W217" s="618" t="str">
        <f ca="1">IFERROR(IF(INDEX('WPTM - Section F'!D$93:D$574,MATCH('Print View'!$AV217,'WPTM - Section F'!L$93:L$574,0))&lt;&gt;0,INDEX('WPTM - Section F'!D$93:D$574,MATCH('Print View'!$AV217,'WPTM - Section F'!L$93:L$574,0)),""),"")</f>
        <v/>
      </c>
      <c r="X217" s="619"/>
      <c r="Y217" s="618" t="str">
        <f ca="1">IFERROR(IF(INDEX('WPTM - Section F'!E$93:E$574,MATCH('Print View'!$AV217,'WPTM - Section F'!L$93:L$574,0))&lt;&gt;0,INDEX('WPTM - Section F'!E$93:E$574,MATCH('Print View'!$AV217,'WPTM - Section F'!L$93:L$574,0)),""),"")</f>
        <v/>
      </c>
      <c r="Z217" s="619"/>
      <c r="AA217" s="618" t="str">
        <f ca="1">IFERROR(IF(INDEX('WPTM - Section F'!D$93:D$574,MATCH('Print View'!$AW217,'WPTM - Section F'!L$93:L$574,0))&lt;&gt;0,INDEX('WPTM - Section F'!D$93:D$574,MATCH('Print View'!$AW217,'WPTM - Section F'!L$93:L$574,0)),""),"")</f>
        <v/>
      </c>
      <c r="AB217" s="619"/>
      <c r="AC217" s="618" t="str">
        <f ca="1">IFERROR(IF(INDEX('WPTM - Section F'!E$93:E$574,MATCH('Print View'!$AW217,'WPTM - Section F'!L$93:L$574,0))&lt;&gt;0,INDEX('WPTM - Section F'!E$93:E$574,MATCH('Print View'!$AW217,'WPTM - Section F'!L$93:L$574,0)),""),"")</f>
        <v/>
      </c>
      <c r="AD217" s="619"/>
      <c r="AE217" s="618" t="str">
        <f ca="1">IFERROR(IF(INDEX('WPTM - Section F'!D$93:D$574,MATCH('Print View'!$AX217,'WPTM - Section F'!L$93:L$574,0))&lt;&gt;0,INDEX('WPTM - Section F'!D$93:D$574,MATCH('Print View'!$AX217,'WPTM - Section F'!L$93:L$574,0)),""),"")</f>
        <v/>
      </c>
      <c r="AF217" s="619"/>
      <c r="AG217" s="618" t="str">
        <f ca="1">IFERROR(IF(INDEX('WPTM - Section F'!E$93:E$574,MATCH('Print View'!$AX217,'WPTM - Section F'!L$93:L$574,0))&lt;&gt;0,INDEX('WPTM - Section F'!E$93:E$574,MATCH('Print View'!$AX217,'WPTM - Section F'!L$93:L$574,0)),""),"")</f>
        <v/>
      </c>
      <c r="AH217" s="619"/>
      <c r="AI217" s="618" t="str">
        <f ca="1">IFERROR(IF(INDEX('WPTM - Section F'!D$93:D$574,MATCH('Print View'!$AY217,'WPTM - Section F'!L$93:L$574,0))&lt;&gt;0,INDEX('WPTM - Section F'!D$93:D$574,MATCH('Print View'!$AY217,'WPTM - Section F'!L$93:L$574,0)),""),"")</f>
        <v/>
      </c>
      <c r="AJ217" s="619"/>
      <c r="AK217" s="618" t="str">
        <f ca="1">IFERROR(IF(INDEX('WPTM - Section F'!E$93:E$574,MATCH('Print View'!$AY217,'WPTM - Section F'!L$93:L$574,0))&lt;&gt;0,INDEX('WPTM - Section F'!E$93:E$574,MATCH('Print View'!$AY217,'WPTM - Section F'!L$93:L$574,0)),""),"")</f>
        <v/>
      </c>
      <c r="AL217" s="619"/>
      <c r="AM217" s="278" t="str">
        <f>IFERROR(IF(INDEX('WPTM - Section F'!O$8:O$89,MATCH('Print View'!$A217,'WPTM - Section F'!D$8:D$89,0))&lt;&gt;0,INDEX('WPTM - Section F'!O$8:O$89,MATCH('Print View'!$A217,'WPTM - Section F'!D$8:D$89,0)),""),"")</f>
        <v/>
      </c>
      <c r="AN217" s="190"/>
      <c r="AO217" s="272"/>
      <c r="AP217" s="273"/>
      <c r="AQ217" s="273"/>
      <c r="AR217" s="210" t="str">
        <f t="shared" ca="1" si="372"/>
        <v>34</v>
      </c>
      <c r="AS217" s="3" t="str">
        <f t="shared" ca="1" si="373"/>
        <v>341-ene-21 to 31-dic-21</v>
      </c>
      <c r="AT217" s="3" t="str">
        <f t="shared" ca="1" si="374"/>
        <v>341-ene-22 to 31-dic-22</v>
      </c>
      <c r="AU217" s="3" t="str">
        <f t="shared" ca="1" si="375"/>
        <v>341-ene-23 to 31-dic-23</v>
      </c>
      <c r="AV217" s="3" t="str">
        <f t="shared" ca="1" si="376"/>
        <v>341-ene-24 to 31-dic-24</v>
      </c>
      <c r="AW217" s="3" t="str">
        <f t="shared" ca="1" si="377"/>
        <v>341-ene-25 to 31-dic-25</v>
      </c>
      <c r="AX217" s="9" t="str">
        <f t="shared" si="378"/>
        <v xml:space="preserve">34 to </v>
      </c>
      <c r="AY217" s="9" t="str">
        <f t="shared" si="379"/>
        <v xml:space="preserve">34 to </v>
      </c>
      <c r="AZ217" s="9"/>
      <c r="BA217" s="9"/>
    </row>
    <row r="218" spans="1:53" s="195" customFormat="1" ht="60" customHeight="1" x14ac:dyDescent="0.25">
      <c r="A218" s="259">
        <v>35</v>
      </c>
      <c r="B218" s="277" t="str">
        <f>IFERROR(IF(INDEX('WPTM - Section F'!B$8:B$89,MATCH('Print View'!$A218,'WPTM - Section F'!$A$8:$A$89,0))&lt;&gt;0,INDEX('WPTM - Section F'!B$8:B$89,MATCH('Print View'!$A218,'WPTM - Section F'!$A$8:$A$89,0)),""),"")</f>
        <v/>
      </c>
      <c r="C218" s="277" t="str">
        <f>IFERROR(IF(INDEX('WPTM - Section F'!C$8:C$89,MATCH('Print View'!$A218,'WPTM - Section F'!$A$8:$A$89,0))&lt;&gt;0,INDEX('WPTM - Section F'!C$8:C$89,MATCH('Print View'!$A218,'WPTM - Section F'!$A$8:$A$89,0)),""),"")</f>
        <v/>
      </c>
      <c r="D218" s="277" t="str">
        <f>IFERROR(IF(INDEX('WPTM - Section F'!D$8:D$89,MATCH('Print View'!$A218,'WPTM - Section F'!$A$8:$A$89,0))&lt;&gt;0,INDEX('WPTM - Section F'!D$8:D$89,MATCH('Print View'!$A218,'WPTM - Section F'!$A$8:$A$89,0)),""),"")</f>
        <v/>
      </c>
      <c r="E218" s="277" t="str">
        <f>IFERROR(IF(INDEX('WPTM - Section F'!E$8:E$89,MATCH('Print View'!$A218,'WPTM - Section F'!$A$8:$A$89,0))&lt;&gt;0,INDEX('WPTM - Section F'!E$8:E$89,MATCH('Print View'!$A218,'WPTM - Section F'!$A$8:$A$89,0)),""),"")</f>
        <v/>
      </c>
      <c r="F218" s="277" t="str">
        <f>IFERROR(IF(INDEX('WPTM - Section F'!N$8:N$89,MATCH('Print View'!$A218,'WPTM - Section F'!$A$8:$A$89,0))&lt;&gt;0,INDEX('WPTM - Section F'!N$8:N$89,MATCH('Print View'!$A218,'WPTM - Section F'!$A$8:$A$89,0)),""),"")</f>
        <v/>
      </c>
      <c r="G218" s="618" t="str">
        <f ca="1">IFERROR(IF(INDEX('WPTM - Section F'!D$93:D$574,MATCH('Print View'!$AR218,'WPTM - Section F'!L$93:L$574,0))&lt;&gt;0,INDEX('WPTM - Section F'!D$93:D$574,MATCH('Print View'!$AR218,'WPTM - Section F'!L$93:L$574,0)),""),"")</f>
        <v/>
      </c>
      <c r="H218" s="619"/>
      <c r="I218" s="618" t="str">
        <f ca="1">IFERROR(IF(INDEX('WPTM - Section F'!E$93:E$574,MATCH('Print View'!$AR218,'WPTM - Section F'!L$93:L$574,0))&lt;&gt;0,INDEX('WPTM - Section F'!E$93:E$574,MATCH('Print View'!$AR218,'WPTM - Section F'!L$93:L$574,0)),""),"")</f>
        <v/>
      </c>
      <c r="J218" s="619"/>
      <c r="K218" s="618" t="str">
        <f ca="1">IFERROR(IF(INDEX('WPTM - Section F'!D$93:D$574,MATCH('Print View'!$AS218,'WPTM - Section F'!L$93:L$574,0))&lt;&gt;0,INDEX('WPTM - Section F'!D$93:D$574,MATCH('Print View'!$AS218,'WPTM - Section F'!L$93:L$574,0)),""),"")</f>
        <v/>
      </c>
      <c r="L218" s="619"/>
      <c r="M218" s="618" t="str">
        <f ca="1">IFERROR(IF(INDEX('WPTM - Section F'!E$93:E$574,MATCH('Print View'!$AS218,'WPTM - Section F'!L$93:L$574,0))&lt;&gt;0,INDEX('WPTM - Section F'!E$93:E$574,MATCH('Print View'!$AS218,'WPTM - Section F'!L$93:L$574,0)),""),"")</f>
        <v/>
      </c>
      <c r="N218" s="619"/>
      <c r="O218" s="618" t="str">
        <f ca="1">IFERROR(IF(INDEX('WPTM - Section F'!D$93:D$574,MATCH('Print View'!$AT218,'WPTM - Section F'!L$93:L$574,0))&lt;&gt;0,INDEX('WPTM - Section F'!D$93:D$574,MATCH('Print View'!$AT218,'WPTM - Section F'!L$93:L$574,0)),""),"")</f>
        <v/>
      </c>
      <c r="P218" s="619"/>
      <c r="Q218" s="618" t="str">
        <f ca="1">IFERROR(IF(INDEX('WPTM - Section F'!E$93:E$574,MATCH('Print View'!$AT218,'WPTM - Section F'!L$93:L$574,0))&lt;&gt;0,INDEX('WPTM - Section F'!E$93:E$574,MATCH('Print View'!$AT218,'WPTM - Section F'!L$93:L$574,0)),""),"")</f>
        <v/>
      </c>
      <c r="R218" s="619"/>
      <c r="S218" s="618" t="str">
        <f ca="1">IFERROR(IF(INDEX('WPTM - Section F'!D$93:D$574,MATCH('Print View'!$AU218,'WPTM - Section F'!L$93:L$574,0))&lt;&gt;0,INDEX('WPTM - Section F'!D$93:D$574,MATCH('Print View'!$AU218,'WPTM - Section F'!L$93:L$574,0)),""),"")</f>
        <v/>
      </c>
      <c r="T218" s="619"/>
      <c r="U218" s="618" t="str">
        <f ca="1">IFERROR(IF(INDEX('WPTM - Section F'!E$93:E$574,MATCH('Print View'!$AU218,'WPTM - Section F'!L$93:L$574,0))&lt;&gt;0,INDEX('WPTM - Section F'!E$93:E$574,MATCH('Print View'!$AU218,'WPTM - Section F'!L$93:L$574,0)),""),"")</f>
        <v/>
      </c>
      <c r="V218" s="619"/>
      <c r="W218" s="618" t="str">
        <f ca="1">IFERROR(IF(INDEX('WPTM - Section F'!D$93:D$574,MATCH('Print View'!$AV218,'WPTM - Section F'!L$93:L$574,0))&lt;&gt;0,INDEX('WPTM - Section F'!D$93:D$574,MATCH('Print View'!$AV218,'WPTM - Section F'!L$93:L$574,0)),""),"")</f>
        <v/>
      </c>
      <c r="X218" s="619"/>
      <c r="Y218" s="618" t="str">
        <f ca="1">IFERROR(IF(INDEX('WPTM - Section F'!E$93:E$574,MATCH('Print View'!$AV218,'WPTM - Section F'!L$93:L$574,0))&lt;&gt;0,INDEX('WPTM - Section F'!E$93:E$574,MATCH('Print View'!$AV218,'WPTM - Section F'!L$93:L$574,0)),""),"")</f>
        <v/>
      </c>
      <c r="Z218" s="619"/>
      <c r="AA218" s="618" t="str">
        <f ca="1">IFERROR(IF(INDEX('WPTM - Section F'!D$93:D$574,MATCH('Print View'!$AW218,'WPTM - Section F'!L$93:L$574,0))&lt;&gt;0,INDEX('WPTM - Section F'!D$93:D$574,MATCH('Print View'!$AW218,'WPTM - Section F'!L$93:L$574,0)),""),"")</f>
        <v/>
      </c>
      <c r="AB218" s="619"/>
      <c r="AC218" s="618" t="str">
        <f ca="1">IFERROR(IF(INDEX('WPTM - Section F'!E$93:E$574,MATCH('Print View'!$AW218,'WPTM - Section F'!L$93:L$574,0))&lt;&gt;0,INDEX('WPTM - Section F'!E$93:E$574,MATCH('Print View'!$AW218,'WPTM - Section F'!L$93:L$574,0)),""),"")</f>
        <v/>
      </c>
      <c r="AD218" s="619"/>
      <c r="AE218" s="618" t="str">
        <f ca="1">IFERROR(IF(INDEX('WPTM - Section F'!D$93:D$574,MATCH('Print View'!$AX218,'WPTM - Section F'!L$93:L$574,0))&lt;&gt;0,INDEX('WPTM - Section F'!D$93:D$574,MATCH('Print View'!$AX218,'WPTM - Section F'!L$93:L$574,0)),""),"")</f>
        <v/>
      </c>
      <c r="AF218" s="619"/>
      <c r="AG218" s="618" t="str">
        <f ca="1">IFERROR(IF(INDEX('WPTM - Section F'!E$93:E$574,MATCH('Print View'!$AX218,'WPTM - Section F'!L$93:L$574,0))&lt;&gt;0,INDEX('WPTM - Section F'!E$93:E$574,MATCH('Print View'!$AX218,'WPTM - Section F'!L$93:L$574,0)),""),"")</f>
        <v/>
      </c>
      <c r="AH218" s="619"/>
      <c r="AI218" s="618" t="str">
        <f ca="1">IFERROR(IF(INDEX('WPTM - Section F'!D$93:D$574,MATCH('Print View'!$AY218,'WPTM - Section F'!L$93:L$574,0))&lt;&gt;0,INDEX('WPTM - Section F'!D$93:D$574,MATCH('Print View'!$AY218,'WPTM - Section F'!L$93:L$574,0)),""),"")</f>
        <v/>
      </c>
      <c r="AJ218" s="619"/>
      <c r="AK218" s="618" t="str">
        <f ca="1">IFERROR(IF(INDEX('WPTM - Section F'!E$93:E$574,MATCH('Print View'!$AY218,'WPTM - Section F'!L$93:L$574,0))&lt;&gt;0,INDEX('WPTM - Section F'!E$93:E$574,MATCH('Print View'!$AY218,'WPTM - Section F'!L$93:L$574,0)),""),"")</f>
        <v/>
      </c>
      <c r="AL218" s="619"/>
      <c r="AM218" s="278" t="str">
        <f>IFERROR(IF(INDEX('WPTM - Section F'!O$8:O$89,MATCH('Print View'!$A218,'WPTM - Section F'!D$8:D$89,0))&lt;&gt;0,INDEX('WPTM - Section F'!O$8:O$89,MATCH('Print View'!$A218,'WPTM - Section F'!D$8:D$89,0)),""),"")</f>
        <v/>
      </c>
      <c r="AN218" s="190"/>
      <c r="AO218" s="272"/>
      <c r="AP218" s="273"/>
      <c r="AQ218" s="273"/>
      <c r="AR218" s="210" t="str">
        <f t="shared" ca="1" si="372"/>
        <v>35</v>
      </c>
      <c r="AS218" s="3" t="str">
        <f t="shared" ca="1" si="373"/>
        <v>351-ene-21 to 31-dic-21</v>
      </c>
      <c r="AT218" s="3" t="str">
        <f t="shared" ca="1" si="374"/>
        <v>351-ene-22 to 31-dic-22</v>
      </c>
      <c r="AU218" s="3" t="str">
        <f t="shared" ca="1" si="375"/>
        <v>351-ene-23 to 31-dic-23</v>
      </c>
      <c r="AV218" s="3" t="str">
        <f t="shared" ca="1" si="376"/>
        <v>351-ene-24 to 31-dic-24</v>
      </c>
      <c r="AW218" s="3" t="str">
        <f t="shared" ca="1" si="377"/>
        <v>351-ene-25 to 31-dic-25</v>
      </c>
      <c r="AX218" s="9" t="str">
        <f t="shared" si="378"/>
        <v xml:space="preserve">35 to </v>
      </c>
      <c r="AY218" s="9" t="str">
        <f t="shared" si="379"/>
        <v xml:space="preserve">35 to </v>
      </c>
      <c r="AZ218" s="9"/>
      <c r="BA218" s="9"/>
    </row>
    <row r="219" spans="1:53" s="195" customFormat="1" ht="60" customHeight="1" x14ac:dyDescent="0.25">
      <c r="A219" s="259">
        <v>36</v>
      </c>
      <c r="B219" s="277" t="str">
        <f>IFERROR(IF(INDEX('WPTM - Section F'!B$8:B$89,MATCH('Print View'!$A219,'WPTM - Section F'!$A$8:$A$89,0))&lt;&gt;0,INDEX('WPTM - Section F'!B$8:B$89,MATCH('Print View'!$A219,'WPTM - Section F'!$A$8:$A$89,0)),""),"")</f>
        <v/>
      </c>
      <c r="C219" s="277" t="str">
        <f>IFERROR(IF(INDEX('WPTM - Section F'!C$8:C$89,MATCH('Print View'!$A219,'WPTM - Section F'!$A$8:$A$89,0))&lt;&gt;0,INDEX('WPTM - Section F'!C$8:C$89,MATCH('Print View'!$A219,'WPTM - Section F'!$A$8:$A$89,0)),""),"")</f>
        <v/>
      </c>
      <c r="D219" s="277" t="str">
        <f>IFERROR(IF(INDEX('WPTM - Section F'!D$8:D$89,MATCH('Print View'!$A219,'WPTM - Section F'!$A$8:$A$89,0))&lt;&gt;0,INDEX('WPTM - Section F'!D$8:D$89,MATCH('Print View'!$A219,'WPTM - Section F'!$A$8:$A$89,0)),""),"")</f>
        <v/>
      </c>
      <c r="E219" s="277" t="str">
        <f>IFERROR(IF(INDEX('WPTM - Section F'!E$8:E$89,MATCH('Print View'!$A219,'WPTM - Section F'!$A$8:$A$89,0))&lt;&gt;0,INDEX('WPTM - Section F'!E$8:E$89,MATCH('Print View'!$A219,'WPTM - Section F'!$A$8:$A$89,0)),""),"")</f>
        <v/>
      </c>
      <c r="F219" s="277" t="str">
        <f>IFERROR(IF(INDEX('WPTM - Section F'!N$8:N$89,MATCH('Print View'!$A219,'WPTM - Section F'!$A$8:$A$89,0))&lt;&gt;0,INDEX('WPTM - Section F'!N$8:N$89,MATCH('Print View'!$A219,'WPTM - Section F'!$A$8:$A$89,0)),""),"")</f>
        <v/>
      </c>
      <c r="G219" s="618" t="str">
        <f ca="1">IFERROR(IF(INDEX('WPTM - Section F'!D$93:D$574,MATCH('Print View'!$AR219,'WPTM - Section F'!L$93:L$574,0))&lt;&gt;0,INDEX('WPTM - Section F'!D$93:D$574,MATCH('Print View'!$AR219,'WPTM - Section F'!L$93:L$574,0)),""),"")</f>
        <v/>
      </c>
      <c r="H219" s="619"/>
      <c r="I219" s="618" t="str">
        <f ca="1">IFERROR(IF(INDEX('WPTM - Section F'!E$93:E$574,MATCH('Print View'!$AR219,'WPTM - Section F'!L$93:L$574,0))&lt;&gt;0,INDEX('WPTM - Section F'!E$93:E$574,MATCH('Print View'!$AR219,'WPTM - Section F'!L$93:L$574,0)),""),"")</f>
        <v/>
      </c>
      <c r="J219" s="619"/>
      <c r="K219" s="618" t="str">
        <f ca="1">IFERROR(IF(INDEX('WPTM - Section F'!D$93:D$574,MATCH('Print View'!$AS219,'WPTM - Section F'!L$93:L$574,0))&lt;&gt;0,INDEX('WPTM - Section F'!D$93:D$574,MATCH('Print View'!$AS219,'WPTM - Section F'!L$93:L$574,0)),""),"")</f>
        <v/>
      </c>
      <c r="L219" s="619"/>
      <c r="M219" s="618" t="str">
        <f ca="1">IFERROR(IF(INDEX('WPTM - Section F'!E$93:E$574,MATCH('Print View'!$AS219,'WPTM - Section F'!L$93:L$574,0))&lt;&gt;0,INDEX('WPTM - Section F'!E$93:E$574,MATCH('Print View'!$AS219,'WPTM - Section F'!L$93:L$574,0)),""),"")</f>
        <v/>
      </c>
      <c r="N219" s="619"/>
      <c r="O219" s="618" t="str">
        <f ca="1">IFERROR(IF(INDEX('WPTM - Section F'!D$93:D$574,MATCH('Print View'!$AT219,'WPTM - Section F'!L$93:L$574,0))&lt;&gt;0,INDEX('WPTM - Section F'!D$93:D$574,MATCH('Print View'!$AT219,'WPTM - Section F'!L$93:L$574,0)),""),"")</f>
        <v/>
      </c>
      <c r="P219" s="619"/>
      <c r="Q219" s="618" t="str">
        <f ca="1">IFERROR(IF(INDEX('WPTM - Section F'!E$93:E$574,MATCH('Print View'!$AT219,'WPTM - Section F'!L$93:L$574,0))&lt;&gt;0,INDEX('WPTM - Section F'!E$93:E$574,MATCH('Print View'!$AT219,'WPTM - Section F'!L$93:L$574,0)),""),"")</f>
        <v/>
      </c>
      <c r="R219" s="619"/>
      <c r="S219" s="618" t="str">
        <f ca="1">IFERROR(IF(INDEX('WPTM - Section F'!D$93:D$574,MATCH('Print View'!$AU219,'WPTM - Section F'!L$93:L$574,0))&lt;&gt;0,INDEX('WPTM - Section F'!D$93:D$574,MATCH('Print View'!$AU219,'WPTM - Section F'!L$93:L$574,0)),""),"")</f>
        <v/>
      </c>
      <c r="T219" s="619"/>
      <c r="U219" s="618" t="str">
        <f ca="1">IFERROR(IF(INDEX('WPTM - Section F'!E$93:E$574,MATCH('Print View'!$AU219,'WPTM - Section F'!L$93:L$574,0))&lt;&gt;0,INDEX('WPTM - Section F'!E$93:E$574,MATCH('Print View'!$AU219,'WPTM - Section F'!L$93:L$574,0)),""),"")</f>
        <v/>
      </c>
      <c r="V219" s="619"/>
      <c r="W219" s="618" t="str">
        <f ca="1">IFERROR(IF(INDEX('WPTM - Section F'!D$93:D$574,MATCH('Print View'!$AV219,'WPTM - Section F'!L$93:L$574,0))&lt;&gt;0,INDEX('WPTM - Section F'!D$93:D$574,MATCH('Print View'!$AV219,'WPTM - Section F'!L$93:L$574,0)),""),"")</f>
        <v/>
      </c>
      <c r="X219" s="619"/>
      <c r="Y219" s="618" t="str">
        <f ca="1">IFERROR(IF(INDEX('WPTM - Section F'!E$93:E$574,MATCH('Print View'!$AV219,'WPTM - Section F'!L$93:L$574,0))&lt;&gt;0,INDEX('WPTM - Section F'!E$93:E$574,MATCH('Print View'!$AV219,'WPTM - Section F'!L$93:L$574,0)),""),"")</f>
        <v/>
      </c>
      <c r="Z219" s="619"/>
      <c r="AA219" s="618" t="str">
        <f ca="1">IFERROR(IF(INDEX('WPTM - Section F'!D$93:D$574,MATCH('Print View'!$AW219,'WPTM - Section F'!L$93:L$574,0))&lt;&gt;0,INDEX('WPTM - Section F'!D$93:D$574,MATCH('Print View'!$AW219,'WPTM - Section F'!L$93:L$574,0)),""),"")</f>
        <v/>
      </c>
      <c r="AB219" s="619"/>
      <c r="AC219" s="618" t="str">
        <f ca="1">IFERROR(IF(INDEX('WPTM - Section F'!E$93:E$574,MATCH('Print View'!$AW219,'WPTM - Section F'!L$93:L$574,0))&lt;&gt;0,INDEX('WPTM - Section F'!E$93:E$574,MATCH('Print View'!$AW219,'WPTM - Section F'!L$93:L$574,0)),""),"")</f>
        <v/>
      </c>
      <c r="AD219" s="619"/>
      <c r="AE219" s="618" t="str">
        <f ca="1">IFERROR(IF(INDEX('WPTM - Section F'!D$93:D$574,MATCH('Print View'!$AX219,'WPTM - Section F'!L$93:L$574,0))&lt;&gt;0,INDEX('WPTM - Section F'!D$93:D$574,MATCH('Print View'!$AX219,'WPTM - Section F'!L$93:L$574,0)),""),"")</f>
        <v/>
      </c>
      <c r="AF219" s="619"/>
      <c r="AG219" s="618" t="str">
        <f ca="1">IFERROR(IF(INDEX('WPTM - Section F'!E$93:E$574,MATCH('Print View'!$AX219,'WPTM - Section F'!L$93:L$574,0))&lt;&gt;0,INDEX('WPTM - Section F'!E$93:E$574,MATCH('Print View'!$AX219,'WPTM - Section F'!L$93:L$574,0)),""),"")</f>
        <v/>
      </c>
      <c r="AH219" s="619"/>
      <c r="AI219" s="618" t="str">
        <f ca="1">IFERROR(IF(INDEX('WPTM - Section F'!D$93:D$574,MATCH('Print View'!$AY219,'WPTM - Section F'!L$93:L$574,0))&lt;&gt;0,INDEX('WPTM - Section F'!D$93:D$574,MATCH('Print View'!$AY219,'WPTM - Section F'!L$93:L$574,0)),""),"")</f>
        <v/>
      </c>
      <c r="AJ219" s="619"/>
      <c r="AK219" s="618" t="str">
        <f ca="1">IFERROR(IF(INDEX('WPTM - Section F'!E$93:E$574,MATCH('Print View'!$AY219,'WPTM - Section F'!L$93:L$574,0))&lt;&gt;0,INDEX('WPTM - Section F'!E$93:E$574,MATCH('Print View'!$AY219,'WPTM - Section F'!L$93:L$574,0)),""),"")</f>
        <v/>
      </c>
      <c r="AL219" s="619"/>
      <c r="AM219" s="278" t="str">
        <f>IFERROR(IF(INDEX('WPTM - Section F'!O$8:O$89,MATCH('Print View'!$A219,'WPTM - Section F'!D$8:D$89,0))&lt;&gt;0,INDEX('WPTM - Section F'!O$8:O$89,MATCH('Print View'!$A219,'WPTM - Section F'!D$8:D$89,0)),""),"")</f>
        <v/>
      </c>
      <c r="AN219" s="190"/>
      <c r="AO219" s="272"/>
      <c r="AP219" s="273"/>
      <c r="AQ219" s="273"/>
      <c r="AR219" s="210" t="str">
        <f t="shared" ca="1" si="372"/>
        <v>36</v>
      </c>
      <c r="AS219" s="3" t="str">
        <f t="shared" ca="1" si="373"/>
        <v>361-ene-21 to 31-dic-21</v>
      </c>
      <c r="AT219" s="3" t="str">
        <f t="shared" ca="1" si="374"/>
        <v>361-ene-22 to 31-dic-22</v>
      </c>
      <c r="AU219" s="3" t="str">
        <f t="shared" ca="1" si="375"/>
        <v>361-ene-23 to 31-dic-23</v>
      </c>
      <c r="AV219" s="3" t="str">
        <f t="shared" ca="1" si="376"/>
        <v>361-ene-24 to 31-dic-24</v>
      </c>
      <c r="AW219" s="3" t="str">
        <f t="shared" ca="1" si="377"/>
        <v>361-ene-25 to 31-dic-25</v>
      </c>
      <c r="AX219" s="9" t="str">
        <f t="shared" si="378"/>
        <v xml:space="preserve">36 to </v>
      </c>
      <c r="AY219" s="9" t="str">
        <f t="shared" si="379"/>
        <v xml:space="preserve">36 to </v>
      </c>
      <c r="AZ219" s="9"/>
      <c r="BA219" s="9"/>
    </row>
    <row r="220" spans="1:53" s="195" customFormat="1" ht="60" customHeight="1" x14ac:dyDescent="0.25">
      <c r="A220" s="259">
        <v>37</v>
      </c>
      <c r="B220" s="277" t="str">
        <f>IFERROR(IF(INDEX('WPTM - Section F'!B$8:B$89,MATCH('Print View'!$A220,'WPTM - Section F'!$A$8:$A$89,0))&lt;&gt;0,INDEX('WPTM - Section F'!B$8:B$89,MATCH('Print View'!$A220,'WPTM - Section F'!$A$8:$A$89,0)),""),"")</f>
        <v/>
      </c>
      <c r="C220" s="277" t="str">
        <f>IFERROR(IF(INDEX('WPTM - Section F'!C$8:C$89,MATCH('Print View'!$A220,'WPTM - Section F'!$A$8:$A$89,0))&lt;&gt;0,INDEX('WPTM - Section F'!C$8:C$89,MATCH('Print View'!$A220,'WPTM - Section F'!$A$8:$A$89,0)),""),"")</f>
        <v/>
      </c>
      <c r="D220" s="277" t="str">
        <f>IFERROR(IF(INDEX('WPTM - Section F'!D$8:D$89,MATCH('Print View'!$A220,'WPTM - Section F'!$A$8:$A$89,0))&lt;&gt;0,INDEX('WPTM - Section F'!D$8:D$89,MATCH('Print View'!$A220,'WPTM - Section F'!$A$8:$A$89,0)),""),"")</f>
        <v/>
      </c>
      <c r="E220" s="277" t="str">
        <f>IFERROR(IF(INDEX('WPTM - Section F'!E$8:E$89,MATCH('Print View'!$A220,'WPTM - Section F'!$A$8:$A$89,0))&lt;&gt;0,INDEX('WPTM - Section F'!E$8:E$89,MATCH('Print View'!$A220,'WPTM - Section F'!$A$8:$A$89,0)),""),"")</f>
        <v/>
      </c>
      <c r="F220" s="277" t="str">
        <f>IFERROR(IF(INDEX('WPTM - Section F'!N$8:N$89,MATCH('Print View'!$A220,'WPTM - Section F'!$A$8:$A$89,0))&lt;&gt;0,INDEX('WPTM - Section F'!N$8:N$89,MATCH('Print View'!$A220,'WPTM - Section F'!$A$8:$A$89,0)),""),"")</f>
        <v/>
      </c>
      <c r="G220" s="618" t="str">
        <f ca="1">IFERROR(IF(INDEX('WPTM - Section F'!D$93:D$574,MATCH('Print View'!$AR220,'WPTM - Section F'!L$93:L$574,0))&lt;&gt;0,INDEX('WPTM - Section F'!D$93:D$574,MATCH('Print View'!$AR220,'WPTM - Section F'!L$93:L$574,0)),""),"")</f>
        <v/>
      </c>
      <c r="H220" s="619"/>
      <c r="I220" s="618" t="str">
        <f ca="1">IFERROR(IF(INDEX('WPTM - Section F'!E$93:E$574,MATCH('Print View'!$AR220,'WPTM - Section F'!L$93:L$574,0))&lt;&gt;0,INDEX('WPTM - Section F'!E$93:E$574,MATCH('Print View'!$AR220,'WPTM - Section F'!L$93:L$574,0)),""),"")</f>
        <v/>
      </c>
      <c r="J220" s="619"/>
      <c r="K220" s="618" t="str">
        <f ca="1">IFERROR(IF(INDEX('WPTM - Section F'!D$93:D$574,MATCH('Print View'!$AS220,'WPTM - Section F'!L$93:L$574,0))&lt;&gt;0,INDEX('WPTM - Section F'!D$93:D$574,MATCH('Print View'!$AS220,'WPTM - Section F'!L$93:L$574,0)),""),"")</f>
        <v/>
      </c>
      <c r="L220" s="619"/>
      <c r="M220" s="618" t="str">
        <f ca="1">IFERROR(IF(INDEX('WPTM - Section F'!E$93:E$574,MATCH('Print View'!$AS220,'WPTM - Section F'!L$93:L$574,0))&lt;&gt;0,INDEX('WPTM - Section F'!E$93:E$574,MATCH('Print View'!$AS220,'WPTM - Section F'!L$93:L$574,0)),""),"")</f>
        <v/>
      </c>
      <c r="N220" s="619"/>
      <c r="O220" s="618" t="str">
        <f ca="1">IFERROR(IF(INDEX('WPTM - Section F'!D$93:D$574,MATCH('Print View'!$AT220,'WPTM - Section F'!L$93:L$574,0))&lt;&gt;0,INDEX('WPTM - Section F'!D$93:D$574,MATCH('Print View'!$AT220,'WPTM - Section F'!L$93:L$574,0)),""),"")</f>
        <v/>
      </c>
      <c r="P220" s="619"/>
      <c r="Q220" s="618" t="str">
        <f ca="1">IFERROR(IF(INDEX('WPTM - Section F'!E$93:E$574,MATCH('Print View'!$AT220,'WPTM - Section F'!L$93:L$574,0))&lt;&gt;0,INDEX('WPTM - Section F'!E$93:E$574,MATCH('Print View'!$AT220,'WPTM - Section F'!L$93:L$574,0)),""),"")</f>
        <v/>
      </c>
      <c r="R220" s="619"/>
      <c r="S220" s="618" t="str">
        <f ca="1">IFERROR(IF(INDEX('WPTM - Section F'!D$93:D$574,MATCH('Print View'!$AU220,'WPTM - Section F'!L$93:L$574,0))&lt;&gt;0,INDEX('WPTM - Section F'!D$93:D$574,MATCH('Print View'!$AU220,'WPTM - Section F'!L$93:L$574,0)),""),"")</f>
        <v/>
      </c>
      <c r="T220" s="619"/>
      <c r="U220" s="618" t="str">
        <f ca="1">IFERROR(IF(INDEX('WPTM - Section F'!E$93:E$574,MATCH('Print View'!$AU220,'WPTM - Section F'!L$93:L$574,0))&lt;&gt;0,INDEX('WPTM - Section F'!E$93:E$574,MATCH('Print View'!$AU220,'WPTM - Section F'!L$93:L$574,0)),""),"")</f>
        <v/>
      </c>
      <c r="V220" s="619"/>
      <c r="W220" s="618" t="str">
        <f ca="1">IFERROR(IF(INDEX('WPTM - Section F'!D$93:D$574,MATCH('Print View'!$AV220,'WPTM - Section F'!L$93:L$574,0))&lt;&gt;0,INDEX('WPTM - Section F'!D$93:D$574,MATCH('Print View'!$AV220,'WPTM - Section F'!L$93:L$574,0)),""),"")</f>
        <v/>
      </c>
      <c r="X220" s="619"/>
      <c r="Y220" s="618" t="str">
        <f ca="1">IFERROR(IF(INDEX('WPTM - Section F'!E$93:E$574,MATCH('Print View'!$AV220,'WPTM - Section F'!L$93:L$574,0))&lt;&gt;0,INDEX('WPTM - Section F'!E$93:E$574,MATCH('Print View'!$AV220,'WPTM - Section F'!L$93:L$574,0)),""),"")</f>
        <v/>
      </c>
      <c r="Z220" s="619"/>
      <c r="AA220" s="618" t="str">
        <f ca="1">IFERROR(IF(INDEX('WPTM - Section F'!D$93:D$574,MATCH('Print View'!$AW220,'WPTM - Section F'!L$93:L$574,0))&lt;&gt;0,INDEX('WPTM - Section F'!D$93:D$574,MATCH('Print View'!$AW220,'WPTM - Section F'!L$93:L$574,0)),""),"")</f>
        <v/>
      </c>
      <c r="AB220" s="619"/>
      <c r="AC220" s="618" t="str">
        <f ca="1">IFERROR(IF(INDEX('WPTM - Section F'!E$93:E$574,MATCH('Print View'!$AW220,'WPTM - Section F'!L$93:L$574,0))&lt;&gt;0,INDEX('WPTM - Section F'!E$93:E$574,MATCH('Print View'!$AW220,'WPTM - Section F'!L$93:L$574,0)),""),"")</f>
        <v/>
      </c>
      <c r="AD220" s="619"/>
      <c r="AE220" s="618" t="str">
        <f ca="1">IFERROR(IF(INDEX('WPTM - Section F'!D$93:D$574,MATCH('Print View'!$AX220,'WPTM - Section F'!L$93:L$574,0))&lt;&gt;0,INDEX('WPTM - Section F'!D$93:D$574,MATCH('Print View'!$AX220,'WPTM - Section F'!L$93:L$574,0)),""),"")</f>
        <v/>
      </c>
      <c r="AF220" s="619"/>
      <c r="AG220" s="618" t="str">
        <f ca="1">IFERROR(IF(INDEX('WPTM - Section F'!E$93:E$574,MATCH('Print View'!$AX220,'WPTM - Section F'!L$93:L$574,0))&lt;&gt;0,INDEX('WPTM - Section F'!E$93:E$574,MATCH('Print View'!$AX220,'WPTM - Section F'!L$93:L$574,0)),""),"")</f>
        <v/>
      </c>
      <c r="AH220" s="619"/>
      <c r="AI220" s="618" t="str">
        <f ca="1">IFERROR(IF(INDEX('WPTM - Section F'!D$93:D$574,MATCH('Print View'!$AY220,'WPTM - Section F'!L$93:L$574,0))&lt;&gt;0,INDEX('WPTM - Section F'!D$93:D$574,MATCH('Print View'!$AY220,'WPTM - Section F'!L$93:L$574,0)),""),"")</f>
        <v/>
      </c>
      <c r="AJ220" s="619"/>
      <c r="AK220" s="618" t="str">
        <f ca="1">IFERROR(IF(INDEX('WPTM - Section F'!E$93:E$574,MATCH('Print View'!$AY220,'WPTM - Section F'!L$93:L$574,0))&lt;&gt;0,INDEX('WPTM - Section F'!E$93:E$574,MATCH('Print View'!$AY220,'WPTM - Section F'!L$93:L$574,0)),""),"")</f>
        <v/>
      </c>
      <c r="AL220" s="619"/>
      <c r="AM220" s="278" t="str">
        <f>IFERROR(IF(INDEX('WPTM - Section F'!O$8:O$89,MATCH('Print View'!$A220,'WPTM - Section F'!D$8:D$89,0))&lt;&gt;0,INDEX('WPTM - Section F'!O$8:O$89,MATCH('Print View'!$A220,'WPTM - Section F'!D$8:D$89,0)),""),"")</f>
        <v/>
      </c>
      <c r="AN220" s="190"/>
      <c r="AO220" s="272"/>
      <c r="AP220" s="273"/>
      <c r="AQ220" s="273"/>
      <c r="AR220" s="210" t="str">
        <f t="shared" ca="1" si="372"/>
        <v>37</v>
      </c>
      <c r="AS220" s="3" t="str">
        <f t="shared" ca="1" si="373"/>
        <v>371-ene-21 to 31-dic-21</v>
      </c>
      <c r="AT220" s="3" t="str">
        <f t="shared" ca="1" si="374"/>
        <v>371-ene-22 to 31-dic-22</v>
      </c>
      <c r="AU220" s="3" t="str">
        <f t="shared" ca="1" si="375"/>
        <v>371-ene-23 to 31-dic-23</v>
      </c>
      <c r="AV220" s="3" t="str">
        <f t="shared" ca="1" si="376"/>
        <v>371-ene-24 to 31-dic-24</v>
      </c>
      <c r="AW220" s="3" t="str">
        <f t="shared" ca="1" si="377"/>
        <v>371-ene-25 to 31-dic-25</v>
      </c>
      <c r="AX220" s="9" t="str">
        <f t="shared" si="378"/>
        <v xml:space="preserve">37 to </v>
      </c>
      <c r="AY220" s="9" t="str">
        <f t="shared" si="379"/>
        <v xml:space="preserve">37 to </v>
      </c>
      <c r="AZ220" s="9"/>
      <c r="BA220" s="9"/>
    </row>
    <row r="221" spans="1:53" s="195" customFormat="1" ht="60" customHeight="1" x14ac:dyDescent="0.25">
      <c r="A221" s="259">
        <v>38</v>
      </c>
      <c r="B221" s="277" t="str">
        <f>IFERROR(IF(INDEX('WPTM - Section F'!B$8:B$89,MATCH('Print View'!$A221,'WPTM - Section F'!$A$8:$A$89,0))&lt;&gt;0,INDEX('WPTM - Section F'!B$8:B$89,MATCH('Print View'!$A221,'WPTM - Section F'!$A$8:$A$89,0)),""),"")</f>
        <v/>
      </c>
      <c r="C221" s="277" t="str">
        <f>IFERROR(IF(INDEX('WPTM - Section F'!C$8:C$89,MATCH('Print View'!$A221,'WPTM - Section F'!$A$8:$A$89,0))&lt;&gt;0,INDEX('WPTM - Section F'!C$8:C$89,MATCH('Print View'!$A221,'WPTM - Section F'!$A$8:$A$89,0)),""),"")</f>
        <v/>
      </c>
      <c r="D221" s="277" t="str">
        <f>IFERROR(IF(INDEX('WPTM - Section F'!D$8:D$89,MATCH('Print View'!$A221,'WPTM - Section F'!$A$8:$A$89,0))&lt;&gt;0,INDEX('WPTM - Section F'!D$8:D$89,MATCH('Print View'!$A221,'WPTM - Section F'!$A$8:$A$89,0)),""),"")</f>
        <v/>
      </c>
      <c r="E221" s="277" t="str">
        <f>IFERROR(IF(INDEX('WPTM - Section F'!E$8:E$89,MATCH('Print View'!$A221,'WPTM - Section F'!$A$8:$A$89,0))&lt;&gt;0,INDEX('WPTM - Section F'!E$8:E$89,MATCH('Print View'!$A221,'WPTM - Section F'!$A$8:$A$89,0)),""),"")</f>
        <v/>
      </c>
      <c r="F221" s="277" t="str">
        <f>IFERROR(IF(INDEX('WPTM - Section F'!N$8:N$89,MATCH('Print View'!$A221,'WPTM - Section F'!$A$8:$A$89,0))&lt;&gt;0,INDEX('WPTM - Section F'!N$8:N$89,MATCH('Print View'!$A221,'WPTM - Section F'!$A$8:$A$89,0)),""),"")</f>
        <v/>
      </c>
      <c r="G221" s="618" t="str">
        <f ca="1">IFERROR(IF(INDEX('WPTM - Section F'!D$93:D$574,MATCH('Print View'!$AR221,'WPTM - Section F'!L$93:L$574,0))&lt;&gt;0,INDEX('WPTM - Section F'!D$93:D$574,MATCH('Print View'!$AR221,'WPTM - Section F'!L$93:L$574,0)),""),"")</f>
        <v/>
      </c>
      <c r="H221" s="619"/>
      <c r="I221" s="618" t="str">
        <f ca="1">IFERROR(IF(INDEX('WPTM - Section F'!E$93:E$574,MATCH('Print View'!$AR221,'WPTM - Section F'!L$93:L$574,0))&lt;&gt;0,INDEX('WPTM - Section F'!E$93:E$574,MATCH('Print View'!$AR221,'WPTM - Section F'!L$93:L$574,0)),""),"")</f>
        <v/>
      </c>
      <c r="J221" s="619"/>
      <c r="K221" s="618" t="str">
        <f ca="1">IFERROR(IF(INDEX('WPTM - Section F'!D$93:D$574,MATCH('Print View'!$AS221,'WPTM - Section F'!L$93:L$574,0))&lt;&gt;0,INDEX('WPTM - Section F'!D$93:D$574,MATCH('Print View'!$AS221,'WPTM - Section F'!L$93:L$574,0)),""),"")</f>
        <v/>
      </c>
      <c r="L221" s="619"/>
      <c r="M221" s="618" t="str">
        <f ca="1">IFERROR(IF(INDEX('WPTM - Section F'!E$93:E$574,MATCH('Print View'!$AS221,'WPTM - Section F'!L$93:L$574,0))&lt;&gt;0,INDEX('WPTM - Section F'!E$93:E$574,MATCH('Print View'!$AS221,'WPTM - Section F'!L$93:L$574,0)),""),"")</f>
        <v/>
      </c>
      <c r="N221" s="619"/>
      <c r="O221" s="618" t="str">
        <f ca="1">IFERROR(IF(INDEX('WPTM - Section F'!D$93:D$574,MATCH('Print View'!$AT221,'WPTM - Section F'!L$93:L$574,0))&lt;&gt;0,INDEX('WPTM - Section F'!D$93:D$574,MATCH('Print View'!$AT221,'WPTM - Section F'!L$93:L$574,0)),""),"")</f>
        <v/>
      </c>
      <c r="P221" s="619"/>
      <c r="Q221" s="618" t="str">
        <f ca="1">IFERROR(IF(INDEX('WPTM - Section F'!E$93:E$574,MATCH('Print View'!$AT221,'WPTM - Section F'!L$93:L$574,0))&lt;&gt;0,INDEX('WPTM - Section F'!E$93:E$574,MATCH('Print View'!$AT221,'WPTM - Section F'!L$93:L$574,0)),""),"")</f>
        <v/>
      </c>
      <c r="R221" s="619"/>
      <c r="S221" s="618" t="str">
        <f ca="1">IFERROR(IF(INDEX('WPTM - Section F'!D$93:D$574,MATCH('Print View'!$AU221,'WPTM - Section F'!L$93:L$574,0))&lt;&gt;0,INDEX('WPTM - Section F'!D$93:D$574,MATCH('Print View'!$AU221,'WPTM - Section F'!L$93:L$574,0)),""),"")</f>
        <v/>
      </c>
      <c r="T221" s="619"/>
      <c r="U221" s="618" t="str">
        <f ca="1">IFERROR(IF(INDEX('WPTM - Section F'!E$93:E$574,MATCH('Print View'!$AU221,'WPTM - Section F'!L$93:L$574,0))&lt;&gt;0,INDEX('WPTM - Section F'!E$93:E$574,MATCH('Print View'!$AU221,'WPTM - Section F'!L$93:L$574,0)),""),"")</f>
        <v/>
      </c>
      <c r="V221" s="619"/>
      <c r="W221" s="618" t="str">
        <f ca="1">IFERROR(IF(INDEX('WPTM - Section F'!D$93:D$574,MATCH('Print View'!$AV221,'WPTM - Section F'!L$93:L$574,0))&lt;&gt;0,INDEX('WPTM - Section F'!D$93:D$574,MATCH('Print View'!$AV221,'WPTM - Section F'!L$93:L$574,0)),""),"")</f>
        <v/>
      </c>
      <c r="X221" s="619"/>
      <c r="Y221" s="618" t="str">
        <f ca="1">IFERROR(IF(INDEX('WPTM - Section F'!E$93:E$574,MATCH('Print View'!$AV221,'WPTM - Section F'!L$93:L$574,0))&lt;&gt;0,INDEX('WPTM - Section F'!E$93:E$574,MATCH('Print View'!$AV221,'WPTM - Section F'!L$93:L$574,0)),""),"")</f>
        <v/>
      </c>
      <c r="Z221" s="619"/>
      <c r="AA221" s="618" t="str">
        <f ca="1">IFERROR(IF(INDEX('WPTM - Section F'!D$93:D$574,MATCH('Print View'!$AW221,'WPTM - Section F'!L$93:L$574,0))&lt;&gt;0,INDEX('WPTM - Section F'!D$93:D$574,MATCH('Print View'!$AW221,'WPTM - Section F'!L$93:L$574,0)),""),"")</f>
        <v/>
      </c>
      <c r="AB221" s="619"/>
      <c r="AC221" s="618" t="str">
        <f ca="1">IFERROR(IF(INDEX('WPTM - Section F'!E$93:E$574,MATCH('Print View'!$AW221,'WPTM - Section F'!L$93:L$574,0))&lt;&gt;0,INDEX('WPTM - Section F'!E$93:E$574,MATCH('Print View'!$AW221,'WPTM - Section F'!L$93:L$574,0)),""),"")</f>
        <v/>
      </c>
      <c r="AD221" s="619"/>
      <c r="AE221" s="618" t="str">
        <f ca="1">IFERROR(IF(INDEX('WPTM - Section F'!D$93:D$574,MATCH('Print View'!$AX221,'WPTM - Section F'!L$93:L$574,0))&lt;&gt;0,INDEX('WPTM - Section F'!D$93:D$574,MATCH('Print View'!$AX221,'WPTM - Section F'!L$93:L$574,0)),""),"")</f>
        <v/>
      </c>
      <c r="AF221" s="619"/>
      <c r="AG221" s="618" t="str">
        <f ca="1">IFERROR(IF(INDEX('WPTM - Section F'!E$93:E$574,MATCH('Print View'!$AX221,'WPTM - Section F'!L$93:L$574,0))&lt;&gt;0,INDEX('WPTM - Section F'!E$93:E$574,MATCH('Print View'!$AX221,'WPTM - Section F'!L$93:L$574,0)),""),"")</f>
        <v/>
      </c>
      <c r="AH221" s="619"/>
      <c r="AI221" s="618" t="str">
        <f ca="1">IFERROR(IF(INDEX('WPTM - Section F'!D$93:D$574,MATCH('Print View'!$AY221,'WPTM - Section F'!L$93:L$574,0))&lt;&gt;0,INDEX('WPTM - Section F'!D$93:D$574,MATCH('Print View'!$AY221,'WPTM - Section F'!L$93:L$574,0)),""),"")</f>
        <v/>
      </c>
      <c r="AJ221" s="619"/>
      <c r="AK221" s="618" t="str">
        <f ca="1">IFERROR(IF(INDEX('WPTM - Section F'!E$93:E$574,MATCH('Print View'!$AY221,'WPTM - Section F'!L$93:L$574,0))&lt;&gt;0,INDEX('WPTM - Section F'!E$93:E$574,MATCH('Print View'!$AY221,'WPTM - Section F'!L$93:L$574,0)),""),"")</f>
        <v/>
      </c>
      <c r="AL221" s="619"/>
      <c r="AM221" s="278" t="str">
        <f>IFERROR(IF(INDEX('WPTM - Section F'!O$8:O$89,MATCH('Print View'!$A221,'WPTM - Section F'!D$8:D$89,0))&lt;&gt;0,INDEX('WPTM - Section F'!O$8:O$89,MATCH('Print View'!$A221,'WPTM - Section F'!D$8:D$89,0)),""),"")</f>
        <v/>
      </c>
      <c r="AN221" s="190"/>
      <c r="AO221" s="272"/>
      <c r="AP221" s="273"/>
      <c r="AQ221" s="273"/>
      <c r="AR221" s="210" t="str">
        <f t="shared" ca="1" si="372"/>
        <v>38</v>
      </c>
      <c r="AS221" s="3" t="str">
        <f t="shared" ca="1" si="373"/>
        <v>381-ene-21 to 31-dic-21</v>
      </c>
      <c r="AT221" s="3" t="str">
        <f t="shared" ca="1" si="374"/>
        <v>381-ene-22 to 31-dic-22</v>
      </c>
      <c r="AU221" s="3" t="str">
        <f t="shared" ca="1" si="375"/>
        <v>381-ene-23 to 31-dic-23</v>
      </c>
      <c r="AV221" s="3" t="str">
        <f t="shared" ca="1" si="376"/>
        <v>381-ene-24 to 31-dic-24</v>
      </c>
      <c r="AW221" s="3" t="str">
        <f t="shared" ca="1" si="377"/>
        <v>381-ene-25 to 31-dic-25</v>
      </c>
      <c r="AX221" s="9" t="str">
        <f t="shared" si="378"/>
        <v xml:space="preserve">38 to </v>
      </c>
      <c r="AY221" s="9" t="str">
        <f t="shared" si="379"/>
        <v xml:space="preserve">38 to </v>
      </c>
      <c r="AZ221" s="9"/>
      <c r="BA221" s="9"/>
    </row>
    <row r="222" spans="1:53" s="195" customFormat="1" ht="60" customHeight="1" x14ac:dyDescent="0.25">
      <c r="A222" s="259">
        <v>39</v>
      </c>
      <c r="B222" s="277" t="str">
        <f>IFERROR(IF(INDEX('WPTM - Section F'!B$8:B$89,MATCH('Print View'!$A222,'WPTM - Section F'!$A$8:$A$89,0))&lt;&gt;0,INDEX('WPTM - Section F'!B$8:B$89,MATCH('Print View'!$A222,'WPTM - Section F'!$A$8:$A$89,0)),""),"")</f>
        <v/>
      </c>
      <c r="C222" s="277" t="str">
        <f>IFERROR(IF(INDEX('WPTM - Section F'!C$8:C$89,MATCH('Print View'!$A222,'WPTM - Section F'!$A$8:$A$89,0))&lt;&gt;0,INDEX('WPTM - Section F'!C$8:C$89,MATCH('Print View'!$A222,'WPTM - Section F'!$A$8:$A$89,0)),""),"")</f>
        <v/>
      </c>
      <c r="D222" s="277" t="str">
        <f>IFERROR(IF(INDEX('WPTM - Section F'!D$8:D$89,MATCH('Print View'!$A222,'WPTM - Section F'!$A$8:$A$89,0))&lt;&gt;0,INDEX('WPTM - Section F'!D$8:D$89,MATCH('Print View'!$A222,'WPTM - Section F'!$A$8:$A$89,0)),""),"")</f>
        <v/>
      </c>
      <c r="E222" s="277" t="str">
        <f>IFERROR(IF(INDEX('WPTM - Section F'!E$8:E$89,MATCH('Print View'!$A222,'WPTM - Section F'!$A$8:$A$89,0))&lt;&gt;0,INDEX('WPTM - Section F'!E$8:E$89,MATCH('Print View'!$A222,'WPTM - Section F'!$A$8:$A$89,0)),""),"")</f>
        <v/>
      </c>
      <c r="F222" s="277" t="str">
        <f>IFERROR(IF(INDEX('WPTM - Section F'!N$8:N$89,MATCH('Print View'!$A222,'WPTM - Section F'!$A$8:$A$89,0))&lt;&gt;0,INDEX('WPTM - Section F'!N$8:N$89,MATCH('Print View'!$A222,'WPTM - Section F'!$A$8:$A$89,0)),""),"")</f>
        <v/>
      </c>
      <c r="G222" s="618" t="str">
        <f ca="1">IFERROR(IF(INDEX('WPTM - Section F'!D$93:D$574,MATCH('Print View'!$AR222,'WPTM - Section F'!L$93:L$574,0))&lt;&gt;0,INDEX('WPTM - Section F'!D$93:D$574,MATCH('Print View'!$AR222,'WPTM - Section F'!L$93:L$574,0)),""),"")</f>
        <v/>
      </c>
      <c r="H222" s="619"/>
      <c r="I222" s="618" t="str">
        <f ca="1">IFERROR(IF(INDEX('WPTM - Section F'!E$93:E$574,MATCH('Print View'!$AR222,'WPTM - Section F'!L$93:L$574,0))&lt;&gt;0,INDEX('WPTM - Section F'!E$93:E$574,MATCH('Print View'!$AR222,'WPTM - Section F'!L$93:L$574,0)),""),"")</f>
        <v/>
      </c>
      <c r="J222" s="619"/>
      <c r="K222" s="618" t="str">
        <f ca="1">IFERROR(IF(INDEX('WPTM - Section F'!D$93:D$574,MATCH('Print View'!$AS222,'WPTM - Section F'!L$93:L$574,0))&lt;&gt;0,INDEX('WPTM - Section F'!D$93:D$574,MATCH('Print View'!$AS222,'WPTM - Section F'!L$93:L$574,0)),""),"")</f>
        <v/>
      </c>
      <c r="L222" s="619"/>
      <c r="M222" s="618" t="str">
        <f ca="1">IFERROR(IF(INDEX('WPTM - Section F'!E$93:E$574,MATCH('Print View'!$AS222,'WPTM - Section F'!L$93:L$574,0))&lt;&gt;0,INDEX('WPTM - Section F'!E$93:E$574,MATCH('Print View'!$AS222,'WPTM - Section F'!L$93:L$574,0)),""),"")</f>
        <v/>
      </c>
      <c r="N222" s="619"/>
      <c r="O222" s="618" t="str">
        <f ca="1">IFERROR(IF(INDEX('WPTM - Section F'!D$93:D$574,MATCH('Print View'!$AT222,'WPTM - Section F'!L$93:L$574,0))&lt;&gt;0,INDEX('WPTM - Section F'!D$93:D$574,MATCH('Print View'!$AT222,'WPTM - Section F'!L$93:L$574,0)),""),"")</f>
        <v/>
      </c>
      <c r="P222" s="619"/>
      <c r="Q222" s="618" t="str">
        <f ca="1">IFERROR(IF(INDEX('WPTM - Section F'!E$93:E$574,MATCH('Print View'!$AT222,'WPTM - Section F'!L$93:L$574,0))&lt;&gt;0,INDEX('WPTM - Section F'!E$93:E$574,MATCH('Print View'!$AT222,'WPTM - Section F'!L$93:L$574,0)),""),"")</f>
        <v/>
      </c>
      <c r="R222" s="619"/>
      <c r="S222" s="618" t="str">
        <f ca="1">IFERROR(IF(INDEX('WPTM - Section F'!D$93:D$574,MATCH('Print View'!$AU222,'WPTM - Section F'!L$93:L$574,0))&lt;&gt;0,INDEX('WPTM - Section F'!D$93:D$574,MATCH('Print View'!$AU222,'WPTM - Section F'!L$93:L$574,0)),""),"")</f>
        <v/>
      </c>
      <c r="T222" s="619"/>
      <c r="U222" s="618" t="str">
        <f ca="1">IFERROR(IF(INDEX('WPTM - Section F'!E$93:E$574,MATCH('Print View'!$AU222,'WPTM - Section F'!L$93:L$574,0))&lt;&gt;0,INDEX('WPTM - Section F'!E$93:E$574,MATCH('Print View'!$AU222,'WPTM - Section F'!L$93:L$574,0)),""),"")</f>
        <v/>
      </c>
      <c r="V222" s="619"/>
      <c r="W222" s="618" t="str">
        <f ca="1">IFERROR(IF(INDEX('WPTM - Section F'!D$93:D$574,MATCH('Print View'!$AV222,'WPTM - Section F'!L$93:L$574,0))&lt;&gt;0,INDEX('WPTM - Section F'!D$93:D$574,MATCH('Print View'!$AV222,'WPTM - Section F'!L$93:L$574,0)),""),"")</f>
        <v/>
      </c>
      <c r="X222" s="619"/>
      <c r="Y222" s="618" t="str">
        <f ca="1">IFERROR(IF(INDEX('WPTM - Section F'!E$93:E$574,MATCH('Print View'!$AV222,'WPTM - Section F'!L$93:L$574,0))&lt;&gt;0,INDEX('WPTM - Section F'!E$93:E$574,MATCH('Print View'!$AV222,'WPTM - Section F'!L$93:L$574,0)),""),"")</f>
        <v/>
      </c>
      <c r="Z222" s="619"/>
      <c r="AA222" s="618" t="str">
        <f ca="1">IFERROR(IF(INDEX('WPTM - Section F'!D$93:D$574,MATCH('Print View'!$AW222,'WPTM - Section F'!L$93:L$574,0))&lt;&gt;0,INDEX('WPTM - Section F'!D$93:D$574,MATCH('Print View'!$AW222,'WPTM - Section F'!L$93:L$574,0)),""),"")</f>
        <v/>
      </c>
      <c r="AB222" s="619"/>
      <c r="AC222" s="618" t="str">
        <f ca="1">IFERROR(IF(INDEX('WPTM - Section F'!E$93:E$574,MATCH('Print View'!$AW222,'WPTM - Section F'!L$93:L$574,0))&lt;&gt;0,INDEX('WPTM - Section F'!E$93:E$574,MATCH('Print View'!$AW222,'WPTM - Section F'!L$93:L$574,0)),""),"")</f>
        <v/>
      </c>
      <c r="AD222" s="619"/>
      <c r="AE222" s="618" t="str">
        <f ca="1">IFERROR(IF(INDEX('WPTM - Section F'!D$93:D$574,MATCH('Print View'!$AX222,'WPTM - Section F'!L$93:L$574,0))&lt;&gt;0,INDEX('WPTM - Section F'!D$93:D$574,MATCH('Print View'!$AX222,'WPTM - Section F'!L$93:L$574,0)),""),"")</f>
        <v/>
      </c>
      <c r="AF222" s="619"/>
      <c r="AG222" s="618" t="str">
        <f ca="1">IFERROR(IF(INDEX('WPTM - Section F'!E$93:E$574,MATCH('Print View'!$AX222,'WPTM - Section F'!L$93:L$574,0))&lt;&gt;0,INDEX('WPTM - Section F'!E$93:E$574,MATCH('Print View'!$AX222,'WPTM - Section F'!L$93:L$574,0)),""),"")</f>
        <v/>
      </c>
      <c r="AH222" s="619"/>
      <c r="AI222" s="618" t="str">
        <f ca="1">IFERROR(IF(INDEX('WPTM - Section F'!D$93:D$574,MATCH('Print View'!$AY222,'WPTM - Section F'!L$93:L$574,0))&lt;&gt;0,INDEX('WPTM - Section F'!D$93:D$574,MATCH('Print View'!$AY222,'WPTM - Section F'!L$93:L$574,0)),""),"")</f>
        <v/>
      </c>
      <c r="AJ222" s="619"/>
      <c r="AK222" s="618" t="str">
        <f ca="1">IFERROR(IF(INDEX('WPTM - Section F'!E$93:E$574,MATCH('Print View'!$AY222,'WPTM - Section F'!L$93:L$574,0))&lt;&gt;0,INDEX('WPTM - Section F'!E$93:E$574,MATCH('Print View'!$AY222,'WPTM - Section F'!L$93:L$574,0)),""),"")</f>
        <v/>
      </c>
      <c r="AL222" s="619"/>
      <c r="AM222" s="278" t="str">
        <f>IFERROR(IF(INDEX('WPTM - Section F'!O$8:O$89,MATCH('Print View'!$A222,'WPTM - Section F'!D$8:D$89,0))&lt;&gt;0,INDEX('WPTM - Section F'!O$8:O$89,MATCH('Print View'!$A222,'WPTM - Section F'!D$8:D$89,0)),""),"")</f>
        <v/>
      </c>
      <c r="AN222" s="190"/>
      <c r="AO222" s="272"/>
      <c r="AP222" s="273"/>
      <c r="AQ222" s="273"/>
      <c r="AR222" s="210" t="str">
        <f t="shared" ca="1" si="372"/>
        <v>39</v>
      </c>
      <c r="AS222" s="3" t="str">
        <f t="shared" ca="1" si="373"/>
        <v>391-ene-21 to 31-dic-21</v>
      </c>
      <c r="AT222" s="3" t="str">
        <f t="shared" ca="1" si="374"/>
        <v>391-ene-22 to 31-dic-22</v>
      </c>
      <c r="AU222" s="3" t="str">
        <f t="shared" ca="1" si="375"/>
        <v>391-ene-23 to 31-dic-23</v>
      </c>
      <c r="AV222" s="3" t="str">
        <f t="shared" ca="1" si="376"/>
        <v>391-ene-24 to 31-dic-24</v>
      </c>
      <c r="AW222" s="3" t="str">
        <f t="shared" ca="1" si="377"/>
        <v>391-ene-25 to 31-dic-25</v>
      </c>
      <c r="AX222" s="9" t="str">
        <f t="shared" si="378"/>
        <v xml:space="preserve">39 to </v>
      </c>
      <c r="AY222" s="9" t="str">
        <f t="shared" si="379"/>
        <v xml:space="preserve">39 to </v>
      </c>
      <c r="AZ222" s="9"/>
      <c r="BA222" s="9"/>
    </row>
    <row r="223" spans="1:53" s="195" customFormat="1" ht="60" customHeight="1" x14ac:dyDescent="0.25">
      <c r="A223" s="259">
        <v>40</v>
      </c>
      <c r="B223" s="277" t="str">
        <f>IFERROR(IF(INDEX('WPTM - Section F'!B$8:B$89,MATCH('Print View'!$A223,'WPTM - Section F'!$A$8:$A$89,0))&lt;&gt;0,INDEX('WPTM - Section F'!B$8:B$89,MATCH('Print View'!$A223,'WPTM - Section F'!$A$8:$A$89,0)),""),"")</f>
        <v/>
      </c>
      <c r="C223" s="277" t="str">
        <f>IFERROR(IF(INDEX('WPTM - Section F'!C$8:C$89,MATCH('Print View'!$A223,'WPTM - Section F'!$A$8:$A$89,0))&lt;&gt;0,INDEX('WPTM - Section F'!C$8:C$89,MATCH('Print View'!$A223,'WPTM - Section F'!$A$8:$A$89,0)),""),"")</f>
        <v/>
      </c>
      <c r="D223" s="277" t="str">
        <f>IFERROR(IF(INDEX('WPTM - Section F'!D$8:D$89,MATCH('Print View'!$A223,'WPTM - Section F'!$A$8:$A$89,0))&lt;&gt;0,INDEX('WPTM - Section F'!D$8:D$89,MATCH('Print View'!$A223,'WPTM - Section F'!$A$8:$A$89,0)),""),"")</f>
        <v/>
      </c>
      <c r="E223" s="277" t="str">
        <f>IFERROR(IF(INDEX('WPTM - Section F'!E$8:E$89,MATCH('Print View'!$A223,'WPTM - Section F'!$A$8:$A$89,0))&lt;&gt;0,INDEX('WPTM - Section F'!E$8:E$89,MATCH('Print View'!$A223,'WPTM - Section F'!$A$8:$A$89,0)),""),"")</f>
        <v/>
      </c>
      <c r="F223" s="277" t="str">
        <f>IFERROR(IF(INDEX('WPTM - Section F'!N$8:N$89,MATCH('Print View'!$A223,'WPTM - Section F'!$A$8:$A$89,0))&lt;&gt;0,INDEX('WPTM - Section F'!N$8:N$89,MATCH('Print View'!$A223,'WPTM - Section F'!$A$8:$A$89,0)),""),"")</f>
        <v/>
      </c>
      <c r="G223" s="618" t="str">
        <f ca="1">IFERROR(IF(INDEX('WPTM - Section F'!D$93:D$574,MATCH('Print View'!$AR223,'WPTM - Section F'!L$93:L$574,0))&lt;&gt;0,INDEX('WPTM - Section F'!D$93:D$574,MATCH('Print View'!$AR223,'WPTM - Section F'!L$93:L$574,0)),""),"")</f>
        <v/>
      </c>
      <c r="H223" s="619"/>
      <c r="I223" s="618" t="str">
        <f ca="1">IFERROR(IF(INDEX('WPTM - Section F'!E$93:E$574,MATCH('Print View'!$AR223,'WPTM - Section F'!L$93:L$574,0))&lt;&gt;0,INDEX('WPTM - Section F'!E$93:E$574,MATCH('Print View'!$AR223,'WPTM - Section F'!L$93:L$574,0)),""),"")</f>
        <v/>
      </c>
      <c r="J223" s="619"/>
      <c r="K223" s="618" t="str">
        <f ca="1">IFERROR(IF(INDEX('WPTM - Section F'!D$93:D$574,MATCH('Print View'!$AS223,'WPTM - Section F'!L$93:L$574,0))&lt;&gt;0,INDEX('WPTM - Section F'!D$93:D$574,MATCH('Print View'!$AS223,'WPTM - Section F'!L$93:L$574,0)),""),"")</f>
        <v/>
      </c>
      <c r="L223" s="619"/>
      <c r="M223" s="618" t="str">
        <f ca="1">IFERROR(IF(INDEX('WPTM - Section F'!E$93:E$574,MATCH('Print View'!$AS223,'WPTM - Section F'!L$93:L$574,0))&lt;&gt;0,INDEX('WPTM - Section F'!E$93:E$574,MATCH('Print View'!$AS223,'WPTM - Section F'!L$93:L$574,0)),""),"")</f>
        <v/>
      </c>
      <c r="N223" s="619"/>
      <c r="O223" s="618" t="str">
        <f ca="1">IFERROR(IF(INDEX('WPTM - Section F'!D$93:D$574,MATCH('Print View'!$AT223,'WPTM - Section F'!L$93:L$574,0))&lt;&gt;0,INDEX('WPTM - Section F'!D$93:D$574,MATCH('Print View'!$AT223,'WPTM - Section F'!L$93:L$574,0)),""),"")</f>
        <v/>
      </c>
      <c r="P223" s="619"/>
      <c r="Q223" s="618" t="str">
        <f ca="1">IFERROR(IF(INDEX('WPTM - Section F'!E$93:E$574,MATCH('Print View'!$AT223,'WPTM - Section F'!L$93:L$574,0))&lt;&gt;0,INDEX('WPTM - Section F'!E$93:E$574,MATCH('Print View'!$AT223,'WPTM - Section F'!L$93:L$574,0)),""),"")</f>
        <v/>
      </c>
      <c r="R223" s="619"/>
      <c r="S223" s="618" t="str">
        <f ca="1">IFERROR(IF(INDEX('WPTM - Section F'!D$93:D$574,MATCH('Print View'!$AU223,'WPTM - Section F'!L$93:L$574,0))&lt;&gt;0,INDEX('WPTM - Section F'!D$93:D$574,MATCH('Print View'!$AU223,'WPTM - Section F'!L$93:L$574,0)),""),"")</f>
        <v/>
      </c>
      <c r="T223" s="619"/>
      <c r="U223" s="618" t="str">
        <f ca="1">IFERROR(IF(INDEX('WPTM - Section F'!E$93:E$574,MATCH('Print View'!$AU223,'WPTM - Section F'!L$93:L$574,0))&lt;&gt;0,INDEX('WPTM - Section F'!E$93:E$574,MATCH('Print View'!$AU223,'WPTM - Section F'!L$93:L$574,0)),""),"")</f>
        <v/>
      </c>
      <c r="V223" s="619"/>
      <c r="W223" s="618" t="str">
        <f ca="1">IFERROR(IF(INDEX('WPTM - Section F'!D$93:D$574,MATCH('Print View'!$AV223,'WPTM - Section F'!L$93:L$574,0))&lt;&gt;0,INDEX('WPTM - Section F'!D$93:D$574,MATCH('Print View'!$AV223,'WPTM - Section F'!L$93:L$574,0)),""),"")</f>
        <v/>
      </c>
      <c r="X223" s="619"/>
      <c r="Y223" s="618" t="str">
        <f ca="1">IFERROR(IF(INDEX('WPTM - Section F'!E$93:E$574,MATCH('Print View'!$AV223,'WPTM - Section F'!L$93:L$574,0))&lt;&gt;0,INDEX('WPTM - Section F'!E$93:E$574,MATCH('Print View'!$AV223,'WPTM - Section F'!L$93:L$574,0)),""),"")</f>
        <v/>
      </c>
      <c r="Z223" s="619"/>
      <c r="AA223" s="618" t="str">
        <f ca="1">IFERROR(IF(INDEX('WPTM - Section F'!D$93:D$574,MATCH('Print View'!$AW223,'WPTM - Section F'!L$93:L$574,0))&lt;&gt;0,INDEX('WPTM - Section F'!D$93:D$574,MATCH('Print View'!$AW223,'WPTM - Section F'!L$93:L$574,0)),""),"")</f>
        <v/>
      </c>
      <c r="AB223" s="619"/>
      <c r="AC223" s="618" t="str">
        <f ca="1">IFERROR(IF(INDEX('WPTM - Section F'!E$93:E$574,MATCH('Print View'!$AW223,'WPTM - Section F'!L$93:L$574,0))&lt;&gt;0,INDEX('WPTM - Section F'!E$93:E$574,MATCH('Print View'!$AW223,'WPTM - Section F'!L$93:L$574,0)),""),"")</f>
        <v/>
      </c>
      <c r="AD223" s="619"/>
      <c r="AE223" s="618" t="str">
        <f ca="1">IFERROR(IF(INDEX('WPTM - Section F'!D$93:D$574,MATCH('Print View'!$AX223,'WPTM - Section F'!L$93:L$574,0))&lt;&gt;0,INDEX('WPTM - Section F'!D$93:D$574,MATCH('Print View'!$AX223,'WPTM - Section F'!L$93:L$574,0)),""),"")</f>
        <v/>
      </c>
      <c r="AF223" s="619"/>
      <c r="AG223" s="618" t="str">
        <f ca="1">IFERROR(IF(INDEX('WPTM - Section F'!E$93:E$574,MATCH('Print View'!$AX223,'WPTM - Section F'!L$93:L$574,0))&lt;&gt;0,INDEX('WPTM - Section F'!E$93:E$574,MATCH('Print View'!$AX223,'WPTM - Section F'!L$93:L$574,0)),""),"")</f>
        <v/>
      </c>
      <c r="AH223" s="619"/>
      <c r="AI223" s="618" t="str">
        <f ca="1">IFERROR(IF(INDEX('WPTM - Section F'!D$93:D$574,MATCH('Print View'!$AY223,'WPTM - Section F'!L$93:L$574,0))&lt;&gt;0,INDEX('WPTM - Section F'!D$93:D$574,MATCH('Print View'!$AY223,'WPTM - Section F'!L$93:L$574,0)),""),"")</f>
        <v/>
      </c>
      <c r="AJ223" s="619"/>
      <c r="AK223" s="618" t="str">
        <f ca="1">IFERROR(IF(INDEX('WPTM - Section F'!E$93:E$574,MATCH('Print View'!$AY223,'WPTM - Section F'!L$93:L$574,0))&lt;&gt;0,INDEX('WPTM - Section F'!E$93:E$574,MATCH('Print View'!$AY223,'WPTM - Section F'!L$93:L$574,0)),""),"")</f>
        <v/>
      </c>
      <c r="AL223" s="619"/>
      <c r="AM223" s="278" t="str">
        <f>IFERROR(IF(INDEX('WPTM - Section F'!O$8:O$89,MATCH('Print View'!$A223,'WPTM - Section F'!D$8:D$89,0))&lt;&gt;0,INDEX('WPTM - Section F'!O$8:O$89,MATCH('Print View'!$A223,'WPTM - Section F'!D$8:D$89,0)),""),"")</f>
        <v/>
      </c>
      <c r="AN223" s="190"/>
      <c r="AO223" s="272"/>
      <c r="AP223" s="273"/>
      <c r="AQ223" s="273"/>
      <c r="AR223" s="210" t="str">
        <f t="shared" ca="1" si="372"/>
        <v>40</v>
      </c>
      <c r="AS223" s="3" t="str">
        <f t="shared" ca="1" si="373"/>
        <v>401-ene-21 to 31-dic-21</v>
      </c>
      <c r="AT223" s="3" t="str">
        <f t="shared" ca="1" si="374"/>
        <v>401-ene-22 to 31-dic-22</v>
      </c>
      <c r="AU223" s="3" t="str">
        <f t="shared" ca="1" si="375"/>
        <v>401-ene-23 to 31-dic-23</v>
      </c>
      <c r="AV223" s="3" t="str">
        <f t="shared" ca="1" si="376"/>
        <v>401-ene-24 to 31-dic-24</v>
      </c>
      <c r="AW223" s="3" t="str">
        <f t="shared" ca="1" si="377"/>
        <v>401-ene-25 to 31-dic-25</v>
      </c>
      <c r="AX223" s="9" t="str">
        <f t="shared" si="378"/>
        <v xml:space="preserve">40 to </v>
      </c>
      <c r="AY223" s="9" t="str">
        <f t="shared" si="379"/>
        <v xml:space="preserve">40 to </v>
      </c>
      <c r="AZ223" s="9"/>
      <c r="BA223" s="9"/>
    </row>
    <row r="224" spans="1:53" s="195" customFormat="1" ht="60" customHeight="1" x14ac:dyDescent="0.25">
      <c r="A224" s="259">
        <v>41</v>
      </c>
      <c r="B224" s="277" t="str">
        <f>IFERROR(IF(INDEX('WPTM - Section F'!B$8:B$89,MATCH('Print View'!$A224,'WPTM - Section F'!$A$8:$A$89,0))&lt;&gt;0,INDEX('WPTM - Section F'!B$8:B$89,MATCH('Print View'!$A224,'WPTM - Section F'!$A$8:$A$89,0)),""),"")</f>
        <v/>
      </c>
      <c r="C224" s="277" t="str">
        <f>IFERROR(IF(INDEX('WPTM - Section F'!C$8:C$89,MATCH('Print View'!$A224,'WPTM - Section F'!$A$8:$A$89,0))&lt;&gt;0,INDEX('WPTM - Section F'!C$8:C$89,MATCH('Print View'!$A224,'WPTM - Section F'!$A$8:$A$89,0)),""),"")</f>
        <v/>
      </c>
      <c r="D224" s="277" t="str">
        <f>IFERROR(IF(INDEX('WPTM - Section F'!D$8:D$89,MATCH('Print View'!$A224,'WPTM - Section F'!$A$8:$A$89,0))&lt;&gt;0,INDEX('WPTM - Section F'!D$8:D$89,MATCH('Print View'!$A224,'WPTM - Section F'!$A$8:$A$89,0)),""),"")</f>
        <v/>
      </c>
      <c r="E224" s="277" t="str">
        <f>IFERROR(IF(INDEX('WPTM - Section F'!E$8:E$89,MATCH('Print View'!$A224,'WPTM - Section F'!$A$8:$A$89,0))&lt;&gt;0,INDEX('WPTM - Section F'!E$8:E$89,MATCH('Print View'!$A224,'WPTM - Section F'!$A$8:$A$89,0)),""),"")</f>
        <v/>
      </c>
      <c r="F224" s="277" t="str">
        <f>IFERROR(IF(INDEX('WPTM - Section F'!N$8:N$89,MATCH('Print View'!$A224,'WPTM - Section F'!$A$8:$A$89,0))&lt;&gt;0,INDEX('WPTM - Section F'!N$8:N$89,MATCH('Print View'!$A224,'WPTM - Section F'!$A$8:$A$89,0)),""),"")</f>
        <v/>
      </c>
      <c r="G224" s="618" t="str">
        <f ca="1">IFERROR(IF(INDEX('WPTM - Section F'!D$93:D$574,MATCH('Print View'!$AR224,'WPTM - Section F'!L$93:L$574,0))&lt;&gt;0,INDEX('WPTM - Section F'!D$93:D$574,MATCH('Print View'!$AR224,'WPTM - Section F'!L$93:L$574,0)),""),"")</f>
        <v/>
      </c>
      <c r="H224" s="619"/>
      <c r="I224" s="618" t="str">
        <f ca="1">IFERROR(IF(INDEX('WPTM - Section F'!E$93:E$574,MATCH('Print View'!$AR224,'WPTM - Section F'!L$93:L$574,0))&lt;&gt;0,INDEX('WPTM - Section F'!E$93:E$574,MATCH('Print View'!$AR224,'WPTM - Section F'!L$93:L$574,0)),""),"")</f>
        <v/>
      </c>
      <c r="J224" s="619"/>
      <c r="K224" s="618" t="str">
        <f ca="1">IFERROR(IF(INDEX('WPTM - Section F'!D$93:D$574,MATCH('Print View'!$AS224,'WPTM - Section F'!L$93:L$574,0))&lt;&gt;0,INDEX('WPTM - Section F'!D$93:D$574,MATCH('Print View'!$AS224,'WPTM - Section F'!L$93:L$574,0)),""),"")</f>
        <v/>
      </c>
      <c r="L224" s="619"/>
      <c r="M224" s="618" t="str">
        <f ca="1">IFERROR(IF(INDEX('WPTM - Section F'!E$93:E$574,MATCH('Print View'!$AS224,'WPTM - Section F'!L$93:L$574,0))&lt;&gt;0,INDEX('WPTM - Section F'!E$93:E$574,MATCH('Print View'!$AS224,'WPTM - Section F'!L$93:L$574,0)),""),"")</f>
        <v/>
      </c>
      <c r="N224" s="619"/>
      <c r="O224" s="618" t="str">
        <f ca="1">IFERROR(IF(INDEX('WPTM - Section F'!D$93:D$574,MATCH('Print View'!$AT224,'WPTM - Section F'!L$93:L$574,0))&lt;&gt;0,INDEX('WPTM - Section F'!D$93:D$574,MATCH('Print View'!$AT224,'WPTM - Section F'!L$93:L$574,0)),""),"")</f>
        <v/>
      </c>
      <c r="P224" s="619"/>
      <c r="Q224" s="618" t="str">
        <f ca="1">IFERROR(IF(INDEX('WPTM - Section F'!E$93:E$574,MATCH('Print View'!$AT224,'WPTM - Section F'!L$93:L$574,0))&lt;&gt;0,INDEX('WPTM - Section F'!E$93:E$574,MATCH('Print View'!$AT224,'WPTM - Section F'!L$93:L$574,0)),""),"")</f>
        <v/>
      </c>
      <c r="R224" s="619"/>
      <c r="S224" s="618" t="str">
        <f ca="1">IFERROR(IF(INDEX('WPTM - Section F'!D$93:D$574,MATCH('Print View'!$AU224,'WPTM - Section F'!L$93:L$574,0))&lt;&gt;0,INDEX('WPTM - Section F'!D$93:D$574,MATCH('Print View'!$AU224,'WPTM - Section F'!L$93:L$574,0)),""),"")</f>
        <v/>
      </c>
      <c r="T224" s="619"/>
      <c r="U224" s="618" t="str">
        <f ca="1">IFERROR(IF(INDEX('WPTM - Section F'!E$93:E$574,MATCH('Print View'!$AU224,'WPTM - Section F'!L$93:L$574,0))&lt;&gt;0,INDEX('WPTM - Section F'!E$93:E$574,MATCH('Print View'!$AU224,'WPTM - Section F'!L$93:L$574,0)),""),"")</f>
        <v/>
      </c>
      <c r="V224" s="619"/>
      <c r="W224" s="618" t="str">
        <f ca="1">IFERROR(IF(INDEX('WPTM - Section F'!D$93:D$574,MATCH('Print View'!$AV224,'WPTM - Section F'!L$93:L$574,0))&lt;&gt;0,INDEX('WPTM - Section F'!D$93:D$574,MATCH('Print View'!$AV224,'WPTM - Section F'!L$93:L$574,0)),""),"")</f>
        <v/>
      </c>
      <c r="X224" s="619"/>
      <c r="Y224" s="618" t="str">
        <f ca="1">IFERROR(IF(INDEX('WPTM - Section F'!E$93:E$574,MATCH('Print View'!$AV224,'WPTM - Section F'!L$93:L$574,0))&lt;&gt;0,INDEX('WPTM - Section F'!E$93:E$574,MATCH('Print View'!$AV224,'WPTM - Section F'!L$93:L$574,0)),""),"")</f>
        <v/>
      </c>
      <c r="Z224" s="619"/>
      <c r="AA224" s="618" t="str">
        <f ca="1">IFERROR(IF(INDEX('WPTM - Section F'!D$93:D$574,MATCH('Print View'!$AW224,'WPTM - Section F'!L$93:L$574,0))&lt;&gt;0,INDEX('WPTM - Section F'!D$93:D$574,MATCH('Print View'!$AW224,'WPTM - Section F'!L$93:L$574,0)),""),"")</f>
        <v/>
      </c>
      <c r="AB224" s="619"/>
      <c r="AC224" s="618" t="str">
        <f ca="1">IFERROR(IF(INDEX('WPTM - Section F'!E$93:E$574,MATCH('Print View'!$AW224,'WPTM - Section F'!L$93:L$574,0))&lt;&gt;0,INDEX('WPTM - Section F'!E$93:E$574,MATCH('Print View'!$AW224,'WPTM - Section F'!L$93:L$574,0)),""),"")</f>
        <v/>
      </c>
      <c r="AD224" s="619"/>
      <c r="AE224" s="618" t="str">
        <f ca="1">IFERROR(IF(INDEX('WPTM - Section F'!D$93:D$574,MATCH('Print View'!$AX224,'WPTM - Section F'!L$93:L$574,0))&lt;&gt;0,INDEX('WPTM - Section F'!D$93:D$574,MATCH('Print View'!$AX224,'WPTM - Section F'!L$93:L$574,0)),""),"")</f>
        <v/>
      </c>
      <c r="AF224" s="619"/>
      <c r="AG224" s="618" t="str">
        <f ca="1">IFERROR(IF(INDEX('WPTM - Section F'!E$93:E$574,MATCH('Print View'!$AX224,'WPTM - Section F'!L$93:L$574,0))&lt;&gt;0,INDEX('WPTM - Section F'!E$93:E$574,MATCH('Print View'!$AX224,'WPTM - Section F'!L$93:L$574,0)),""),"")</f>
        <v/>
      </c>
      <c r="AH224" s="619"/>
      <c r="AI224" s="618" t="str">
        <f ca="1">IFERROR(IF(INDEX('WPTM - Section F'!D$93:D$574,MATCH('Print View'!$AY224,'WPTM - Section F'!L$93:L$574,0))&lt;&gt;0,INDEX('WPTM - Section F'!D$93:D$574,MATCH('Print View'!$AY224,'WPTM - Section F'!L$93:L$574,0)),""),"")</f>
        <v/>
      </c>
      <c r="AJ224" s="619"/>
      <c r="AK224" s="618" t="str">
        <f ca="1">IFERROR(IF(INDEX('WPTM - Section F'!E$93:E$574,MATCH('Print View'!$AY224,'WPTM - Section F'!L$93:L$574,0))&lt;&gt;0,INDEX('WPTM - Section F'!E$93:E$574,MATCH('Print View'!$AY224,'WPTM - Section F'!L$93:L$574,0)),""),"")</f>
        <v/>
      </c>
      <c r="AL224" s="619"/>
      <c r="AM224" s="278" t="str">
        <f>IFERROR(IF(INDEX('WPTM - Section F'!O$8:O$89,MATCH('Print View'!$A224,'WPTM - Section F'!D$8:D$89,0))&lt;&gt;0,INDEX('WPTM - Section F'!O$8:O$89,MATCH('Print View'!$A224,'WPTM - Section F'!D$8:D$89,0)),""),"")</f>
        <v/>
      </c>
      <c r="AN224" s="190"/>
      <c r="AO224" s="272"/>
      <c r="AP224" s="273"/>
      <c r="AQ224" s="273"/>
      <c r="AR224" s="210" t="str">
        <f t="shared" ca="1" si="372"/>
        <v>41</v>
      </c>
      <c r="AS224" s="3" t="str">
        <f t="shared" ca="1" si="373"/>
        <v>411-ene-21 to 31-dic-21</v>
      </c>
      <c r="AT224" s="3" t="str">
        <f t="shared" ca="1" si="374"/>
        <v>411-ene-22 to 31-dic-22</v>
      </c>
      <c r="AU224" s="3" t="str">
        <f t="shared" ca="1" si="375"/>
        <v>411-ene-23 to 31-dic-23</v>
      </c>
      <c r="AV224" s="3" t="str">
        <f t="shared" ca="1" si="376"/>
        <v>411-ene-24 to 31-dic-24</v>
      </c>
      <c r="AW224" s="3" t="str">
        <f t="shared" ca="1" si="377"/>
        <v>411-ene-25 to 31-dic-25</v>
      </c>
      <c r="AX224" s="9" t="str">
        <f t="shared" si="378"/>
        <v xml:space="preserve">41 to </v>
      </c>
      <c r="AY224" s="9" t="str">
        <f t="shared" si="379"/>
        <v xml:space="preserve">41 to </v>
      </c>
      <c r="AZ224" s="9"/>
      <c r="BA224" s="9"/>
    </row>
    <row r="225" spans="1:53" s="195" customFormat="1" ht="60" customHeight="1" x14ac:dyDescent="0.25">
      <c r="A225" s="259">
        <v>42</v>
      </c>
      <c r="B225" s="277" t="str">
        <f>IFERROR(IF(INDEX('WPTM - Section F'!B$8:B$89,MATCH('Print View'!$A225,'WPTM - Section F'!$A$8:$A$89,0))&lt;&gt;0,INDEX('WPTM - Section F'!B$8:B$89,MATCH('Print View'!$A225,'WPTM - Section F'!$A$8:$A$89,0)),""),"")</f>
        <v/>
      </c>
      <c r="C225" s="277" t="str">
        <f>IFERROR(IF(INDEX('WPTM - Section F'!C$8:C$89,MATCH('Print View'!$A225,'WPTM - Section F'!$A$8:$A$89,0))&lt;&gt;0,INDEX('WPTM - Section F'!C$8:C$89,MATCH('Print View'!$A225,'WPTM - Section F'!$A$8:$A$89,0)),""),"")</f>
        <v/>
      </c>
      <c r="D225" s="277" t="str">
        <f>IFERROR(IF(INDEX('WPTM - Section F'!D$8:D$89,MATCH('Print View'!$A225,'WPTM - Section F'!$A$8:$A$89,0))&lt;&gt;0,INDEX('WPTM - Section F'!D$8:D$89,MATCH('Print View'!$A225,'WPTM - Section F'!$A$8:$A$89,0)),""),"")</f>
        <v/>
      </c>
      <c r="E225" s="277" t="str">
        <f>IFERROR(IF(INDEX('WPTM - Section F'!E$8:E$89,MATCH('Print View'!$A225,'WPTM - Section F'!$A$8:$A$89,0))&lt;&gt;0,INDEX('WPTM - Section F'!E$8:E$89,MATCH('Print View'!$A225,'WPTM - Section F'!$A$8:$A$89,0)),""),"")</f>
        <v/>
      </c>
      <c r="F225" s="277" t="str">
        <f>IFERROR(IF(INDEX('WPTM - Section F'!N$8:N$89,MATCH('Print View'!$A225,'WPTM - Section F'!$A$8:$A$89,0))&lt;&gt;0,INDEX('WPTM - Section F'!N$8:N$89,MATCH('Print View'!$A225,'WPTM - Section F'!$A$8:$A$89,0)),""),"")</f>
        <v/>
      </c>
      <c r="G225" s="618" t="str">
        <f ca="1">IFERROR(IF(INDEX('WPTM - Section F'!D$93:D$574,MATCH('Print View'!$AR225,'WPTM - Section F'!L$93:L$574,0))&lt;&gt;0,INDEX('WPTM - Section F'!D$93:D$574,MATCH('Print View'!$AR225,'WPTM - Section F'!L$93:L$574,0)),""),"")</f>
        <v/>
      </c>
      <c r="H225" s="619"/>
      <c r="I225" s="618" t="str">
        <f ca="1">IFERROR(IF(INDEX('WPTM - Section F'!E$93:E$574,MATCH('Print View'!$AR225,'WPTM - Section F'!L$93:L$574,0))&lt;&gt;0,INDEX('WPTM - Section F'!E$93:E$574,MATCH('Print View'!$AR225,'WPTM - Section F'!L$93:L$574,0)),""),"")</f>
        <v/>
      </c>
      <c r="J225" s="619"/>
      <c r="K225" s="618" t="str">
        <f ca="1">IFERROR(IF(INDEX('WPTM - Section F'!D$93:D$574,MATCH('Print View'!$AS225,'WPTM - Section F'!L$93:L$574,0))&lt;&gt;0,INDEX('WPTM - Section F'!D$93:D$574,MATCH('Print View'!$AS225,'WPTM - Section F'!L$93:L$574,0)),""),"")</f>
        <v/>
      </c>
      <c r="L225" s="619"/>
      <c r="M225" s="618" t="str">
        <f ca="1">IFERROR(IF(INDEX('WPTM - Section F'!E$93:E$574,MATCH('Print View'!$AS225,'WPTM - Section F'!L$93:L$574,0))&lt;&gt;0,INDEX('WPTM - Section F'!E$93:E$574,MATCH('Print View'!$AS225,'WPTM - Section F'!L$93:L$574,0)),""),"")</f>
        <v/>
      </c>
      <c r="N225" s="619"/>
      <c r="O225" s="618" t="str">
        <f ca="1">IFERROR(IF(INDEX('WPTM - Section F'!D$93:D$574,MATCH('Print View'!$AT225,'WPTM - Section F'!L$93:L$574,0))&lt;&gt;0,INDEX('WPTM - Section F'!D$93:D$574,MATCH('Print View'!$AT225,'WPTM - Section F'!L$93:L$574,0)),""),"")</f>
        <v/>
      </c>
      <c r="P225" s="619"/>
      <c r="Q225" s="618" t="str">
        <f ca="1">IFERROR(IF(INDEX('WPTM - Section F'!E$93:E$574,MATCH('Print View'!$AT225,'WPTM - Section F'!L$93:L$574,0))&lt;&gt;0,INDEX('WPTM - Section F'!E$93:E$574,MATCH('Print View'!$AT225,'WPTM - Section F'!L$93:L$574,0)),""),"")</f>
        <v/>
      </c>
      <c r="R225" s="619"/>
      <c r="S225" s="618" t="str">
        <f ca="1">IFERROR(IF(INDEX('WPTM - Section F'!D$93:D$574,MATCH('Print View'!$AU225,'WPTM - Section F'!L$93:L$574,0))&lt;&gt;0,INDEX('WPTM - Section F'!D$93:D$574,MATCH('Print View'!$AU225,'WPTM - Section F'!L$93:L$574,0)),""),"")</f>
        <v/>
      </c>
      <c r="T225" s="619"/>
      <c r="U225" s="618" t="str">
        <f ca="1">IFERROR(IF(INDEX('WPTM - Section F'!E$93:E$574,MATCH('Print View'!$AU225,'WPTM - Section F'!L$93:L$574,0))&lt;&gt;0,INDEX('WPTM - Section F'!E$93:E$574,MATCH('Print View'!$AU225,'WPTM - Section F'!L$93:L$574,0)),""),"")</f>
        <v/>
      </c>
      <c r="V225" s="619"/>
      <c r="W225" s="618" t="str">
        <f ca="1">IFERROR(IF(INDEX('WPTM - Section F'!D$93:D$574,MATCH('Print View'!$AV225,'WPTM - Section F'!L$93:L$574,0))&lt;&gt;0,INDEX('WPTM - Section F'!D$93:D$574,MATCH('Print View'!$AV225,'WPTM - Section F'!L$93:L$574,0)),""),"")</f>
        <v/>
      </c>
      <c r="X225" s="619"/>
      <c r="Y225" s="618" t="str">
        <f ca="1">IFERROR(IF(INDEX('WPTM - Section F'!E$93:E$574,MATCH('Print View'!$AV225,'WPTM - Section F'!L$93:L$574,0))&lt;&gt;0,INDEX('WPTM - Section F'!E$93:E$574,MATCH('Print View'!$AV225,'WPTM - Section F'!L$93:L$574,0)),""),"")</f>
        <v/>
      </c>
      <c r="Z225" s="619"/>
      <c r="AA225" s="618" t="str">
        <f ca="1">IFERROR(IF(INDEX('WPTM - Section F'!D$93:D$574,MATCH('Print View'!$AW225,'WPTM - Section F'!L$93:L$574,0))&lt;&gt;0,INDEX('WPTM - Section F'!D$93:D$574,MATCH('Print View'!$AW225,'WPTM - Section F'!L$93:L$574,0)),""),"")</f>
        <v/>
      </c>
      <c r="AB225" s="619"/>
      <c r="AC225" s="618" t="str">
        <f ca="1">IFERROR(IF(INDEX('WPTM - Section F'!E$93:E$574,MATCH('Print View'!$AW225,'WPTM - Section F'!L$93:L$574,0))&lt;&gt;0,INDEX('WPTM - Section F'!E$93:E$574,MATCH('Print View'!$AW225,'WPTM - Section F'!L$93:L$574,0)),""),"")</f>
        <v/>
      </c>
      <c r="AD225" s="619"/>
      <c r="AE225" s="618" t="str">
        <f ca="1">IFERROR(IF(INDEX('WPTM - Section F'!D$93:D$574,MATCH('Print View'!$AX225,'WPTM - Section F'!L$93:L$574,0))&lt;&gt;0,INDEX('WPTM - Section F'!D$93:D$574,MATCH('Print View'!$AX225,'WPTM - Section F'!L$93:L$574,0)),""),"")</f>
        <v/>
      </c>
      <c r="AF225" s="619"/>
      <c r="AG225" s="618" t="str">
        <f ca="1">IFERROR(IF(INDEX('WPTM - Section F'!E$93:E$574,MATCH('Print View'!$AX225,'WPTM - Section F'!L$93:L$574,0))&lt;&gt;0,INDEX('WPTM - Section F'!E$93:E$574,MATCH('Print View'!$AX225,'WPTM - Section F'!L$93:L$574,0)),""),"")</f>
        <v/>
      </c>
      <c r="AH225" s="619"/>
      <c r="AI225" s="618" t="str">
        <f ca="1">IFERROR(IF(INDEX('WPTM - Section F'!D$93:D$574,MATCH('Print View'!$AY225,'WPTM - Section F'!L$93:L$574,0))&lt;&gt;0,INDEX('WPTM - Section F'!D$93:D$574,MATCH('Print View'!$AY225,'WPTM - Section F'!L$93:L$574,0)),""),"")</f>
        <v/>
      </c>
      <c r="AJ225" s="619"/>
      <c r="AK225" s="618" t="str">
        <f ca="1">IFERROR(IF(INDEX('WPTM - Section F'!E$93:E$574,MATCH('Print View'!$AY225,'WPTM - Section F'!L$93:L$574,0))&lt;&gt;0,INDEX('WPTM - Section F'!E$93:E$574,MATCH('Print View'!$AY225,'WPTM - Section F'!L$93:L$574,0)),""),"")</f>
        <v/>
      </c>
      <c r="AL225" s="619"/>
      <c r="AM225" s="278" t="str">
        <f>IFERROR(IF(INDEX('WPTM - Section F'!O$8:O$89,MATCH('Print View'!$A225,'WPTM - Section F'!D$8:D$89,0))&lt;&gt;0,INDEX('WPTM - Section F'!O$8:O$89,MATCH('Print View'!$A225,'WPTM - Section F'!D$8:D$89,0)),""),"")</f>
        <v/>
      </c>
      <c r="AN225" s="190"/>
      <c r="AO225" s="272"/>
      <c r="AP225" s="273"/>
      <c r="AQ225" s="273"/>
      <c r="AR225" s="210" t="str">
        <f t="shared" ca="1" si="372"/>
        <v>42</v>
      </c>
      <c r="AS225" s="3" t="str">
        <f t="shared" ca="1" si="373"/>
        <v>421-ene-21 to 31-dic-21</v>
      </c>
      <c r="AT225" s="3" t="str">
        <f t="shared" ca="1" si="374"/>
        <v>421-ene-22 to 31-dic-22</v>
      </c>
      <c r="AU225" s="3" t="str">
        <f t="shared" ca="1" si="375"/>
        <v>421-ene-23 to 31-dic-23</v>
      </c>
      <c r="AV225" s="3" t="str">
        <f t="shared" ca="1" si="376"/>
        <v>421-ene-24 to 31-dic-24</v>
      </c>
      <c r="AW225" s="3" t="str">
        <f t="shared" ca="1" si="377"/>
        <v>421-ene-25 to 31-dic-25</v>
      </c>
      <c r="AX225" s="9" t="str">
        <f t="shared" si="378"/>
        <v xml:space="preserve">42 to </v>
      </c>
      <c r="AY225" s="9" t="str">
        <f t="shared" si="379"/>
        <v xml:space="preserve">42 to </v>
      </c>
      <c r="AZ225" s="9"/>
      <c r="BA225" s="9"/>
    </row>
    <row r="226" spans="1:53" s="195" customFormat="1" ht="60" customHeight="1" x14ac:dyDescent="0.25">
      <c r="A226" s="259">
        <v>43</v>
      </c>
      <c r="B226" s="277" t="str">
        <f>IFERROR(IF(INDEX('WPTM - Section F'!B$8:B$89,MATCH('Print View'!$A226,'WPTM - Section F'!$A$8:$A$89,0))&lt;&gt;0,INDEX('WPTM - Section F'!B$8:B$89,MATCH('Print View'!$A226,'WPTM - Section F'!$A$8:$A$89,0)),""),"")</f>
        <v/>
      </c>
      <c r="C226" s="277" t="str">
        <f>IFERROR(IF(INDEX('WPTM - Section F'!C$8:C$89,MATCH('Print View'!$A226,'WPTM - Section F'!$A$8:$A$89,0))&lt;&gt;0,INDEX('WPTM - Section F'!C$8:C$89,MATCH('Print View'!$A226,'WPTM - Section F'!$A$8:$A$89,0)),""),"")</f>
        <v/>
      </c>
      <c r="D226" s="277" t="str">
        <f>IFERROR(IF(INDEX('WPTM - Section F'!D$8:D$89,MATCH('Print View'!$A226,'WPTM - Section F'!$A$8:$A$89,0))&lt;&gt;0,INDEX('WPTM - Section F'!D$8:D$89,MATCH('Print View'!$A226,'WPTM - Section F'!$A$8:$A$89,0)),""),"")</f>
        <v/>
      </c>
      <c r="E226" s="277" t="str">
        <f>IFERROR(IF(INDEX('WPTM - Section F'!E$8:E$89,MATCH('Print View'!$A226,'WPTM - Section F'!$A$8:$A$89,0))&lt;&gt;0,INDEX('WPTM - Section F'!E$8:E$89,MATCH('Print View'!$A226,'WPTM - Section F'!$A$8:$A$89,0)),""),"")</f>
        <v/>
      </c>
      <c r="F226" s="277" t="str">
        <f>IFERROR(IF(INDEX('WPTM - Section F'!N$8:N$89,MATCH('Print View'!$A226,'WPTM - Section F'!$A$8:$A$89,0))&lt;&gt;0,INDEX('WPTM - Section F'!N$8:N$89,MATCH('Print View'!$A226,'WPTM - Section F'!$A$8:$A$89,0)),""),"")</f>
        <v/>
      </c>
      <c r="G226" s="618" t="str">
        <f ca="1">IFERROR(IF(INDEX('WPTM - Section F'!D$93:D$574,MATCH('Print View'!$AR226,'WPTM - Section F'!L$93:L$574,0))&lt;&gt;0,INDEX('WPTM - Section F'!D$93:D$574,MATCH('Print View'!$AR226,'WPTM - Section F'!L$93:L$574,0)),""),"")</f>
        <v/>
      </c>
      <c r="H226" s="619"/>
      <c r="I226" s="618" t="str">
        <f ca="1">IFERROR(IF(INDEX('WPTM - Section F'!E$93:E$574,MATCH('Print View'!$AR226,'WPTM - Section F'!L$93:L$574,0))&lt;&gt;0,INDEX('WPTM - Section F'!E$93:E$574,MATCH('Print View'!$AR226,'WPTM - Section F'!L$93:L$574,0)),""),"")</f>
        <v/>
      </c>
      <c r="J226" s="619"/>
      <c r="K226" s="618" t="str">
        <f ca="1">IFERROR(IF(INDEX('WPTM - Section F'!D$93:D$574,MATCH('Print View'!$AS226,'WPTM - Section F'!L$93:L$574,0))&lt;&gt;0,INDEX('WPTM - Section F'!D$93:D$574,MATCH('Print View'!$AS226,'WPTM - Section F'!L$93:L$574,0)),""),"")</f>
        <v/>
      </c>
      <c r="L226" s="619"/>
      <c r="M226" s="618" t="str">
        <f ca="1">IFERROR(IF(INDEX('WPTM - Section F'!E$93:E$574,MATCH('Print View'!$AS226,'WPTM - Section F'!L$93:L$574,0))&lt;&gt;0,INDEX('WPTM - Section F'!E$93:E$574,MATCH('Print View'!$AS226,'WPTM - Section F'!L$93:L$574,0)),""),"")</f>
        <v/>
      </c>
      <c r="N226" s="619"/>
      <c r="O226" s="618" t="str">
        <f ca="1">IFERROR(IF(INDEX('WPTM - Section F'!D$93:D$574,MATCH('Print View'!$AT226,'WPTM - Section F'!L$93:L$574,0))&lt;&gt;0,INDEX('WPTM - Section F'!D$93:D$574,MATCH('Print View'!$AT226,'WPTM - Section F'!L$93:L$574,0)),""),"")</f>
        <v/>
      </c>
      <c r="P226" s="619"/>
      <c r="Q226" s="618" t="str">
        <f ca="1">IFERROR(IF(INDEX('WPTM - Section F'!E$93:E$574,MATCH('Print View'!$AT226,'WPTM - Section F'!L$93:L$574,0))&lt;&gt;0,INDEX('WPTM - Section F'!E$93:E$574,MATCH('Print View'!$AT226,'WPTM - Section F'!L$93:L$574,0)),""),"")</f>
        <v/>
      </c>
      <c r="R226" s="619"/>
      <c r="S226" s="618" t="str">
        <f ca="1">IFERROR(IF(INDEX('WPTM - Section F'!D$93:D$574,MATCH('Print View'!$AU226,'WPTM - Section F'!L$93:L$574,0))&lt;&gt;0,INDEX('WPTM - Section F'!D$93:D$574,MATCH('Print View'!$AU226,'WPTM - Section F'!L$93:L$574,0)),""),"")</f>
        <v/>
      </c>
      <c r="T226" s="619"/>
      <c r="U226" s="618" t="str">
        <f ca="1">IFERROR(IF(INDEX('WPTM - Section F'!E$93:E$574,MATCH('Print View'!$AU226,'WPTM - Section F'!L$93:L$574,0))&lt;&gt;0,INDEX('WPTM - Section F'!E$93:E$574,MATCH('Print View'!$AU226,'WPTM - Section F'!L$93:L$574,0)),""),"")</f>
        <v/>
      </c>
      <c r="V226" s="619"/>
      <c r="W226" s="618" t="str">
        <f ca="1">IFERROR(IF(INDEX('WPTM - Section F'!D$93:D$574,MATCH('Print View'!$AV226,'WPTM - Section F'!L$93:L$574,0))&lt;&gt;0,INDEX('WPTM - Section F'!D$93:D$574,MATCH('Print View'!$AV226,'WPTM - Section F'!L$93:L$574,0)),""),"")</f>
        <v/>
      </c>
      <c r="X226" s="619"/>
      <c r="Y226" s="618" t="str">
        <f ca="1">IFERROR(IF(INDEX('WPTM - Section F'!E$93:E$574,MATCH('Print View'!$AV226,'WPTM - Section F'!L$93:L$574,0))&lt;&gt;0,INDEX('WPTM - Section F'!E$93:E$574,MATCH('Print View'!$AV226,'WPTM - Section F'!L$93:L$574,0)),""),"")</f>
        <v/>
      </c>
      <c r="Z226" s="619"/>
      <c r="AA226" s="618" t="str">
        <f ca="1">IFERROR(IF(INDEX('WPTM - Section F'!D$93:D$574,MATCH('Print View'!$AW226,'WPTM - Section F'!L$93:L$574,0))&lt;&gt;0,INDEX('WPTM - Section F'!D$93:D$574,MATCH('Print View'!$AW226,'WPTM - Section F'!L$93:L$574,0)),""),"")</f>
        <v/>
      </c>
      <c r="AB226" s="619"/>
      <c r="AC226" s="618" t="str">
        <f ca="1">IFERROR(IF(INDEX('WPTM - Section F'!E$93:E$574,MATCH('Print View'!$AW226,'WPTM - Section F'!L$93:L$574,0))&lt;&gt;0,INDEX('WPTM - Section F'!E$93:E$574,MATCH('Print View'!$AW226,'WPTM - Section F'!L$93:L$574,0)),""),"")</f>
        <v/>
      </c>
      <c r="AD226" s="619"/>
      <c r="AE226" s="618" t="str">
        <f ca="1">IFERROR(IF(INDEX('WPTM - Section F'!D$93:D$574,MATCH('Print View'!$AX226,'WPTM - Section F'!L$93:L$574,0))&lt;&gt;0,INDEX('WPTM - Section F'!D$93:D$574,MATCH('Print View'!$AX226,'WPTM - Section F'!L$93:L$574,0)),""),"")</f>
        <v/>
      </c>
      <c r="AF226" s="619"/>
      <c r="AG226" s="618" t="str">
        <f ca="1">IFERROR(IF(INDEX('WPTM - Section F'!E$93:E$574,MATCH('Print View'!$AX226,'WPTM - Section F'!L$93:L$574,0))&lt;&gt;0,INDEX('WPTM - Section F'!E$93:E$574,MATCH('Print View'!$AX226,'WPTM - Section F'!L$93:L$574,0)),""),"")</f>
        <v/>
      </c>
      <c r="AH226" s="619"/>
      <c r="AI226" s="618" t="str">
        <f ca="1">IFERROR(IF(INDEX('WPTM - Section F'!D$93:D$574,MATCH('Print View'!$AY226,'WPTM - Section F'!L$93:L$574,0))&lt;&gt;0,INDEX('WPTM - Section F'!D$93:D$574,MATCH('Print View'!$AY226,'WPTM - Section F'!L$93:L$574,0)),""),"")</f>
        <v/>
      </c>
      <c r="AJ226" s="619"/>
      <c r="AK226" s="618" t="str">
        <f ca="1">IFERROR(IF(INDEX('WPTM - Section F'!E$93:E$574,MATCH('Print View'!$AY226,'WPTM - Section F'!L$93:L$574,0))&lt;&gt;0,INDEX('WPTM - Section F'!E$93:E$574,MATCH('Print View'!$AY226,'WPTM - Section F'!L$93:L$574,0)),""),"")</f>
        <v/>
      </c>
      <c r="AL226" s="619"/>
      <c r="AM226" s="278" t="str">
        <f>IFERROR(IF(INDEX('WPTM - Section F'!O$8:O$89,MATCH('Print View'!$A226,'WPTM - Section F'!D$8:D$89,0))&lt;&gt;0,INDEX('WPTM - Section F'!O$8:O$89,MATCH('Print View'!$A226,'WPTM - Section F'!D$8:D$89,0)),""),"")</f>
        <v/>
      </c>
      <c r="AN226" s="190"/>
      <c r="AO226" s="272"/>
      <c r="AP226" s="273"/>
      <c r="AQ226" s="273"/>
      <c r="AR226" s="210" t="str">
        <f t="shared" ca="1" si="372"/>
        <v>43</v>
      </c>
      <c r="AS226" s="3" t="str">
        <f t="shared" ca="1" si="373"/>
        <v>431-ene-21 to 31-dic-21</v>
      </c>
      <c r="AT226" s="3" t="str">
        <f t="shared" ca="1" si="374"/>
        <v>431-ene-22 to 31-dic-22</v>
      </c>
      <c r="AU226" s="3" t="str">
        <f t="shared" ca="1" si="375"/>
        <v>431-ene-23 to 31-dic-23</v>
      </c>
      <c r="AV226" s="3" t="str">
        <f t="shared" ca="1" si="376"/>
        <v>431-ene-24 to 31-dic-24</v>
      </c>
      <c r="AW226" s="3" t="str">
        <f t="shared" ca="1" si="377"/>
        <v>431-ene-25 to 31-dic-25</v>
      </c>
      <c r="AX226" s="9" t="str">
        <f t="shared" si="378"/>
        <v xml:space="preserve">43 to </v>
      </c>
      <c r="AY226" s="9" t="str">
        <f t="shared" si="379"/>
        <v xml:space="preserve">43 to </v>
      </c>
      <c r="AZ226" s="9"/>
      <c r="BA226" s="9"/>
    </row>
    <row r="227" spans="1:53" s="195" customFormat="1" ht="60" customHeight="1" x14ac:dyDescent="0.25">
      <c r="A227" s="259">
        <v>44</v>
      </c>
      <c r="B227" s="277" t="str">
        <f>IFERROR(IF(INDEX('WPTM - Section F'!B$8:B$89,MATCH('Print View'!$A227,'WPTM - Section F'!$A$8:$A$89,0))&lt;&gt;0,INDEX('WPTM - Section F'!B$8:B$89,MATCH('Print View'!$A227,'WPTM - Section F'!$A$8:$A$89,0)),""),"")</f>
        <v/>
      </c>
      <c r="C227" s="277" t="str">
        <f>IFERROR(IF(INDEX('WPTM - Section F'!C$8:C$89,MATCH('Print View'!$A227,'WPTM - Section F'!$A$8:$A$89,0))&lt;&gt;0,INDEX('WPTM - Section F'!C$8:C$89,MATCH('Print View'!$A227,'WPTM - Section F'!$A$8:$A$89,0)),""),"")</f>
        <v/>
      </c>
      <c r="D227" s="277" t="str">
        <f>IFERROR(IF(INDEX('WPTM - Section F'!D$8:D$89,MATCH('Print View'!$A227,'WPTM - Section F'!$A$8:$A$89,0))&lt;&gt;0,INDEX('WPTM - Section F'!D$8:D$89,MATCH('Print View'!$A227,'WPTM - Section F'!$A$8:$A$89,0)),""),"")</f>
        <v/>
      </c>
      <c r="E227" s="277" t="str">
        <f>IFERROR(IF(INDEX('WPTM - Section F'!E$8:E$89,MATCH('Print View'!$A227,'WPTM - Section F'!$A$8:$A$89,0))&lt;&gt;0,INDEX('WPTM - Section F'!E$8:E$89,MATCH('Print View'!$A227,'WPTM - Section F'!$A$8:$A$89,0)),""),"")</f>
        <v/>
      </c>
      <c r="F227" s="277" t="str">
        <f>IFERROR(IF(INDEX('WPTM - Section F'!N$8:N$89,MATCH('Print View'!$A227,'WPTM - Section F'!$A$8:$A$89,0))&lt;&gt;0,INDEX('WPTM - Section F'!N$8:N$89,MATCH('Print View'!$A227,'WPTM - Section F'!$A$8:$A$89,0)),""),"")</f>
        <v/>
      </c>
      <c r="G227" s="618" t="str">
        <f ca="1">IFERROR(IF(INDEX('WPTM - Section F'!D$93:D$574,MATCH('Print View'!$AR227,'WPTM - Section F'!L$93:L$574,0))&lt;&gt;0,INDEX('WPTM - Section F'!D$93:D$574,MATCH('Print View'!$AR227,'WPTM - Section F'!L$93:L$574,0)),""),"")</f>
        <v/>
      </c>
      <c r="H227" s="619"/>
      <c r="I227" s="618" t="str">
        <f ca="1">IFERROR(IF(INDEX('WPTM - Section F'!E$93:E$574,MATCH('Print View'!$AR227,'WPTM - Section F'!L$93:L$574,0))&lt;&gt;0,INDEX('WPTM - Section F'!E$93:E$574,MATCH('Print View'!$AR227,'WPTM - Section F'!L$93:L$574,0)),""),"")</f>
        <v/>
      </c>
      <c r="J227" s="619"/>
      <c r="K227" s="618" t="str">
        <f ca="1">IFERROR(IF(INDEX('WPTM - Section F'!D$93:D$574,MATCH('Print View'!$AS227,'WPTM - Section F'!L$93:L$574,0))&lt;&gt;0,INDEX('WPTM - Section F'!D$93:D$574,MATCH('Print View'!$AS227,'WPTM - Section F'!L$93:L$574,0)),""),"")</f>
        <v/>
      </c>
      <c r="L227" s="619"/>
      <c r="M227" s="618" t="str">
        <f ca="1">IFERROR(IF(INDEX('WPTM - Section F'!E$93:E$574,MATCH('Print View'!$AS227,'WPTM - Section F'!L$93:L$574,0))&lt;&gt;0,INDEX('WPTM - Section F'!E$93:E$574,MATCH('Print View'!$AS227,'WPTM - Section F'!L$93:L$574,0)),""),"")</f>
        <v/>
      </c>
      <c r="N227" s="619"/>
      <c r="O227" s="618" t="str">
        <f ca="1">IFERROR(IF(INDEX('WPTM - Section F'!D$93:D$574,MATCH('Print View'!$AT227,'WPTM - Section F'!L$93:L$574,0))&lt;&gt;0,INDEX('WPTM - Section F'!D$93:D$574,MATCH('Print View'!$AT227,'WPTM - Section F'!L$93:L$574,0)),""),"")</f>
        <v/>
      </c>
      <c r="P227" s="619"/>
      <c r="Q227" s="618" t="str">
        <f ca="1">IFERROR(IF(INDEX('WPTM - Section F'!E$93:E$574,MATCH('Print View'!$AT227,'WPTM - Section F'!L$93:L$574,0))&lt;&gt;0,INDEX('WPTM - Section F'!E$93:E$574,MATCH('Print View'!$AT227,'WPTM - Section F'!L$93:L$574,0)),""),"")</f>
        <v/>
      </c>
      <c r="R227" s="619"/>
      <c r="S227" s="618" t="str">
        <f ca="1">IFERROR(IF(INDEX('WPTM - Section F'!D$93:D$574,MATCH('Print View'!$AU227,'WPTM - Section F'!L$93:L$574,0))&lt;&gt;0,INDEX('WPTM - Section F'!D$93:D$574,MATCH('Print View'!$AU227,'WPTM - Section F'!L$93:L$574,0)),""),"")</f>
        <v/>
      </c>
      <c r="T227" s="619"/>
      <c r="U227" s="618" t="str">
        <f ca="1">IFERROR(IF(INDEX('WPTM - Section F'!E$93:E$574,MATCH('Print View'!$AU227,'WPTM - Section F'!L$93:L$574,0))&lt;&gt;0,INDEX('WPTM - Section F'!E$93:E$574,MATCH('Print View'!$AU227,'WPTM - Section F'!L$93:L$574,0)),""),"")</f>
        <v/>
      </c>
      <c r="V227" s="619"/>
      <c r="W227" s="618" t="str">
        <f ca="1">IFERROR(IF(INDEX('WPTM - Section F'!D$93:D$574,MATCH('Print View'!$AV227,'WPTM - Section F'!L$93:L$574,0))&lt;&gt;0,INDEX('WPTM - Section F'!D$93:D$574,MATCH('Print View'!$AV227,'WPTM - Section F'!L$93:L$574,0)),""),"")</f>
        <v/>
      </c>
      <c r="X227" s="619"/>
      <c r="Y227" s="618" t="str">
        <f ca="1">IFERROR(IF(INDEX('WPTM - Section F'!E$93:E$574,MATCH('Print View'!$AV227,'WPTM - Section F'!L$93:L$574,0))&lt;&gt;0,INDEX('WPTM - Section F'!E$93:E$574,MATCH('Print View'!$AV227,'WPTM - Section F'!L$93:L$574,0)),""),"")</f>
        <v/>
      </c>
      <c r="Z227" s="619"/>
      <c r="AA227" s="618" t="str">
        <f ca="1">IFERROR(IF(INDEX('WPTM - Section F'!D$93:D$574,MATCH('Print View'!$AW227,'WPTM - Section F'!L$93:L$574,0))&lt;&gt;0,INDEX('WPTM - Section F'!D$93:D$574,MATCH('Print View'!$AW227,'WPTM - Section F'!L$93:L$574,0)),""),"")</f>
        <v/>
      </c>
      <c r="AB227" s="619"/>
      <c r="AC227" s="618" t="str">
        <f ca="1">IFERROR(IF(INDEX('WPTM - Section F'!E$93:E$574,MATCH('Print View'!$AW227,'WPTM - Section F'!L$93:L$574,0))&lt;&gt;0,INDEX('WPTM - Section F'!E$93:E$574,MATCH('Print View'!$AW227,'WPTM - Section F'!L$93:L$574,0)),""),"")</f>
        <v/>
      </c>
      <c r="AD227" s="619"/>
      <c r="AE227" s="618" t="str">
        <f ca="1">IFERROR(IF(INDEX('WPTM - Section F'!D$93:D$574,MATCH('Print View'!$AX227,'WPTM - Section F'!L$93:L$574,0))&lt;&gt;0,INDEX('WPTM - Section F'!D$93:D$574,MATCH('Print View'!$AX227,'WPTM - Section F'!L$93:L$574,0)),""),"")</f>
        <v/>
      </c>
      <c r="AF227" s="619"/>
      <c r="AG227" s="618" t="str">
        <f ca="1">IFERROR(IF(INDEX('WPTM - Section F'!E$93:E$574,MATCH('Print View'!$AX227,'WPTM - Section F'!L$93:L$574,0))&lt;&gt;0,INDEX('WPTM - Section F'!E$93:E$574,MATCH('Print View'!$AX227,'WPTM - Section F'!L$93:L$574,0)),""),"")</f>
        <v/>
      </c>
      <c r="AH227" s="619"/>
      <c r="AI227" s="618" t="str">
        <f ca="1">IFERROR(IF(INDEX('WPTM - Section F'!D$93:D$574,MATCH('Print View'!$AY227,'WPTM - Section F'!L$93:L$574,0))&lt;&gt;0,INDEX('WPTM - Section F'!D$93:D$574,MATCH('Print View'!$AY227,'WPTM - Section F'!L$93:L$574,0)),""),"")</f>
        <v/>
      </c>
      <c r="AJ227" s="619"/>
      <c r="AK227" s="618" t="str">
        <f ca="1">IFERROR(IF(INDEX('WPTM - Section F'!E$93:E$574,MATCH('Print View'!$AY227,'WPTM - Section F'!L$93:L$574,0))&lt;&gt;0,INDEX('WPTM - Section F'!E$93:E$574,MATCH('Print View'!$AY227,'WPTM - Section F'!L$93:L$574,0)),""),"")</f>
        <v/>
      </c>
      <c r="AL227" s="619"/>
      <c r="AM227" s="278" t="str">
        <f>IFERROR(IF(INDEX('WPTM - Section F'!O$8:O$89,MATCH('Print View'!$A227,'WPTM - Section F'!D$8:D$89,0))&lt;&gt;0,INDEX('WPTM - Section F'!O$8:O$89,MATCH('Print View'!$A227,'WPTM - Section F'!D$8:D$89,0)),""),"")</f>
        <v/>
      </c>
      <c r="AN227" s="190"/>
      <c r="AO227" s="272"/>
      <c r="AP227" s="273"/>
      <c r="AQ227" s="273"/>
      <c r="AR227" s="210" t="str">
        <f t="shared" ca="1" si="372"/>
        <v>44</v>
      </c>
      <c r="AS227" s="3" t="str">
        <f t="shared" ca="1" si="373"/>
        <v>441-ene-21 to 31-dic-21</v>
      </c>
      <c r="AT227" s="3" t="str">
        <f t="shared" ca="1" si="374"/>
        <v>441-ene-22 to 31-dic-22</v>
      </c>
      <c r="AU227" s="3" t="str">
        <f t="shared" ca="1" si="375"/>
        <v>441-ene-23 to 31-dic-23</v>
      </c>
      <c r="AV227" s="3" t="str">
        <f t="shared" ca="1" si="376"/>
        <v>441-ene-24 to 31-dic-24</v>
      </c>
      <c r="AW227" s="3" t="str">
        <f t="shared" ca="1" si="377"/>
        <v>441-ene-25 to 31-dic-25</v>
      </c>
      <c r="AX227" s="9" t="str">
        <f t="shared" si="378"/>
        <v xml:space="preserve">44 to </v>
      </c>
      <c r="AY227" s="9" t="str">
        <f t="shared" si="379"/>
        <v xml:space="preserve">44 to </v>
      </c>
      <c r="AZ227" s="9"/>
      <c r="BA227" s="9"/>
    </row>
    <row r="228" spans="1:53" s="195" customFormat="1" ht="60" customHeight="1" x14ac:dyDescent="0.25">
      <c r="A228" s="259">
        <v>45</v>
      </c>
      <c r="B228" s="277" t="str">
        <f>IFERROR(IF(INDEX('WPTM - Section F'!B$8:B$89,MATCH('Print View'!$A228,'WPTM - Section F'!$A$8:$A$89,0))&lt;&gt;0,INDEX('WPTM - Section F'!B$8:B$89,MATCH('Print View'!$A228,'WPTM - Section F'!$A$8:$A$89,0)),""),"")</f>
        <v/>
      </c>
      <c r="C228" s="277" t="str">
        <f>IFERROR(IF(INDEX('WPTM - Section F'!C$8:C$89,MATCH('Print View'!$A228,'WPTM - Section F'!$A$8:$A$89,0))&lt;&gt;0,INDEX('WPTM - Section F'!C$8:C$89,MATCH('Print View'!$A228,'WPTM - Section F'!$A$8:$A$89,0)),""),"")</f>
        <v/>
      </c>
      <c r="D228" s="277" t="str">
        <f>IFERROR(IF(INDEX('WPTM - Section F'!D$8:D$89,MATCH('Print View'!$A228,'WPTM - Section F'!$A$8:$A$89,0))&lt;&gt;0,INDEX('WPTM - Section F'!D$8:D$89,MATCH('Print View'!$A228,'WPTM - Section F'!$A$8:$A$89,0)),""),"")</f>
        <v/>
      </c>
      <c r="E228" s="277" t="str">
        <f>IFERROR(IF(INDEX('WPTM - Section F'!E$8:E$89,MATCH('Print View'!$A228,'WPTM - Section F'!$A$8:$A$89,0))&lt;&gt;0,INDEX('WPTM - Section F'!E$8:E$89,MATCH('Print View'!$A228,'WPTM - Section F'!$A$8:$A$89,0)),""),"")</f>
        <v/>
      </c>
      <c r="F228" s="277" t="str">
        <f>IFERROR(IF(INDEX('WPTM - Section F'!N$8:N$89,MATCH('Print View'!$A228,'WPTM - Section F'!$A$8:$A$89,0))&lt;&gt;0,INDEX('WPTM - Section F'!N$8:N$89,MATCH('Print View'!$A228,'WPTM - Section F'!$A$8:$A$89,0)),""),"")</f>
        <v/>
      </c>
      <c r="G228" s="618" t="str">
        <f ca="1">IFERROR(IF(INDEX('WPTM - Section F'!D$93:D$574,MATCH('Print View'!$AR228,'WPTM - Section F'!L$93:L$574,0))&lt;&gt;0,INDEX('WPTM - Section F'!D$93:D$574,MATCH('Print View'!$AR228,'WPTM - Section F'!L$93:L$574,0)),""),"")</f>
        <v/>
      </c>
      <c r="H228" s="619"/>
      <c r="I228" s="618" t="str">
        <f ca="1">IFERROR(IF(INDEX('WPTM - Section F'!E$93:E$574,MATCH('Print View'!$AR228,'WPTM - Section F'!L$93:L$574,0))&lt;&gt;0,INDEX('WPTM - Section F'!E$93:E$574,MATCH('Print View'!$AR228,'WPTM - Section F'!L$93:L$574,0)),""),"")</f>
        <v/>
      </c>
      <c r="J228" s="619"/>
      <c r="K228" s="618" t="str">
        <f ca="1">IFERROR(IF(INDEX('WPTM - Section F'!D$93:D$574,MATCH('Print View'!$AS228,'WPTM - Section F'!L$93:L$574,0))&lt;&gt;0,INDEX('WPTM - Section F'!D$93:D$574,MATCH('Print View'!$AS228,'WPTM - Section F'!L$93:L$574,0)),""),"")</f>
        <v/>
      </c>
      <c r="L228" s="619"/>
      <c r="M228" s="618" t="str">
        <f ca="1">IFERROR(IF(INDEX('WPTM - Section F'!E$93:E$574,MATCH('Print View'!$AS228,'WPTM - Section F'!L$93:L$574,0))&lt;&gt;0,INDEX('WPTM - Section F'!E$93:E$574,MATCH('Print View'!$AS228,'WPTM - Section F'!L$93:L$574,0)),""),"")</f>
        <v/>
      </c>
      <c r="N228" s="619"/>
      <c r="O228" s="618" t="str">
        <f ca="1">IFERROR(IF(INDEX('WPTM - Section F'!D$93:D$574,MATCH('Print View'!$AT228,'WPTM - Section F'!L$93:L$574,0))&lt;&gt;0,INDEX('WPTM - Section F'!D$93:D$574,MATCH('Print View'!$AT228,'WPTM - Section F'!L$93:L$574,0)),""),"")</f>
        <v/>
      </c>
      <c r="P228" s="619"/>
      <c r="Q228" s="618" t="str">
        <f ca="1">IFERROR(IF(INDEX('WPTM - Section F'!E$93:E$574,MATCH('Print View'!$AT228,'WPTM - Section F'!L$93:L$574,0))&lt;&gt;0,INDEX('WPTM - Section F'!E$93:E$574,MATCH('Print View'!$AT228,'WPTM - Section F'!L$93:L$574,0)),""),"")</f>
        <v/>
      </c>
      <c r="R228" s="619"/>
      <c r="S228" s="618" t="str">
        <f ca="1">IFERROR(IF(INDEX('WPTM - Section F'!D$93:D$574,MATCH('Print View'!$AU228,'WPTM - Section F'!L$93:L$574,0))&lt;&gt;0,INDEX('WPTM - Section F'!D$93:D$574,MATCH('Print View'!$AU228,'WPTM - Section F'!L$93:L$574,0)),""),"")</f>
        <v/>
      </c>
      <c r="T228" s="619"/>
      <c r="U228" s="618" t="str">
        <f ca="1">IFERROR(IF(INDEX('WPTM - Section F'!E$93:E$574,MATCH('Print View'!$AU228,'WPTM - Section F'!L$93:L$574,0))&lt;&gt;0,INDEX('WPTM - Section F'!E$93:E$574,MATCH('Print View'!$AU228,'WPTM - Section F'!L$93:L$574,0)),""),"")</f>
        <v/>
      </c>
      <c r="V228" s="619"/>
      <c r="W228" s="618" t="str">
        <f ca="1">IFERROR(IF(INDEX('WPTM - Section F'!D$93:D$574,MATCH('Print View'!$AV228,'WPTM - Section F'!L$93:L$574,0))&lt;&gt;0,INDEX('WPTM - Section F'!D$93:D$574,MATCH('Print View'!$AV228,'WPTM - Section F'!L$93:L$574,0)),""),"")</f>
        <v/>
      </c>
      <c r="X228" s="619"/>
      <c r="Y228" s="618" t="str">
        <f ca="1">IFERROR(IF(INDEX('WPTM - Section F'!E$93:E$574,MATCH('Print View'!$AV228,'WPTM - Section F'!L$93:L$574,0))&lt;&gt;0,INDEX('WPTM - Section F'!E$93:E$574,MATCH('Print View'!$AV228,'WPTM - Section F'!L$93:L$574,0)),""),"")</f>
        <v/>
      </c>
      <c r="Z228" s="619"/>
      <c r="AA228" s="618" t="str">
        <f ca="1">IFERROR(IF(INDEX('WPTM - Section F'!D$93:D$574,MATCH('Print View'!$AW228,'WPTM - Section F'!L$93:L$574,0))&lt;&gt;0,INDEX('WPTM - Section F'!D$93:D$574,MATCH('Print View'!$AW228,'WPTM - Section F'!L$93:L$574,0)),""),"")</f>
        <v/>
      </c>
      <c r="AB228" s="619"/>
      <c r="AC228" s="618" t="str">
        <f ca="1">IFERROR(IF(INDEX('WPTM - Section F'!E$93:E$574,MATCH('Print View'!$AW228,'WPTM - Section F'!L$93:L$574,0))&lt;&gt;0,INDEX('WPTM - Section F'!E$93:E$574,MATCH('Print View'!$AW228,'WPTM - Section F'!L$93:L$574,0)),""),"")</f>
        <v/>
      </c>
      <c r="AD228" s="619"/>
      <c r="AE228" s="618" t="str">
        <f ca="1">IFERROR(IF(INDEX('WPTM - Section F'!D$93:D$574,MATCH('Print View'!$AX228,'WPTM - Section F'!L$93:L$574,0))&lt;&gt;0,INDEX('WPTM - Section F'!D$93:D$574,MATCH('Print View'!$AX228,'WPTM - Section F'!L$93:L$574,0)),""),"")</f>
        <v/>
      </c>
      <c r="AF228" s="619"/>
      <c r="AG228" s="618" t="str">
        <f ca="1">IFERROR(IF(INDEX('WPTM - Section F'!E$93:E$574,MATCH('Print View'!$AX228,'WPTM - Section F'!L$93:L$574,0))&lt;&gt;0,INDEX('WPTM - Section F'!E$93:E$574,MATCH('Print View'!$AX228,'WPTM - Section F'!L$93:L$574,0)),""),"")</f>
        <v/>
      </c>
      <c r="AH228" s="619"/>
      <c r="AI228" s="618" t="str">
        <f ca="1">IFERROR(IF(INDEX('WPTM - Section F'!D$93:D$574,MATCH('Print View'!$AY228,'WPTM - Section F'!L$93:L$574,0))&lt;&gt;0,INDEX('WPTM - Section F'!D$93:D$574,MATCH('Print View'!$AY228,'WPTM - Section F'!L$93:L$574,0)),""),"")</f>
        <v/>
      </c>
      <c r="AJ228" s="619"/>
      <c r="AK228" s="618" t="str">
        <f ca="1">IFERROR(IF(INDEX('WPTM - Section F'!E$93:E$574,MATCH('Print View'!$AY228,'WPTM - Section F'!L$93:L$574,0))&lt;&gt;0,INDEX('WPTM - Section F'!E$93:E$574,MATCH('Print View'!$AY228,'WPTM - Section F'!L$93:L$574,0)),""),"")</f>
        <v/>
      </c>
      <c r="AL228" s="619"/>
      <c r="AM228" s="278" t="str">
        <f>IFERROR(IF(INDEX('WPTM - Section F'!O$8:O$89,MATCH('Print View'!$A228,'WPTM - Section F'!D$8:D$89,0))&lt;&gt;0,INDEX('WPTM - Section F'!O$8:O$89,MATCH('Print View'!$A228,'WPTM - Section F'!D$8:D$89,0)),""),"")</f>
        <v/>
      </c>
      <c r="AN228" s="190"/>
      <c r="AO228" s="272"/>
      <c r="AP228" s="273"/>
      <c r="AQ228" s="273"/>
      <c r="AR228" s="210" t="str">
        <f t="shared" ca="1" si="372"/>
        <v>45</v>
      </c>
      <c r="AS228" s="3" t="str">
        <f t="shared" ca="1" si="373"/>
        <v>451-ene-21 to 31-dic-21</v>
      </c>
      <c r="AT228" s="3" t="str">
        <f t="shared" ca="1" si="374"/>
        <v>451-ene-22 to 31-dic-22</v>
      </c>
      <c r="AU228" s="3" t="str">
        <f t="shared" ca="1" si="375"/>
        <v>451-ene-23 to 31-dic-23</v>
      </c>
      <c r="AV228" s="3" t="str">
        <f t="shared" ca="1" si="376"/>
        <v>451-ene-24 to 31-dic-24</v>
      </c>
      <c r="AW228" s="3" t="str">
        <f t="shared" ca="1" si="377"/>
        <v>451-ene-25 to 31-dic-25</v>
      </c>
      <c r="AX228" s="9" t="str">
        <f t="shared" si="378"/>
        <v xml:space="preserve">45 to </v>
      </c>
      <c r="AY228" s="9" t="str">
        <f t="shared" si="379"/>
        <v xml:space="preserve">45 to </v>
      </c>
      <c r="AZ228" s="9"/>
      <c r="BA228" s="9"/>
    </row>
    <row r="229" spans="1:53" s="195" customFormat="1" ht="60" customHeight="1" x14ac:dyDescent="0.25">
      <c r="A229" s="259">
        <v>46</v>
      </c>
      <c r="B229" s="277" t="str">
        <f>IFERROR(IF(INDEX('WPTM - Section F'!B$8:B$89,MATCH('Print View'!$A229,'WPTM - Section F'!$A$8:$A$89,0))&lt;&gt;0,INDEX('WPTM - Section F'!B$8:B$89,MATCH('Print View'!$A229,'WPTM - Section F'!$A$8:$A$89,0)),""),"")</f>
        <v/>
      </c>
      <c r="C229" s="277" t="str">
        <f>IFERROR(IF(INDEX('WPTM - Section F'!C$8:C$89,MATCH('Print View'!$A229,'WPTM - Section F'!$A$8:$A$89,0))&lt;&gt;0,INDEX('WPTM - Section F'!C$8:C$89,MATCH('Print View'!$A229,'WPTM - Section F'!$A$8:$A$89,0)),""),"")</f>
        <v/>
      </c>
      <c r="D229" s="277" t="str">
        <f>IFERROR(IF(INDEX('WPTM - Section F'!D$8:D$89,MATCH('Print View'!$A229,'WPTM - Section F'!$A$8:$A$89,0))&lt;&gt;0,INDEX('WPTM - Section F'!D$8:D$89,MATCH('Print View'!$A229,'WPTM - Section F'!$A$8:$A$89,0)),""),"")</f>
        <v/>
      </c>
      <c r="E229" s="277" t="str">
        <f>IFERROR(IF(INDEX('WPTM - Section F'!E$8:E$89,MATCH('Print View'!$A229,'WPTM - Section F'!$A$8:$A$89,0))&lt;&gt;0,INDEX('WPTM - Section F'!E$8:E$89,MATCH('Print View'!$A229,'WPTM - Section F'!$A$8:$A$89,0)),""),"")</f>
        <v/>
      </c>
      <c r="F229" s="277" t="str">
        <f>IFERROR(IF(INDEX('WPTM - Section F'!N$8:N$89,MATCH('Print View'!$A229,'WPTM - Section F'!$A$8:$A$89,0))&lt;&gt;0,INDEX('WPTM - Section F'!N$8:N$89,MATCH('Print View'!$A229,'WPTM - Section F'!$A$8:$A$89,0)),""),"")</f>
        <v/>
      </c>
      <c r="G229" s="618" t="str">
        <f ca="1">IFERROR(IF(INDEX('WPTM - Section F'!D$93:D$574,MATCH('Print View'!$AR229,'WPTM - Section F'!L$93:L$574,0))&lt;&gt;0,INDEX('WPTM - Section F'!D$93:D$574,MATCH('Print View'!$AR229,'WPTM - Section F'!L$93:L$574,0)),""),"")</f>
        <v/>
      </c>
      <c r="H229" s="619"/>
      <c r="I229" s="618" t="str">
        <f ca="1">IFERROR(IF(INDEX('WPTM - Section F'!E$93:E$574,MATCH('Print View'!$AR229,'WPTM - Section F'!L$93:L$574,0))&lt;&gt;0,INDEX('WPTM - Section F'!E$93:E$574,MATCH('Print View'!$AR229,'WPTM - Section F'!L$93:L$574,0)),""),"")</f>
        <v/>
      </c>
      <c r="J229" s="619"/>
      <c r="K229" s="618" t="str">
        <f ca="1">IFERROR(IF(INDEX('WPTM - Section F'!D$93:D$574,MATCH('Print View'!$AS229,'WPTM - Section F'!L$93:L$574,0))&lt;&gt;0,INDEX('WPTM - Section F'!D$93:D$574,MATCH('Print View'!$AS229,'WPTM - Section F'!L$93:L$574,0)),""),"")</f>
        <v/>
      </c>
      <c r="L229" s="619"/>
      <c r="M229" s="618" t="str">
        <f ca="1">IFERROR(IF(INDEX('WPTM - Section F'!E$93:E$574,MATCH('Print View'!$AS229,'WPTM - Section F'!L$93:L$574,0))&lt;&gt;0,INDEX('WPTM - Section F'!E$93:E$574,MATCH('Print View'!$AS229,'WPTM - Section F'!L$93:L$574,0)),""),"")</f>
        <v/>
      </c>
      <c r="N229" s="619"/>
      <c r="O229" s="618" t="str">
        <f ca="1">IFERROR(IF(INDEX('WPTM - Section F'!D$93:D$574,MATCH('Print View'!$AT229,'WPTM - Section F'!L$93:L$574,0))&lt;&gt;0,INDEX('WPTM - Section F'!D$93:D$574,MATCH('Print View'!$AT229,'WPTM - Section F'!L$93:L$574,0)),""),"")</f>
        <v/>
      </c>
      <c r="P229" s="619"/>
      <c r="Q229" s="618" t="str">
        <f ca="1">IFERROR(IF(INDEX('WPTM - Section F'!E$93:E$574,MATCH('Print View'!$AT229,'WPTM - Section F'!L$93:L$574,0))&lt;&gt;0,INDEX('WPTM - Section F'!E$93:E$574,MATCH('Print View'!$AT229,'WPTM - Section F'!L$93:L$574,0)),""),"")</f>
        <v/>
      </c>
      <c r="R229" s="619"/>
      <c r="S229" s="618" t="str">
        <f ca="1">IFERROR(IF(INDEX('WPTM - Section F'!D$93:D$574,MATCH('Print View'!$AU229,'WPTM - Section F'!L$93:L$574,0))&lt;&gt;0,INDEX('WPTM - Section F'!D$93:D$574,MATCH('Print View'!$AU229,'WPTM - Section F'!L$93:L$574,0)),""),"")</f>
        <v/>
      </c>
      <c r="T229" s="619"/>
      <c r="U229" s="618" t="str">
        <f ca="1">IFERROR(IF(INDEX('WPTM - Section F'!E$93:E$574,MATCH('Print View'!$AU229,'WPTM - Section F'!L$93:L$574,0))&lt;&gt;0,INDEX('WPTM - Section F'!E$93:E$574,MATCH('Print View'!$AU229,'WPTM - Section F'!L$93:L$574,0)),""),"")</f>
        <v/>
      </c>
      <c r="V229" s="619"/>
      <c r="W229" s="618" t="str">
        <f ca="1">IFERROR(IF(INDEX('WPTM - Section F'!D$93:D$574,MATCH('Print View'!$AV229,'WPTM - Section F'!L$93:L$574,0))&lt;&gt;0,INDEX('WPTM - Section F'!D$93:D$574,MATCH('Print View'!$AV229,'WPTM - Section F'!L$93:L$574,0)),""),"")</f>
        <v/>
      </c>
      <c r="X229" s="619"/>
      <c r="Y229" s="618" t="str">
        <f ca="1">IFERROR(IF(INDEX('WPTM - Section F'!E$93:E$574,MATCH('Print View'!$AV229,'WPTM - Section F'!L$93:L$574,0))&lt;&gt;0,INDEX('WPTM - Section F'!E$93:E$574,MATCH('Print View'!$AV229,'WPTM - Section F'!L$93:L$574,0)),""),"")</f>
        <v/>
      </c>
      <c r="Z229" s="619"/>
      <c r="AA229" s="618" t="str">
        <f ca="1">IFERROR(IF(INDEX('WPTM - Section F'!D$93:D$574,MATCH('Print View'!$AW229,'WPTM - Section F'!L$93:L$574,0))&lt;&gt;0,INDEX('WPTM - Section F'!D$93:D$574,MATCH('Print View'!$AW229,'WPTM - Section F'!L$93:L$574,0)),""),"")</f>
        <v/>
      </c>
      <c r="AB229" s="619"/>
      <c r="AC229" s="618" t="str">
        <f ca="1">IFERROR(IF(INDEX('WPTM - Section F'!E$93:E$574,MATCH('Print View'!$AW229,'WPTM - Section F'!L$93:L$574,0))&lt;&gt;0,INDEX('WPTM - Section F'!E$93:E$574,MATCH('Print View'!$AW229,'WPTM - Section F'!L$93:L$574,0)),""),"")</f>
        <v/>
      </c>
      <c r="AD229" s="619"/>
      <c r="AE229" s="618" t="str">
        <f ca="1">IFERROR(IF(INDEX('WPTM - Section F'!D$93:D$574,MATCH('Print View'!$AX229,'WPTM - Section F'!L$93:L$574,0))&lt;&gt;0,INDEX('WPTM - Section F'!D$93:D$574,MATCH('Print View'!$AX229,'WPTM - Section F'!L$93:L$574,0)),""),"")</f>
        <v/>
      </c>
      <c r="AF229" s="619"/>
      <c r="AG229" s="618" t="str">
        <f ca="1">IFERROR(IF(INDEX('WPTM - Section F'!E$93:E$574,MATCH('Print View'!$AX229,'WPTM - Section F'!L$93:L$574,0))&lt;&gt;0,INDEX('WPTM - Section F'!E$93:E$574,MATCH('Print View'!$AX229,'WPTM - Section F'!L$93:L$574,0)),""),"")</f>
        <v/>
      </c>
      <c r="AH229" s="619"/>
      <c r="AI229" s="618" t="str">
        <f ca="1">IFERROR(IF(INDEX('WPTM - Section F'!D$93:D$574,MATCH('Print View'!$AY229,'WPTM - Section F'!L$93:L$574,0))&lt;&gt;0,INDEX('WPTM - Section F'!D$93:D$574,MATCH('Print View'!$AY229,'WPTM - Section F'!L$93:L$574,0)),""),"")</f>
        <v/>
      </c>
      <c r="AJ229" s="619"/>
      <c r="AK229" s="618" t="str">
        <f ca="1">IFERROR(IF(INDEX('WPTM - Section F'!E$93:E$574,MATCH('Print View'!$AY229,'WPTM - Section F'!L$93:L$574,0))&lt;&gt;0,INDEX('WPTM - Section F'!E$93:E$574,MATCH('Print View'!$AY229,'WPTM - Section F'!L$93:L$574,0)),""),"")</f>
        <v/>
      </c>
      <c r="AL229" s="619"/>
      <c r="AM229" s="278" t="str">
        <f>IFERROR(IF(INDEX('WPTM - Section F'!O$8:O$89,MATCH('Print View'!$A229,'WPTM - Section F'!D$8:D$89,0))&lt;&gt;0,INDEX('WPTM - Section F'!O$8:O$89,MATCH('Print View'!$A229,'WPTM - Section F'!D$8:D$89,0)),""),"")</f>
        <v/>
      </c>
      <c r="AN229" s="190"/>
      <c r="AO229" s="272"/>
      <c r="AP229" s="273"/>
      <c r="AQ229" s="273"/>
      <c r="AR229" s="210" t="str">
        <f t="shared" ca="1" si="372"/>
        <v>46</v>
      </c>
      <c r="AS229" s="3" t="str">
        <f t="shared" ca="1" si="373"/>
        <v>461-ene-21 to 31-dic-21</v>
      </c>
      <c r="AT229" s="3" t="str">
        <f t="shared" ca="1" si="374"/>
        <v>461-ene-22 to 31-dic-22</v>
      </c>
      <c r="AU229" s="3" t="str">
        <f t="shared" ca="1" si="375"/>
        <v>461-ene-23 to 31-dic-23</v>
      </c>
      <c r="AV229" s="3" t="str">
        <f t="shared" ca="1" si="376"/>
        <v>461-ene-24 to 31-dic-24</v>
      </c>
      <c r="AW229" s="3" t="str">
        <f t="shared" ca="1" si="377"/>
        <v>461-ene-25 to 31-dic-25</v>
      </c>
      <c r="AX229" s="9" t="str">
        <f t="shared" si="378"/>
        <v xml:space="preserve">46 to </v>
      </c>
      <c r="AY229" s="9" t="str">
        <f t="shared" si="379"/>
        <v xml:space="preserve">46 to </v>
      </c>
      <c r="AZ229" s="9"/>
      <c r="BA229" s="9"/>
    </row>
    <row r="230" spans="1:53" s="195" customFormat="1" ht="60" customHeight="1" x14ac:dyDescent="0.25">
      <c r="A230" s="259">
        <v>47</v>
      </c>
      <c r="B230" s="277" t="str">
        <f>IFERROR(IF(INDEX('WPTM - Section F'!B$8:B$89,MATCH('Print View'!$A230,'WPTM - Section F'!$A$8:$A$89,0))&lt;&gt;0,INDEX('WPTM - Section F'!B$8:B$89,MATCH('Print View'!$A230,'WPTM - Section F'!$A$8:$A$89,0)),""),"")</f>
        <v/>
      </c>
      <c r="C230" s="277" t="str">
        <f>IFERROR(IF(INDEX('WPTM - Section F'!C$8:C$89,MATCH('Print View'!$A230,'WPTM - Section F'!$A$8:$A$89,0))&lt;&gt;0,INDEX('WPTM - Section F'!C$8:C$89,MATCH('Print View'!$A230,'WPTM - Section F'!$A$8:$A$89,0)),""),"")</f>
        <v/>
      </c>
      <c r="D230" s="277" t="str">
        <f>IFERROR(IF(INDEX('WPTM - Section F'!D$8:D$89,MATCH('Print View'!$A230,'WPTM - Section F'!$A$8:$A$89,0))&lt;&gt;0,INDEX('WPTM - Section F'!D$8:D$89,MATCH('Print View'!$A230,'WPTM - Section F'!$A$8:$A$89,0)),""),"")</f>
        <v/>
      </c>
      <c r="E230" s="277" t="str">
        <f>IFERROR(IF(INDEX('WPTM - Section F'!E$8:E$89,MATCH('Print View'!$A230,'WPTM - Section F'!$A$8:$A$89,0))&lt;&gt;0,INDEX('WPTM - Section F'!E$8:E$89,MATCH('Print View'!$A230,'WPTM - Section F'!$A$8:$A$89,0)),""),"")</f>
        <v/>
      </c>
      <c r="F230" s="277" t="str">
        <f>IFERROR(IF(INDEX('WPTM - Section F'!N$8:N$89,MATCH('Print View'!$A230,'WPTM - Section F'!$A$8:$A$89,0))&lt;&gt;0,INDEX('WPTM - Section F'!N$8:N$89,MATCH('Print View'!$A230,'WPTM - Section F'!$A$8:$A$89,0)),""),"")</f>
        <v/>
      </c>
      <c r="G230" s="618" t="str">
        <f ca="1">IFERROR(IF(INDEX('WPTM - Section F'!D$93:D$574,MATCH('Print View'!$AR230,'WPTM - Section F'!L$93:L$574,0))&lt;&gt;0,INDEX('WPTM - Section F'!D$93:D$574,MATCH('Print View'!$AR230,'WPTM - Section F'!L$93:L$574,0)),""),"")</f>
        <v/>
      </c>
      <c r="H230" s="619"/>
      <c r="I230" s="618" t="str">
        <f ca="1">IFERROR(IF(INDEX('WPTM - Section F'!E$93:E$574,MATCH('Print View'!$AR230,'WPTM - Section F'!L$93:L$574,0))&lt;&gt;0,INDEX('WPTM - Section F'!E$93:E$574,MATCH('Print View'!$AR230,'WPTM - Section F'!L$93:L$574,0)),""),"")</f>
        <v/>
      </c>
      <c r="J230" s="619"/>
      <c r="K230" s="618" t="str">
        <f ca="1">IFERROR(IF(INDEX('WPTM - Section F'!D$93:D$574,MATCH('Print View'!$AS230,'WPTM - Section F'!L$93:L$574,0))&lt;&gt;0,INDEX('WPTM - Section F'!D$93:D$574,MATCH('Print View'!$AS230,'WPTM - Section F'!L$93:L$574,0)),""),"")</f>
        <v/>
      </c>
      <c r="L230" s="619"/>
      <c r="M230" s="618" t="str">
        <f ca="1">IFERROR(IF(INDEX('WPTM - Section F'!E$93:E$574,MATCH('Print View'!$AS230,'WPTM - Section F'!L$93:L$574,0))&lt;&gt;0,INDEX('WPTM - Section F'!E$93:E$574,MATCH('Print View'!$AS230,'WPTM - Section F'!L$93:L$574,0)),""),"")</f>
        <v/>
      </c>
      <c r="N230" s="619"/>
      <c r="O230" s="618" t="str">
        <f ca="1">IFERROR(IF(INDEX('WPTM - Section F'!D$93:D$574,MATCH('Print View'!$AT230,'WPTM - Section F'!L$93:L$574,0))&lt;&gt;0,INDEX('WPTM - Section F'!D$93:D$574,MATCH('Print View'!$AT230,'WPTM - Section F'!L$93:L$574,0)),""),"")</f>
        <v/>
      </c>
      <c r="P230" s="619"/>
      <c r="Q230" s="618" t="str">
        <f ca="1">IFERROR(IF(INDEX('WPTM - Section F'!E$93:E$574,MATCH('Print View'!$AT230,'WPTM - Section F'!L$93:L$574,0))&lt;&gt;0,INDEX('WPTM - Section F'!E$93:E$574,MATCH('Print View'!$AT230,'WPTM - Section F'!L$93:L$574,0)),""),"")</f>
        <v/>
      </c>
      <c r="R230" s="619"/>
      <c r="S230" s="618" t="str">
        <f ca="1">IFERROR(IF(INDEX('WPTM - Section F'!D$93:D$574,MATCH('Print View'!$AU230,'WPTM - Section F'!L$93:L$574,0))&lt;&gt;0,INDEX('WPTM - Section F'!D$93:D$574,MATCH('Print View'!$AU230,'WPTM - Section F'!L$93:L$574,0)),""),"")</f>
        <v/>
      </c>
      <c r="T230" s="619"/>
      <c r="U230" s="618" t="str">
        <f ca="1">IFERROR(IF(INDEX('WPTM - Section F'!E$93:E$574,MATCH('Print View'!$AU230,'WPTM - Section F'!L$93:L$574,0))&lt;&gt;0,INDEX('WPTM - Section F'!E$93:E$574,MATCH('Print View'!$AU230,'WPTM - Section F'!L$93:L$574,0)),""),"")</f>
        <v/>
      </c>
      <c r="V230" s="619"/>
      <c r="W230" s="618" t="str">
        <f ca="1">IFERROR(IF(INDEX('WPTM - Section F'!D$93:D$574,MATCH('Print View'!$AV230,'WPTM - Section F'!L$93:L$574,0))&lt;&gt;0,INDEX('WPTM - Section F'!D$93:D$574,MATCH('Print View'!$AV230,'WPTM - Section F'!L$93:L$574,0)),""),"")</f>
        <v/>
      </c>
      <c r="X230" s="619"/>
      <c r="Y230" s="618" t="str">
        <f ca="1">IFERROR(IF(INDEX('WPTM - Section F'!E$93:E$574,MATCH('Print View'!$AV230,'WPTM - Section F'!L$93:L$574,0))&lt;&gt;0,INDEX('WPTM - Section F'!E$93:E$574,MATCH('Print View'!$AV230,'WPTM - Section F'!L$93:L$574,0)),""),"")</f>
        <v/>
      </c>
      <c r="Z230" s="619"/>
      <c r="AA230" s="618" t="str">
        <f ca="1">IFERROR(IF(INDEX('WPTM - Section F'!D$93:D$574,MATCH('Print View'!$AW230,'WPTM - Section F'!L$93:L$574,0))&lt;&gt;0,INDEX('WPTM - Section F'!D$93:D$574,MATCH('Print View'!$AW230,'WPTM - Section F'!L$93:L$574,0)),""),"")</f>
        <v/>
      </c>
      <c r="AB230" s="619"/>
      <c r="AC230" s="618" t="str">
        <f ca="1">IFERROR(IF(INDEX('WPTM - Section F'!E$93:E$574,MATCH('Print View'!$AW230,'WPTM - Section F'!L$93:L$574,0))&lt;&gt;0,INDEX('WPTM - Section F'!E$93:E$574,MATCH('Print View'!$AW230,'WPTM - Section F'!L$93:L$574,0)),""),"")</f>
        <v/>
      </c>
      <c r="AD230" s="619"/>
      <c r="AE230" s="618" t="str">
        <f ca="1">IFERROR(IF(INDEX('WPTM - Section F'!D$93:D$574,MATCH('Print View'!$AX230,'WPTM - Section F'!L$93:L$574,0))&lt;&gt;0,INDEX('WPTM - Section F'!D$93:D$574,MATCH('Print View'!$AX230,'WPTM - Section F'!L$93:L$574,0)),""),"")</f>
        <v/>
      </c>
      <c r="AF230" s="619"/>
      <c r="AG230" s="618" t="str">
        <f ca="1">IFERROR(IF(INDEX('WPTM - Section F'!E$93:E$574,MATCH('Print View'!$AX230,'WPTM - Section F'!L$93:L$574,0))&lt;&gt;0,INDEX('WPTM - Section F'!E$93:E$574,MATCH('Print View'!$AX230,'WPTM - Section F'!L$93:L$574,0)),""),"")</f>
        <v/>
      </c>
      <c r="AH230" s="619"/>
      <c r="AI230" s="618" t="str">
        <f ca="1">IFERROR(IF(INDEX('WPTM - Section F'!D$93:D$574,MATCH('Print View'!$AY230,'WPTM - Section F'!L$93:L$574,0))&lt;&gt;0,INDEX('WPTM - Section F'!D$93:D$574,MATCH('Print View'!$AY230,'WPTM - Section F'!L$93:L$574,0)),""),"")</f>
        <v/>
      </c>
      <c r="AJ230" s="619"/>
      <c r="AK230" s="618" t="str">
        <f ca="1">IFERROR(IF(INDEX('WPTM - Section F'!E$93:E$574,MATCH('Print View'!$AY230,'WPTM - Section F'!L$93:L$574,0))&lt;&gt;0,INDEX('WPTM - Section F'!E$93:E$574,MATCH('Print View'!$AY230,'WPTM - Section F'!L$93:L$574,0)),""),"")</f>
        <v/>
      </c>
      <c r="AL230" s="619"/>
      <c r="AM230" s="278" t="str">
        <f>IFERROR(IF(INDEX('WPTM - Section F'!O$8:O$89,MATCH('Print View'!$A230,'WPTM - Section F'!D$8:D$89,0))&lt;&gt;0,INDEX('WPTM - Section F'!O$8:O$89,MATCH('Print View'!$A230,'WPTM - Section F'!D$8:D$89,0)),""),"")</f>
        <v/>
      </c>
      <c r="AN230" s="190"/>
      <c r="AO230" s="272"/>
      <c r="AP230" s="273"/>
      <c r="AQ230" s="273"/>
      <c r="AR230" s="210" t="str">
        <f t="shared" ca="1" si="372"/>
        <v>47</v>
      </c>
      <c r="AS230" s="3" t="str">
        <f t="shared" ca="1" si="373"/>
        <v>471-ene-21 to 31-dic-21</v>
      </c>
      <c r="AT230" s="3" t="str">
        <f t="shared" ca="1" si="374"/>
        <v>471-ene-22 to 31-dic-22</v>
      </c>
      <c r="AU230" s="3" t="str">
        <f t="shared" ca="1" si="375"/>
        <v>471-ene-23 to 31-dic-23</v>
      </c>
      <c r="AV230" s="3" t="str">
        <f t="shared" ca="1" si="376"/>
        <v>471-ene-24 to 31-dic-24</v>
      </c>
      <c r="AW230" s="3" t="str">
        <f t="shared" ca="1" si="377"/>
        <v>471-ene-25 to 31-dic-25</v>
      </c>
      <c r="AX230" s="9" t="str">
        <f t="shared" si="378"/>
        <v xml:space="preserve">47 to </v>
      </c>
      <c r="AY230" s="9" t="str">
        <f t="shared" si="379"/>
        <v xml:space="preserve">47 to </v>
      </c>
      <c r="AZ230" s="9"/>
      <c r="BA230" s="9"/>
    </row>
    <row r="231" spans="1:53" s="195" customFormat="1" ht="60" customHeight="1" x14ac:dyDescent="0.25">
      <c r="A231" s="259">
        <v>48</v>
      </c>
      <c r="B231" s="277" t="str">
        <f>IFERROR(IF(INDEX('WPTM - Section F'!B$8:B$89,MATCH('Print View'!$A231,'WPTM - Section F'!$A$8:$A$89,0))&lt;&gt;0,INDEX('WPTM - Section F'!B$8:B$89,MATCH('Print View'!$A231,'WPTM - Section F'!$A$8:$A$89,0)),""),"")</f>
        <v/>
      </c>
      <c r="C231" s="277" t="str">
        <f>IFERROR(IF(INDEX('WPTM - Section F'!C$8:C$89,MATCH('Print View'!$A231,'WPTM - Section F'!$A$8:$A$89,0))&lt;&gt;0,INDEX('WPTM - Section F'!C$8:C$89,MATCH('Print View'!$A231,'WPTM - Section F'!$A$8:$A$89,0)),""),"")</f>
        <v/>
      </c>
      <c r="D231" s="277" t="str">
        <f>IFERROR(IF(INDEX('WPTM - Section F'!D$8:D$89,MATCH('Print View'!$A231,'WPTM - Section F'!$A$8:$A$89,0))&lt;&gt;0,INDEX('WPTM - Section F'!D$8:D$89,MATCH('Print View'!$A231,'WPTM - Section F'!$A$8:$A$89,0)),""),"")</f>
        <v/>
      </c>
      <c r="E231" s="277" t="str">
        <f>IFERROR(IF(INDEX('WPTM - Section F'!E$8:E$89,MATCH('Print View'!$A231,'WPTM - Section F'!$A$8:$A$89,0))&lt;&gt;0,INDEX('WPTM - Section F'!E$8:E$89,MATCH('Print View'!$A231,'WPTM - Section F'!$A$8:$A$89,0)),""),"")</f>
        <v/>
      </c>
      <c r="F231" s="277" t="str">
        <f>IFERROR(IF(INDEX('WPTM - Section F'!N$8:N$89,MATCH('Print View'!$A231,'WPTM - Section F'!$A$8:$A$89,0))&lt;&gt;0,INDEX('WPTM - Section F'!N$8:N$89,MATCH('Print View'!$A231,'WPTM - Section F'!$A$8:$A$89,0)),""),"")</f>
        <v/>
      </c>
      <c r="G231" s="618" t="str">
        <f ca="1">IFERROR(IF(INDEX('WPTM - Section F'!D$93:D$574,MATCH('Print View'!$AR231,'WPTM - Section F'!L$93:L$574,0))&lt;&gt;0,INDEX('WPTM - Section F'!D$93:D$574,MATCH('Print View'!$AR231,'WPTM - Section F'!L$93:L$574,0)),""),"")</f>
        <v/>
      </c>
      <c r="H231" s="619"/>
      <c r="I231" s="618" t="str">
        <f ca="1">IFERROR(IF(INDEX('WPTM - Section F'!E$93:E$574,MATCH('Print View'!$AR231,'WPTM - Section F'!L$93:L$574,0))&lt;&gt;0,INDEX('WPTM - Section F'!E$93:E$574,MATCH('Print View'!$AR231,'WPTM - Section F'!L$93:L$574,0)),""),"")</f>
        <v/>
      </c>
      <c r="J231" s="619"/>
      <c r="K231" s="618" t="str">
        <f ca="1">IFERROR(IF(INDEX('WPTM - Section F'!D$93:D$574,MATCH('Print View'!$AS231,'WPTM - Section F'!L$93:L$574,0))&lt;&gt;0,INDEX('WPTM - Section F'!D$93:D$574,MATCH('Print View'!$AS231,'WPTM - Section F'!L$93:L$574,0)),""),"")</f>
        <v/>
      </c>
      <c r="L231" s="619"/>
      <c r="M231" s="618" t="str">
        <f ca="1">IFERROR(IF(INDEX('WPTM - Section F'!E$93:E$574,MATCH('Print View'!$AS231,'WPTM - Section F'!L$93:L$574,0))&lt;&gt;0,INDEX('WPTM - Section F'!E$93:E$574,MATCH('Print View'!$AS231,'WPTM - Section F'!L$93:L$574,0)),""),"")</f>
        <v/>
      </c>
      <c r="N231" s="619"/>
      <c r="O231" s="618" t="str">
        <f ca="1">IFERROR(IF(INDEX('WPTM - Section F'!D$93:D$574,MATCH('Print View'!$AT231,'WPTM - Section F'!L$93:L$574,0))&lt;&gt;0,INDEX('WPTM - Section F'!D$93:D$574,MATCH('Print View'!$AT231,'WPTM - Section F'!L$93:L$574,0)),""),"")</f>
        <v/>
      </c>
      <c r="P231" s="619"/>
      <c r="Q231" s="618" t="str">
        <f ca="1">IFERROR(IF(INDEX('WPTM - Section F'!E$93:E$574,MATCH('Print View'!$AT231,'WPTM - Section F'!L$93:L$574,0))&lt;&gt;0,INDEX('WPTM - Section F'!E$93:E$574,MATCH('Print View'!$AT231,'WPTM - Section F'!L$93:L$574,0)),""),"")</f>
        <v/>
      </c>
      <c r="R231" s="619"/>
      <c r="S231" s="618" t="str">
        <f ca="1">IFERROR(IF(INDEX('WPTM - Section F'!D$93:D$574,MATCH('Print View'!$AU231,'WPTM - Section F'!L$93:L$574,0))&lt;&gt;0,INDEX('WPTM - Section F'!D$93:D$574,MATCH('Print View'!$AU231,'WPTM - Section F'!L$93:L$574,0)),""),"")</f>
        <v/>
      </c>
      <c r="T231" s="619"/>
      <c r="U231" s="618" t="str">
        <f ca="1">IFERROR(IF(INDEX('WPTM - Section F'!E$93:E$574,MATCH('Print View'!$AU231,'WPTM - Section F'!L$93:L$574,0))&lt;&gt;0,INDEX('WPTM - Section F'!E$93:E$574,MATCH('Print View'!$AU231,'WPTM - Section F'!L$93:L$574,0)),""),"")</f>
        <v/>
      </c>
      <c r="V231" s="619"/>
      <c r="W231" s="618" t="str">
        <f ca="1">IFERROR(IF(INDEX('WPTM - Section F'!D$93:D$574,MATCH('Print View'!$AV231,'WPTM - Section F'!L$93:L$574,0))&lt;&gt;0,INDEX('WPTM - Section F'!D$93:D$574,MATCH('Print View'!$AV231,'WPTM - Section F'!L$93:L$574,0)),""),"")</f>
        <v/>
      </c>
      <c r="X231" s="619"/>
      <c r="Y231" s="618" t="str">
        <f ca="1">IFERROR(IF(INDEX('WPTM - Section F'!E$93:E$574,MATCH('Print View'!$AV231,'WPTM - Section F'!L$93:L$574,0))&lt;&gt;0,INDEX('WPTM - Section F'!E$93:E$574,MATCH('Print View'!$AV231,'WPTM - Section F'!L$93:L$574,0)),""),"")</f>
        <v/>
      </c>
      <c r="Z231" s="619"/>
      <c r="AA231" s="618" t="str">
        <f ca="1">IFERROR(IF(INDEX('WPTM - Section F'!D$93:D$574,MATCH('Print View'!$AW231,'WPTM - Section F'!L$93:L$574,0))&lt;&gt;0,INDEX('WPTM - Section F'!D$93:D$574,MATCH('Print View'!$AW231,'WPTM - Section F'!L$93:L$574,0)),""),"")</f>
        <v/>
      </c>
      <c r="AB231" s="619"/>
      <c r="AC231" s="618" t="str">
        <f ca="1">IFERROR(IF(INDEX('WPTM - Section F'!E$93:E$574,MATCH('Print View'!$AW231,'WPTM - Section F'!L$93:L$574,0))&lt;&gt;0,INDEX('WPTM - Section F'!E$93:E$574,MATCH('Print View'!$AW231,'WPTM - Section F'!L$93:L$574,0)),""),"")</f>
        <v/>
      </c>
      <c r="AD231" s="619"/>
      <c r="AE231" s="618" t="str">
        <f ca="1">IFERROR(IF(INDEX('WPTM - Section F'!D$93:D$574,MATCH('Print View'!$AX231,'WPTM - Section F'!L$93:L$574,0))&lt;&gt;0,INDEX('WPTM - Section F'!D$93:D$574,MATCH('Print View'!$AX231,'WPTM - Section F'!L$93:L$574,0)),""),"")</f>
        <v/>
      </c>
      <c r="AF231" s="619"/>
      <c r="AG231" s="618" t="str">
        <f ca="1">IFERROR(IF(INDEX('WPTM - Section F'!E$93:E$574,MATCH('Print View'!$AX231,'WPTM - Section F'!L$93:L$574,0))&lt;&gt;0,INDEX('WPTM - Section F'!E$93:E$574,MATCH('Print View'!$AX231,'WPTM - Section F'!L$93:L$574,0)),""),"")</f>
        <v/>
      </c>
      <c r="AH231" s="619"/>
      <c r="AI231" s="618" t="str">
        <f ca="1">IFERROR(IF(INDEX('WPTM - Section F'!D$93:D$574,MATCH('Print View'!$AY231,'WPTM - Section F'!L$93:L$574,0))&lt;&gt;0,INDEX('WPTM - Section F'!D$93:D$574,MATCH('Print View'!$AY231,'WPTM - Section F'!L$93:L$574,0)),""),"")</f>
        <v/>
      </c>
      <c r="AJ231" s="619"/>
      <c r="AK231" s="618" t="str">
        <f ca="1">IFERROR(IF(INDEX('WPTM - Section F'!E$93:E$574,MATCH('Print View'!$AY231,'WPTM - Section F'!L$93:L$574,0))&lt;&gt;0,INDEX('WPTM - Section F'!E$93:E$574,MATCH('Print View'!$AY231,'WPTM - Section F'!L$93:L$574,0)),""),"")</f>
        <v/>
      </c>
      <c r="AL231" s="619"/>
      <c r="AM231" s="278" t="str">
        <f>IFERROR(IF(INDEX('WPTM - Section F'!O$8:O$89,MATCH('Print View'!$A231,'WPTM - Section F'!D$8:D$89,0))&lt;&gt;0,INDEX('WPTM - Section F'!O$8:O$89,MATCH('Print View'!$A231,'WPTM - Section F'!D$8:D$89,0)),""),"")</f>
        <v/>
      </c>
      <c r="AN231" s="190"/>
      <c r="AO231" s="272"/>
      <c r="AP231" s="273"/>
      <c r="AQ231" s="273"/>
      <c r="AR231" s="210" t="str">
        <f t="shared" ca="1" si="372"/>
        <v>48</v>
      </c>
      <c r="AS231" s="3" t="str">
        <f t="shared" ca="1" si="373"/>
        <v>481-ene-21 to 31-dic-21</v>
      </c>
      <c r="AT231" s="3" t="str">
        <f t="shared" ca="1" si="374"/>
        <v>481-ene-22 to 31-dic-22</v>
      </c>
      <c r="AU231" s="3" t="str">
        <f t="shared" ca="1" si="375"/>
        <v>481-ene-23 to 31-dic-23</v>
      </c>
      <c r="AV231" s="3" t="str">
        <f t="shared" ca="1" si="376"/>
        <v>481-ene-24 to 31-dic-24</v>
      </c>
      <c r="AW231" s="3" t="str">
        <f t="shared" ca="1" si="377"/>
        <v>481-ene-25 to 31-dic-25</v>
      </c>
      <c r="AX231" s="9" t="str">
        <f t="shared" si="378"/>
        <v xml:space="preserve">48 to </v>
      </c>
      <c r="AY231" s="9" t="str">
        <f t="shared" si="379"/>
        <v xml:space="preserve">48 to </v>
      </c>
      <c r="AZ231" s="9"/>
      <c r="BA231" s="9"/>
    </row>
    <row r="232" spans="1:53" s="195" customFormat="1" ht="60" customHeight="1" x14ac:dyDescent="0.25">
      <c r="A232" s="259">
        <v>49</v>
      </c>
      <c r="B232" s="277" t="str">
        <f>IFERROR(IF(INDEX('WPTM - Section F'!B$8:B$89,MATCH('Print View'!$A232,'WPTM - Section F'!$A$8:$A$89,0))&lt;&gt;0,INDEX('WPTM - Section F'!B$8:B$89,MATCH('Print View'!$A232,'WPTM - Section F'!$A$8:$A$89,0)),""),"")</f>
        <v/>
      </c>
      <c r="C232" s="277" t="str">
        <f>IFERROR(IF(INDEX('WPTM - Section F'!C$8:C$89,MATCH('Print View'!$A232,'WPTM - Section F'!$A$8:$A$89,0))&lt;&gt;0,INDEX('WPTM - Section F'!C$8:C$89,MATCH('Print View'!$A232,'WPTM - Section F'!$A$8:$A$89,0)),""),"")</f>
        <v/>
      </c>
      <c r="D232" s="277" t="str">
        <f>IFERROR(IF(INDEX('WPTM - Section F'!D$8:D$89,MATCH('Print View'!$A232,'WPTM - Section F'!$A$8:$A$89,0))&lt;&gt;0,INDEX('WPTM - Section F'!D$8:D$89,MATCH('Print View'!$A232,'WPTM - Section F'!$A$8:$A$89,0)),""),"")</f>
        <v/>
      </c>
      <c r="E232" s="277" t="str">
        <f>IFERROR(IF(INDEX('WPTM - Section F'!E$8:E$89,MATCH('Print View'!$A232,'WPTM - Section F'!$A$8:$A$89,0))&lt;&gt;0,INDEX('WPTM - Section F'!E$8:E$89,MATCH('Print View'!$A232,'WPTM - Section F'!$A$8:$A$89,0)),""),"")</f>
        <v/>
      </c>
      <c r="F232" s="277" t="str">
        <f>IFERROR(IF(INDEX('WPTM - Section F'!N$8:N$89,MATCH('Print View'!$A232,'WPTM - Section F'!$A$8:$A$89,0))&lt;&gt;0,INDEX('WPTM - Section F'!N$8:N$89,MATCH('Print View'!$A232,'WPTM - Section F'!$A$8:$A$89,0)),""),"")</f>
        <v/>
      </c>
      <c r="G232" s="618" t="str">
        <f ca="1">IFERROR(IF(INDEX('WPTM - Section F'!D$93:D$574,MATCH('Print View'!$AR232,'WPTM - Section F'!L$93:L$574,0))&lt;&gt;0,INDEX('WPTM - Section F'!D$93:D$574,MATCH('Print View'!$AR232,'WPTM - Section F'!L$93:L$574,0)),""),"")</f>
        <v/>
      </c>
      <c r="H232" s="619"/>
      <c r="I232" s="618" t="str">
        <f ca="1">IFERROR(IF(INDEX('WPTM - Section F'!E$93:E$574,MATCH('Print View'!$AR232,'WPTM - Section F'!L$93:L$574,0))&lt;&gt;0,INDEX('WPTM - Section F'!E$93:E$574,MATCH('Print View'!$AR232,'WPTM - Section F'!L$93:L$574,0)),""),"")</f>
        <v/>
      </c>
      <c r="J232" s="619"/>
      <c r="K232" s="618" t="str">
        <f ca="1">IFERROR(IF(INDEX('WPTM - Section F'!D$93:D$574,MATCH('Print View'!$AS232,'WPTM - Section F'!L$93:L$574,0))&lt;&gt;0,INDEX('WPTM - Section F'!D$93:D$574,MATCH('Print View'!$AS232,'WPTM - Section F'!L$93:L$574,0)),""),"")</f>
        <v/>
      </c>
      <c r="L232" s="619"/>
      <c r="M232" s="618" t="str">
        <f ca="1">IFERROR(IF(INDEX('WPTM - Section F'!E$93:E$574,MATCH('Print View'!$AS232,'WPTM - Section F'!L$93:L$574,0))&lt;&gt;0,INDEX('WPTM - Section F'!E$93:E$574,MATCH('Print View'!$AS232,'WPTM - Section F'!L$93:L$574,0)),""),"")</f>
        <v/>
      </c>
      <c r="N232" s="619"/>
      <c r="O232" s="618" t="str">
        <f ca="1">IFERROR(IF(INDEX('WPTM - Section F'!D$93:D$574,MATCH('Print View'!$AT232,'WPTM - Section F'!L$93:L$574,0))&lt;&gt;0,INDEX('WPTM - Section F'!D$93:D$574,MATCH('Print View'!$AT232,'WPTM - Section F'!L$93:L$574,0)),""),"")</f>
        <v/>
      </c>
      <c r="P232" s="619"/>
      <c r="Q232" s="618" t="str">
        <f ca="1">IFERROR(IF(INDEX('WPTM - Section F'!E$93:E$574,MATCH('Print View'!$AT232,'WPTM - Section F'!L$93:L$574,0))&lt;&gt;0,INDEX('WPTM - Section F'!E$93:E$574,MATCH('Print View'!$AT232,'WPTM - Section F'!L$93:L$574,0)),""),"")</f>
        <v/>
      </c>
      <c r="R232" s="619"/>
      <c r="S232" s="618" t="str">
        <f ca="1">IFERROR(IF(INDEX('WPTM - Section F'!D$93:D$574,MATCH('Print View'!$AU232,'WPTM - Section F'!L$93:L$574,0))&lt;&gt;0,INDEX('WPTM - Section F'!D$93:D$574,MATCH('Print View'!$AU232,'WPTM - Section F'!L$93:L$574,0)),""),"")</f>
        <v/>
      </c>
      <c r="T232" s="619"/>
      <c r="U232" s="618" t="str">
        <f ca="1">IFERROR(IF(INDEX('WPTM - Section F'!E$93:E$574,MATCH('Print View'!$AU232,'WPTM - Section F'!L$93:L$574,0))&lt;&gt;0,INDEX('WPTM - Section F'!E$93:E$574,MATCH('Print View'!$AU232,'WPTM - Section F'!L$93:L$574,0)),""),"")</f>
        <v/>
      </c>
      <c r="V232" s="619"/>
      <c r="W232" s="618" t="str">
        <f ca="1">IFERROR(IF(INDEX('WPTM - Section F'!D$93:D$574,MATCH('Print View'!$AV232,'WPTM - Section F'!L$93:L$574,0))&lt;&gt;0,INDEX('WPTM - Section F'!D$93:D$574,MATCH('Print View'!$AV232,'WPTM - Section F'!L$93:L$574,0)),""),"")</f>
        <v/>
      </c>
      <c r="X232" s="619"/>
      <c r="Y232" s="618" t="str">
        <f ca="1">IFERROR(IF(INDEX('WPTM - Section F'!E$93:E$574,MATCH('Print View'!$AV232,'WPTM - Section F'!L$93:L$574,0))&lt;&gt;0,INDEX('WPTM - Section F'!E$93:E$574,MATCH('Print View'!$AV232,'WPTM - Section F'!L$93:L$574,0)),""),"")</f>
        <v/>
      </c>
      <c r="Z232" s="619"/>
      <c r="AA232" s="618" t="str">
        <f ca="1">IFERROR(IF(INDEX('WPTM - Section F'!D$93:D$574,MATCH('Print View'!$AW232,'WPTM - Section F'!L$93:L$574,0))&lt;&gt;0,INDEX('WPTM - Section F'!D$93:D$574,MATCH('Print View'!$AW232,'WPTM - Section F'!L$93:L$574,0)),""),"")</f>
        <v/>
      </c>
      <c r="AB232" s="619"/>
      <c r="AC232" s="618" t="str">
        <f ca="1">IFERROR(IF(INDEX('WPTM - Section F'!E$93:E$574,MATCH('Print View'!$AW232,'WPTM - Section F'!L$93:L$574,0))&lt;&gt;0,INDEX('WPTM - Section F'!E$93:E$574,MATCH('Print View'!$AW232,'WPTM - Section F'!L$93:L$574,0)),""),"")</f>
        <v/>
      </c>
      <c r="AD232" s="619"/>
      <c r="AE232" s="618" t="str">
        <f ca="1">IFERROR(IF(INDEX('WPTM - Section F'!D$93:D$574,MATCH('Print View'!$AX232,'WPTM - Section F'!L$93:L$574,0))&lt;&gt;0,INDEX('WPTM - Section F'!D$93:D$574,MATCH('Print View'!$AX232,'WPTM - Section F'!L$93:L$574,0)),""),"")</f>
        <v/>
      </c>
      <c r="AF232" s="619"/>
      <c r="AG232" s="618" t="str">
        <f ca="1">IFERROR(IF(INDEX('WPTM - Section F'!E$93:E$574,MATCH('Print View'!$AX232,'WPTM - Section F'!L$93:L$574,0))&lt;&gt;0,INDEX('WPTM - Section F'!E$93:E$574,MATCH('Print View'!$AX232,'WPTM - Section F'!L$93:L$574,0)),""),"")</f>
        <v/>
      </c>
      <c r="AH232" s="619"/>
      <c r="AI232" s="618" t="str">
        <f ca="1">IFERROR(IF(INDEX('WPTM - Section F'!D$93:D$574,MATCH('Print View'!$AY232,'WPTM - Section F'!L$93:L$574,0))&lt;&gt;0,INDEX('WPTM - Section F'!D$93:D$574,MATCH('Print View'!$AY232,'WPTM - Section F'!L$93:L$574,0)),""),"")</f>
        <v/>
      </c>
      <c r="AJ232" s="619"/>
      <c r="AK232" s="618" t="str">
        <f ca="1">IFERROR(IF(INDEX('WPTM - Section F'!E$93:E$574,MATCH('Print View'!$AY232,'WPTM - Section F'!L$93:L$574,0))&lt;&gt;0,INDEX('WPTM - Section F'!E$93:E$574,MATCH('Print View'!$AY232,'WPTM - Section F'!L$93:L$574,0)),""),"")</f>
        <v/>
      </c>
      <c r="AL232" s="619"/>
      <c r="AM232" s="278" t="str">
        <f>IFERROR(IF(INDEX('WPTM - Section F'!O$8:O$89,MATCH('Print View'!$A232,'WPTM - Section F'!D$8:D$89,0))&lt;&gt;0,INDEX('WPTM - Section F'!O$8:O$89,MATCH('Print View'!$A232,'WPTM - Section F'!D$8:D$89,0)),""),"")</f>
        <v/>
      </c>
      <c r="AN232" s="190"/>
      <c r="AO232" s="272"/>
      <c r="AP232" s="273"/>
      <c r="AQ232" s="273"/>
      <c r="AR232" s="210" t="str">
        <f t="shared" ca="1" si="372"/>
        <v>49</v>
      </c>
      <c r="AS232" s="3" t="str">
        <f t="shared" ca="1" si="373"/>
        <v>491-ene-21 to 31-dic-21</v>
      </c>
      <c r="AT232" s="3" t="str">
        <f t="shared" ca="1" si="374"/>
        <v>491-ene-22 to 31-dic-22</v>
      </c>
      <c r="AU232" s="3" t="str">
        <f t="shared" ca="1" si="375"/>
        <v>491-ene-23 to 31-dic-23</v>
      </c>
      <c r="AV232" s="3" t="str">
        <f t="shared" ca="1" si="376"/>
        <v>491-ene-24 to 31-dic-24</v>
      </c>
      <c r="AW232" s="3" t="str">
        <f t="shared" ca="1" si="377"/>
        <v>491-ene-25 to 31-dic-25</v>
      </c>
      <c r="AX232" s="9" t="str">
        <f t="shared" si="378"/>
        <v xml:space="preserve">49 to </v>
      </c>
      <c r="AY232" s="9" t="str">
        <f t="shared" si="379"/>
        <v xml:space="preserve">49 to </v>
      </c>
      <c r="AZ232" s="9"/>
      <c r="BA232" s="9"/>
    </row>
    <row r="233" spans="1:53" s="195" customFormat="1" ht="60" customHeight="1" x14ac:dyDescent="0.25">
      <c r="A233" s="259">
        <v>50</v>
      </c>
      <c r="B233" s="277" t="str">
        <f>IFERROR(IF(INDEX('WPTM - Section F'!B$8:B$89,MATCH('Print View'!$A233,'WPTM - Section F'!$A$8:$A$89,0))&lt;&gt;0,INDEX('WPTM - Section F'!B$8:B$89,MATCH('Print View'!$A233,'WPTM - Section F'!$A$8:$A$89,0)),""),"")</f>
        <v/>
      </c>
      <c r="C233" s="277" t="str">
        <f>IFERROR(IF(INDEX('WPTM - Section F'!C$8:C$89,MATCH('Print View'!$A233,'WPTM - Section F'!$A$8:$A$89,0))&lt;&gt;0,INDEX('WPTM - Section F'!C$8:C$89,MATCH('Print View'!$A233,'WPTM - Section F'!$A$8:$A$89,0)),""),"")</f>
        <v/>
      </c>
      <c r="D233" s="277" t="str">
        <f>IFERROR(IF(INDEX('WPTM - Section F'!D$8:D$89,MATCH('Print View'!$A233,'WPTM - Section F'!$A$8:$A$89,0))&lt;&gt;0,INDEX('WPTM - Section F'!D$8:D$89,MATCH('Print View'!$A233,'WPTM - Section F'!$A$8:$A$89,0)),""),"")</f>
        <v/>
      </c>
      <c r="E233" s="277" t="str">
        <f>IFERROR(IF(INDEX('WPTM - Section F'!E$8:E$89,MATCH('Print View'!$A233,'WPTM - Section F'!$A$8:$A$89,0))&lt;&gt;0,INDEX('WPTM - Section F'!E$8:E$89,MATCH('Print View'!$A233,'WPTM - Section F'!$A$8:$A$89,0)),""),"")</f>
        <v/>
      </c>
      <c r="F233" s="277" t="str">
        <f>IFERROR(IF(INDEX('WPTM - Section F'!N$8:N$89,MATCH('Print View'!$A233,'WPTM - Section F'!$A$8:$A$89,0))&lt;&gt;0,INDEX('WPTM - Section F'!N$8:N$89,MATCH('Print View'!$A233,'WPTM - Section F'!$A$8:$A$89,0)),""),"")</f>
        <v/>
      </c>
      <c r="G233" s="618" t="str">
        <f ca="1">IFERROR(IF(INDEX('WPTM - Section F'!D$93:D$574,MATCH('Print View'!$AR233,'WPTM - Section F'!L$93:L$574,0))&lt;&gt;0,INDEX('WPTM - Section F'!D$93:D$574,MATCH('Print View'!$AR233,'WPTM - Section F'!L$93:L$574,0)),""),"")</f>
        <v/>
      </c>
      <c r="H233" s="619"/>
      <c r="I233" s="618" t="str">
        <f ca="1">IFERROR(IF(INDEX('WPTM - Section F'!E$93:E$574,MATCH('Print View'!$AR233,'WPTM - Section F'!L$93:L$574,0))&lt;&gt;0,INDEX('WPTM - Section F'!E$93:E$574,MATCH('Print View'!$AR233,'WPTM - Section F'!L$93:L$574,0)),""),"")</f>
        <v/>
      </c>
      <c r="J233" s="619"/>
      <c r="K233" s="618" t="str">
        <f ca="1">IFERROR(IF(INDEX('WPTM - Section F'!D$93:D$574,MATCH('Print View'!$AS233,'WPTM - Section F'!L$93:L$574,0))&lt;&gt;0,INDEX('WPTM - Section F'!D$93:D$574,MATCH('Print View'!$AS233,'WPTM - Section F'!L$93:L$574,0)),""),"")</f>
        <v/>
      </c>
      <c r="L233" s="619"/>
      <c r="M233" s="618" t="str">
        <f ca="1">IFERROR(IF(INDEX('WPTM - Section F'!E$93:E$574,MATCH('Print View'!$AS233,'WPTM - Section F'!L$93:L$574,0))&lt;&gt;0,INDEX('WPTM - Section F'!E$93:E$574,MATCH('Print View'!$AS233,'WPTM - Section F'!L$93:L$574,0)),""),"")</f>
        <v/>
      </c>
      <c r="N233" s="619"/>
      <c r="O233" s="618" t="str">
        <f ca="1">IFERROR(IF(INDEX('WPTM - Section F'!D$93:D$574,MATCH('Print View'!$AT233,'WPTM - Section F'!L$93:L$574,0))&lt;&gt;0,INDEX('WPTM - Section F'!D$93:D$574,MATCH('Print View'!$AT233,'WPTM - Section F'!L$93:L$574,0)),""),"")</f>
        <v/>
      </c>
      <c r="P233" s="619"/>
      <c r="Q233" s="618" t="str">
        <f ca="1">IFERROR(IF(INDEX('WPTM - Section F'!E$93:E$574,MATCH('Print View'!$AT233,'WPTM - Section F'!L$93:L$574,0))&lt;&gt;0,INDEX('WPTM - Section F'!E$93:E$574,MATCH('Print View'!$AT233,'WPTM - Section F'!L$93:L$574,0)),""),"")</f>
        <v/>
      </c>
      <c r="R233" s="619"/>
      <c r="S233" s="618" t="str">
        <f ca="1">IFERROR(IF(INDEX('WPTM - Section F'!D$93:D$574,MATCH('Print View'!$AU233,'WPTM - Section F'!L$93:L$574,0))&lt;&gt;0,INDEX('WPTM - Section F'!D$93:D$574,MATCH('Print View'!$AU233,'WPTM - Section F'!L$93:L$574,0)),""),"")</f>
        <v/>
      </c>
      <c r="T233" s="619"/>
      <c r="U233" s="618" t="str">
        <f ca="1">IFERROR(IF(INDEX('WPTM - Section F'!E$93:E$574,MATCH('Print View'!$AU233,'WPTM - Section F'!L$93:L$574,0))&lt;&gt;0,INDEX('WPTM - Section F'!E$93:E$574,MATCH('Print View'!$AU233,'WPTM - Section F'!L$93:L$574,0)),""),"")</f>
        <v/>
      </c>
      <c r="V233" s="619"/>
      <c r="W233" s="618" t="str">
        <f ca="1">IFERROR(IF(INDEX('WPTM - Section F'!D$93:D$574,MATCH('Print View'!$AV233,'WPTM - Section F'!L$93:L$574,0))&lt;&gt;0,INDEX('WPTM - Section F'!D$93:D$574,MATCH('Print View'!$AV233,'WPTM - Section F'!L$93:L$574,0)),""),"")</f>
        <v/>
      </c>
      <c r="X233" s="619"/>
      <c r="Y233" s="618" t="str">
        <f ca="1">IFERROR(IF(INDEX('WPTM - Section F'!E$93:E$574,MATCH('Print View'!$AV233,'WPTM - Section F'!L$93:L$574,0))&lt;&gt;0,INDEX('WPTM - Section F'!E$93:E$574,MATCH('Print View'!$AV233,'WPTM - Section F'!L$93:L$574,0)),""),"")</f>
        <v/>
      </c>
      <c r="Z233" s="619"/>
      <c r="AA233" s="618" t="str">
        <f ca="1">IFERROR(IF(INDEX('WPTM - Section F'!D$93:D$574,MATCH('Print View'!$AW233,'WPTM - Section F'!L$93:L$574,0))&lt;&gt;0,INDEX('WPTM - Section F'!D$93:D$574,MATCH('Print View'!$AW233,'WPTM - Section F'!L$93:L$574,0)),""),"")</f>
        <v/>
      </c>
      <c r="AB233" s="619"/>
      <c r="AC233" s="618" t="str">
        <f ca="1">IFERROR(IF(INDEX('WPTM - Section F'!E$93:E$574,MATCH('Print View'!$AW233,'WPTM - Section F'!L$93:L$574,0))&lt;&gt;0,INDEX('WPTM - Section F'!E$93:E$574,MATCH('Print View'!$AW233,'WPTM - Section F'!L$93:L$574,0)),""),"")</f>
        <v/>
      </c>
      <c r="AD233" s="619"/>
      <c r="AE233" s="618" t="str">
        <f ca="1">IFERROR(IF(INDEX('WPTM - Section F'!D$93:D$574,MATCH('Print View'!$AX233,'WPTM - Section F'!L$93:L$574,0))&lt;&gt;0,INDEX('WPTM - Section F'!D$93:D$574,MATCH('Print View'!$AX233,'WPTM - Section F'!L$93:L$574,0)),""),"")</f>
        <v/>
      </c>
      <c r="AF233" s="619"/>
      <c r="AG233" s="618" t="str">
        <f ca="1">IFERROR(IF(INDEX('WPTM - Section F'!E$93:E$574,MATCH('Print View'!$AX233,'WPTM - Section F'!L$93:L$574,0))&lt;&gt;0,INDEX('WPTM - Section F'!E$93:E$574,MATCH('Print View'!$AX233,'WPTM - Section F'!L$93:L$574,0)),""),"")</f>
        <v/>
      </c>
      <c r="AH233" s="619"/>
      <c r="AI233" s="618" t="str">
        <f ca="1">IFERROR(IF(INDEX('WPTM - Section F'!D$93:D$574,MATCH('Print View'!$AY233,'WPTM - Section F'!L$93:L$574,0))&lt;&gt;0,INDEX('WPTM - Section F'!D$93:D$574,MATCH('Print View'!$AY233,'WPTM - Section F'!L$93:L$574,0)),""),"")</f>
        <v/>
      </c>
      <c r="AJ233" s="619"/>
      <c r="AK233" s="618" t="str">
        <f ca="1">IFERROR(IF(INDEX('WPTM - Section F'!E$93:E$574,MATCH('Print View'!$AY233,'WPTM - Section F'!L$93:L$574,0))&lt;&gt;0,INDEX('WPTM - Section F'!E$93:E$574,MATCH('Print View'!$AY233,'WPTM - Section F'!L$93:L$574,0)),""),"")</f>
        <v/>
      </c>
      <c r="AL233" s="619"/>
      <c r="AM233" s="278" t="str">
        <f>IFERROR(IF(INDEX('WPTM - Section F'!O$8:O$89,MATCH('Print View'!$A233,'WPTM - Section F'!D$8:D$89,0))&lt;&gt;0,INDEX('WPTM - Section F'!O$8:O$89,MATCH('Print View'!$A233,'WPTM - Section F'!D$8:D$89,0)),""),"")</f>
        <v/>
      </c>
      <c r="AN233" s="190"/>
      <c r="AO233" s="272"/>
      <c r="AP233" s="273"/>
      <c r="AQ233" s="273"/>
      <c r="AR233" s="210" t="str">
        <f t="shared" ca="1" si="372"/>
        <v>50</v>
      </c>
      <c r="AS233" s="3" t="str">
        <f t="shared" ca="1" si="373"/>
        <v>501-ene-21 to 31-dic-21</v>
      </c>
      <c r="AT233" s="3" t="str">
        <f t="shared" ca="1" si="374"/>
        <v>501-ene-22 to 31-dic-22</v>
      </c>
      <c r="AU233" s="3" t="str">
        <f t="shared" ca="1" si="375"/>
        <v>501-ene-23 to 31-dic-23</v>
      </c>
      <c r="AV233" s="3" t="str">
        <f t="shared" ca="1" si="376"/>
        <v>501-ene-24 to 31-dic-24</v>
      </c>
      <c r="AW233" s="3" t="str">
        <f t="shared" ca="1" si="377"/>
        <v>501-ene-25 to 31-dic-25</v>
      </c>
      <c r="AX233" s="9" t="str">
        <f t="shared" si="378"/>
        <v xml:space="preserve">50 to </v>
      </c>
      <c r="AY233" s="9" t="str">
        <f t="shared" si="379"/>
        <v xml:space="preserve">50 to </v>
      </c>
      <c r="AZ233" s="9"/>
      <c r="BA233" s="9"/>
    </row>
    <row r="234" spans="1:53" s="195" customFormat="1" ht="60" customHeight="1" x14ac:dyDescent="0.25">
      <c r="A234" s="259">
        <v>51</v>
      </c>
      <c r="B234" s="277" t="str">
        <f>IFERROR(IF(INDEX('WPTM - Section F'!B$8:B$89,MATCH('Print View'!$A234,'WPTM - Section F'!$A$8:$A$89,0))&lt;&gt;0,INDEX('WPTM - Section F'!B$8:B$89,MATCH('Print View'!$A234,'WPTM - Section F'!$A$8:$A$89,0)),""),"")</f>
        <v/>
      </c>
      <c r="C234" s="277" t="str">
        <f>IFERROR(IF(INDEX('WPTM - Section F'!C$8:C$89,MATCH('Print View'!$A234,'WPTM - Section F'!$A$8:$A$89,0))&lt;&gt;0,INDEX('WPTM - Section F'!C$8:C$89,MATCH('Print View'!$A234,'WPTM - Section F'!$A$8:$A$89,0)),""),"")</f>
        <v/>
      </c>
      <c r="D234" s="277" t="str">
        <f>IFERROR(IF(INDEX('WPTM - Section F'!D$8:D$89,MATCH('Print View'!$A234,'WPTM - Section F'!$A$8:$A$89,0))&lt;&gt;0,INDEX('WPTM - Section F'!D$8:D$89,MATCH('Print View'!$A234,'WPTM - Section F'!$A$8:$A$89,0)),""),"")</f>
        <v/>
      </c>
      <c r="E234" s="277" t="str">
        <f>IFERROR(IF(INDEX('WPTM - Section F'!E$8:E$89,MATCH('Print View'!$A234,'WPTM - Section F'!$A$8:$A$89,0))&lt;&gt;0,INDEX('WPTM - Section F'!E$8:E$89,MATCH('Print View'!$A234,'WPTM - Section F'!$A$8:$A$89,0)),""),"")</f>
        <v/>
      </c>
      <c r="F234" s="277" t="str">
        <f>IFERROR(IF(INDEX('WPTM - Section F'!N$8:N$89,MATCH('Print View'!$A234,'WPTM - Section F'!$A$8:$A$89,0))&lt;&gt;0,INDEX('WPTM - Section F'!N$8:N$89,MATCH('Print View'!$A234,'WPTM - Section F'!$A$8:$A$89,0)),""),"")</f>
        <v/>
      </c>
      <c r="G234" s="618" t="str">
        <f ca="1">IFERROR(IF(INDEX('WPTM - Section F'!D$93:D$574,MATCH('Print View'!$AR234,'WPTM - Section F'!L$93:L$574,0))&lt;&gt;0,INDEX('WPTM - Section F'!D$93:D$574,MATCH('Print View'!$AR234,'WPTM - Section F'!L$93:L$574,0)),""),"")</f>
        <v/>
      </c>
      <c r="H234" s="619"/>
      <c r="I234" s="618" t="str">
        <f ca="1">IFERROR(IF(INDEX('WPTM - Section F'!E$93:E$574,MATCH('Print View'!$AR234,'WPTM - Section F'!L$93:L$574,0))&lt;&gt;0,INDEX('WPTM - Section F'!E$93:E$574,MATCH('Print View'!$AR234,'WPTM - Section F'!L$93:L$574,0)),""),"")</f>
        <v/>
      </c>
      <c r="J234" s="619"/>
      <c r="K234" s="618" t="str">
        <f ca="1">IFERROR(IF(INDEX('WPTM - Section F'!D$93:D$574,MATCH('Print View'!$AS234,'WPTM - Section F'!L$93:L$574,0))&lt;&gt;0,INDEX('WPTM - Section F'!D$93:D$574,MATCH('Print View'!$AS234,'WPTM - Section F'!L$93:L$574,0)),""),"")</f>
        <v/>
      </c>
      <c r="L234" s="619"/>
      <c r="M234" s="618" t="str">
        <f ca="1">IFERROR(IF(INDEX('WPTM - Section F'!E$93:E$574,MATCH('Print View'!$AS234,'WPTM - Section F'!L$93:L$574,0))&lt;&gt;0,INDEX('WPTM - Section F'!E$93:E$574,MATCH('Print View'!$AS234,'WPTM - Section F'!L$93:L$574,0)),""),"")</f>
        <v/>
      </c>
      <c r="N234" s="619"/>
      <c r="O234" s="618" t="str">
        <f ca="1">IFERROR(IF(INDEX('WPTM - Section F'!D$93:D$574,MATCH('Print View'!$AT234,'WPTM - Section F'!L$93:L$574,0))&lt;&gt;0,INDEX('WPTM - Section F'!D$93:D$574,MATCH('Print View'!$AT234,'WPTM - Section F'!L$93:L$574,0)),""),"")</f>
        <v/>
      </c>
      <c r="P234" s="619"/>
      <c r="Q234" s="618" t="str">
        <f ca="1">IFERROR(IF(INDEX('WPTM - Section F'!E$93:E$574,MATCH('Print View'!$AT234,'WPTM - Section F'!L$93:L$574,0))&lt;&gt;0,INDEX('WPTM - Section F'!E$93:E$574,MATCH('Print View'!$AT234,'WPTM - Section F'!L$93:L$574,0)),""),"")</f>
        <v/>
      </c>
      <c r="R234" s="619"/>
      <c r="S234" s="618" t="str">
        <f ca="1">IFERROR(IF(INDEX('WPTM - Section F'!D$93:D$574,MATCH('Print View'!$AU234,'WPTM - Section F'!L$93:L$574,0))&lt;&gt;0,INDEX('WPTM - Section F'!D$93:D$574,MATCH('Print View'!$AU234,'WPTM - Section F'!L$93:L$574,0)),""),"")</f>
        <v/>
      </c>
      <c r="T234" s="619"/>
      <c r="U234" s="618" t="str">
        <f ca="1">IFERROR(IF(INDEX('WPTM - Section F'!E$93:E$574,MATCH('Print View'!$AU234,'WPTM - Section F'!L$93:L$574,0))&lt;&gt;0,INDEX('WPTM - Section F'!E$93:E$574,MATCH('Print View'!$AU234,'WPTM - Section F'!L$93:L$574,0)),""),"")</f>
        <v/>
      </c>
      <c r="V234" s="619"/>
      <c r="W234" s="618" t="str">
        <f ca="1">IFERROR(IF(INDEX('WPTM - Section F'!D$93:D$574,MATCH('Print View'!$AV234,'WPTM - Section F'!L$93:L$574,0))&lt;&gt;0,INDEX('WPTM - Section F'!D$93:D$574,MATCH('Print View'!$AV234,'WPTM - Section F'!L$93:L$574,0)),""),"")</f>
        <v/>
      </c>
      <c r="X234" s="619"/>
      <c r="Y234" s="618" t="str">
        <f ca="1">IFERROR(IF(INDEX('WPTM - Section F'!E$93:E$574,MATCH('Print View'!$AV234,'WPTM - Section F'!L$93:L$574,0))&lt;&gt;0,INDEX('WPTM - Section F'!E$93:E$574,MATCH('Print View'!$AV234,'WPTM - Section F'!L$93:L$574,0)),""),"")</f>
        <v/>
      </c>
      <c r="Z234" s="619"/>
      <c r="AA234" s="618" t="str">
        <f ca="1">IFERROR(IF(INDEX('WPTM - Section F'!D$93:D$574,MATCH('Print View'!$AW234,'WPTM - Section F'!L$93:L$574,0))&lt;&gt;0,INDEX('WPTM - Section F'!D$93:D$574,MATCH('Print View'!$AW234,'WPTM - Section F'!L$93:L$574,0)),""),"")</f>
        <v/>
      </c>
      <c r="AB234" s="619"/>
      <c r="AC234" s="618" t="str">
        <f ca="1">IFERROR(IF(INDEX('WPTM - Section F'!E$93:E$574,MATCH('Print View'!$AW234,'WPTM - Section F'!L$93:L$574,0))&lt;&gt;0,INDEX('WPTM - Section F'!E$93:E$574,MATCH('Print View'!$AW234,'WPTM - Section F'!L$93:L$574,0)),""),"")</f>
        <v/>
      </c>
      <c r="AD234" s="619"/>
      <c r="AE234" s="618" t="str">
        <f ca="1">IFERROR(IF(INDEX('WPTM - Section F'!D$93:D$574,MATCH('Print View'!$AX234,'WPTM - Section F'!L$93:L$574,0))&lt;&gt;0,INDEX('WPTM - Section F'!D$93:D$574,MATCH('Print View'!$AX234,'WPTM - Section F'!L$93:L$574,0)),""),"")</f>
        <v/>
      </c>
      <c r="AF234" s="619"/>
      <c r="AG234" s="618" t="str">
        <f ca="1">IFERROR(IF(INDEX('WPTM - Section F'!E$93:E$574,MATCH('Print View'!$AX234,'WPTM - Section F'!L$93:L$574,0))&lt;&gt;0,INDEX('WPTM - Section F'!E$93:E$574,MATCH('Print View'!$AX234,'WPTM - Section F'!L$93:L$574,0)),""),"")</f>
        <v/>
      </c>
      <c r="AH234" s="619"/>
      <c r="AI234" s="618" t="str">
        <f ca="1">IFERROR(IF(INDEX('WPTM - Section F'!D$93:D$574,MATCH('Print View'!$AY234,'WPTM - Section F'!L$93:L$574,0))&lt;&gt;0,INDEX('WPTM - Section F'!D$93:D$574,MATCH('Print View'!$AY234,'WPTM - Section F'!L$93:L$574,0)),""),"")</f>
        <v/>
      </c>
      <c r="AJ234" s="619"/>
      <c r="AK234" s="618" t="str">
        <f ca="1">IFERROR(IF(INDEX('WPTM - Section F'!E$93:E$574,MATCH('Print View'!$AY234,'WPTM - Section F'!L$93:L$574,0))&lt;&gt;0,INDEX('WPTM - Section F'!E$93:E$574,MATCH('Print View'!$AY234,'WPTM - Section F'!L$93:L$574,0)),""),"")</f>
        <v/>
      </c>
      <c r="AL234" s="619"/>
      <c r="AM234" s="278" t="str">
        <f>IFERROR(IF(INDEX('WPTM - Section F'!O$8:O$89,MATCH('Print View'!$A234,'WPTM - Section F'!D$8:D$89,0))&lt;&gt;0,INDEX('WPTM - Section F'!O$8:O$89,MATCH('Print View'!$A234,'WPTM - Section F'!D$8:D$89,0)),""),"")</f>
        <v/>
      </c>
      <c r="AN234" s="190"/>
      <c r="AO234" s="272"/>
      <c r="AP234" s="273"/>
      <c r="AQ234" s="273"/>
      <c r="AR234" s="210" t="str">
        <f t="shared" ca="1" si="372"/>
        <v>51</v>
      </c>
      <c r="AS234" s="3" t="str">
        <f t="shared" ca="1" si="373"/>
        <v>511-ene-21 to 31-dic-21</v>
      </c>
      <c r="AT234" s="3" t="str">
        <f t="shared" ca="1" si="374"/>
        <v>511-ene-22 to 31-dic-22</v>
      </c>
      <c r="AU234" s="3" t="str">
        <f t="shared" ca="1" si="375"/>
        <v>511-ene-23 to 31-dic-23</v>
      </c>
      <c r="AV234" s="3" t="str">
        <f t="shared" ca="1" si="376"/>
        <v>511-ene-24 to 31-dic-24</v>
      </c>
      <c r="AW234" s="3" t="str">
        <f t="shared" ca="1" si="377"/>
        <v>511-ene-25 to 31-dic-25</v>
      </c>
      <c r="AX234" s="9" t="str">
        <f t="shared" si="378"/>
        <v xml:space="preserve">51 to </v>
      </c>
      <c r="AY234" s="9" t="str">
        <f t="shared" si="379"/>
        <v xml:space="preserve">51 to </v>
      </c>
      <c r="AZ234" s="9"/>
      <c r="BA234" s="9"/>
    </row>
    <row r="235" spans="1:53" s="195" customFormat="1" ht="60" customHeight="1" x14ac:dyDescent="0.25">
      <c r="A235" s="259">
        <v>52</v>
      </c>
      <c r="B235" s="277" t="str">
        <f>IFERROR(IF(INDEX('WPTM - Section F'!B$8:B$89,MATCH('Print View'!$A235,'WPTM - Section F'!$A$8:$A$89,0))&lt;&gt;0,INDEX('WPTM - Section F'!B$8:B$89,MATCH('Print View'!$A235,'WPTM - Section F'!$A$8:$A$89,0)),""),"")</f>
        <v/>
      </c>
      <c r="C235" s="277" t="str">
        <f>IFERROR(IF(INDEX('WPTM - Section F'!C$8:C$89,MATCH('Print View'!$A235,'WPTM - Section F'!$A$8:$A$89,0))&lt;&gt;0,INDEX('WPTM - Section F'!C$8:C$89,MATCH('Print View'!$A235,'WPTM - Section F'!$A$8:$A$89,0)),""),"")</f>
        <v/>
      </c>
      <c r="D235" s="277" t="str">
        <f>IFERROR(IF(INDEX('WPTM - Section F'!D$8:D$89,MATCH('Print View'!$A235,'WPTM - Section F'!$A$8:$A$89,0))&lt;&gt;0,INDEX('WPTM - Section F'!D$8:D$89,MATCH('Print View'!$A235,'WPTM - Section F'!$A$8:$A$89,0)),""),"")</f>
        <v/>
      </c>
      <c r="E235" s="277" t="str">
        <f>IFERROR(IF(INDEX('WPTM - Section F'!E$8:E$89,MATCH('Print View'!$A235,'WPTM - Section F'!$A$8:$A$89,0))&lt;&gt;0,INDEX('WPTM - Section F'!E$8:E$89,MATCH('Print View'!$A235,'WPTM - Section F'!$A$8:$A$89,0)),""),"")</f>
        <v/>
      </c>
      <c r="F235" s="277" t="str">
        <f>IFERROR(IF(INDEX('WPTM - Section F'!N$8:N$89,MATCH('Print View'!$A235,'WPTM - Section F'!$A$8:$A$89,0))&lt;&gt;0,INDEX('WPTM - Section F'!N$8:N$89,MATCH('Print View'!$A235,'WPTM - Section F'!$A$8:$A$89,0)),""),"")</f>
        <v/>
      </c>
      <c r="G235" s="618" t="str">
        <f ca="1">IFERROR(IF(INDEX('WPTM - Section F'!D$93:D$574,MATCH('Print View'!$AR235,'WPTM - Section F'!L$93:L$574,0))&lt;&gt;0,INDEX('WPTM - Section F'!D$93:D$574,MATCH('Print View'!$AR235,'WPTM - Section F'!L$93:L$574,0)),""),"")</f>
        <v/>
      </c>
      <c r="H235" s="619"/>
      <c r="I235" s="618" t="str">
        <f ca="1">IFERROR(IF(INDEX('WPTM - Section F'!E$93:E$574,MATCH('Print View'!$AR235,'WPTM - Section F'!L$93:L$574,0))&lt;&gt;0,INDEX('WPTM - Section F'!E$93:E$574,MATCH('Print View'!$AR235,'WPTM - Section F'!L$93:L$574,0)),""),"")</f>
        <v/>
      </c>
      <c r="J235" s="619"/>
      <c r="K235" s="618" t="str">
        <f ca="1">IFERROR(IF(INDEX('WPTM - Section F'!D$93:D$574,MATCH('Print View'!$AS235,'WPTM - Section F'!L$93:L$574,0))&lt;&gt;0,INDEX('WPTM - Section F'!D$93:D$574,MATCH('Print View'!$AS235,'WPTM - Section F'!L$93:L$574,0)),""),"")</f>
        <v/>
      </c>
      <c r="L235" s="619"/>
      <c r="M235" s="618" t="str">
        <f ca="1">IFERROR(IF(INDEX('WPTM - Section F'!E$93:E$574,MATCH('Print View'!$AS235,'WPTM - Section F'!L$93:L$574,0))&lt;&gt;0,INDEX('WPTM - Section F'!E$93:E$574,MATCH('Print View'!$AS235,'WPTM - Section F'!L$93:L$574,0)),""),"")</f>
        <v/>
      </c>
      <c r="N235" s="619"/>
      <c r="O235" s="618" t="str">
        <f ca="1">IFERROR(IF(INDEX('WPTM - Section F'!D$93:D$574,MATCH('Print View'!$AT235,'WPTM - Section F'!L$93:L$574,0))&lt;&gt;0,INDEX('WPTM - Section F'!D$93:D$574,MATCH('Print View'!$AT235,'WPTM - Section F'!L$93:L$574,0)),""),"")</f>
        <v/>
      </c>
      <c r="P235" s="619"/>
      <c r="Q235" s="618" t="str">
        <f ca="1">IFERROR(IF(INDEX('WPTM - Section F'!E$93:E$574,MATCH('Print View'!$AT235,'WPTM - Section F'!L$93:L$574,0))&lt;&gt;0,INDEX('WPTM - Section F'!E$93:E$574,MATCH('Print View'!$AT235,'WPTM - Section F'!L$93:L$574,0)),""),"")</f>
        <v/>
      </c>
      <c r="R235" s="619"/>
      <c r="S235" s="618" t="str">
        <f ca="1">IFERROR(IF(INDEX('WPTM - Section F'!D$93:D$574,MATCH('Print View'!$AU235,'WPTM - Section F'!L$93:L$574,0))&lt;&gt;0,INDEX('WPTM - Section F'!D$93:D$574,MATCH('Print View'!$AU235,'WPTM - Section F'!L$93:L$574,0)),""),"")</f>
        <v/>
      </c>
      <c r="T235" s="619"/>
      <c r="U235" s="618" t="str">
        <f ca="1">IFERROR(IF(INDEX('WPTM - Section F'!E$93:E$574,MATCH('Print View'!$AU235,'WPTM - Section F'!L$93:L$574,0))&lt;&gt;0,INDEX('WPTM - Section F'!E$93:E$574,MATCH('Print View'!$AU235,'WPTM - Section F'!L$93:L$574,0)),""),"")</f>
        <v/>
      </c>
      <c r="V235" s="619"/>
      <c r="W235" s="618" t="str">
        <f ca="1">IFERROR(IF(INDEX('WPTM - Section F'!D$93:D$574,MATCH('Print View'!$AV235,'WPTM - Section F'!L$93:L$574,0))&lt;&gt;0,INDEX('WPTM - Section F'!D$93:D$574,MATCH('Print View'!$AV235,'WPTM - Section F'!L$93:L$574,0)),""),"")</f>
        <v/>
      </c>
      <c r="X235" s="619"/>
      <c r="Y235" s="618" t="str">
        <f ca="1">IFERROR(IF(INDEX('WPTM - Section F'!E$93:E$574,MATCH('Print View'!$AV235,'WPTM - Section F'!L$93:L$574,0))&lt;&gt;0,INDEX('WPTM - Section F'!E$93:E$574,MATCH('Print View'!$AV235,'WPTM - Section F'!L$93:L$574,0)),""),"")</f>
        <v/>
      </c>
      <c r="Z235" s="619"/>
      <c r="AA235" s="618" t="str">
        <f ca="1">IFERROR(IF(INDEX('WPTM - Section F'!D$93:D$574,MATCH('Print View'!$AW235,'WPTM - Section F'!L$93:L$574,0))&lt;&gt;0,INDEX('WPTM - Section F'!D$93:D$574,MATCH('Print View'!$AW235,'WPTM - Section F'!L$93:L$574,0)),""),"")</f>
        <v/>
      </c>
      <c r="AB235" s="619"/>
      <c r="AC235" s="618" t="str">
        <f ca="1">IFERROR(IF(INDEX('WPTM - Section F'!E$93:E$574,MATCH('Print View'!$AW235,'WPTM - Section F'!L$93:L$574,0))&lt;&gt;0,INDEX('WPTM - Section F'!E$93:E$574,MATCH('Print View'!$AW235,'WPTM - Section F'!L$93:L$574,0)),""),"")</f>
        <v/>
      </c>
      <c r="AD235" s="619"/>
      <c r="AE235" s="618" t="str">
        <f ca="1">IFERROR(IF(INDEX('WPTM - Section F'!D$93:D$574,MATCH('Print View'!$AX235,'WPTM - Section F'!L$93:L$574,0))&lt;&gt;0,INDEX('WPTM - Section F'!D$93:D$574,MATCH('Print View'!$AX235,'WPTM - Section F'!L$93:L$574,0)),""),"")</f>
        <v/>
      </c>
      <c r="AF235" s="619"/>
      <c r="AG235" s="618" t="str">
        <f ca="1">IFERROR(IF(INDEX('WPTM - Section F'!E$93:E$574,MATCH('Print View'!$AX235,'WPTM - Section F'!L$93:L$574,0))&lt;&gt;0,INDEX('WPTM - Section F'!E$93:E$574,MATCH('Print View'!$AX235,'WPTM - Section F'!L$93:L$574,0)),""),"")</f>
        <v/>
      </c>
      <c r="AH235" s="619"/>
      <c r="AI235" s="618" t="str">
        <f ca="1">IFERROR(IF(INDEX('WPTM - Section F'!D$93:D$574,MATCH('Print View'!$AY235,'WPTM - Section F'!L$93:L$574,0))&lt;&gt;0,INDEX('WPTM - Section F'!D$93:D$574,MATCH('Print View'!$AY235,'WPTM - Section F'!L$93:L$574,0)),""),"")</f>
        <v/>
      </c>
      <c r="AJ235" s="619"/>
      <c r="AK235" s="618" t="str">
        <f ca="1">IFERROR(IF(INDEX('WPTM - Section F'!E$93:E$574,MATCH('Print View'!$AY235,'WPTM - Section F'!L$93:L$574,0))&lt;&gt;0,INDEX('WPTM - Section F'!E$93:E$574,MATCH('Print View'!$AY235,'WPTM - Section F'!L$93:L$574,0)),""),"")</f>
        <v/>
      </c>
      <c r="AL235" s="619"/>
      <c r="AM235" s="278" t="str">
        <f>IFERROR(IF(INDEX('WPTM - Section F'!O$8:O$89,MATCH('Print View'!$A235,'WPTM - Section F'!D$8:D$89,0))&lt;&gt;0,INDEX('WPTM - Section F'!O$8:O$89,MATCH('Print View'!$A235,'WPTM - Section F'!D$8:D$89,0)),""),"")</f>
        <v/>
      </c>
      <c r="AN235" s="190"/>
      <c r="AO235" s="272"/>
      <c r="AP235" s="273"/>
      <c r="AQ235" s="273"/>
      <c r="AR235" s="210" t="str">
        <f t="shared" ca="1" si="372"/>
        <v>52</v>
      </c>
      <c r="AS235" s="3" t="str">
        <f t="shared" ca="1" si="373"/>
        <v>521-ene-21 to 31-dic-21</v>
      </c>
      <c r="AT235" s="3" t="str">
        <f t="shared" ca="1" si="374"/>
        <v>521-ene-22 to 31-dic-22</v>
      </c>
      <c r="AU235" s="3" t="str">
        <f t="shared" ca="1" si="375"/>
        <v>521-ene-23 to 31-dic-23</v>
      </c>
      <c r="AV235" s="3" t="str">
        <f t="shared" ca="1" si="376"/>
        <v>521-ene-24 to 31-dic-24</v>
      </c>
      <c r="AW235" s="3" t="str">
        <f t="shared" ca="1" si="377"/>
        <v>521-ene-25 to 31-dic-25</v>
      </c>
      <c r="AX235" s="9" t="str">
        <f t="shared" si="378"/>
        <v xml:space="preserve">52 to </v>
      </c>
      <c r="AY235" s="9" t="str">
        <f t="shared" si="379"/>
        <v xml:space="preserve">52 to </v>
      </c>
      <c r="AZ235" s="9"/>
      <c r="BA235" s="9"/>
    </row>
    <row r="236" spans="1:53" s="195" customFormat="1" ht="60" customHeight="1" x14ac:dyDescent="0.25">
      <c r="A236" s="259">
        <v>53</v>
      </c>
      <c r="B236" s="277" t="str">
        <f>IFERROR(IF(INDEX('WPTM - Section F'!B$8:B$89,MATCH('Print View'!$A236,'WPTM - Section F'!$A$8:$A$89,0))&lt;&gt;0,INDEX('WPTM - Section F'!B$8:B$89,MATCH('Print View'!$A236,'WPTM - Section F'!$A$8:$A$89,0)),""),"")</f>
        <v/>
      </c>
      <c r="C236" s="277" t="str">
        <f>IFERROR(IF(INDEX('WPTM - Section F'!C$8:C$89,MATCH('Print View'!$A236,'WPTM - Section F'!$A$8:$A$89,0))&lt;&gt;0,INDEX('WPTM - Section F'!C$8:C$89,MATCH('Print View'!$A236,'WPTM - Section F'!$A$8:$A$89,0)),""),"")</f>
        <v/>
      </c>
      <c r="D236" s="277" t="str">
        <f>IFERROR(IF(INDEX('WPTM - Section F'!D$8:D$89,MATCH('Print View'!$A236,'WPTM - Section F'!$A$8:$A$89,0))&lt;&gt;0,INDEX('WPTM - Section F'!D$8:D$89,MATCH('Print View'!$A236,'WPTM - Section F'!$A$8:$A$89,0)),""),"")</f>
        <v/>
      </c>
      <c r="E236" s="277" t="str">
        <f>IFERROR(IF(INDEX('WPTM - Section F'!E$8:E$89,MATCH('Print View'!$A236,'WPTM - Section F'!$A$8:$A$89,0))&lt;&gt;0,INDEX('WPTM - Section F'!E$8:E$89,MATCH('Print View'!$A236,'WPTM - Section F'!$A$8:$A$89,0)),""),"")</f>
        <v/>
      </c>
      <c r="F236" s="277" t="str">
        <f>IFERROR(IF(INDEX('WPTM - Section F'!N$8:N$89,MATCH('Print View'!$A236,'WPTM - Section F'!$A$8:$A$89,0))&lt;&gt;0,INDEX('WPTM - Section F'!N$8:N$89,MATCH('Print View'!$A236,'WPTM - Section F'!$A$8:$A$89,0)),""),"")</f>
        <v/>
      </c>
      <c r="G236" s="618" t="str">
        <f ca="1">IFERROR(IF(INDEX('WPTM - Section F'!D$93:D$574,MATCH('Print View'!$AR236,'WPTM - Section F'!L$93:L$574,0))&lt;&gt;0,INDEX('WPTM - Section F'!D$93:D$574,MATCH('Print View'!$AR236,'WPTM - Section F'!L$93:L$574,0)),""),"")</f>
        <v/>
      </c>
      <c r="H236" s="619"/>
      <c r="I236" s="618" t="str">
        <f ca="1">IFERROR(IF(INDEX('WPTM - Section F'!E$93:E$574,MATCH('Print View'!$AR236,'WPTM - Section F'!L$93:L$574,0))&lt;&gt;0,INDEX('WPTM - Section F'!E$93:E$574,MATCH('Print View'!$AR236,'WPTM - Section F'!L$93:L$574,0)),""),"")</f>
        <v/>
      </c>
      <c r="J236" s="619"/>
      <c r="K236" s="618" t="str">
        <f ca="1">IFERROR(IF(INDEX('WPTM - Section F'!D$93:D$574,MATCH('Print View'!$AS236,'WPTM - Section F'!L$93:L$574,0))&lt;&gt;0,INDEX('WPTM - Section F'!D$93:D$574,MATCH('Print View'!$AS236,'WPTM - Section F'!L$93:L$574,0)),""),"")</f>
        <v/>
      </c>
      <c r="L236" s="619"/>
      <c r="M236" s="618" t="str">
        <f ca="1">IFERROR(IF(INDEX('WPTM - Section F'!E$93:E$574,MATCH('Print View'!$AS236,'WPTM - Section F'!L$93:L$574,0))&lt;&gt;0,INDEX('WPTM - Section F'!E$93:E$574,MATCH('Print View'!$AS236,'WPTM - Section F'!L$93:L$574,0)),""),"")</f>
        <v/>
      </c>
      <c r="N236" s="619"/>
      <c r="O236" s="618" t="str">
        <f ca="1">IFERROR(IF(INDEX('WPTM - Section F'!D$93:D$574,MATCH('Print View'!$AT236,'WPTM - Section F'!L$93:L$574,0))&lt;&gt;0,INDEX('WPTM - Section F'!D$93:D$574,MATCH('Print View'!$AT236,'WPTM - Section F'!L$93:L$574,0)),""),"")</f>
        <v/>
      </c>
      <c r="P236" s="619"/>
      <c r="Q236" s="618" t="str">
        <f ca="1">IFERROR(IF(INDEX('WPTM - Section F'!E$93:E$574,MATCH('Print View'!$AT236,'WPTM - Section F'!L$93:L$574,0))&lt;&gt;0,INDEX('WPTM - Section F'!E$93:E$574,MATCH('Print View'!$AT236,'WPTM - Section F'!L$93:L$574,0)),""),"")</f>
        <v/>
      </c>
      <c r="R236" s="619"/>
      <c r="S236" s="618" t="str">
        <f ca="1">IFERROR(IF(INDEX('WPTM - Section F'!D$93:D$574,MATCH('Print View'!$AU236,'WPTM - Section F'!L$93:L$574,0))&lt;&gt;0,INDEX('WPTM - Section F'!D$93:D$574,MATCH('Print View'!$AU236,'WPTM - Section F'!L$93:L$574,0)),""),"")</f>
        <v/>
      </c>
      <c r="T236" s="619"/>
      <c r="U236" s="618" t="str">
        <f ca="1">IFERROR(IF(INDEX('WPTM - Section F'!E$93:E$574,MATCH('Print View'!$AU236,'WPTM - Section F'!L$93:L$574,0))&lt;&gt;0,INDEX('WPTM - Section F'!E$93:E$574,MATCH('Print View'!$AU236,'WPTM - Section F'!L$93:L$574,0)),""),"")</f>
        <v/>
      </c>
      <c r="V236" s="619"/>
      <c r="W236" s="618" t="str">
        <f ca="1">IFERROR(IF(INDEX('WPTM - Section F'!D$93:D$574,MATCH('Print View'!$AV236,'WPTM - Section F'!L$93:L$574,0))&lt;&gt;0,INDEX('WPTM - Section F'!D$93:D$574,MATCH('Print View'!$AV236,'WPTM - Section F'!L$93:L$574,0)),""),"")</f>
        <v/>
      </c>
      <c r="X236" s="619"/>
      <c r="Y236" s="618" t="str">
        <f ca="1">IFERROR(IF(INDEX('WPTM - Section F'!E$93:E$574,MATCH('Print View'!$AV236,'WPTM - Section F'!L$93:L$574,0))&lt;&gt;0,INDEX('WPTM - Section F'!E$93:E$574,MATCH('Print View'!$AV236,'WPTM - Section F'!L$93:L$574,0)),""),"")</f>
        <v/>
      </c>
      <c r="Z236" s="619"/>
      <c r="AA236" s="618" t="str">
        <f ca="1">IFERROR(IF(INDEX('WPTM - Section F'!D$93:D$574,MATCH('Print View'!$AW236,'WPTM - Section F'!L$93:L$574,0))&lt;&gt;0,INDEX('WPTM - Section F'!D$93:D$574,MATCH('Print View'!$AW236,'WPTM - Section F'!L$93:L$574,0)),""),"")</f>
        <v/>
      </c>
      <c r="AB236" s="619"/>
      <c r="AC236" s="618" t="str">
        <f ca="1">IFERROR(IF(INDEX('WPTM - Section F'!E$93:E$574,MATCH('Print View'!$AW236,'WPTM - Section F'!L$93:L$574,0))&lt;&gt;0,INDEX('WPTM - Section F'!E$93:E$574,MATCH('Print View'!$AW236,'WPTM - Section F'!L$93:L$574,0)),""),"")</f>
        <v/>
      </c>
      <c r="AD236" s="619"/>
      <c r="AE236" s="618" t="str">
        <f ca="1">IFERROR(IF(INDEX('WPTM - Section F'!D$93:D$574,MATCH('Print View'!$AX236,'WPTM - Section F'!L$93:L$574,0))&lt;&gt;0,INDEX('WPTM - Section F'!D$93:D$574,MATCH('Print View'!$AX236,'WPTM - Section F'!L$93:L$574,0)),""),"")</f>
        <v/>
      </c>
      <c r="AF236" s="619"/>
      <c r="AG236" s="618" t="str">
        <f ca="1">IFERROR(IF(INDEX('WPTM - Section F'!E$93:E$574,MATCH('Print View'!$AX236,'WPTM - Section F'!L$93:L$574,0))&lt;&gt;0,INDEX('WPTM - Section F'!E$93:E$574,MATCH('Print View'!$AX236,'WPTM - Section F'!L$93:L$574,0)),""),"")</f>
        <v/>
      </c>
      <c r="AH236" s="619"/>
      <c r="AI236" s="618" t="str">
        <f ca="1">IFERROR(IF(INDEX('WPTM - Section F'!D$93:D$574,MATCH('Print View'!$AY236,'WPTM - Section F'!L$93:L$574,0))&lt;&gt;0,INDEX('WPTM - Section F'!D$93:D$574,MATCH('Print View'!$AY236,'WPTM - Section F'!L$93:L$574,0)),""),"")</f>
        <v/>
      </c>
      <c r="AJ236" s="619"/>
      <c r="AK236" s="618" t="str">
        <f ca="1">IFERROR(IF(INDEX('WPTM - Section F'!E$93:E$574,MATCH('Print View'!$AY236,'WPTM - Section F'!L$93:L$574,0))&lt;&gt;0,INDEX('WPTM - Section F'!E$93:E$574,MATCH('Print View'!$AY236,'WPTM - Section F'!L$93:L$574,0)),""),"")</f>
        <v/>
      </c>
      <c r="AL236" s="619"/>
      <c r="AM236" s="278" t="str">
        <f>IFERROR(IF(INDEX('WPTM - Section F'!O$8:O$89,MATCH('Print View'!$A236,'WPTM - Section F'!D$8:D$89,0))&lt;&gt;0,INDEX('WPTM - Section F'!O$8:O$89,MATCH('Print View'!$A236,'WPTM - Section F'!D$8:D$89,0)),""),"")</f>
        <v/>
      </c>
      <c r="AN236" s="190"/>
      <c r="AO236" s="272"/>
      <c r="AP236" s="273"/>
      <c r="AQ236" s="273"/>
      <c r="AR236" s="210" t="str">
        <f t="shared" ca="1" si="372"/>
        <v>53</v>
      </c>
      <c r="AS236" s="3" t="str">
        <f t="shared" ca="1" si="373"/>
        <v>531-ene-21 to 31-dic-21</v>
      </c>
      <c r="AT236" s="3" t="str">
        <f t="shared" ca="1" si="374"/>
        <v>531-ene-22 to 31-dic-22</v>
      </c>
      <c r="AU236" s="3" t="str">
        <f t="shared" ca="1" si="375"/>
        <v>531-ene-23 to 31-dic-23</v>
      </c>
      <c r="AV236" s="3" t="str">
        <f t="shared" ca="1" si="376"/>
        <v>531-ene-24 to 31-dic-24</v>
      </c>
      <c r="AW236" s="3" t="str">
        <f t="shared" ca="1" si="377"/>
        <v>531-ene-25 to 31-dic-25</v>
      </c>
      <c r="AX236" s="9" t="str">
        <f t="shared" si="378"/>
        <v xml:space="preserve">53 to </v>
      </c>
      <c r="AY236" s="9" t="str">
        <f t="shared" si="379"/>
        <v xml:space="preserve">53 to </v>
      </c>
      <c r="AZ236" s="9"/>
      <c r="BA236" s="9"/>
    </row>
    <row r="237" spans="1:53" s="195" customFormat="1" ht="60" customHeight="1" x14ac:dyDescent="0.25">
      <c r="A237" s="259">
        <v>54</v>
      </c>
      <c r="B237" s="277" t="str">
        <f>IFERROR(IF(INDEX('WPTM - Section F'!B$8:B$89,MATCH('Print View'!$A237,'WPTM - Section F'!$A$8:$A$89,0))&lt;&gt;0,INDEX('WPTM - Section F'!B$8:B$89,MATCH('Print View'!$A237,'WPTM - Section F'!$A$8:$A$89,0)),""),"")</f>
        <v/>
      </c>
      <c r="C237" s="277" t="str">
        <f>IFERROR(IF(INDEX('WPTM - Section F'!C$8:C$89,MATCH('Print View'!$A237,'WPTM - Section F'!$A$8:$A$89,0))&lt;&gt;0,INDEX('WPTM - Section F'!C$8:C$89,MATCH('Print View'!$A237,'WPTM - Section F'!$A$8:$A$89,0)),""),"")</f>
        <v/>
      </c>
      <c r="D237" s="277" t="str">
        <f>IFERROR(IF(INDEX('WPTM - Section F'!D$8:D$89,MATCH('Print View'!$A237,'WPTM - Section F'!$A$8:$A$89,0))&lt;&gt;0,INDEX('WPTM - Section F'!D$8:D$89,MATCH('Print View'!$A237,'WPTM - Section F'!$A$8:$A$89,0)),""),"")</f>
        <v/>
      </c>
      <c r="E237" s="277" t="str">
        <f>IFERROR(IF(INDEX('WPTM - Section F'!E$8:E$89,MATCH('Print View'!$A237,'WPTM - Section F'!$A$8:$A$89,0))&lt;&gt;0,INDEX('WPTM - Section F'!E$8:E$89,MATCH('Print View'!$A237,'WPTM - Section F'!$A$8:$A$89,0)),""),"")</f>
        <v/>
      </c>
      <c r="F237" s="277" t="str">
        <f>IFERROR(IF(INDEX('WPTM - Section F'!N$8:N$89,MATCH('Print View'!$A237,'WPTM - Section F'!$A$8:$A$89,0))&lt;&gt;0,INDEX('WPTM - Section F'!N$8:N$89,MATCH('Print View'!$A237,'WPTM - Section F'!$A$8:$A$89,0)),""),"")</f>
        <v/>
      </c>
      <c r="G237" s="618" t="str">
        <f ca="1">IFERROR(IF(INDEX('WPTM - Section F'!D$93:D$574,MATCH('Print View'!$AR237,'WPTM - Section F'!L$93:L$574,0))&lt;&gt;0,INDEX('WPTM - Section F'!D$93:D$574,MATCH('Print View'!$AR237,'WPTM - Section F'!L$93:L$574,0)),""),"")</f>
        <v/>
      </c>
      <c r="H237" s="619"/>
      <c r="I237" s="618" t="str">
        <f ca="1">IFERROR(IF(INDEX('WPTM - Section F'!E$93:E$574,MATCH('Print View'!$AR237,'WPTM - Section F'!L$93:L$574,0))&lt;&gt;0,INDEX('WPTM - Section F'!E$93:E$574,MATCH('Print View'!$AR237,'WPTM - Section F'!L$93:L$574,0)),""),"")</f>
        <v/>
      </c>
      <c r="J237" s="619"/>
      <c r="K237" s="618" t="str">
        <f ca="1">IFERROR(IF(INDEX('WPTM - Section F'!D$93:D$574,MATCH('Print View'!$AS237,'WPTM - Section F'!L$93:L$574,0))&lt;&gt;0,INDEX('WPTM - Section F'!D$93:D$574,MATCH('Print View'!$AS237,'WPTM - Section F'!L$93:L$574,0)),""),"")</f>
        <v/>
      </c>
      <c r="L237" s="619"/>
      <c r="M237" s="618" t="str">
        <f ca="1">IFERROR(IF(INDEX('WPTM - Section F'!E$93:E$574,MATCH('Print View'!$AS237,'WPTM - Section F'!L$93:L$574,0))&lt;&gt;0,INDEX('WPTM - Section F'!E$93:E$574,MATCH('Print View'!$AS237,'WPTM - Section F'!L$93:L$574,0)),""),"")</f>
        <v/>
      </c>
      <c r="N237" s="619"/>
      <c r="O237" s="618" t="str">
        <f ca="1">IFERROR(IF(INDEX('WPTM - Section F'!D$93:D$574,MATCH('Print View'!$AT237,'WPTM - Section F'!L$93:L$574,0))&lt;&gt;0,INDEX('WPTM - Section F'!D$93:D$574,MATCH('Print View'!$AT237,'WPTM - Section F'!L$93:L$574,0)),""),"")</f>
        <v/>
      </c>
      <c r="P237" s="619"/>
      <c r="Q237" s="618" t="str">
        <f ca="1">IFERROR(IF(INDEX('WPTM - Section F'!E$93:E$574,MATCH('Print View'!$AT237,'WPTM - Section F'!L$93:L$574,0))&lt;&gt;0,INDEX('WPTM - Section F'!E$93:E$574,MATCH('Print View'!$AT237,'WPTM - Section F'!L$93:L$574,0)),""),"")</f>
        <v/>
      </c>
      <c r="R237" s="619"/>
      <c r="S237" s="618" t="str">
        <f ca="1">IFERROR(IF(INDEX('WPTM - Section F'!D$93:D$574,MATCH('Print View'!$AU237,'WPTM - Section F'!L$93:L$574,0))&lt;&gt;0,INDEX('WPTM - Section F'!D$93:D$574,MATCH('Print View'!$AU237,'WPTM - Section F'!L$93:L$574,0)),""),"")</f>
        <v/>
      </c>
      <c r="T237" s="619"/>
      <c r="U237" s="618" t="str">
        <f ca="1">IFERROR(IF(INDEX('WPTM - Section F'!E$93:E$574,MATCH('Print View'!$AU237,'WPTM - Section F'!L$93:L$574,0))&lt;&gt;0,INDEX('WPTM - Section F'!E$93:E$574,MATCH('Print View'!$AU237,'WPTM - Section F'!L$93:L$574,0)),""),"")</f>
        <v/>
      </c>
      <c r="V237" s="619"/>
      <c r="W237" s="618" t="str">
        <f ca="1">IFERROR(IF(INDEX('WPTM - Section F'!D$93:D$574,MATCH('Print View'!$AV237,'WPTM - Section F'!L$93:L$574,0))&lt;&gt;0,INDEX('WPTM - Section F'!D$93:D$574,MATCH('Print View'!$AV237,'WPTM - Section F'!L$93:L$574,0)),""),"")</f>
        <v/>
      </c>
      <c r="X237" s="619"/>
      <c r="Y237" s="618" t="str">
        <f ca="1">IFERROR(IF(INDEX('WPTM - Section F'!E$93:E$574,MATCH('Print View'!$AV237,'WPTM - Section F'!L$93:L$574,0))&lt;&gt;0,INDEX('WPTM - Section F'!E$93:E$574,MATCH('Print View'!$AV237,'WPTM - Section F'!L$93:L$574,0)),""),"")</f>
        <v/>
      </c>
      <c r="Z237" s="619"/>
      <c r="AA237" s="618" t="str">
        <f ca="1">IFERROR(IF(INDEX('WPTM - Section F'!D$93:D$574,MATCH('Print View'!$AW237,'WPTM - Section F'!L$93:L$574,0))&lt;&gt;0,INDEX('WPTM - Section F'!D$93:D$574,MATCH('Print View'!$AW237,'WPTM - Section F'!L$93:L$574,0)),""),"")</f>
        <v/>
      </c>
      <c r="AB237" s="619"/>
      <c r="AC237" s="618" t="str">
        <f ca="1">IFERROR(IF(INDEX('WPTM - Section F'!E$93:E$574,MATCH('Print View'!$AW237,'WPTM - Section F'!L$93:L$574,0))&lt;&gt;0,INDEX('WPTM - Section F'!E$93:E$574,MATCH('Print View'!$AW237,'WPTM - Section F'!L$93:L$574,0)),""),"")</f>
        <v/>
      </c>
      <c r="AD237" s="619"/>
      <c r="AE237" s="618" t="str">
        <f ca="1">IFERROR(IF(INDEX('WPTM - Section F'!D$93:D$574,MATCH('Print View'!$AX237,'WPTM - Section F'!L$93:L$574,0))&lt;&gt;0,INDEX('WPTM - Section F'!D$93:D$574,MATCH('Print View'!$AX237,'WPTM - Section F'!L$93:L$574,0)),""),"")</f>
        <v/>
      </c>
      <c r="AF237" s="619"/>
      <c r="AG237" s="618" t="str">
        <f ca="1">IFERROR(IF(INDEX('WPTM - Section F'!E$93:E$574,MATCH('Print View'!$AX237,'WPTM - Section F'!L$93:L$574,0))&lt;&gt;0,INDEX('WPTM - Section F'!E$93:E$574,MATCH('Print View'!$AX237,'WPTM - Section F'!L$93:L$574,0)),""),"")</f>
        <v/>
      </c>
      <c r="AH237" s="619"/>
      <c r="AI237" s="618" t="str">
        <f ca="1">IFERROR(IF(INDEX('WPTM - Section F'!D$93:D$574,MATCH('Print View'!$AY237,'WPTM - Section F'!L$93:L$574,0))&lt;&gt;0,INDEX('WPTM - Section F'!D$93:D$574,MATCH('Print View'!$AY237,'WPTM - Section F'!L$93:L$574,0)),""),"")</f>
        <v/>
      </c>
      <c r="AJ237" s="619"/>
      <c r="AK237" s="618" t="str">
        <f ca="1">IFERROR(IF(INDEX('WPTM - Section F'!E$93:E$574,MATCH('Print View'!$AY237,'WPTM - Section F'!L$93:L$574,0))&lt;&gt;0,INDEX('WPTM - Section F'!E$93:E$574,MATCH('Print View'!$AY237,'WPTM - Section F'!L$93:L$574,0)),""),"")</f>
        <v/>
      </c>
      <c r="AL237" s="619"/>
      <c r="AM237" s="278" t="str">
        <f>IFERROR(IF(INDEX('WPTM - Section F'!O$8:O$89,MATCH('Print View'!$A237,'WPTM - Section F'!D$8:D$89,0))&lt;&gt;0,INDEX('WPTM - Section F'!O$8:O$89,MATCH('Print View'!$A237,'WPTM - Section F'!D$8:D$89,0)),""),"")</f>
        <v/>
      </c>
      <c r="AN237" s="190"/>
      <c r="AO237" s="272"/>
      <c r="AP237" s="273"/>
      <c r="AQ237" s="273"/>
      <c r="AR237" s="210" t="str">
        <f t="shared" ca="1" si="372"/>
        <v>54</v>
      </c>
      <c r="AS237" s="3" t="str">
        <f t="shared" ca="1" si="373"/>
        <v>541-ene-21 to 31-dic-21</v>
      </c>
      <c r="AT237" s="3" t="str">
        <f t="shared" ca="1" si="374"/>
        <v>541-ene-22 to 31-dic-22</v>
      </c>
      <c r="AU237" s="3" t="str">
        <f t="shared" ca="1" si="375"/>
        <v>541-ene-23 to 31-dic-23</v>
      </c>
      <c r="AV237" s="3" t="str">
        <f t="shared" ca="1" si="376"/>
        <v>541-ene-24 to 31-dic-24</v>
      </c>
      <c r="AW237" s="3" t="str">
        <f t="shared" ca="1" si="377"/>
        <v>541-ene-25 to 31-dic-25</v>
      </c>
      <c r="AX237" s="9" t="str">
        <f t="shared" si="378"/>
        <v xml:space="preserve">54 to </v>
      </c>
      <c r="AY237" s="9" t="str">
        <f t="shared" si="379"/>
        <v xml:space="preserve">54 to </v>
      </c>
      <c r="AZ237" s="9"/>
      <c r="BA237" s="9"/>
    </row>
    <row r="238" spans="1:53" s="195" customFormat="1" ht="60" customHeight="1" x14ac:dyDescent="0.25">
      <c r="A238" s="259">
        <v>55</v>
      </c>
      <c r="B238" s="277" t="str">
        <f>IFERROR(IF(INDEX('WPTM - Section F'!B$8:B$89,MATCH('Print View'!$A238,'WPTM - Section F'!$A$8:$A$89,0))&lt;&gt;0,INDEX('WPTM - Section F'!B$8:B$89,MATCH('Print View'!$A238,'WPTM - Section F'!$A$8:$A$89,0)),""),"")</f>
        <v/>
      </c>
      <c r="C238" s="277" t="str">
        <f>IFERROR(IF(INDEX('WPTM - Section F'!C$8:C$89,MATCH('Print View'!$A238,'WPTM - Section F'!$A$8:$A$89,0))&lt;&gt;0,INDEX('WPTM - Section F'!C$8:C$89,MATCH('Print View'!$A238,'WPTM - Section F'!$A$8:$A$89,0)),""),"")</f>
        <v/>
      </c>
      <c r="D238" s="277" t="str">
        <f>IFERROR(IF(INDEX('WPTM - Section F'!D$8:D$89,MATCH('Print View'!$A238,'WPTM - Section F'!$A$8:$A$89,0))&lt;&gt;0,INDEX('WPTM - Section F'!D$8:D$89,MATCH('Print View'!$A238,'WPTM - Section F'!$A$8:$A$89,0)),""),"")</f>
        <v/>
      </c>
      <c r="E238" s="277" t="str">
        <f>IFERROR(IF(INDEX('WPTM - Section F'!E$8:E$89,MATCH('Print View'!$A238,'WPTM - Section F'!$A$8:$A$89,0))&lt;&gt;0,INDEX('WPTM - Section F'!E$8:E$89,MATCH('Print View'!$A238,'WPTM - Section F'!$A$8:$A$89,0)),""),"")</f>
        <v/>
      </c>
      <c r="F238" s="277" t="str">
        <f>IFERROR(IF(INDEX('WPTM - Section F'!N$8:N$89,MATCH('Print View'!$A238,'WPTM - Section F'!$A$8:$A$89,0))&lt;&gt;0,INDEX('WPTM - Section F'!N$8:N$89,MATCH('Print View'!$A238,'WPTM - Section F'!$A$8:$A$89,0)),""),"")</f>
        <v/>
      </c>
      <c r="G238" s="618" t="str">
        <f ca="1">IFERROR(IF(INDEX('WPTM - Section F'!D$93:D$574,MATCH('Print View'!$AR238,'WPTM - Section F'!L$93:L$574,0))&lt;&gt;0,INDEX('WPTM - Section F'!D$93:D$574,MATCH('Print View'!$AR238,'WPTM - Section F'!L$93:L$574,0)),""),"")</f>
        <v/>
      </c>
      <c r="H238" s="619"/>
      <c r="I238" s="618" t="str">
        <f ca="1">IFERROR(IF(INDEX('WPTM - Section F'!E$93:E$574,MATCH('Print View'!$AR238,'WPTM - Section F'!L$93:L$574,0))&lt;&gt;0,INDEX('WPTM - Section F'!E$93:E$574,MATCH('Print View'!$AR238,'WPTM - Section F'!L$93:L$574,0)),""),"")</f>
        <v/>
      </c>
      <c r="J238" s="619"/>
      <c r="K238" s="618" t="str">
        <f ca="1">IFERROR(IF(INDEX('WPTM - Section F'!D$93:D$574,MATCH('Print View'!$AS238,'WPTM - Section F'!L$93:L$574,0))&lt;&gt;0,INDEX('WPTM - Section F'!D$93:D$574,MATCH('Print View'!$AS238,'WPTM - Section F'!L$93:L$574,0)),""),"")</f>
        <v/>
      </c>
      <c r="L238" s="619"/>
      <c r="M238" s="618" t="str">
        <f ca="1">IFERROR(IF(INDEX('WPTM - Section F'!E$93:E$574,MATCH('Print View'!$AS238,'WPTM - Section F'!L$93:L$574,0))&lt;&gt;0,INDEX('WPTM - Section F'!E$93:E$574,MATCH('Print View'!$AS238,'WPTM - Section F'!L$93:L$574,0)),""),"")</f>
        <v/>
      </c>
      <c r="N238" s="619"/>
      <c r="O238" s="618" t="str">
        <f ca="1">IFERROR(IF(INDEX('WPTM - Section F'!D$93:D$574,MATCH('Print View'!$AT238,'WPTM - Section F'!L$93:L$574,0))&lt;&gt;0,INDEX('WPTM - Section F'!D$93:D$574,MATCH('Print View'!$AT238,'WPTM - Section F'!L$93:L$574,0)),""),"")</f>
        <v/>
      </c>
      <c r="P238" s="619"/>
      <c r="Q238" s="618" t="str">
        <f ca="1">IFERROR(IF(INDEX('WPTM - Section F'!E$93:E$574,MATCH('Print View'!$AT238,'WPTM - Section F'!L$93:L$574,0))&lt;&gt;0,INDEX('WPTM - Section F'!E$93:E$574,MATCH('Print View'!$AT238,'WPTM - Section F'!L$93:L$574,0)),""),"")</f>
        <v/>
      </c>
      <c r="R238" s="619"/>
      <c r="S238" s="618" t="str">
        <f ca="1">IFERROR(IF(INDEX('WPTM - Section F'!D$93:D$574,MATCH('Print View'!$AU238,'WPTM - Section F'!L$93:L$574,0))&lt;&gt;0,INDEX('WPTM - Section F'!D$93:D$574,MATCH('Print View'!$AU238,'WPTM - Section F'!L$93:L$574,0)),""),"")</f>
        <v/>
      </c>
      <c r="T238" s="619"/>
      <c r="U238" s="618" t="str">
        <f ca="1">IFERROR(IF(INDEX('WPTM - Section F'!E$93:E$574,MATCH('Print View'!$AU238,'WPTM - Section F'!L$93:L$574,0))&lt;&gt;0,INDEX('WPTM - Section F'!E$93:E$574,MATCH('Print View'!$AU238,'WPTM - Section F'!L$93:L$574,0)),""),"")</f>
        <v/>
      </c>
      <c r="V238" s="619"/>
      <c r="W238" s="618" t="str">
        <f ca="1">IFERROR(IF(INDEX('WPTM - Section F'!D$93:D$574,MATCH('Print View'!$AV238,'WPTM - Section F'!L$93:L$574,0))&lt;&gt;0,INDEX('WPTM - Section F'!D$93:D$574,MATCH('Print View'!$AV238,'WPTM - Section F'!L$93:L$574,0)),""),"")</f>
        <v/>
      </c>
      <c r="X238" s="619"/>
      <c r="Y238" s="618" t="str">
        <f ca="1">IFERROR(IF(INDEX('WPTM - Section F'!E$93:E$574,MATCH('Print View'!$AV238,'WPTM - Section F'!L$93:L$574,0))&lt;&gt;0,INDEX('WPTM - Section F'!E$93:E$574,MATCH('Print View'!$AV238,'WPTM - Section F'!L$93:L$574,0)),""),"")</f>
        <v/>
      </c>
      <c r="Z238" s="619"/>
      <c r="AA238" s="618" t="str">
        <f ca="1">IFERROR(IF(INDEX('WPTM - Section F'!D$93:D$574,MATCH('Print View'!$AW238,'WPTM - Section F'!L$93:L$574,0))&lt;&gt;0,INDEX('WPTM - Section F'!D$93:D$574,MATCH('Print View'!$AW238,'WPTM - Section F'!L$93:L$574,0)),""),"")</f>
        <v/>
      </c>
      <c r="AB238" s="619"/>
      <c r="AC238" s="618" t="str">
        <f ca="1">IFERROR(IF(INDEX('WPTM - Section F'!E$93:E$574,MATCH('Print View'!$AW238,'WPTM - Section F'!L$93:L$574,0))&lt;&gt;0,INDEX('WPTM - Section F'!E$93:E$574,MATCH('Print View'!$AW238,'WPTM - Section F'!L$93:L$574,0)),""),"")</f>
        <v/>
      </c>
      <c r="AD238" s="619"/>
      <c r="AE238" s="618" t="str">
        <f ca="1">IFERROR(IF(INDEX('WPTM - Section F'!D$93:D$574,MATCH('Print View'!$AX238,'WPTM - Section F'!L$93:L$574,0))&lt;&gt;0,INDEX('WPTM - Section F'!D$93:D$574,MATCH('Print View'!$AX238,'WPTM - Section F'!L$93:L$574,0)),""),"")</f>
        <v/>
      </c>
      <c r="AF238" s="619"/>
      <c r="AG238" s="618" t="str">
        <f ca="1">IFERROR(IF(INDEX('WPTM - Section F'!E$93:E$574,MATCH('Print View'!$AX238,'WPTM - Section F'!L$93:L$574,0))&lt;&gt;0,INDEX('WPTM - Section F'!E$93:E$574,MATCH('Print View'!$AX238,'WPTM - Section F'!L$93:L$574,0)),""),"")</f>
        <v/>
      </c>
      <c r="AH238" s="619"/>
      <c r="AI238" s="618" t="str">
        <f ca="1">IFERROR(IF(INDEX('WPTM - Section F'!D$93:D$574,MATCH('Print View'!$AY238,'WPTM - Section F'!L$93:L$574,0))&lt;&gt;0,INDEX('WPTM - Section F'!D$93:D$574,MATCH('Print View'!$AY238,'WPTM - Section F'!L$93:L$574,0)),""),"")</f>
        <v/>
      </c>
      <c r="AJ238" s="619"/>
      <c r="AK238" s="618" t="str">
        <f ca="1">IFERROR(IF(INDEX('WPTM - Section F'!E$93:E$574,MATCH('Print View'!$AY238,'WPTM - Section F'!L$93:L$574,0))&lt;&gt;0,INDEX('WPTM - Section F'!E$93:E$574,MATCH('Print View'!$AY238,'WPTM - Section F'!L$93:L$574,0)),""),"")</f>
        <v/>
      </c>
      <c r="AL238" s="619"/>
      <c r="AM238" s="278" t="str">
        <f>IFERROR(IF(INDEX('WPTM - Section F'!O$8:O$89,MATCH('Print View'!$A238,'WPTM - Section F'!D$8:D$89,0))&lt;&gt;0,INDEX('WPTM - Section F'!O$8:O$89,MATCH('Print View'!$A238,'WPTM - Section F'!D$8:D$89,0)),""),"")</f>
        <v/>
      </c>
      <c r="AN238" s="190"/>
      <c r="AO238" s="272"/>
      <c r="AP238" s="273"/>
      <c r="AQ238" s="273"/>
      <c r="AR238" s="210" t="str">
        <f t="shared" ca="1" si="372"/>
        <v>55</v>
      </c>
      <c r="AS238" s="3" t="str">
        <f t="shared" ca="1" si="373"/>
        <v>551-ene-21 to 31-dic-21</v>
      </c>
      <c r="AT238" s="3" t="str">
        <f t="shared" ca="1" si="374"/>
        <v>551-ene-22 to 31-dic-22</v>
      </c>
      <c r="AU238" s="3" t="str">
        <f t="shared" ca="1" si="375"/>
        <v>551-ene-23 to 31-dic-23</v>
      </c>
      <c r="AV238" s="3" t="str">
        <f t="shared" ca="1" si="376"/>
        <v>551-ene-24 to 31-dic-24</v>
      </c>
      <c r="AW238" s="3" t="str">
        <f t="shared" ca="1" si="377"/>
        <v>551-ene-25 to 31-dic-25</v>
      </c>
      <c r="AX238" s="9" t="str">
        <f t="shared" si="378"/>
        <v xml:space="preserve">55 to </v>
      </c>
      <c r="AY238" s="9" t="str">
        <f t="shared" si="379"/>
        <v xml:space="preserve">55 to </v>
      </c>
      <c r="AZ238" s="9"/>
      <c r="BA238" s="9"/>
    </row>
    <row r="239" spans="1:53" s="195" customFormat="1" ht="60" customHeight="1" x14ac:dyDescent="0.25">
      <c r="A239" s="259">
        <v>56</v>
      </c>
      <c r="B239" s="277" t="str">
        <f>IFERROR(IF(INDEX('WPTM - Section F'!B$8:B$89,MATCH('Print View'!$A239,'WPTM - Section F'!$A$8:$A$89,0))&lt;&gt;0,INDEX('WPTM - Section F'!B$8:B$89,MATCH('Print View'!$A239,'WPTM - Section F'!$A$8:$A$89,0)),""),"")</f>
        <v/>
      </c>
      <c r="C239" s="277" t="str">
        <f>IFERROR(IF(INDEX('WPTM - Section F'!C$8:C$89,MATCH('Print View'!$A239,'WPTM - Section F'!$A$8:$A$89,0))&lt;&gt;0,INDEX('WPTM - Section F'!C$8:C$89,MATCH('Print View'!$A239,'WPTM - Section F'!$A$8:$A$89,0)),""),"")</f>
        <v/>
      </c>
      <c r="D239" s="277" t="str">
        <f>IFERROR(IF(INDEX('WPTM - Section F'!D$8:D$89,MATCH('Print View'!$A239,'WPTM - Section F'!$A$8:$A$89,0))&lt;&gt;0,INDEX('WPTM - Section F'!D$8:D$89,MATCH('Print View'!$A239,'WPTM - Section F'!$A$8:$A$89,0)),""),"")</f>
        <v/>
      </c>
      <c r="E239" s="277" t="str">
        <f>IFERROR(IF(INDEX('WPTM - Section F'!E$8:E$89,MATCH('Print View'!$A239,'WPTM - Section F'!$A$8:$A$89,0))&lt;&gt;0,INDEX('WPTM - Section F'!E$8:E$89,MATCH('Print View'!$A239,'WPTM - Section F'!$A$8:$A$89,0)),""),"")</f>
        <v/>
      </c>
      <c r="F239" s="277" t="str">
        <f>IFERROR(IF(INDEX('WPTM - Section F'!N$8:N$89,MATCH('Print View'!$A239,'WPTM - Section F'!$A$8:$A$89,0))&lt;&gt;0,INDEX('WPTM - Section F'!N$8:N$89,MATCH('Print View'!$A239,'WPTM - Section F'!$A$8:$A$89,0)),""),"")</f>
        <v/>
      </c>
      <c r="G239" s="618" t="str">
        <f ca="1">IFERROR(IF(INDEX('WPTM - Section F'!D$93:D$574,MATCH('Print View'!$AR239,'WPTM - Section F'!L$93:L$574,0))&lt;&gt;0,INDEX('WPTM - Section F'!D$93:D$574,MATCH('Print View'!$AR239,'WPTM - Section F'!L$93:L$574,0)),""),"")</f>
        <v/>
      </c>
      <c r="H239" s="619"/>
      <c r="I239" s="618" t="str">
        <f ca="1">IFERROR(IF(INDEX('WPTM - Section F'!E$93:E$574,MATCH('Print View'!$AR239,'WPTM - Section F'!L$93:L$574,0))&lt;&gt;0,INDEX('WPTM - Section F'!E$93:E$574,MATCH('Print View'!$AR239,'WPTM - Section F'!L$93:L$574,0)),""),"")</f>
        <v/>
      </c>
      <c r="J239" s="619"/>
      <c r="K239" s="618" t="str">
        <f ca="1">IFERROR(IF(INDEX('WPTM - Section F'!D$93:D$574,MATCH('Print View'!$AS239,'WPTM - Section F'!L$93:L$574,0))&lt;&gt;0,INDEX('WPTM - Section F'!D$93:D$574,MATCH('Print View'!$AS239,'WPTM - Section F'!L$93:L$574,0)),""),"")</f>
        <v/>
      </c>
      <c r="L239" s="619"/>
      <c r="M239" s="618" t="str">
        <f ca="1">IFERROR(IF(INDEX('WPTM - Section F'!E$93:E$574,MATCH('Print View'!$AS239,'WPTM - Section F'!L$93:L$574,0))&lt;&gt;0,INDEX('WPTM - Section F'!E$93:E$574,MATCH('Print View'!$AS239,'WPTM - Section F'!L$93:L$574,0)),""),"")</f>
        <v/>
      </c>
      <c r="N239" s="619"/>
      <c r="O239" s="618" t="str">
        <f ca="1">IFERROR(IF(INDEX('WPTM - Section F'!D$93:D$574,MATCH('Print View'!$AT239,'WPTM - Section F'!L$93:L$574,0))&lt;&gt;0,INDEX('WPTM - Section F'!D$93:D$574,MATCH('Print View'!$AT239,'WPTM - Section F'!L$93:L$574,0)),""),"")</f>
        <v/>
      </c>
      <c r="P239" s="619"/>
      <c r="Q239" s="618" t="str">
        <f ca="1">IFERROR(IF(INDEX('WPTM - Section F'!E$93:E$574,MATCH('Print View'!$AT239,'WPTM - Section F'!L$93:L$574,0))&lt;&gt;0,INDEX('WPTM - Section F'!E$93:E$574,MATCH('Print View'!$AT239,'WPTM - Section F'!L$93:L$574,0)),""),"")</f>
        <v/>
      </c>
      <c r="R239" s="619"/>
      <c r="S239" s="618" t="str">
        <f ca="1">IFERROR(IF(INDEX('WPTM - Section F'!D$93:D$574,MATCH('Print View'!$AU239,'WPTM - Section F'!L$93:L$574,0))&lt;&gt;0,INDEX('WPTM - Section F'!D$93:D$574,MATCH('Print View'!$AU239,'WPTM - Section F'!L$93:L$574,0)),""),"")</f>
        <v/>
      </c>
      <c r="T239" s="619"/>
      <c r="U239" s="618" t="str">
        <f ca="1">IFERROR(IF(INDEX('WPTM - Section F'!E$93:E$574,MATCH('Print View'!$AU239,'WPTM - Section F'!L$93:L$574,0))&lt;&gt;0,INDEX('WPTM - Section F'!E$93:E$574,MATCH('Print View'!$AU239,'WPTM - Section F'!L$93:L$574,0)),""),"")</f>
        <v/>
      </c>
      <c r="V239" s="619"/>
      <c r="W239" s="618" t="str">
        <f ca="1">IFERROR(IF(INDEX('WPTM - Section F'!D$93:D$574,MATCH('Print View'!$AV239,'WPTM - Section F'!L$93:L$574,0))&lt;&gt;0,INDEX('WPTM - Section F'!D$93:D$574,MATCH('Print View'!$AV239,'WPTM - Section F'!L$93:L$574,0)),""),"")</f>
        <v/>
      </c>
      <c r="X239" s="619"/>
      <c r="Y239" s="618" t="str">
        <f ca="1">IFERROR(IF(INDEX('WPTM - Section F'!E$93:E$574,MATCH('Print View'!$AV239,'WPTM - Section F'!L$93:L$574,0))&lt;&gt;0,INDEX('WPTM - Section F'!E$93:E$574,MATCH('Print View'!$AV239,'WPTM - Section F'!L$93:L$574,0)),""),"")</f>
        <v/>
      </c>
      <c r="Z239" s="619"/>
      <c r="AA239" s="618" t="str">
        <f ca="1">IFERROR(IF(INDEX('WPTM - Section F'!D$93:D$574,MATCH('Print View'!$AW239,'WPTM - Section F'!L$93:L$574,0))&lt;&gt;0,INDEX('WPTM - Section F'!D$93:D$574,MATCH('Print View'!$AW239,'WPTM - Section F'!L$93:L$574,0)),""),"")</f>
        <v/>
      </c>
      <c r="AB239" s="619"/>
      <c r="AC239" s="618" t="str">
        <f ca="1">IFERROR(IF(INDEX('WPTM - Section F'!E$93:E$574,MATCH('Print View'!$AW239,'WPTM - Section F'!L$93:L$574,0))&lt;&gt;0,INDEX('WPTM - Section F'!E$93:E$574,MATCH('Print View'!$AW239,'WPTM - Section F'!L$93:L$574,0)),""),"")</f>
        <v/>
      </c>
      <c r="AD239" s="619"/>
      <c r="AE239" s="618" t="str">
        <f ca="1">IFERROR(IF(INDEX('WPTM - Section F'!D$93:D$574,MATCH('Print View'!$AX239,'WPTM - Section F'!L$93:L$574,0))&lt;&gt;0,INDEX('WPTM - Section F'!D$93:D$574,MATCH('Print View'!$AX239,'WPTM - Section F'!L$93:L$574,0)),""),"")</f>
        <v/>
      </c>
      <c r="AF239" s="619"/>
      <c r="AG239" s="618" t="str">
        <f ca="1">IFERROR(IF(INDEX('WPTM - Section F'!E$93:E$574,MATCH('Print View'!$AX239,'WPTM - Section F'!L$93:L$574,0))&lt;&gt;0,INDEX('WPTM - Section F'!E$93:E$574,MATCH('Print View'!$AX239,'WPTM - Section F'!L$93:L$574,0)),""),"")</f>
        <v/>
      </c>
      <c r="AH239" s="619"/>
      <c r="AI239" s="618" t="str">
        <f ca="1">IFERROR(IF(INDEX('WPTM - Section F'!D$93:D$574,MATCH('Print View'!$AY239,'WPTM - Section F'!L$93:L$574,0))&lt;&gt;0,INDEX('WPTM - Section F'!D$93:D$574,MATCH('Print View'!$AY239,'WPTM - Section F'!L$93:L$574,0)),""),"")</f>
        <v/>
      </c>
      <c r="AJ239" s="619"/>
      <c r="AK239" s="618" t="str">
        <f ca="1">IFERROR(IF(INDEX('WPTM - Section F'!E$93:E$574,MATCH('Print View'!$AY239,'WPTM - Section F'!L$93:L$574,0))&lt;&gt;0,INDEX('WPTM - Section F'!E$93:E$574,MATCH('Print View'!$AY239,'WPTM - Section F'!L$93:L$574,0)),""),"")</f>
        <v/>
      </c>
      <c r="AL239" s="619"/>
      <c r="AM239" s="278" t="str">
        <f>IFERROR(IF(INDEX('WPTM - Section F'!O$8:O$89,MATCH('Print View'!$A239,'WPTM - Section F'!D$8:D$89,0))&lt;&gt;0,INDEX('WPTM - Section F'!O$8:O$89,MATCH('Print View'!$A239,'WPTM - Section F'!D$8:D$89,0)),""),"")</f>
        <v/>
      </c>
      <c r="AN239" s="190"/>
      <c r="AO239" s="272"/>
      <c r="AP239" s="273"/>
      <c r="AQ239" s="273"/>
      <c r="AR239" s="210" t="str">
        <f t="shared" ca="1" si="372"/>
        <v>56</v>
      </c>
      <c r="AS239" s="3" t="str">
        <f t="shared" ca="1" si="373"/>
        <v>561-ene-21 to 31-dic-21</v>
      </c>
      <c r="AT239" s="3" t="str">
        <f t="shared" ca="1" si="374"/>
        <v>561-ene-22 to 31-dic-22</v>
      </c>
      <c r="AU239" s="3" t="str">
        <f t="shared" ca="1" si="375"/>
        <v>561-ene-23 to 31-dic-23</v>
      </c>
      <c r="AV239" s="3" t="str">
        <f t="shared" ca="1" si="376"/>
        <v>561-ene-24 to 31-dic-24</v>
      </c>
      <c r="AW239" s="3" t="str">
        <f t="shared" ca="1" si="377"/>
        <v>561-ene-25 to 31-dic-25</v>
      </c>
      <c r="AX239" s="9" t="str">
        <f t="shared" si="378"/>
        <v xml:space="preserve">56 to </v>
      </c>
      <c r="AY239" s="9" t="str">
        <f t="shared" si="379"/>
        <v xml:space="preserve">56 to </v>
      </c>
      <c r="AZ239" s="9"/>
      <c r="BA239" s="9"/>
    </row>
    <row r="240" spans="1:53" s="195" customFormat="1" ht="60" customHeight="1" x14ac:dyDescent="0.25">
      <c r="A240" s="259">
        <v>57</v>
      </c>
      <c r="B240" s="277" t="str">
        <f>IFERROR(IF(INDEX('WPTM - Section F'!B$8:B$89,MATCH('Print View'!$A240,'WPTM - Section F'!$A$8:$A$89,0))&lt;&gt;0,INDEX('WPTM - Section F'!B$8:B$89,MATCH('Print View'!$A240,'WPTM - Section F'!$A$8:$A$89,0)),""),"")</f>
        <v/>
      </c>
      <c r="C240" s="277" t="str">
        <f>IFERROR(IF(INDEX('WPTM - Section F'!C$8:C$89,MATCH('Print View'!$A240,'WPTM - Section F'!$A$8:$A$89,0))&lt;&gt;0,INDEX('WPTM - Section F'!C$8:C$89,MATCH('Print View'!$A240,'WPTM - Section F'!$A$8:$A$89,0)),""),"")</f>
        <v/>
      </c>
      <c r="D240" s="277" t="str">
        <f>IFERROR(IF(INDEX('WPTM - Section F'!D$8:D$89,MATCH('Print View'!$A240,'WPTM - Section F'!$A$8:$A$89,0))&lt;&gt;0,INDEX('WPTM - Section F'!D$8:D$89,MATCH('Print View'!$A240,'WPTM - Section F'!$A$8:$A$89,0)),""),"")</f>
        <v/>
      </c>
      <c r="E240" s="277" t="str">
        <f>IFERROR(IF(INDEX('WPTM - Section F'!E$8:E$89,MATCH('Print View'!$A240,'WPTM - Section F'!$A$8:$A$89,0))&lt;&gt;0,INDEX('WPTM - Section F'!E$8:E$89,MATCH('Print View'!$A240,'WPTM - Section F'!$A$8:$A$89,0)),""),"")</f>
        <v/>
      </c>
      <c r="F240" s="277" t="str">
        <f>IFERROR(IF(INDEX('WPTM - Section F'!N$8:N$89,MATCH('Print View'!$A240,'WPTM - Section F'!$A$8:$A$89,0))&lt;&gt;0,INDEX('WPTM - Section F'!N$8:N$89,MATCH('Print View'!$A240,'WPTM - Section F'!$A$8:$A$89,0)),""),"")</f>
        <v/>
      </c>
      <c r="G240" s="618" t="str">
        <f ca="1">IFERROR(IF(INDEX('WPTM - Section F'!D$93:D$574,MATCH('Print View'!$AR240,'WPTM - Section F'!L$93:L$574,0))&lt;&gt;0,INDEX('WPTM - Section F'!D$93:D$574,MATCH('Print View'!$AR240,'WPTM - Section F'!L$93:L$574,0)),""),"")</f>
        <v/>
      </c>
      <c r="H240" s="619"/>
      <c r="I240" s="618" t="str">
        <f ca="1">IFERROR(IF(INDEX('WPTM - Section F'!E$93:E$574,MATCH('Print View'!$AR240,'WPTM - Section F'!L$93:L$574,0))&lt;&gt;0,INDEX('WPTM - Section F'!E$93:E$574,MATCH('Print View'!$AR240,'WPTM - Section F'!L$93:L$574,0)),""),"")</f>
        <v/>
      </c>
      <c r="J240" s="619"/>
      <c r="K240" s="618" t="str">
        <f ca="1">IFERROR(IF(INDEX('WPTM - Section F'!D$93:D$574,MATCH('Print View'!$AS240,'WPTM - Section F'!L$93:L$574,0))&lt;&gt;0,INDEX('WPTM - Section F'!D$93:D$574,MATCH('Print View'!$AS240,'WPTM - Section F'!L$93:L$574,0)),""),"")</f>
        <v/>
      </c>
      <c r="L240" s="619"/>
      <c r="M240" s="618" t="str">
        <f ca="1">IFERROR(IF(INDEX('WPTM - Section F'!E$93:E$574,MATCH('Print View'!$AS240,'WPTM - Section F'!L$93:L$574,0))&lt;&gt;0,INDEX('WPTM - Section F'!E$93:E$574,MATCH('Print View'!$AS240,'WPTM - Section F'!L$93:L$574,0)),""),"")</f>
        <v/>
      </c>
      <c r="N240" s="619"/>
      <c r="O240" s="618" t="str">
        <f ca="1">IFERROR(IF(INDEX('WPTM - Section F'!D$93:D$574,MATCH('Print View'!$AT240,'WPTM - Section F'!L$93:L$574,0))&lt;&gt;0,INDEX('WPTM - Section F'!D$93:D$574,MATCH('Print View'!$AT240,'WPTM - Section F'!L$93:L$574,0)),""),"")</f>
        <v/>
      </c>
      <c r="P240" s="619"/>
      <c r="Q240" s="618" t="str">
        <f ca="1">IFERROR(IF(INDEX('WPTM - Section F'!E$93:E$574,MATCH('Print View'!$AT240,'WPTM - Section F'!L$93:L$574,0))&lt;&gt;0,INDEX('WPTM - Section F'!E$93:E$574,MATCH('Print View'!$AT240,'WPTM - Section F'!L$93:L$574,0)),""),"")</f>
        <v/>
      </c>
      <c r="R240" s="619"/>
      <c r="S240" s="618" t="str">
        <f ca="1">IFERROR(IF(INDEX('WPTM - Section F'!D$93:D$574,MATCH('Print View'!$AU240,'WPTM - Section F'!L$93:L$574,0))&lt;&gt;0,INDEX('WPTM - Section F'!D$93:D$574,MATCH('Print View'!$AU240,'WPTM - Section F'!L$93:L$574,0)),""),"")</f>
        <v/>
      </c>
      <c r="T240" s="619"/>
      <c r="U240" s="618" t="str">
        <f ca="1">IFERROR(IF(INDEX('WPTM - Section F'!E$93:E$574,MATCH('Print View'!$AU240,'WPTM - Section F'!L$93:L$574,0))&lt;&gt;0,INDEX('WPTM - Section F'!E$93:E$574,MATCH('Print View'!$AU240,'WPTM - Section F'!L$93:L$574,0)),""),"")</f>
        <v/>
      </c>
      <c r="V240" s="619"/>
      <c r="W240" s="618" t="str">
        <f ca="1">IFERROR(IF(INDEX('WPTM - Section F'!D$93:D$574,MATCH('Print View'!$AV240,'WPTM - Section F'!L$93:L$574,0))&lt;&gt;0,INDEX('WPTM - Section F'!D$93:D$574,MATCH('Print View'!$AV240,'WPTM - Section F'!L$93:L$574,0)),""),"")</f>
        <v/>
      </c>
      <c r="X240" s="619"/>
      <c r="Y240" s="618" t="str">
        <f ca="1">IFERROR(IF(INDEX('WPTM - Section F'!E$93:E$574,MATCH('Print View'!$AV240,'WPTM - Section F'!L$93:L$574,0))&lt;&gt;0,INDEX('WPTM - Section F'!E$93:E$574,MATCH('Print View'!$AV240,'WPTM - Section F'!L$93:L$574,0)),""),"")</f>
        <v/>
      </c>
      <c r="Z240" s="619"/>
      <c r="AA240" s="618" t="str">
        <f ca="1">IFERROR(IF(INDEX('WPTM - Section F'!D$93:D$574,MATCH('Print View'!$AW240,'WPTM - Section F'!L$93:L$574,0))&lt;&gt;0,INDEX('WPTM - Section F'!D$93:D$574,MATCH('Print View'!$AW240,'WPTM - Section F'!L$93:L$574,0)),""),"")</f>
        <v/>
      </c>
      <c r="AB240" s="619"/>
      <c r="AC240" s="618" t="str">
        <f ca="1">IFERROR(IF(INDEX('WPTM - Section F'!E$93:E$574,MATCH('Print View'!$AW240,'WPTM - Section F'!L$93:L$574,0))&lt;&gt;0,INDEX('WPTM - Section F'!E$93:E$574,MATCH('Print View'!$AW240,'WPTM - Section F'!L$93:L$574,0)),""),"")</f>
        <v/>
      </c>
      <c r="AD240" s="619"/>
      <c r="AE240" s="618" t="str">
        <f ca="1">IFERROR(IF(INDEX('WPTM - Section F'!D$93:D$574,MATCH('Print View'!$AX240,'WPTM - Section F'!L$93:L$574,0))&lt;&gt;0,INDEX('WPTM - Section F'!D$93:D$574,MATCH('Print View'!$AX240,'WPTM - Section F'!L$93:L$574,0)),""),"")</f>
        <v/>
      </c>
      <c r="AF240" s="619"/>
      <c r="AG240" s="618" t="str">
        <f ca="1">IFERROR(IF(INDEX('WPTM - Section F'!E$93:E$574,MATCH('Print View'!$AX240,'WPTM - Section F'!L$93:L$574,0))&lt;&gt;0,INDEX('WPTM - Section F'!E$93:E$574,MATCH('Print View'!$AX240,'WPTM - Section F'!L$93:L$574,0)),""),"")</f>
        <v/>
      </c>
      <c r="AH240" s="619"/>
      <c r="AI240" s="618" t="str">
        <f ca="1">IFERROR(IF(INDEX('WPTM - Section F'!D$93:D$574,MATCH('Print View'!$AY240,'WPTM - Section F'!L$93:L$574,0))&lt;&gt;0,INDEX('WPTM - Section F'!D$93:D$574,MATCH('Print View'!$AY240,'WPTM - Section F'!L$93:L$574,0)),""),"")</f>
        <v/>
      </c>
      <c r="AJ240" s="619"/>
      <c r="AK240" s="618" t="str">
        <f ca="1">IFERROR(IF(INDEX('WPTM - Section F'!E$93:E$574,MATCH('Print View'!$AY240,'WPTM - Section F'!L$93:L$574,0))&lt;&gt;0,INDEX('WPTM - Section F'!E$93:E$574,MATCH('Print View'!$AY240,'WPTM - Section F'!L$93:L$574,0)),""),"")</f>
        <v/>
      </c>
      <c r="AL240" s="619"/>
      <c r="AM240" s="278" t="str">
        <f>IFERROR(IF(INDEX('WPTM - Section F'!O$8:O$89,MATCH('Print View'!$A240,'WPTM - Section F'!D$8:D$89,0))&lt;&gt;0,INDEX('WPTM - Section F'!O$8:O$89,MATCH('Print View'!$A240,'WPTM - Section F'!D$8:D$89,0)),""),"")</f>
        <v/>
      </c>
      <c r="AN240" s="190"/>
      <c r="AO240" s="272"/>
      <c r="AP240" s="273"/>
      <c r="AQ240" s="273"/>
      <c r="AR240" s="210" t="str">
        <f t="shared" ca="1" si="372"/>
        <v>57</v>
      </c>
      <c r="AS240" s="3" t="str">
        <f t="shared" ca="1" si="373"/>
        <v>571-ene-21 to 31-dic-21</v>
      </c>
      <c r="AT240" s="3" t="str">
        <f t="shared" ca="1" si="374"/>
        <v>571-ene-22 to 31-dic-22</v>
      </c>
      <c r="AU240" s="3" t="str">
        <f t="shared" ca="1" si="375"/>
        <v>571-ene-23 to 31-dic-23</v>
      </c>
      <c r="AV240" s="3" t="str">
        <f t="shared" ca="1" si="376"/>
        <v>571-ene-24 to 31-dic-24</v>
      </c>
      <c r="AW240" s="3" t="str">
        <f t="shared" ca="1" si="377"/>
        <v>571-ene-25 to 31-dic-25</v>
      </c>
      <c r="AX240" s="9" t="str">
        <f t="shared" si="378"/>
        <v xml:space="preserve">57 to </v>
      </c>
      <c r="AY240" s="9" t="str">
        <f t="shared" si="379"/>
        <v xml:space="preserve">57 to </v>
      </c>
      <c r="AZ240" s="9"/>
      <c r="BA240" s="9"/>
    </row>
    <row r="241" spans="1:53" s="195" customFormat="1" ht="60" customHeight="1" x14ac:dyDescent="0.25">
      <c r="A241" s="259">
        <v>58</v>
      </c>
      <c r="B241" s="277" t="str">
        <f>IFERROR(IF(INDEX('WPTM - Section F'!B$8:B$89,MATCH('Print View'!$A241,'WPTM - Section F'!$A$8:$A$89,0))&lt;&gt;0,INDEX('WPTM - Section F'!B$8:B$89,MATCH('Print View'!$A241,'WPTM - Section F'!$A$8:$A$89,0)),""),"")</f>
        <v/>
      </c>
      <c r="C241" s="277" t="str">
        <f>IFERROR(IF(INDEX('WPTM - Section F'!C$8:C$89,MATCH('Print View'!$A241,'WPTM - Section F'!$A$8:$A$89,0))&lt;&gt;0,INDEX('WPTM - Section F'!C$8:C$89,MATCH('Print View'!$A241,'WPTM - Section F'!$A$8:$A$89,0)),""),"")</f>
        <v/>
      </c>
      <c r="D241" s="277" t="str">
        <f>IFERROR(IF(INDEX('WPTM - Section F'!D$8:D$89,MATCH('Print View'!$A241,'WPTM - Section F'!$A$8:$A$89,0))&lt;&gt;0,INDEX('WPTM - Section F'!D$8:D$89,MATCH('Print View'!$A241,'WPTM - Section F'!$A$8:$A$89,0)),""),"")</f>
        <v/>
      </c>
      <c r="E241" s="277" t="str">
        <f>IFERROR(IF(INDEX('WPTM - Section F'!E$8:E$89,MATCH('Print View'!$A241,'WPTM - Section F'!$A$8:$A$89,0))&lt;&gt;0,INDEX('WPTM - Section F'!E$8:E$89,MATCH('Print View'!$A241,'WPTM - Section F'!$A$8:$A$89,0)),""),"")</f>
        <v/>
      </c>
      <c r="F241" s="277" t="str">
        <f>IFERROR(IF(INDEX('WPTM - Section F'!N$8:N$89,MATCH('Print View'!$A241,'WPTM - Section F'!$A$8:$A$89,0))&lt;&gt;0,INDEX('WPTM - Section F'!N$8:N$89,MATCH('Print View'!$A241,'WPTM - Section F'!$A$8:$A$89,0)),""),"")</f>
        <v/>
      </c>
      <c r="G241" s="618" t="str">
        <f ca="1">IFERROR(IF(INDEX('WPTM - Section F'!D$93:D$574,MATCH('Print View'!$AR241,'WPTM - Section F'!L$93:L$574,0))&lt;&gt;0,INDEX('WPTM - Section F'!D$93:D$574,MATCH('Print View'!$AR241,'WPTM - Section F'!L$93:L$574,0)),""),"")</f>
        <v/>
      </c>
      <c r="H241" s="619"/>
      <c r="I241" s="618" t="str">
        <f ca="1">IFERROR(IF(INDEX('WPTM - Section F'!E$93:E$574,MATCH('Print View'!$AR241,'WPTM - Section F'!L$93:L$574,0))&lt;&gt;0,INDEX('WPTM - Section F'!E$93:E$574,MATCH('Print View'!$AR241,'WPTM - Section F'!L$93:L$574,0)),""),"")</f>
        <v/>
      </c>
      <c r="J241" s="619"/>
      <c r="K241" s="618" t="str">
        <f ca="1">IFERROR(IF(INDEX('WPTM - Section F'!D$93:D$574,MATCH('Print View'!$AS241,'WPTM - Section F'!L$93:L$574,0))&lt;&gt;0,INDEX('WPTM - Section F'!D$93:D$574,MATCH('Print View'!$AS241,'WPTM - Section F'!L$93:L$574,0)),""),"")</f>
        <v/>
      </c>
      <c r="L241" s="619"/>
      <c r="M241" s="618" t="str">
        <f ca="1">IFERROR(IF(INDEX('WPTM - Section F'!E$93:E$574,MATCH('Print View'!$AS241,'WPTM - Section F'!L$93:L$574,0))&lt;&gt;0,INDEX('WPTM - Section F'!E$93:E$574,MATCH('Print View'!$AS241,'WPTM - Section F'!L$93:L$574,0)),""),"")</f>
        <v/>
      </c>
      <c r="N241" s="619"/>
      <c r="O241" s="618" t="str">
        <f ca="1">IFERROR(IF(INDEX('WPTM - Section F'!D$93:D$574,MATCH('Print View'!$AT241,'WPTM - Section F'!L$93:L$574,0))&lt;&gt;0,INDEX('WPTM - Section F'!D$93:D$574,MATCH('Print View'!$AT241,'WPTM - Section F'!L$93:L$574,0)),""),"")</f>
        <v/>
      </c>
      <c r="P241" s="619"/>
      <c r="Q241" s="618" t="str">
        <f ca="1">IFERROR(IF(INDEX('WPTM - Section F'!E$93:E$574,MATCH('Print View'!$AT241,'WPTM - Section F'!L$93:L$574,0))&lt;&gt;0,INDEX('WPTM - Section F'!E$93:E$574,MATCH('Print View'!$AT241,'WPTM - Section F'!L$93:L$574,0)),""),"")</f>
        <v/>
      </c>
      <c r="R241" s="619"/>
      <c r="S241" s="618" t="str">
        <f ca="1">IFERROR(IF(INDEX('WPTM - Section F'!D$93:D$574,MATCH('Print View'!$AU241,'WPTM - Section F'!L$93:L$574,0))&lt;&gt;0,INDEX('WPTM - Section F'!D$93:D$574,MATCH('Print View'!$AU241,'WPTM - Section F'!L$93:L$574,0)),""),"")</f>
        <v/>
      </c>
      <c r="T241" s="619"/>
      <c r="U241" s="618" t="str">
        <f ca="1">IFERROR(IF(INDEX('WPTM - Section F'!E$93:E$574,MATCH('Print View'!$AU241,'WPTM - Section F'!L$93:L$574,0))&lt;&gt;0,INDEX('WPTM - Section F'!E$93:E$574,MATCH('Print View'!$AU241,'WPTM - Section F'!L$93:L$574,0)),""),"")</f>
        <v/>
      </c>
      <c r="V241" s="619"/>
      <c r="W241" s="618" t="str">
        <f ca="1">IFERROR(IF(INDEX('WPTM - Section F'!D$93:D$574,MATCH('Print View'!$AV241,'WPTM - Section F'!L$93:L$574,0))&lt;&gt;0,INDEX('WPTM - Section F'!D$93:D$574,MATCH('Print View'!$AV241,'WPTM - Section F'!L$93:L$574,0)),""),"")</f>
        <v/>
      </c>
      <c r="X241" s="619"/>
      <c r="Y241" s="618" t="str">
        <f ca="1">IFERROR(IF(INDEX('WPTM - Section F'!E$93:E$574,MATCH('Print View'!$AV241,'WPTM - Section F'!L$93:L$574,0))&lt;&gt;0,INDEX('WPTM - Section F'!E$93:E$574,MATCH('Print View'!$AV241,'WPTM - Section F'!L$93:L$574,0)),""),"")</f>
        <v/>
      </c>
      <c r="Z241" s="619"/>
      <c r="AA241" s="618" t="str">
        <f ca="1">IFERROR(IF(INDEX('WPTM - Section F'!D$93:D$574,MATCH('Print View'!$AW241,'WPTM - Section F'!L$93:L$574,0))&lt;&gt;0,INDEX('WPTM - Section F'!D$93:D$574,MATCH('Print View'!$AW241,'WPTM - Section F'!L$93:L$574,0)),""),"")</f>
        <v/>
      </c>
      <c r="AB241" s="619"/>
      <c r="AC241" s="618" t="str">
        <f ca="1">IFERROR(IF(INDEX('WPTM - Section F'!E$93:E$574,MATCH('Print View'!$AW241,'WPTM - Section F'!L$93:L$574,0))&lt;&gt;0,INDEX('WPTM - Section F'!E$93:E$574,MATCH('Print View'!$AW241,'WPTM - Section F'!L$93:L$574,0)),""),"")</f>
        <v/>
      </c>
      <c r="AD241" s="619"/>
      <c r="AE241" s="618" t="str">
        <f ca="1">IFERROR(IF(INDEX('WPTM - Section F'!D$93:D$574,MATCH('Print View'!$AX241,'WPTM - Section F'!L$93:L$574,0))&lt;&gt;0,INDEX('WPTM - Section F'!D$93:D$574,MATCH('Print View'!$AX241,'WPTM - Section F'!L$93:L$574,0)),""),"")</f>
        <v/>
      </c>
      <c r="AF241" s="619"/>
      <c r="AG241" s="618" t="str">
        <f ca="1">IFERROR(IF(INDEX('WPTM - Section F'!E$93:E$574,MATCH('Print View'!$AX241,'WPTM - Section F'!L$93:L$574,0))&lt;&gt;0,INDEX('WPTM - Section F'!E$93:E$574,MATCH('Print View'!$AX241,'WPTM - Section F'!L$93:L$574,0)),""),"")</f>
        <v/>
      </c>
      <c r="AH241" s="619"/>
      <c r="AI241" s="618" t="str">
        <f ca="1">IFERROR(IF(INDEX('WPTM - Section F'!D$93:D$574,MATCH('Print View'!$AY241,'WPTM - Section F'!L$93:L$574,0))&lt;&gt;0,INDEX('WPTM - Section F'!D$93:D$574,MATCH('Print View'!$AY241,'WPTM - Section F'!L$93:L$574,0)),""),"")</f>
        <v/>
      </c>
      <c r="AJ241" s="619"/>
      <c r="AK241" s="618" t="str">
        <f ca="1">IFERROR(IF(INDEX('WPTM - Section F'!E$93:E$574,MATCH('Print View'!$AY241,'WPTM - Section F'!L$93:L$574,0))&lt;&gt;0,INDEX('WPTM - Section F'!E$93:E$574,MATCH('Print View'!$AY241,'WPTM - Section F'!L$93:L$574,0)),""),"")</f>
        <v/>
      </c>
      <c r="AL241" s="619"/>
      <c r="AM241" s="278" t="str">
        <f>IFERROR(IF(INDEX('WPTM - Section F'!O$8:O$89,MATCH('Print View'!$A241,'WPTM - Section F'!D$8:D$89,0))&lt;&gt;0,INDEX('WPTM - Section F'!O$8:O$89,MATCH('Print View'!$A241,'WPTM - Section F'!D$8:D$89,0)),""),"")</f>
        <v/>
      </c>
      <c r="AN241" s="190"/>
      <c r="AO241" s="272"/>
      <c r="AP241" s="273"/>
      <c r="AQ241" s="273"/>
      <c r="AR241" s="210" t="str">
        <f t="shared" ca="1" si="372"/>
        <v>58</v>
      </c>
      <c r="AS241" s="3" t="str">
        <f t="shared" ca="1" si="373"/>
        <v>581-ene-21 to 31-dic-21</v>
      </c>
      <c r="AT241" s="3" t="str">
        <f t="shared" ca="1" si="374"/>
        <v>581-ene-22 to 31-dic-22</v>
      </c>
      <c r="AU241" s="3" t="str">
        <f t="shared" ca="1" si="375"/>
        <v>581-ene-23 to 31-dic-23</v>
      </c>
      <c r="AV241" s="3" t="str">
        <f t="shared" ca="1" si="376"/>
        <v>581-ene-24 to 31-dic-24</v>
      </c>
      <c r="AW241" s="3" t="str">
        <f t="shared" ca="1" si="377"/>
        <v>581-ene-25 to 31-dic-25</v>
      </c>
      <c r="AX241" s="9" t="str">
        <f t="shared" si="378"/>
        <v xml:space="preserve">58 to </v>
      </c>
      <c r="AY241" s="9" t="str">
        <f t="shared" si="379"/>
        <v xml:space="preserve">58 to </v>
      </c>
      <c r="AZ241" s="9"/>
      <c r="BA241" s="9"/>
    </row>
    <row r="242" spans="1:53" s="195" customFormat="1" ht="60" customHeight="1" x14ac:dyDescent="0.25">
      <c r="A242" s="259">
        <v>59</v>
      </c>
      <c r="B242" s="277" t="str">
        <f>IFERROR(IF(INDEX('WPTM - Section F'!B$8:B$89,MATCH('Print View'!$A242,'WPTM - Section F'!$A$8:$A$89,0))&lt;&gt;0,INDEX('WPTM - Section F'!B$8:B$89,MATCH('Print View'!$A242,'WPTM - Section F'!$A$8:$A$89,0)),""),"")</f>
        <v/>
      </c>
      <c r="C242" s="277" t="str">
        <f>IFERROR(IF(INDEX('WPTM - Section F'!C$8:C$89,MATCH('Print View'!$A242,'WPTM - Section F'!$A$8:$A$89,0))&lt;&gt;0,INDEX('WPTM - Section F'!C$8:C$89,MATCH('Print View'!$A242,'WPTM - Section F'!$A$8:$A$89,0)),""),"")</f>
        <v/>
      </c>
      <c r="D242" s="277" t="str">
        <f>IFERROR(IF(INDEX('WPTM - Section F'!D$8:D$89,MATCH('Print View'!$A242,'WPTM - Section F'!$A$8:$A$89,0))&lt;&gt;0,INDEX('WPTM - Section F'!D$8:D$89,MATCH('Print View'!$A242,'WPTM - Section F'!$A$8:$A$89,0)),""),"")</f>
        <v/>
      </c>
      <c r="E242" s="277" t="str">
        <f>IFERROR(IF(INDEX('WPTM - Section F'!E$8:E$89,MATCH('Print View'!$A242,'WPTM - Section F'!$A$8:$A$89,0))&lt;&gt;0,INDEX('WPTM - Section F'!E$8:E$89,MATCH('Print View'!$A242,'WPTM - Section F'!$A$8:$A$89,0)),""),"")</f>
        <v/>
      </c>
      <c r="F242" s="277" t="str">
        <f>IFERROR(IF(INDEX('WPTM - Section F'!N$8:N$89,MATCH('Print View'!$A242,'WPTM - Section F'!$A$8:$A$89,0))&lt;&gt;0,INDEX('WPTM - Section F'!N$8:N$89,MATCH('Print View'!$A242,'WPTM - Section F'!$A$8:$A$89,0)),""),"")</f>
        <v/>
      </c>
      <c r="G242" s="618" t="str">
        <f ca="1">IFERROR(IF(INDEX('WPTM - Section F'!D$93:D$574,MATCH('Print View'!$AR242,'WPTM - Section F'!L$93:L$574,0))&lt;&gt;0,INDEX('WPTM - Section F'!D$93:D$574,MATCH('Print View'!$AR242,'WPTM - Section F'!L$93:L$574,0)),""),"")</f>
        <v/>
      </c>
      <c r="H242" s="619"/>
      <c r="I242" s="618" t="str">
        <f ca="1">IFERROR(IF(INDEX('WPTM - Section F'!E$93:E$574,MATCH('Print View'!$AR242,'WPTM - Section F'!L$93:L$574,0))&lt;&gt;0,INDEX('WPTM - Section F'!E$93:E$574,MATCH('Print View'!$AR242,'WPTM - Section F'!L$93:L$574,0)),""),"")</f>
        <v/>
      </c>
      <c r="J242" s="619"/>
      <c r="K242" s="618" t="str">
        <f ca="1">IFERROR(IF(INDEX('WPTM - Section F'!D$93:D$574,MATCH('Print View'!$AS242,'WPTM - Section F'!L$93:L$574,0))&lt;&gt;0,INDEX('WPTM - Section F'!D$93:D$574,MATCH('Print View'!$AS242,'WPTM - Section F'!L$93:L$574,0)),""),"")</f>
        <v/>
      </c>
      <c r="L242" s="619"/>
      <c r="M242" s="618" t="str">
        <f ca="1">IFERROR(IF(INDEX('WPTM - Section F'!E$93:E$574,MATCH('Print View'!$AS242,'WPTM - Section F'!L$93:L$574,0))&lt;&gt;0,INDEX('WPTM - Section F'!E$93:E$574,MATCH('Print View'!$AS242,'WPTM - Section F'!L$93:L$574,0)),""),"")</f>
        <v/>
      </c>
      <c r="N242" s="619"/>
      <c r="O242" s="618" t="str">
        <f ca="1">IFERROR(IF(INDEX('WPTM - Section F'!D$93:D$574,MATCH('Print View'!$AT242,'WPTM - Section F'!L$93:L$574,0))&lt;&gt;0,INDEX('WPTM - Section F'!D$93:D$574,MATCH('Print View'!$AT242,'WPTM - Section F'!L$93:L$574,0)),""),"")</f>
        <v/>
      </c>
      <c r="P242" s="619"/>
      <c r="Q242" s="618" t="str">
        <f ca="1">IFERROR(IF(INDEX('WPTM - Section F'!E$93:E$574,MATCH('Print View'!$AT242,'WPTM - Section F'!L$93:L$574,0))&lt;&gt;0,INDEX('WPTM - Section F'!E$93:E$574,MATCH('Print View'!$AT242,'WPTM - Section F'!L$93:L$574,0)),""),"")</f>
        <v/>
      </c>
      <c r="R242" s="619"/>
      <c r="S242" s="618" t="str">
        <f ca="1">IFERROR(IF(INDEX('WPTM - Section F'!D$93:D$574,MATCH('Print View'!$AU242,'WPTM - Section F'!L$93:L$574,0))&lt;&gt;0,INDEX('WPTM - Section F'!D$93:D$574,MATCH('Print View'!$AU242,'WPTM - Section F'!L$93:L$574,0)),""),"")</f>
        <v/>
      </c>
      <c r="T242" s="619"/>
      <c r="U242" s="618" t="str">
        <f ca="1">IFERROR(IF(INDEX('WPTM - Section F'!E$93:E$574,MATCH('Print View'!$AU242,'WPTM - Section F'!L$93:L$574,0))&lt;&gt;0,INDEX('WPTM - Section F'!E$93:E$574,MATCH('Print View'!$AU242,'WPTM - Section F'!L$93:L$574,0)),""),"")</f>
        <v/>
      </c>
      <c r="V242" s="619"/>
      <c r="W242" s="618" t="str">
        <f ca="1">IFERROR(IF(INDEX('WPTM - Section F'!D$93:D$574,MATCH('Print View'!$AV242,'WPTM - Section F'!L$93:L$574,0))&lt;&gt;0,INDEX('WPTM - Section F'!D$93:D$574,MATCH('Print View'!$AV242,'WPTM - Section F'!L$93:L$574,0)),""),"")</f>
        <v/>
      </c>
      <c r="X242" s="619"/>
      <c r="Y242" s="618" t="str">
        <f ca="1">IFERROR(IF(INDEX('WPTM - Section F'!E$93:E$574,MATCH('Print View'!$AV242,'WPTM - Section F'!L$93:L$574,0))&lt;&gt;0,INDEX('WPTM - Section F'!E$93:E$574,MATCH('Print View'!$AV242,'WPTM - Section F'!L$93:L$574,0)),""),"")</f>
        <v/>
      </c>
      <c r="Z242" s="619"/>
      <c r="AA242" s="618" t="str">
        <f ca="1">IFERROR(IF(INDEX('WPTM - Section F'!D$93:D$574,MATCH('Print View'!$AW242,'WPTM - Section F'!L$93:L$574,0))&lt;&gt;0,INDEX('WPTM - Section F'!D$93:D$574,MATCH('Print View'!$AW242,'WPTM - Section F'!L$93:L$574,0)),""),"")</f>
        <v/>
      </c>
      <c r="AB242" s="619"/>
      <c r="AC242" s="618" t="str">
        <f ca="1">IFERROR(IF(INDEX('WPTM - Section F'!E$93:E$574,MATCH('Print View'!$AW242,'WPTM - Section F'!L$93:L$574,0))&lt;&gt;0,INDEX('WPTM - Section F'!E$93:E$574,MATCH('Print View'!$AW242,'WPTM - Section F'!L$93:L$574,0)),""),"")</f>
        <v/>
      </c>
      <c r="AD242" s="619"/>
      <c r="AE242" s="618" t="str">
        <f ca="1">IFERROR(IF(INDEX('WPTM - Section F'!D$93:D$574,MATCH('Print View'!$AX242,'WPTM - Section F'!L$93:L$574,0))&lt;&gt;0,INDEX('WPTM - Section F'!D$93:D$574,MATCH('Print View'!$AX242,'WPTM - Section F'!L$93:L$574,0)),""),"")</f>
        <v/>
      </c>
      <c r="AF242" s="619"/>
      <c r="AG242" s="618" t="str">
        <f ca="1">IFERROR(IF(INDEX('WPTM - Section F'!E$93:E$574,MATCH('Print View'!$AX242,'WPTM - Section F'!L$93:L$574,0))&lt;&gt;0,INDEX('WPTM - Section F'!E$93:E$574,MATCH('Print View'!$AX242,'WPTM - Section F'!L$93:L$574,0)),""),"")</f>
        <v/>
      </c>
      <c r="AH242" s="619"/>
      <c r="AI242" s="618" t="str">
        <f ca="1">IFERROR(IF(INDEX('WPTM - Section F'!D$93:D$574,MATCH('Print View'!$AY242,'WPTM - Section F'!L$93:L$574,0))&lt;&gt;0,INDEX('WPTM - Section F'!D$93:D$574,MATCH('Print View'!$AY242,'WPTM - Section F'!L$93:L$574,0)),""),"")</f>
        <v/>
      </c>
      <c r="AJ242" s="619"/>
      <c r="AK242" s="618" t="str">
        <f ca="1">IFERROR(IF(INDEX('WPTM - Section F'!E$93:E$574,MATCH('Print View'!$AY242,'WPTM - Section F'!L$93:L$574,0))&lt;&gt;0,INDEX('WPTM - Section F'!E$93:E$574,MATCH('Print View'!$AY242,'WPTM - Section F'!L$93:L$574,0)),""),"")</f>
        <v/>
      </c>
      <c r="AL242" s="619"/>
      <c r="AM242" s="278" t="str">
        <f>IFERROR(IF(INDEX('WPTM - Section F'!O$8:O$89,MATCH('Print View'!$A242,'WPTM - Section F'!D$8:D$89,0))&lt;&gt;0,INDEX('WPTM - Section F'!O$8:O$89,MATCH('Print View'!$A242,'WPTM - Section F'!D$8:D$89,0)),""),"")</f>
        <v/>
      </c>
      <c r="AN242" s="190"/>
      <c r="AO242" s="272"/>
      <c r="AP242" s="273"/>
      <c r="AQ242" s="273"/>
      <c r="AR242" s="210" t="str">
        <f t="shared" ca="1" si="372"/>
        <v>59</v>
      </c>
      <c r="AS242" s="3" t="str">
        <f t="shared" ca="1" si="373"/>
        <v>591-ene-21 to 31-dic-21</v>
      </c>
      <c r="AT242" s="3" t="str">
        <f t="shared" ca="1" si="374"/>
        <v>591-ene-22 to 31-dic-22</v>
      </c>
      <c r="AU242" s="3" t="str">
        <f t="shared" ca="1" si="375"/>
        <v>591-ene-23 to 31-dic-23</v>
      </c>
      <c r="AV242" s="3" t="str">
        <f t="shared" ca="1" si="376"/>
        <v>591-ene-24 to 31-dic-24</v>
      </c>
      <c r="AW242" s="3" t="str">
        <f t="shared" ca="1" si="377"/>
        <v>591-ene-25 to 31-dic-25</v>
      </c>
      <c r="AX242" s="9" t="str">
        <f t="shared" si="378"/>
        <v xml:space="preserve">59 to </v>
      </c>
      <c r="AY242" s="9" t="str">
        <f t="shared" si="379"/>
        <v xml:space="preserve">59 to </v>
      </c>
      <c r="AZ242" s="9"/>
      <c r="BA242" s="9"/>
    </row>
    <row r="243" spans="1:53" s="195" customFormat="1" ht="60" customHeight="1" x14ac:dyDescent="0.25">
      <c r="A243" s="259">
        <v>60</v>
      </c>
      <c r="B243" s="277" t="str">
        <f>IFERROR(IF(INDEX('WPTM - Section F'!B$8:B$89,MATCH('Print View'!$A243,'WPTM - Section F'!$A$8:$A$89,0))&lt;&gt;0,INDEX('WPTM - Section F'!B$8:B$89,MATCH('Print View'!$A243,'WPTM - Section F'!$A$8:$A$89,0)),""),"")</f>
        <v/>
      </c>
      <c r="C243" s="277" t="str">
        <f>IFERROR(IF(INDEX('WPTM - Section F'!C$8:C$89,MATCH('Print View'!$A243,'WPTM - Section F'!$A$8:$A$89,0))&lt;&gt;0,INDEX('WPTM - Section F'!C$8:C$89,MATCH('Print View'!$A243,'WPTM - Section F'!$A$8:$A$89,0)),""),"")</f>
        <v/>
      </c>
      <c r="D243" s="277" t="str">
        <f>IFERROR(IF(INDEX('WPTM - Section F'!D$8:D$89,MATCH('Print View'!$A243,'WPTM - Section F'!$A$8:$A$89,0))&lt;&gt;0,INDEX('WPTM - Section F'!D$8:D$89,MATCH('Print View'!$A243,'WPTM - Section F'!$A$8:$A$89,0)),""),"")</f>
        <v/>
      </c>
      <c r="E243" s="277" t="str">
        <f>IFERROR(IF(INDEX('WPTM - Section F'!E$8:E$89,MATCH('Print View'!$A243,'WPTM - Section F'!$A$8:$A$89,0))&lt;&gt;0,INDEX('WPTM - Section F'!E$8:E$89,MATCH('Print View'!$A243,'WPTM - Section F'!$A$8:$A$89,0)),""),"")</f>
        <v/>
      </c>
      <c r="F243" s="277" t="str">
        <f>IFERROR(IF(INDEX('WPTM - Section F'!N$8:N$89,MATCH('Print View'!$A243,'WPTM - Section F'!$A$8:$A$89,0))&lt;&gt;0,INDEX('WPTM - Section F'!N$8:N$89,MATCH('Print View'!$A243,'WPTM - Section F'!$A$8:$A$89,0)),""),"")</f>
        <v/>
      </c>
      <c r="G243" s="618" t="str">
        <f ca="1">IFERROR(IF(INDEX('WPTM - Section F'!D$93:D$574,MATCH('Print View'!$AR243,'WPTM - Section F'!L$93:L$574,0))&lt;&gt;0,INDEX('WPTM - Section F'!D$93:D$574,MATCH('Print View'!$AR243,'WPTM - Section F'!L$93:L$574,0)),""),"")</f>
        <v/>
      </c>
      <c r="H243" s="619"/>
      <c r="I243" s="618" t="str">
        <f ca="1">IFERROR(IF(INDEX('WPTM - Section F'!E$93:E$574,MATCH('Print View'!$AR243,'WPTM - Section F'!L$93:L$574,0))&lt;&gt;0,INDEX('WPTM - Section F'!E$93:E$574,MATCH('Print View'!$AR243,'WPTM - Section F'!L$93:L$574,0)),""),"")</f>
        <v/>
      </c>
      <c r="J243" s="619"/>
      <c r="K243" s="618" t="str">
        <f ca="1">IFERROR(IF(INDEX('WPTM - Section F'!D$93:D$574,MATCH('Print View'!$AS243,'WPTM - Section F'!L$93:L$574,0))&lt;&gt;0,INDEX('WPTM - Section F'!D$93:D$574,MATCH('Print View'!$AS243,'WPTM - Section F'!L$93:L$574,0)),""),"")</f>
        <v/>
      </c>
      <c r="L243" s="619"/>
      <c r="M243" s="618" t="str">
        <f ca="1">IFERROR(IF(INDEX('WPTM - Section F'!E$93:E$574,MATCH('Print View'!$AS243,'WPTM - Section F'!L$93:L$574,0))&lt;&gt;0,INDEX('WPTM - Section F'!E$93:E$574,MATCH('Print View'!$AS243,'WPTM - Section F'!L$93:L$574,0)),""),"")</f>
        <v/>
      </c>
      <c r="N243" s="619"/>
      <c r="O243" s="618" t="str">
        <f ca="1">IFERROR(IF(INDEX('WPTM - Section F'!D$93:D$574,MATCH('Print View'!$AT243,'WPTM - Section F'!L$93:L$574,0))&lt;&gt;0,INDEX('WPTM - Section F'!D$93:D$574,MATCH('Print View'!$AT243,'WPTM - Section F'!L$93:L$574,0)),""),"")</f>
        <v/>
      </c>
      <c r="P243" s="619"/>
      <c r="Q243" s="618" t="str">
        <f ca="1">IFERROR(IF(INDEX('WPTM - Section F'!E$93:E$574,MATCH('Print View'!$AT243,'WPTM - Section F'!L$93:L$574,0))&lt;&gt;0,INDEX('WPTM - Section F'!E$93:E$574,MATCH('Print View'!$AT243,'WPTM - Section F'!L$93:L$574,0)),""),"")</f>
        <v/>
      </c>
      <c r="R243" s="619"/>
      <c r="S243" s="618" t="str">
        <f ca="1">IFERROR(IF(INDEX('WPTM - Section F'!D$93:D$574,MATCH('Print View'!$AU243,'WPTM - Section F'!L$93:L$574,0))&lt;&gt;0,INDEX('WPTM - Section F'!D$93:D$574,MATCH('Print View'!$AU243,'WPTM - Section F'!L$93:L$574,0)),""),"")</f>
        <v/>
      </c>
      <c r="T243" s="619"/>
      <c r="U243" s="618" t="str">
        <f ca="1">IFERROR(IF(INDEX('WPTM - Section F'!E$93:E$574,MATCH('Print View'!$AU243,'WPTM - Section F'!L$93:L$574,0))&lt;&gt;0,INDEX('WPTM - Section F'!E$93:E$574,MATCH('Print View'!$AU243,'WPTM - Section F'!L$93:L$574,0)),""),"")</f>
        <v/>
      </c>
      <c r="V243" s="619"/>
      <c r="W243" s="618" t="str">
        <f ca="1">IFERROR(IF(INDEX('WPTM - Section F'!D$93:D$574,MATCH('Print View'!$AV243,'WPTM - Section F'!L$93:L$574,0))&lt;&gt;0,INDEX('WPTM - Section F'!D$93:D$574,MATCH('Print View'!$AV243,'WPTM - Section F'!L$93:L$574,0)),""),"")</f>
        <v/>
      </c>
      <c r="X243" s="619"/>
      <c r="Y243" s="618" t="str">
        <f ca="1">IFERROR(IF(INDEX('WPTM - Section F'!E$93:E$574,MATCH('Print View'!$AV243,'WPTM - Section F'!L$93:L$574,0))&lt;&gt;0,INDEX('WPTM - Section F'!E$93:E$574,MATCH('Print View'!$AV243,'WPTM - Section F'!L$93:L$574,0)),""),"")</f>
        <v/>
      </c>
      <c r="Z243" s="619"/>
      <c r="AA243" s="618" t="str">
        <f ca="1">IFERROR(IF(INDEX('WPTM - Section F'!D$93:D$574,MATCH('Print View'!$AW243,'WPTM - Section F'!L$93:L$574,0))&lt;&gt;0,INDEX('WPTM - Section F'!D$93:D$574,MATCH('Print View'!$AW243,'WPTM - Section F'!L$93:L$574,0)),""),"")</f>
        <v/>
      </c>
      <c r="AB243" s="619"/>
      <c r="AC243" s="618" t="str">
        <f ca="1">IFERROR(IF(INDEX('WPTM - Section F'!E$93:E$574,MATCH('Print View'!$AW243,'WPTM - Section F'!L$93:L$574,0))&lt;&gt;0,INDEX('WPTM - Section F'!E$93:E$574,MATCH('Print View'!$AW243,'WPTM - Section F'!L$93:L$574,0)),""),"")</f>
        <v/>
      </c>
      <c r="AD243" s="619"/>
      <c r="AE243" s="618" t="str">
        <f ca="1">IFERROR(IF(INDEX('WPTM - Section F'!D$93:D$574,MATCH('Print View'!$AX243,'WPTM - Section F'!L$93:L$574,0))&lt;&gt;0,INDEX('WPTM - Section F'!D$93:D$574,MATCH('Print View'!$AX243,'WPTM - Section F'!L$93:L$574,0)),""),"")</f>
        <v/>
      </c>
      <c r="AF243" s="619"/>
      <c r="AG243" s="618" t="str">
        <f ca="1">IFERROR(IF(INDEX('WPTM - Section F'!E$93:E$574,MATCH('Print View'!$AX243,'WPTM - Section F'!L$93:L$574,0))&lt;&gt;0,INDEX('WPTM - Section F'!E$93:E$574,MATCH('Print View'!$AX243,'WPTM - Section F'!L$93:L$574,0)),""),"")</f>
        <v/>
      </c>
      <c r="AH243" s="619"/>
      <c r="AI243" s="618" t="str">
        <f ca="1">IFERROR(IF(INDEX('WPTM - Section F'!D$93:D$574,MATCH('Print View'!$AY243,'WPTM - Section F'!L$93:L$574,0))&lt;&gt;0,INDEX('WPTM - Section F'!D$93:D$574,MATCH('Print View'!$AY243,'WPTM - Section F'!L$93:L$574,0)),""),"")</f>
        <v/>
      </c>
      <c r="AJ243" s="619"/>
      <c r="AK243" s="618" t="str">
        <f ca="1">IFERROR(IF(INDEX('WPTM - Section F'!E$93:E$574,MATCH('Print View'!$AY243,'WPTM - Section F'!L$93:L$574,0))&lt;&gt;0,INDEX('WPTM - Section F'!E$93:E$574,MATCH('Print View'!$AY243,'WPTM - Section F'!L$93:L$574,0)),""),"")</f>
        <v/>
      </c>
      <c r="AL243" s="619"/>
      <c r="AM243" s="278" t="str">
        <f>IFERROR(IF(INDEX('WPTM - Section F'!O$8:O$89,MATCH('Print View'!$A243,'WPTM - Section F'!D$8:D$89,0))&lt;&gt;0,INDEX('WPTM - Section F'!O$8:O$89,MATCH('Print View'!$A243,'WPTM - Section F'!D$8:D$89,0)),""),"")</f>
        <v/>
      </c>
      <c r="AN243" s="190"/>
      <c r="AO243" s="272"/>
      <c r="AP243" s="273"/>
      <c r="AQ243" s="273"/>
      <c r="AR243" s="210" t="str">
        <f t="shared" ca="1" si="372"/>
        <v>60</v>
      </c>
      <c r="AS243" s="3" t="str">
        <f t="shared" ca="1" si="373"/>
        <v>601-ene-21 to 31-dic-21</v>
      </c>
      <c r="AT243" s="3" t="str">
        <f t="shared" ca="1" si="374"/>
        <v>601-ene-22 to 31-dic-22</v>
      </c>
      <c r="AU243" s="3" t="str">
        <f t="shared" ca="1" si="375"/>
        <v>601-ene-23 to 31-dic-23</v>
      </c>
      <c r="AV243" s="3" t="str">
        <f t="shared" ca="1" si="376"/>
        <v>601-ene-24 to 31-dic-24</v>
      </c>
      <c r="AW243" s="3" t="str">
        <f t="shared" ca="1" si="377"/>
        <v>601-ene-25 to 31-dic-25</v>
      </c>
      <c r="AX243" s="9" t="str">
        <f t="shared" si="378"/>
        <v xml:space="preserve">60 to </v>
      </c>
      <c r="AY243" s="9" t="str">
        <f t="shared" si="379"/>
        <v xml:space="preserve">60 to </v>
      </c>
      <c r="AZ243" s="9"/>
      <c r="BA243" s="9"/>
    </row>
    <row r="244" spans="1:53" s="195" customFormat="1" ht="60" customHeight="1" x14ac:dyDescent="0.25">
      <c r="A244" s="259">
        <v>61</v>
      </c>
      <c r="B244" s="277" t="str">
        <f>IFERROR(IF(INDEX('WPTM - Section F'!B$8:B$89,MATCH('Print View'!$A244,'WPTM - Section F'!$A$8:$A$89,0))&lt;&gt;0,INDEX('WPTM - Section F'!B$8:B$89,MATCH('Print View'!$A244,'WPTM - Section F'!$A$8:$A$89,0)),""),"")</f>
        <v/>
      </c>
      <c r="C244" s="277" t="str">
        <f>IFERROR(IF(INDEX('WPTM - Section F'!C$8:C$89,MATCH('Print View'!$A244,'WPTM - Section F'!$A$8:$A$89,0))&lt;&gt;0,INDEX('WPTM - Section F'!C$8:C$89,MATCH('Print View'!$A244,'WPTM - Section F'!$A$8:$A$89,0)),""),"")</f>
        <v/>
      </c>
      <c r="D244" s="277" t="str">
        <f>IFERROR(IF(INDEX('WPTM - Section F'!D$8:D$89,MATCH('Print View'!$A244,'WPTM - Section F'!$A$8:$A$89,0))&lt;&gt;0,INDEX('WPTM - Section F'!D$8:D$89,MATCH('Print View'!$A244,'WPTM - Section F'!$A$8:$A$89,0)),""),"")</f>
        <v/>
      </c>
      <c r="E244" s="277" t="str">
        <f>IFERROR(IF(INDEX('WPTM - Section F'!E$8:E$89,MATCH('Print View'!$A244,'WPTM - Section F'!$A$8:$A$89,0))&lt;&gt;0,INDEX('WPTM - Section F'!E$8:E$89,MATCH('Print View'!$A244,'WPTM - Section F'!$A$8:$A$89,0)),""),"")</f>
        <v/>
      </c>
      <c r="F244" s="277" t="str">
        <f>IFERROR(IF(INDEX('WPTM - Section F'!N$8:N$89,MATCH('Print View'!$A244,'WPTM - Section F'!$A$8:$A$89,0))&lt;&gt;0,INDEX('WPTM - Section F'!N$8:N$89,MATCH('Print View'!$A244,'WPTM - Section F'!$A$8:$A$89,0)),""),"")</f>
        <v/>
      </c>
      <c r="G244" s="618" t="str">
        <f ca="1">IFERROR(IF(INDEX('WPTM - Section F'!D$93:D$574,MATCH('Print View'!$AR244,'WPTM - Section F'!L$93:L$574,0))&lt;&gt;0,INDEX('WPTM - Section F'!D$93:D$574,MATCH('Print View'!$AR244,'WPTM - Section F'!L$93:L$574,0)),""),"")</f>
        <v/>
      </c>
      <c r="H244" s="619"/>
      <c r="I244" s="618" t="str">
        <f ca="1">IFERROR(IF(INDEX('WPTM - Section F'!E$93:E$574,MATCH('Print View'!$AR244,'WPTM - Section F'!L$93:L$574,0))&lt;&gt;0,INDEX('WPTM - Section F'!E$93:E$574,MATCH('Print View'!$AR244,'WPTM - Section F'!L$93:L$574,0)),""),"")</f>
        <v/>
      </c>
      <c r="J244" s="619"/>
      <c r="K244" s="618" t="str">
        <f ca="1">IFERROR(IF(INDEX('WPTM - Section F'!D$93:D$574,MATCH('Print View'!$AS244,'WPTM - Section F'!L$93:L$574,0))&lt;&gt;0,INDEX('WPTM - Section F'!D$93:D$574,MATCH('Print View'!$AS244,'WPTM - Section F'!L$93:L$574,0)),""),"")</f>
        <v/>
      </c>
      <c r="L244" s="619"/>
      <c r="M244" s="618" t="str">
        <f ca="1">IFERROR(IF(INDEX('WPTM - Section F'!E$93:E$574,MATCH('Print View'!$AS244,'WPTM - Section F'!L$93:L$574,0))&lt;&gt;0,INDEX('WPTM - Section F'!E$93:E$574,MATCH('Print View'!$AS244,'WPTM - Section F'!L$93:L$574,0)),""),"")</f>
        <v/>
      </c>
      <c r="N244" s="619"/>
      <c r="O244" s="618" t="str">
        <f ca="1">IFERROR(IF(INDEX('WPTM - Section F'!D$93:D$574,MATCH('Print View'!$AT244,'WPTM - Section F'!L$93:L$574,0))&lt;&gt;0,INDEX('WPTM - Section F'!D$93:D$574,MATCH('Print View'!$AT244,'WPTM - Section F'!L$93:L$574,0)),""),"")</f>
        <v/>
      </c>
      <c r="P244" s="619"/>
      <c r="Q244" s="618" t="str">
        <f ca="1">IFERROR(IF(INDEX('WPTM - Section F'!E$93:E$574,MATCH('Print View'!$AT244,'WPTM - Section F'!L$93:L$574,0))&lt;&gt;0,INDEX('WPTM - Section F'!E$93:E$574,MATCH('Print View'!$AT244,'WPTM - Section F'!L$93:L$574,0)),""),"")</f>
        <v/>
      </c>
      <c r="R244" s="619"/>
      <c r="S244" s="618" t="str">
        <f ca="1">IFERROR(IF(INDEX('WPTM - Section F'!D$93:D$574,MATCH('Print View'!$AU244,'WPTM - Section F'!L$93:L$574,0))&lt;&gt;0,INDEX('WPTM - Section F'!D$93:D$574,MATCH('Print View'!$AU244,'WPTM - Section F'!L$93:L$574,0)),""),"")</f>
        <v/>
      </c>
      <c r="T244" s="619"/>
      <c r="U244" s="618" t="str">
        <f ca="1">IFERROR(IF(INDEX('WPTM - Section F'!E$93:E$574,MATCH('Print View'!$AU244,'WPTM - Section F'!L$93:L$574,0))&lt;&gt;0,INDEX('WPTM - Section F'!E$93:E$574,MATCH('Print View'!$AU244,'WPTM - Section F'!L$93:L$574,0)),""),"")</f>
        <v/>
      </c>
      <c r="V244" s="619"/>
      <c r="W244" s="618" t="str">
        <f ca="1">IFERROR(IF(INDEX('WPTM - Section F'!D$93:D$574,MATCH('Print View'!$AV244,'WPTM - Section F'!L$93:L$574,0))&lt;&gt;0,INDEX('WPTM - Section F'!D$93:D$574,MATCH('Print View'!$AV244,'WPTM - Section F'!L$93:L$574,0)),""),"")</f>
        <v/>
      </c>
      <c r="X244" s="619"/>
      <c r="Y244" s="618" t="str">
        <f ca="1">IFERROR(IF(INDEX('WPTM - Section F'!E$93:E$574,MATCH('Print View'!$AV244,'WPTM - Section F'!L$93:L$574,0))&lt;&gt;0,INDEX('WPTM - Section F'!E$93:E$574,MATCH('Print View'!$AV244,'WPTM - Section F'!L$93:L$574,0)),""),"")</f>
        <v/>
      </c>
      <c r="Z244" s="619"/>
      <c r="AA244" s="618" t="str">
        <f ca="1">IFERROR(IF(INDEX('WPTM - Section F'!D$93:D$574,MATCH('Print View'!$AW244,'WPTM - Section F'!L$93:L$574,0))&lt;&gt;0,INDEX('WPTM - Section F'!D$93:D$574,MATCH('Print View'!$AW244,'WPTM - Section F'!L$93:L$574,0)),""),"")</f>
        <v/>
      </c>
      <c r="AB244" s="619"/>
      <c r="AC244" s="618" t="str">
        <f ca="1">IFERROR(IF(INDEX('WPTM - Section F'!E$93:E$574,MATCH('Print View'!$AW244,'WPTM - Section F'!L$93:L$574,0))&lt;&gt;0,INDEX('WPTM - Section F'!E$93:E$574,MATCH('Print View'!$AW244,'WPTM - Section F'!L$93:L$574,0)),""),"")</f>
        <v/>
      </c>
      <c r="AD244" s="619"/>
      <c r="AE244" s="618" t="str">
        <f ca="1">IFERROR(IF(INDEX('WPTM - Section F'!D$93:D$574,MATCH('Print View'!$AX244,'WPTM - Section F'!L$93:L$574,0))&lt;&gt;0,INDEX('WPTM - Section F'!D$93:D$574,MATCH('Print View'!$AX244,'WPTM - Section F'!L$93:L$574,0)),""),"")</f>
        <v/>
      </c>
      <c r="AF244" s="619"/>
      <c r="AG244" s="618" t="str">
        <f ca="1">IFERROR(IF(INDEX('WPTM - Section F'!E$93:E$574,MATCH('Print View'!$AX244,'WPTM - Section F'!L$93:L$574,0))&lt;&gt;0,INDEX('WPTM - Section F'!E$93:E$574,MATCH('Print View'!$AX244,'WPTM - Section F'!L$93:L$574,0)),""),"")</f>
        <v/>
      </c>
      <c r="AH244" s="619"/>
      <c r="AI244" s="618" t="str">
        <f ca="1">IFERROR(IF(INDEX('WPTM - Section F'!D$93:D$574,MATCH('Print View'!$AY244,'WPTM - Section F'!L$93:L$574,0))&lt;&gt;0,INDEX('WPTM - Section F'!D$93:D$574,MATCH('Print View'!$AY244,'WPTM - Section F'!L$93:L$574,0)),""),"")</f>
        <v/>
      </c>
      <c r="AJ244" s="619"/>
      <c r="AK244" s="618" t="str">
        <f ca="1">IFERROR(IF(INDEX('WPTM - Section F'!E$93:E$574,MATCH('Print View'!$AY244,'WPTM - Section F'!L$93:L$574,0))&lt;&gt;0,INDEX('WPTM - Section F'!E$93:E$574,MATCH('Print View'!$AY244,'WPTM - Section F'!L$93:L$574,0)),""),"")</f>
        <v/>
      </c>
      <c r="AL244" s="619"/>
      <c r="AM244" s="278" t="str">
        <f>IFERROR(IF(INDEX('WPTM - Section F'!O$8:O$89,MATCH('Print View'!$A244,'WPTM - Section F'!D$8:D$89,0))&lt;&gt;0,INDEX('WPTM - Section F'!O$8:O$89,MATCH('Print View'!$A244,'WPTM - Section F'!D$8:D$89,0)),""),"")</f>
        <v/>
      </c>
      <c r="AN244" s="190"/>
      <c r="AO244" s="272"/>
      <c r="AP244" s="273"/>
      <c r="AQ244" s="273"/>
      <c r="AR244" s="210" t="str">
        <f t="shared" ca="1" si="372"/>
        <v>61</v>
      </c>
      <c r="AS244" s="3" t="str">
        <f t="shared" ca="1" si="373"/>
        <v>611-ene-21 to 31-dic-21</v>
      </c>
      <c r="AT244" s="3" t="str">
        <f t="shared" ca="1" si="374"/>
        <v>611-ene-22 to 31-dic-22</v>
      </c>
      <c r="AU244" s="3" t="str">
        <f t="shared" ca="1" si="375"/>
        <v>611-ene-23 to 31-dic-23</v>
      </c>
      <c r="AV244" s="3" t="str">
        <f t="shared" ca="1" si="376"/>
        <v>611-ene-24 to 31-dic-24</v>
      </c>
      <c r="AW244" s="3" t="str">
        <f t="shared" ca="1" si="377"/>
        <v>611-ene-25 to 31-dic-25</v>
      </c>
      <c r="AX244" s="9" t="str">
        <f t="shared" si="378"/>
        <v xml:space="preserve">61 to </v>
      </c>
      <c r="AY244" s="9" t="str">
        <f t="shared" si="379"/>
        <v xml:space="preserve">61 to </v>
      </c>
      <c r="AZ244" s="9"/>
      <c r="BA244" s="9"/>
    </row>
    <row r="245" spans="1:53" s="195" customFormat="1" ht="60" customHeight="1" x14ac:dyDescent="0.25">
      <c r="A245" s="259">
        <v>62</v>
      </c>
      <c r="B245" s="277" t="str">
        <f>IFERROR(IF(INDEX('WPTM - Section F'!B$8:B$89,MATCH('Print View'!$A245,'WPTM - Section F'!$A$8:$A$89,0))&lt;&gt;0,INDEX('WPTM - Section F'!B$8:B$89,MATCH('Print View'!$A245,'WPTM - Section F'!$A$8:$A$89,0)),""),"")</f>
        <v/>
      </c>
      <c r="C245" s="277" t="str">
        <f>IFERROR(IF(INDEX('WPTM - Section F'!C$8:C$89,MATCH('Print View'!$A245,'WPTM - Section F'!$A$8:$A$89,0))&lt;&gt;0,INDEX('WPTM - Section F'!C$8:C$89,MATCH('Print View'!$A245,'WPTM - Section F'!$A$8:$A$89,0)),""),"")</f>
        <v/>
      </c>
      <c r="D245" s="277" t="str">
        <f>IFERROR(IF(INDEX('WPTM - Section F'!D$8:D$89,MATCH('Print View'!$A245,'WPTM - Section F'!$A$8:$A$89,0))&lt;&gt;0,INDEX('WPTM - Section F'!D$8:D$89,MATCH('Print View'!$A245,'WPTM - Section F'!$A$8:$A$89,0)),""),"")</f>
        <v/>
      </c>
      <c r="E245" s="277" t="str">
        <f>IFERROR(IF(INDEX('WPTM - Section F'!E$8:E$89,MATCH('Print View'!$A245,'WPTM - Section F'!$A$8:$A$89,0))&lt;&gt;0,INDEX('WPTM - Section F'!E$8:E$89,MATCH('Print View'!$A245,'WPTM - Section F'!$A$8:$A$89,0)),""),"")</f>
        <v/>
      </c>
      <c r="F245" s="277" t="str">
        <f>IFERROR(IF(INDEX('WPTM - Section F'!N$8:N$89,MATCH('Print View'!$A245,'WPTM - Section F'!$A$8:$A$89,0))&lt;&gt;0,INDEX('WPTM - Section F'!N$8:N$89,MATCH('Print View'!$A245,'WPTM - Section F'!$A$8:$A$89,0)),""),"")</f>
        <v/>
      </c>
      <c r="G245" s="618" t="str">
        <f ca="1">IFERROR(IF(INDEX('WPTM - Section F'!D$93:D$574,MATCH('Print View'!$AR245,'WPTM - Section F'!L$93:L$574,0))&lt;&gt;0,INDEX('WPTM - Section F'!D$93:D$574,MATCH('Print View'!$AR245,'WPTM - Section F'!L$93:L$574,0)),""),"")</f>
        <v/>
      </c>
      <c r="H245" s="619"/>
      <c r="I245" s="618" t="str">
        <f ca="1">IFERROR(IF(INDEX('WPTM - Section F'!E$93:E$574,MATCH('Print View'!$AR245,'WPTM - Section F'!L$93:L$574,0))&lt;&gt;0,INDEX('WPTM - Section F'!E$93:E$574,MATCH('Print View'!$AR245,'WPTM - Section F'!L$93:L$574,0)),""),"")</f>
        <v/>
      </c>
      <c r="J245" s="619"/>
      <c r="K245" s="618" t="str">
        <f ca="1">IFERROR(IF(INDEX('WPTM - Section F'!D$93:D$574,MATCH('Print View'!$AS245,'WPTM - Section F'!L$93:L$574,0))&lt;&gt;0,INDEX('WPTM - Section F'!D$93:D$574,MATCH('Print View'!$AS245,'WPTM - Section F'!L$93:L$574,0)),""),"")</f>
        <v/>
      </c>
      <c r="L245" s="619"/>
      <c r="M245" s="618" t="str">
        <f ca="1">IFERROR(IF(INDEX('WPTM - Section F'!E$93:E$574,MATCH('Print View'!$AS245,'WPTM - Section F'!L$93:L$574,0))&lt;&gt;0,INDEX('WPTM - Section F'!E$93:E$574,MATCH('Print View'!$AS245,'WPTM - Section F'!L$93:L$574,0)),""),"")</f>
        <v/>
      </c>
      <c r="N245" s="619"/>
      <c r="O245" s="618" t="str">
        <f ca="1">IFERROR(IF(INDEX('WPTM - Section F'!D$93:D$574,MATCH('Print View'!$AT245,'WPTM - Section F'!L$93:L$574,0))&lt;&gt;0,INDEX('WPTM - Section F'!D$93:D$574,MATCH('Print View'!$AT245,'WPTM - Section F'!L$93:L$574,0)),""),"")</f>
        <v/>
      </c>
      <c r="P245" s="619"/>
      <c r="Q245" s="618" t="str">
        <f ca="1">IFERROR(IF(INDEX('WPTM - Section F'!E$93:E$574,MATCH('Print View'!$AT245,'WPTM - Section F'!L$93:L$574,0))&lt;&gt;0,INDEX('WPTM - Section F'!E$93:E$574,MATCH('Print View'!$AT245,'WPTM - Section F'!L$93:L$574,0)),""),"")</f>
        <v/>
      </c>
      <c r="R245" s="619"/>
      <c r="S245" s="618" t="str">
        <f ca="1">IFERROR(IF(INDEX('WPTM - Section F'!D$93:D$574,MATCH('Print View'!$AU245,'WPTM - Section F'!L$93:L$574,0))&lt;&gt;0,INDEX('WPTM - Section F'!D$93:D$574,MATCH('Print View'!$AU245,'WPTM - Section F'!L$93:L$574,0)),""),"")</f>
        <v/>
      </c>
      <c r="T245" s="619"/>
      <c r="U245" s="618" t="str">
        <f ca="1">IFERROR(IF(INDEX('WPTM - Section F'!E$93:E$574,MATCH('Print View'!$AU245,'WPTM - Section F'!L$93:L$574,0))&lt;&gt;0,INDEX('WPTM - Section F'!E$93:E$574,MATCH('Print View'!$AU245,'WPTM - Section F'!L$93:L$574,0)),""),"")</f>
        <v/>
      </c>
      <c r="V245" s="619"/>
      <c r="W245" s="618" t="str">
        <f ca="1">IFERROR(IF(INDEX('WPTM - Section F'!D$93:D$574,MATCH('Print View'!$AV245,'WPTM - Section F'!L$93:L$574,0))&lt;&gt;0,INDEX('WPTM - Section F'!D$93:D$574,MATCH('Print View'!$AV245,'WPTM - Section F'!L$93:L$574,0)),""),"")</f>
        <v/>
      </c>
      <c r="X245" s="619"/>
      <c r="Y245" s="618" t="str">
        <f ca="1">IFERROR(IF(INDEX('WPTM - Section F'!E$93:E$574,MATCH('Print View'!$AV245,'WPTM - Section F'!L$93:L$574,0))&lt;&gt;0,INDEX('WPTM - Section F'!E$93:E$574,MATCH('Print View'!$AV245,'WPTM - Section F'!L$93:L$574,0)),""),"")</f>
        <v/>
      </c>
      <c r="Z245" s="619"/>
      <c r="AA245" s="618" t="str">
        <f ca="1">IFERROR(IF(INDEX('WPTM - Section F'!D$93:D$574,MATCH('Print View'!$AW245,'WPTM - Section F'!L$93:L$574,0))&lt;&gt;0,INDEX('WPTM - Section F'!D$93:D$574,MATCH('Print View'!$AW245,'WPTM - Section F'!L$93:L$574,0)),""),"")</f>
        <v/>
      </c>
      <c r="AB245" s="619"/>
      <c r="AC245" s="618" t="str">
        <f ca="1">IFERROR(IF(INDEX('WPTM - Section F'!E$93:E$574,MATCH('Print View'!$AW245,'WPTM - Section F'!L$93:L$574,0))&lt;&gt;0,INDEX('WPTM - Section F'!E$93:E$574,MATCH('Print View'!$AW245,'WPTM - Section F'!L$93:L$574,0)),""),"")</f>
        <v/>
      </c>
      <c r="AD245" s="619"/>
      <c r="AE245" s="618" t="str">
        <f ca="1">IFERROR(IF(INDEX('WPTM - Section F'!D$93:D$574,MATCH('Print View'!$AX245,'WPTM - Section F'!L$93:L$574,0))&lt;&gt;0,INDEX('WPTM - Section F'!D$93:D$574,MATCH('Print View'!$AX245,'WPTM - Section F'!L$93:L$574,0)),""),"")</f>
        <v/>
      </c>
      <c r="AF245" s="619"/>
      <c r="AG245" s="618" t="str">
        <f ca="1">IFERROR(IF(INDEX('WPTM - Section F'!E$93:E$574,MATCH('Print View'!$AX245,'WPTM - Section F'!L$93:L$574,0))&lt;&gt;0,INDEX('WPTM - Section F'!E$93:E$574,MATCH('Print View'!$AX245,'WPTM - Section F'!L$93:L$574,0)),""),"")</f>
        <v/>
      </c>
      <c r="AH245" s="619"/>
      <c r="AI245" s="618" t="str">
        <f ca="1">IFERROR(IF(INDEX('WPTM - Section F'!D$93:D$574,MATCH('Print View'!$AY245,'WPTM - Section F'!L$93:L$574,0))&lt;&gt;0,INDEX('WPTM - Section F'!D$93:D$574,MATCH('Print View'!$AY245,'WPTM - Section F'!L$93:L$574,0)),""),"")</f>
        <v/>
      </c>
      <c r="AJ245" s="619"/>
      <c r="AK245" s="618" t="str">
        <f ca="1">IFERROR(IF(INDEX('WPTM - Section F'!E$93:E$574,MATCH('Print View'!$AY245,'WPTM - Section F'!L$93:L$574,0))&lt;&gt;0,INDEX('WPTM - Section F'!E$93:E$574,MATCH('Print View'!$AY245,'WPTM - Section F'!L$93:L$574,0)),""),"")</f>
        <v/>
      </c>
      <c r="AL245" s="619"/>
      <c r="AM245" s="278" t="str">
        <f>IFERROR(IF(INDEX('WPTM - Section F'!O$8:O$89,MATCH('Print View'!$A245,'WPTM - Section F'!D$8:D$89,0))&lt;&gt;0,INDEX('WPTM - Section F'!O$8:O$89,MATCH('Print View'!$A245,'WPTM - Section F'!D$8:D$89,0)),""),"")</f>
        <v/>
      </c>
      <c r="AN245" s="190"/>
      <c r="AO245" s="272"/>
      <c r="AP245" s="273"/>
      <c r="AQ245" s="273"/>
      <c r="AR245" s="210" t="str">
        <f t="shared" ca="1" si="372"/>
        <v>62</v>
      </c>
      <c r="AS245" s="3" t="str">
        <f t="shared" ca="1" si="373"/>
        <v>621-ene-21 to 31-dic-21</v>
      </c>
      <c r="AT245" s="3" t="str">
        <f t="shared" ca="1" si="374"/>
        <v>621-ene-22 to 31-dic-22</v>
      </c>
      <c r="AU245" s="3" t="str">
        <f t="shared" ca="1" si="375"/>
        <v>621-ene-23 to 31-dic-23</v>
      </c>
      <c r="AV245" s="3" t="str">
        <f t="shared" ca="1" si="376"/>
        <v>621-ene-24 to 31-dic-24</v>
      </c>
      <c r="AW245" s="3" t="str">
        <f t="shared" ca="1" si="377"/>
        <v>621-ene-25 to 31-dic-25</v>
      </c>
      <c r="AX245" s="9" t="str">
        <f t="shared" si="378"/>
        <v xml:space="preserve">62 to </v>
      </c>
      <c r="AY245" s="9" t="str">
        <f t="shared" si="379"/>
        <v xml:space="preserve">62 to </v>
      </c>
      <c r="AZ245" s="9"/>
      <c r="BA245" s="9"/>
    </row>
    <row r="246" spans="1:53" s="195" customFormat="1" ht="60" customHeight="1" x14ac:dyDescent="0.25">
      <c r="A246" s="259">
        <v>63</v>
      </c>
      <c r="B246" s="277" t="str">
        <f>IFERROR(IF(INDEX('WPTM - Section F'!B$8:B$89,MATCH('Print View'!$A246,'WPTM - Section F'!$A$8:$A$89,0))&lt;&gt;0,INDEX('WPTM - Section F'!B$8:B$89,MATCH('Print View'!$A246,'WPTM - Section F'!$A$8:$A$89,0)),""),"")</f>
        <v/>
      </c>
      <c r="C246" s="277" t="str">
        <f>IFERROR(IF(INDEX('WPTM - Section F'!C$8:C$89,MATCH('Print View'!$A246,'WPTM - Section F'!$A$8:$A$89,0))&lt;&gt;0,INDEX('WPTM - Section F'!C$8:C$89,MATCH('Print View'!$A246,'WPTM - Section F'!$A$8:$A$89,0)),""),"")</f>
        <v/>
      </c>
      <c r="D246" s="277" t="str">
        <f>IFERROR(IF(INDEX('WPTM - Section F'!D$8:D$89,MATCH('Print View'!$A246,'WPTM - Section F'!$A$8:$A$89,0))&lt;&gt;0,INDEX('WPTM - Section F'!D$8:D$89,MATCH('Print View'!$A246,'WPTM - Section F'!$A$8:$A$89,0)),""),"")</f>
        <v/>
      </c>
      <c r="E246" s="277" t="str">
        <f>IFERROR(IF(INDEX('WPTM - Section F'!E$8:E$89,MATCH('Print View'!$A246,'WPTM - Section F'!$A$8:$A$89,0))&lt;&gt;0,INDEX('WPTM - Section F'!E$8:E$89,MATCH('Print View'!$A246,'WPTM - Section F'!$A$8:$A$89,0)),""),"")</f>
        <v/>
      </c>
      <c r="F246" s="277" t="str">
        <f>IFERROR(IF(INDEX('WPTM - Section F'!N$8:N$89,MATCH('Print View'!$A246,'WPTM - Section F'!$A$8:$A$89,0))&lt;&gt;0,INDEX('WPTM - Section F'!N$8:N$89,MATCH('Print View'!$A246,'WPTM - Section F'!$A$8:$A$89,0)),""),"")</f>
        <v/>
      </c>
      <c r="G246" s="618" t="str">
        <f ca="1">IFERROR(IF(INDEX('WPTM - Section F'!D$93:D$574,MATCH('Print View'!$AR246,'WPTM - Section F'!L$93:L$574,0))&lt;&gt;0,INDEX('WPTM - Section F'!D$93:D$574,MATCH('Print View'!$AR246,'WPTM - Section F'!L$93:L$574,0)),""),"")</f>
        <v/>
      </c>
      <c r="H246" s="619"/>
      <c r="I246" s="618" t="str">
        <f ca="1">IFERROR(IF(INDEX('WPTM - Section F'!E$93:E$574,MATCH('Print View'!$AR246,'WPTM - Section F'!L$93:L$574,0))&lt;&gt;0,INDEX('WPTM - Section F'!E$93:E$574,MATCH('Print View'!$AR246,'WPTM - Section F'!L$93:L$574,0)),""),"")</f>
        <v/>
      </c>
      <c r="J246" s="619"/>
      <c r="K246" s="618" t="str">
        <f ca="1">IFERROR(IF(INDEX('WPTM - Section F'!D$93:D$574,MATCH('Print View'!$AS246,'WPTM - Section F'!L$93:L$574,0))&lt;&gt;0,INDEX('WPTM - Section F'!D$93:D$574,MATCH('Print View'!$AS246,'WPTM - Section F'!L$93:L$574,0)),""),"")</f>
        <v/>
      </c>
      <c r="L246" s="619"/>
      <c r="M246" s="618" t="str">
        <f ca="1">IFERROR(IF(INDEX('WPTM - Section F'!E$93:E$574,MATCH('Print View'!$AS246,'WPTM - Section F'!L$93:L$574,0))&lt;&gt;0,INDEX('WPTM - Section F'!E$93:E$574,MATCH('Print View'!$AS246,'WPTM - Section F'!L$93:L$574,0)),""),"")</f>
        <v/>
      </c>
      <c r="N246" s="619"/>
      <c r="O246" s="618" t="str">
        <f ca="1">IFERROR(IF(INDEX('WPTM - Section F'!D$93:D$574,MATCH('Print View'!$AT246,'WPTM - Section F'!L$93:L$574,0))&lt;&gt;0,INDEX('WPTM - Section F'!D$93:D$574,MATCH('Print View'!$AT246,'WPTM - Section F'!L$93:L$574,0)),""),"")</f>
        <v/>
      </c>
      <c r="P246" s="619"/>
      <c r="Q246" s="618" t="str">
        <f ca="1">IFERROR(IF(INDEX('WPTM - Section F'!E$93:E$574,MATCH('Print View'!$AT246,'WPTM - Section F'!L$93:L$574,0))&lt;&gt;0,INDEX('WPTM - Section F'!E$93:E$574,MATCH('Print View'!$AT246,'WPTM - Section F'!L$93:L$574,0)),""),"")</f>
        <v/>
      </c>
      <c r="R246" s="619"/>
      <c r="S246" s="618" t="str">
        <f ca="1">IFERROR(IF(INDEX('WPTM - Section F'!D$93:D$574,MATCH('Print View'!$AU246,'WPTM - Section F'!L$93:L$574,0))&lt;&gt;0,INDEX('WPTM - Section F'!D$93:D$574,MATCH('Print View'!$AU246,'WPTM - Section F'!L$93:L$574,0)),""),"")</f>
        <v/>
      </c>
      <c r="T246" s="619"/>
      <c r="U246" s="618" t="str">
        <f ca="1">IFERROR(IF(INDEX('WPTM - Section F'!E$93:E$574,MATCH('Print View'!$AU246,'WPTM - Section F'!L$93:L$574,0))&lt;&gt;0,INDEX('WPTM - Section F'!E$93:E$574,MATCH('Print View'!$AU246,'WPTM - Section F'!L$93:L$574,0)),""),"")</f>
        <v/>
      </c>
      <c r="V246" s="619"/>
      <c r="W246" s="618" t="str">
        <f ca="1">IFERROR(IF(INDEX('WPTM - Section F'!D$93:D$574,MATCH('Print View'!$AV246,'WPTM - Section F'!L$93:L$574,0))&lt;&gt;0,INDEX('WPTM - Section F'!D$93:D$574,MATCH('Print View'!$AV246,'WPTM - Section F'!L$93:L$574,0)),""),"")</f>
        <v/>
      </c>
      <c r="X246" s="619"/>
      <c r="Y246" s="618" t="str">
        <f ca="1">IFERROR(IF(INDEX('WPTM - Section F'!E$93:E$574,MATCH('Print View'!$AV246,'WPTM - Section F'!L$93:L$574,0))&lt;&gt;0,INDEX('WPTM - Section F'!E$93:E$574,MATCH('Print View'!$AV246,'WPTM - Section F'!L$93:L$574,0)),""),"")</f>
        <v/>
      </c>
      <c r="Z246" s="619"/>
      <c r="AA246" s="618" t="str">
        <f ca="1">IFERROR(IF(INDEX('WPTM - Section F'!D$93:D$574,MATCH('Print View'!$AW246,'WPTM - Section F'!L$93:L$574,0))&lt;&gt;0,INDEX('WPTM - Section F'!D$93:D$574,MATCH('Print View'!$AW246,'WPTM - Section F'!L$93:L$574,0)),""),"")</f>
        <v/>
      </c>
      <c r="AB246" s="619"/>
      <c r="AC246" s="618" t="str">
        <f ca="1">IFERROR(IF(INDEX('WPTM - Section F'!E$93:E$574,MATCH('Print View'!$AW246,'WPTM - Section F'!L$93:L$574,0))&lt;&gt;0,INDEX('WPTM - Section F'!E$93:E$574,MATCH('Print View'!$AW246,'WPTM - Section F'!L$93:L$574,0)),""),"")</f>
        <v/>
      </c>
      <c r="AD246" s="619"/>
      <c r="AE246" s="618" t="str">
        <f ca="1">IFERROR(IF(INDEX('WPTM - Section F'!D$93:D$574,MATCH('Print View'!$AX246,'WPTM - Section F'!L$93:L$574,0))&lt;&gt;0,INDEX('WPTM - Section F'!D$93:D$574,MATCH('Print View'!$AX246,'WPTM - Section F'!L$93:L$574,0)),""),"")</f>
        <v/>
      </c>
      <c r="AF246" s="619"/>
      <c r="AG246" s="618" t="str">
        <f ca="1">IFERROR(IF(INDEX('WPTM - Section F'!E$93:E$574,MATCH('Print View'!$AX246,'WPTM - Section F'!L$93:L$574,0))&lt;&gt;0,INDEX('WPTM - Section F'!E$93:E$574,MATCH('Print View'!$AX246,'WPTM - Section F'!L$93:L$574,0)),""),"")</f>
        <v/>
      </c>
      <c r="AH246" s="619"/>
      <c r="AI246" s="618" t="str">
        <f ca="1">IFERROR(IF(INDEX('WPTM - Section F'!D$93:D$574,MATCH('Print View'!$AY246,'WPTM - Section F'!L$93:L$574,0))&lt;&gt;0,INDEX('WPTM - Section F'!D$93:D$574,MATCH('Print View'!$AY246,'WPTM - Section F'!L$93:L$574,0)),""),"")</f>
        <v/>
      </c>
      <c r="AJ246" s="619"/>
      <c r="AK246" s="618" t="str">
        <f ca="1">IFERROR(IF(INDEX('WPTM - Section F'!E$93:E$574,MATCH('Print View'!$AY246,'WPTM - Section F'!L$93:L$574,0))&lt;&gt;0,INDEX('WPTM - Section F'!E$93:E$574,MATCH('Print View'!$AY246,'WPTM - Section F'!L$93:L$574,0)),""),"")</f>
        <v/>
      </c>
      <c r="AL246" s="619"/>
      <c r="AM246" s="278" t="str">
        <f>IFERROR(IF(INDEX('WPTM - Section F'!O$8:O$89,MATCH('Print View'!$A246,'WPTM - Section F'!D$8:D$89,0))&lt;&gt;0,INDEX('WPTM - Section F'!O$8:O$89,MATCH('Print View'!$A246,'WPTM - Section F'!D$8:D$89,0)),""),"")</f>
        <v/>
      </c>
      <c r="AN246" s="190"/>
      <c r="AO246" s="272"/>
      <c r="AP246" s="273"/>
      <c r="AQ246" s="273"/>
      <c r="AR246" s="210" t="str">
        <f t="shared" ca="1" si="372"/>
        <v>63</v>
      </c>
      <c r="AS246" s="3" t="str">
        <f t="shared" ca="1" si="373"/>
        <v>631-ene-21 to 31-dic-21</v>
      </c>
      <c r="AT246" s="3" t="str">
        <f t="shared" ca="1" si="374"/>
        <v>631-ene-22 to 31-dic-22</v>
      </c>
      <c r="AU246" s="3" t="str">
        <f t="shared" ca="1" si="375"/>
        <v>631-ene-23 to 31-dic-23</v>
      </c>
      <c r="AV246" s="3" t="str">
        <f t="shared" ca="1" si="376"/>
        <v>631-ene-24 to 31-dic-24</v>
      </c>
      <c r="AW246" s="3" t="str">
        <f t="shared" ca="1" si="377"/>
        <v>631-ene-25 to 31-dic-25</v>
      </c>
      <c r="AX246" s="9" t="str">
        <f t="shared" si="378"/>
        <v xml:space="preserve">63 to </v>
      </c>
      <c r="AY246" s="9" t="str">
        <f t="shared" si="379"/>
        <v xml:space="preserve">63 to </v>
      </c>
      <c r="AZ246" s="9"/>
      <c r="BA246" s="9"/>
    </row>
    <row r="247" spans="1:53" s="195" customFormat="1" ht="60" customHeight="1" x14ac:dyDescent="0.25">
      <c r="A247" s="259">
        <v>64</v>
      </c>
      <c r="B247" s="277" t="str">
        <f>IFERROR(IF(INDEX('WPTM - Section F'!B$8:B$89,MATCH('Print View'!$A247,'WPTM - Section F'!$A$8:$A$89,0))&lt;&gt;0,INDEX('WPTM - Section F'!B$8:B$89,MATCH('Print View'!$A247,'WPTM - Section F'!$A$8:$A$89,0)),""),"")</f>
        <v/>
      </c>
      <c r="C247" s="277" t="str">
        <f>IFERROR(IF(INDEX('WPTM - Section F'!C$8:C$89,MATCH('Print View'!$A247,'WPTM - Section F'!$A$8:$A$89,0))&lt;&gt;0,INDEX('WPTM - Section F'!C$8:C$89,MATCH('Print View'!$A247,'WPTM - Section F'!$A$8:$A$89,0)),""),"")</f>
        <v/>
      </c>
      <c r="D247" s="277" t="str">
        <f>IFERROR(IF(INDEX('WPTM - Section F'!D$8:D$89,MATCH('Print View'!$A247,'WPTM - Section F'!$A$8:$A$89,0))&lt;&gt;0,INDEX('WPTM - Section F'!D$8:D$89,MATCH('Print View'!$A247,'WPTM - Section F'!$A$8:$A$89,0)),""),"")</f>
        <v/>
      </c>
      <c r="E247" s="277" t="str">
        <f>IFERROR(IF(INDEX('WPTM - Section F'!E$8:E$89,MATCH('Print View'!$A247,'WPTM - Section F'!$A$8:$A$89,0))&lt;&gt;0,INDEX('WPTM - Section F'!E$8:E$89,MATCH('Print View'!$A247,'WPTM - Section F'!$A$8:$A$89,0)),""),"")</f>
        <v/>
      </c>
      <c r="F247" s="277" t="str">
        <f>IFERROR(IF(INDEX('WPTM - Section F'!N$8:N$89,MATCH('Print View'!$A247,'WPTM - Section F'!$A$8:$A$89,0))&lt;&gt;0,INDEX('WPTM - Section F'!N$8:N$89,MATCH('Print View'!$A247,'WPTM - Section F'!$A$8:$A$89,0)),""),"")</f>
        <v/>
      </c>
      <c r="G247" s="618" t="str">
        <f ca="1">IFERROR(IF(INDEX('WPTM - Section F'!D$93:D$574,MATCH('Print View'!$AR247,'WPTM - Section F'!L$93:L$574,0))&lt;&gt;0,INDEX('WPTM - Section F'!D$93:D$574,MATCH('Print View'!$AR247,'WPTM - Section F'!L$93:L$574,0)),""),"")</f>
        <v/>
      </c>
      <c r="H247" s="619"/>
      <c r="I247" s="618" t="str">
        <f ca="1">IFERROR(IF(INDEX('WPTM - Section F'!E$93:E$574,MATCH('Print View'!$AR247,'WPTM - Section F'!L$93:L$574,0))&lt;&gt;0,INDEX('WPTM - Section F'!E$93:E$574,MATCH('Print View'!$AR247,'WPTM - Section F'!L$93:L$574,0)),""),"")</f>
        <v/>
      </c>
      <c r="J247" s="619"/>
      <c r="K247" s="618" t="str">
        <f ca="1">IFERROR(IF(INDEX('WPTM - Section F'!D$93:D$574,MATCH('Print View'!$AS247,'WPTM - Section F'!L$93:L$574,0))&lt;&gt;0,INDEX('WPTM - Section F'!D$93:D$574,MATCH('Print View'!$AS247,'WPTM - Section F'!L$93:L$574,0)),""),"")</f>
        <v/>
      </c>
      <c r="L247" s="619"/>
      <c r="M247" s="618" t="str">
        <f ca="1">IFERROR(IF(INDEX('WPTM - Section F'!E$93:E$574,MATCH('Print View'!$AS247,'WPTM - Section F'!L$93:L$574,0))&lt;&gt;0,INDEX('WPTM - Section F'!E$93:E$574,MATCH('Print View'!$AS247,'WPTM - Section F'!L$93:L$574,0)),""),"")</f>
        <v/>
      </c>
      <c r="N247" s="619"/>
      <c r="O247" s="618" t="str">
        <f ca="1">IFERROR(IF(INDEX('WPTM - Section F'!D$93:D$574,MATCH('Print View'!$AT247,'WPTM - Section F'!L$93:L$574,0))&lt;&gt;0,INDEX('WPTM - Section F'!D$93:D$574,MATCH('Print View'!$AT247,'WPTM - Section F'!L$93:L$574,0)),""),"")</f>
        <v/>
      </c>
      <c r="P247" s="619"/>
      <c r="Q247" s="618" t="str">
        <f ca="1">IFERROR(IF(INDEX('WPTM - Section F'!E$93:E$574,MATCH('Print View'!$AT247,'WPTM - Section F'!L$93:L$574,0))&lt;&gt;0,INDEX('WPTM - Section F'!E$93:E$574,MATCH('Print View'!$AT247,'WPTM - Section F'!L$93:L$574,0)),""),"")</f>
        <v/>
      </c>
      <c r="R247" s="619"/>
      <c r="S247" s="618" t="str">
        <f ca="1">IFERROR(IF(INDEX('WPTM - Section F'!D$93:D$574,MATCH('Print View'!$AU247,'WPTM - Section F'!L$93:L$574,0))&lt;&gt;0,INDEX('WPTM - Section F'!D$93:D$574,MATCH('Print View'!$AU247,'WPTM - Section F'!L$93:L$574,0)),""),"")</f>
        <v/>
      </c>
      <c r="T247" s="619"/>
      <c r="U247" s="618" t="str">
        <f ca="1">IFERROR(IF(INDEX('WPTM - Section F'!E$93:E$574,MATCH('Print View'!$AU247,'WPTM - Section F'!L$93:L$574,0))&lt;&gt;0,INDEX('WPTM - Section F'!E$93:E$574,MATCH('Print View'!$AU247,'WPTM - Section F'!L$93:L$574,0)),""),"")</f>
        <v/>
      </c>
      <c r="V247" s="619"/>
      <c r="W247" s="618" t="str">
        <f ca="1">IFERROR(IF(INDEX('WPTM - Section F'!D$93:D$574,MATCH('Print View'!$AV247,'WPTM - Section F'!L$93:L$574,0))&lt;&gt;0,INDEX('WPTM - Section F'!D$93:D$574,MATCH('Print View'!$AV247,'WPTM - Section F'!L$93:L$574,0)),""),"")</f>
        <v/>
      </c>
      <c r="X247" s="619"/>
      <c r="Y247" s="618" t="str">
        <f ca="1">IFERROR(IF(INDEX('WPTM - Section F'!E$93:E$574,MATCH('Print View'!$AV247,'WPTM - Section F'!L$93:L$574,0))&lt;&gt;0,INDEX('WPTM - Section F'!E$93:E$574,MATCH('Print View'!$AV247,'WPTM - Section F'!L$93:L$574,0)),""),"")</f>
        <v/>
      </c>
      <c r="Z247" s="619"/>
      <c r="AA247" s="618" t="str">
        <f ca="1">IFERROR(IF(INDEX('WPTM - Section F'!D$93:D$574,MATCH('Print View'!$AW247,'WPTM - Section F'!L$93:L$574,0))&lt;&gt;0,INDEX('WPTM - Section F'!D$93:D$574,MATCH('Print View'!$AW247,'WPTM - Section F'!L$93:L$574,0)),""),"")</f>
        <v/>
      </c>
      <c r="AB247" s="619"/>
      <c r="AC247" s="618" t="str">
        <f ca="1">IFERROR(IF(INDEX('WPTM - Section F'!E$93:E$574,MATCH('Print View'!$AW247,'WPTM - Section F'!L$93:L$574,0))&lt;&gt;0,INDEX('WPTM - Section F'!E$93:E$574,MATCH('Print View'!$AW247,'WPTM - Section F'!L$93:L$574,0)),""),"")</f>
        <v/>
      </c>
      <c r="AD247" s="619"/>
      <c r="AE247" s="618" t="str">
        <f ca="1">IFERROR(IF(INDEX('WPTM - Section F'!D$93:D$574,MATCH('Print View'!$AX247,'WPTM - Section F'!L$93:L$574,0))&lt;&gt;0,INDEX('WPTM - Section F'!D$93:D$574,MATCH('Print View'!$AX247,'WPTM - Section F'!L$93:L$574,0)),""),"")</f>
        <v/>
      </c>
      <c r="AF247" s="619"/>
      <c r="AG247" s="618" t="str">
        <f ca="1">IFERROR(IF(INDEX('WPTM - Section F'!E$93:E$574,MATCH('Print View'!$AX247,'WPTM - Section F'!L$93:L$574,0))&lt;&gt;0,INDEX('WPTM - Section F'!E$93:E$574,MATCH('Print View'!$AX247,'WPTM - Section F'!L$93:L$574,0)),""),"")</f>
        <v/>
      </c>
      <c r="AH247" s="619"/>
      <c r="AI247" s="618" t="str">
        <f ca="1">IFERROR(IF(INDEX('WPTM - Section F'!D$93:D$574,MATCH('Print View'!$AY247,'WPTM - Section F'!L$93:L$574,0))&lt;&gt;0,INDEX('WPTM - Section F'!D$93:D$574,MATCH('Print View'!$AY247,'WPTM - Section F'!L$93:L$574,0)),""),"")</f>
        <v/>
      </c>
      <c r="AJ247" s="619"/>
      <c r="AK247" s="618" t="str">
        <f ca="1">IFERROR(IF(INDEX('WPTM - Section F'!E$93:E$574,MATCH('Print View'!$AY247,'WPTM - Section F'!L$93:L$574,0))&lt;&gt;0,INDEX('WPTM - Section F'!E$93:E$574,MATCH('Print View'!$AY247,'WPTM - Section F'!L$93:L$574,0)),""),"")</f>
        <v/>
      </c>
      <c r="AL247" s="619"/>
      <c r="AM247" s="278" t="str">
        <f>IFERROR(IF(INDEX('WPTM - Section F'!O$8:O$89,MATCH('Print View'!$A247,'WPTM - Section F'!D$8:D$89,0))&lt;&gt;0,INDEX('WPTM - Section F'!O$8:O$89,MATCH('Print View'!$A247,'WPTM - Section F'!D$8:D$89,0)),""),"")</f>
        <v/>
      </c>
      <c r="AN247" s="190"/>
      <c r="AO247" s="272"/>
      <c r="AP247" s="273"/>
      <c r="AQ247" s="273"/>
      <c r="AR247" s="210" t="str">
        <f t="shared" ca="1" si="372"/>
        <v>64</v>
      </c>
      <c r="AS247" s="3" t="str">
        <f t="shared" ca="1" si="373"/>
        <v>641-ene-21 to 31-dic-21</v>
      </c>
      <c r="AT247" s="3" t="str">
        <f t="shared" ca="1" si="374"/>
        <v>641-ene-22 to 31-dic-22</v>
      </c>
      <c r="AU247" s="3" t="str">
        <f t="shared" ca="1" si="375"/>
        <v>641-ene-23 to 31-dic-23</v>
      </c>
      <c r="AV247" s="3" t="str">
        <f t="shared" ca="1" si="376"/>
        <v>641-ene-24 to 31-dic-24</v>
      </c>
      <c r="AW247" s="3" t="str">
        <f t="shared" ca="1" si="377"/>
        <v>641-ene-25 to 31-dic-25</v>
      </c>
      <c r="AX247" s="9" t="str">
        <f t="shared" si="378"/>
        <v xml:space="preserve">64 to </v>
      </c>
      <c r="AY247" s="9" t="str">
        <f t="shared" si="379"/>
        <v xml:space="preserve">64 to </v>
      </c>
      <c r="AZ247" s="9"/>
      <c r="BA247" s="9"/>
    </row>
    <row r="248" spans="1:53" s="195" customFormat="1" ht="60" customHeight="1" x14ac:dyDescent="0.25">
      <c r="A248" s="259">
        <v>65</v>
      </c>
      <c r="B248" s="277" t="str">
        <f>IFERROR(IF(INDEX('WPTM - Section F'!B$8:B$89,MATCH('Print View'!$A248,'WPTM - Section F'!$A$8:$A$89,0))&lt;&gt;0,INDEX('WPTM - Section F'!B$8:B$89,MATCH('Print View'!$A248,'WPTM - Section F'!$A$8:$A$89,0)),""),"")</f>
        <v/>
      </c>
      <c r="C248" s="277" t="str">
        <f>IFERROR(IF(INDEX('WPTM - Section F'!C$8:C$89,MATCH('Print View'!$A248,'WPTM - Section F'!$A$8:$A$89,0))&lt;&gt;0,INDEX('WPTM - Section F'!C$8:C$89,MATCH('Print View'!$A248,'WPTM - Section F'!$A$8:$A$89,0)),""),"")</f>
        <v/>
      </c>
      <c r="D248" s="277" t="str">
        <f>IFERROR(IF(INDEX('WPTM - Section F'!D$8:D$89,MATCH('Print View'!$A248,'WPTM - Section F'!$A$8:$A$89,0))&lt;&gt;0,INDEX('WPTM - Section F'!D$8:D$89,MATCH('Print View'!$A248,'WPTM - Section F'!$A$8:$A$89,0)),""),"")</f>
        <v/>
      </c>
      <c r="E248" s="277" t="str">
        <f>IFERROR(IF(INDEX('WPTM - Section F'!E$8:E$89,MATCH('Print View'!$A248,'WPTM - Section F'!$A$8:$A$89,0))&lt;&gt;0,INDEX('WPTM - Section F'!E$8:E$89,MATCH('Print View'!$A248,'WPTM - Section F'!$A$8:$A$89,0)),""),"")</f>
        <v/>
      </c>
      <c r="F248" s="277" t="str">
        <f>IFERROR(IF(INDEX('WPTM - Section F'!N$8:N$89,MATCH('Print View'!$A248,'WPTM - Section F'!$A$8:$A$89,0))&lt;&gt;0,INDEX('WPTM - Section F'!N$8:N$89,MATCH('Print View'!$A248,'WPTM - Section F'!$A$8:$A$89,0)),""),"")</f>
        <v/>
      </c>
      <c r="G248" s="618" t="str">
        <f ca="1">IFERROR(IF(INDEX('WPTM - Section F'!D$93:D$574,MATCH('Print View'!$AR248,'WPTM - Section F'!L$93:L$574,0))&lt;&gt;0,INDEX('WPTM - Section F'!D$93:D$574,MATCH('Print View'!$AR248,'WPTM - Section F'!L$93:L$574,0)),""),"")</f>
        <v/>
      </c>
      <c r="H248" s="619"/>
      <c r="I248" s="618" t="str">
        <f ca="1">IFERROR(IF(INDEX('WPTM - Section F'!E$93:E$574,MATCH('Print View'!$AR248,'WPTM - Section F'!L$93:L$574,0))&lt;&gt;0,INDEX('WPTM - Section F'!E$93:E$574,MATCH('Print View'!$AR248,'WPTM - Section F'!L$93:L$574,0)),""),"")</f>
        <v/>
      </c>
      <c r="J248" s="619"/>
      <c r="K248" s="618" t="str">
        <f ca="1">IFERROR(IF(INDEX('WPTM - Section F'!D$93:D$574,MATCH('Print View'!$AS248,'WPTM - Section F'!L$93:L$574,0))&lt;&gt;0,INDEX('WPTM - Section F'!D$93:D$574,MATCH('Print View'!$AS248,'WPTM - Section F'!L$93:L$574,0)),""),"")</f>
        <v/>
      </c>
      <c r="L248" s="619"/>
      <c r="M248" s="618" t="str">
        <f ca="1">IFERROR(IF(INDEX('WPTM - Section F'!E$93:E$574,MATCH('Print View'!$AS248,'WPTM - Section F'!L$93:L$574,0))&lt;&gt;0,INDEX('WPTM - Section F'!E$93:E$574,MATCH('Print View'!$AS248,'WPTM - Section F'!L$93:L$574,0)),""),"")</f>
        <v/>
      </c>
      <c r="N248" s="619"/>
      <c r="O248" s="618" t="str">
        <f ca="1">IFERROR(IF(INDEX('WPTM - Section F'!D$93:D$574,MATCH('Print View'!$AT248,'WPTM - Section F'!L$93:L$574,0))&lt;&gt;0,INDEX('WPTM - Section F'!D$93:D$574,MATCH('Print View'!$AT248,'WPTM - Section F'!L$93:L$574,0)),""),"")</f>
        <v/>
      </c>
      <c r="P248" s="619"/>
      <c r="Q248" s="618" t="str">
        <f ca="1">IFERROR(IF(INDEX('WPTM - Section F'!E$93:E$574,MATCH('Print View'!$AT248,'WPTM - Section F'!L$93:L$574,0))&lt;&gt;0,INDEX('WPTM - Section F'!E$93:E$574,MATCH('Print View'!$AT248,'WPTM - Section F'!L$93:L$574,0)),""),"")</f>
        <v/>
      </c>
      <c r="R248" s="619"/>
      <c r="S248" s="618" t="str">
        <f ca="1">IFERROR(IF(INDEX('WPTM - Section F'!D$93:D$574,MATCH('Print View'!$AU248,'WPTM - Section F'!L$93:L$574,0))&lt;&gt;0,INDEX('WPTM - Section F'!D$93:D$574,MATCH('Print View'!$AU248,'WPTM - Section F'!L$93:L$574,0)),""),"")</f>
        <v/>
      </c>
      <c r="T248" s="619"/>
      <c r="U248" s="618" t="str">
        <f ca="1">IFERROR(IF(INDEX('WPTM - Section F'!E$93:E$574,MATCH('Print View'!$AU248,'WPTM - Section F'!L$93:L$574,0))&lt;&gt;0,INDEX('WPTM - Section F'!E$93:E$574,MATCH('Print View'!$AU248,'WPTM - Section F'!L$93:L$574,0)),""),"")</f>
        <v/>
      </c>
      <c r="V248" s="619"/>
      <c r="W248" s="618" t="str">
        <f ca="1">IFERROR(IF(INDEX('WPTM - Section F'!D$93:D$574,MATCH('Print View'!$AV248,'WPTM - Section F'!L$93:L$574,0))&lt;&gt;0,INDEX('WPTM - Section F'!D$93:D$574,MATCH('Print View'!$AV248,'WPTM - Section F'!L$93:L$574,0)),""),"")</f>
        <v/>
      </c>
      <c r="X248" s="619"/>
      <c r="Y248" s="618" t="str">
        <f ca="1">IFERROR(IF(INDEX('WPTM - Section F'!E$93:E$574,MATCH('Print View'!$AV248,'WPTM - Section F'!L$93:L$574,0))&lt;&gt;0,INDEX('WPTM - Section F'!E$93:E$574,MATCH('Print View'!$AV248,'WPTM - Section F'!L$93:L$574,0)),""),"")</f>
        <v/>
      </c>
      <c r="Z248" s="619"/>
      <c r="AA248" s="618" t="str">
        <f ca="1">IFERROR(IF(INDEX('WPTM - Section F'!D$93:D$574,MATCH('Print View'!$AW248,'WPTM - Section F'!L$93:L$574,0))&lt;&gt;0,INDEX('WPTM - Section F'!D$93:D$574,MATCH('Print View'!$AW248,'WPTM - Section F'!L$93:L$574,0)),""),"")</f>
        <v/>
      </c>
      <c r="AB248" s="619"/>
      <c r="AC248" s="618" t="str">
        <f ca="1">IFERROR(IF(INDEX('WPTM - Section F'!E$93:E$574,MATCH('Print View'!$AW248,'WPTM - Section F'!L$93:L$574,0))&lt;&gt;0,INDEX('WPTM - Section F'!E$93:E$574,MATCH('Print View'!$AW248,'WPTM - Section F'!L$93:L$574,0)),""),"")</f>
        <v/>
      </c>
      <c r="AD248" s="619"/>
      <c r="AE248" s="618" t="str">
        <f ca="1">IFERROR(IF(INDEX('WPTM - Section F'!D$93:D$574,MATCH('Print View'!$AX248,'WPTM - Section F'!L$93:L$574,0))&lt;&gt;0,INDEX('WPTM - Section F'!D$93:D$574,MATCH('Print View'!$AX248,'WPTM - Section F'!L$93:L$574,0)),""),"")</f>
        <v/>
      </c>
      <c r="AF248" s="619"/>
      <c r="AG248" s="618" t="str">
        <f ca="1">IFERROR(IF(INDEX('WPTM - Section F'!E$93:E$574,MATCH('Print View'!$AX248,'WPTM - Section F'!L$93:L$574,0))&lt;&gt;0,INDEX('WPTM - Section F'!E$93:E$574,MATCH('Print View'!$AX248,'WPTM - Section F'!L$93:L$574,0)),""),"")</f>
        <v/>
      </c>
      <c r="AH248" s="619"/>
      <c r="AI248" s="618" t="str">
        <f ca="1">IFERROR(IF(INDEX('WPTM - Section F'!D$93:D$574,MATCH('Print View'!$AY248,'WPTM - Section F'!L$93:L$574,0))&lt;&gt;0,INDEX('WPTM - Section F'!D$93:D$574,MATCH('Print View'!$AY248,'WPTM - Section F'!L$93:L$574,0)),""),"")</f>
        <v/>
      </c>
      <c r="AJ248" s="619"/>
      <c r="AK248" s="618" t="str">
        <f ca="1">IFERROR(IF(INDEX('WPTM - Section F'!E$93:E$574,MATCH('Print View'!$AY248,'WPTM - Section F'!L$93:L$574,0))&lt;&gt;0,INDEX('WPTM - Section F'!E$93:E$574,MATCH('Print View'!$AY248,'WPTM - Section F'!L$93:L$574,0)),""),"")</f>
        <v/>
      </c>
      <c r="AL248" s="619"/>
      <c r="AM248" s="278" t="str">
        <f>IFERROR(IF(INDEX('WPTM - Section F'!O$8:O$89,MATCH('Print View'!$A248,'WPTM - Section F'!D$8:D$89,0))&lt;&gt;0,INDEX('WPTM - Section F'!O$8:O$89,MATCH('Print View'!$A248,'WPTM - Section F'!D$8:D$89,0)),""),"")</f>
        <v/>
      </c>
      <c r="AN248" s="190"/>
      <c r="AO248" s="272"/>
      <c r="AP248" s="273"/>
      <c r="AQ248" s="273"/>
      <c r="AR248" s="210" t="str">
        <f t="shared" ca="1" si="372"/>
        <v>65</v>
      </c>
      <c r="AS248" s="3" t="str">
        <f t="shared" ca="1" si="373"/>
        <v>651-ene-21 to 31-dic-21</v>
      </c>
      <c r="AT248" s="3" t="str">
        <f t="shared" ca="1" si="374"/>
        <v>651-ene-22 to 31-dic-22</v>
      </c>
      <c r="AU248" s="3" t="str">
        <f t="shared" ca="1" si="375"/>
        <v>651-ene-23 to 31-dic-23</v>
      </c>
      <c r="AV248" s="3" t="str">
        <f t="shared" ca="1" si="376"/>
        <v>651-ene-24 to 31-dic-24</v>
      </c>
      <c r="AW248" s="3" t="str">
        <f t="shared" ca="1" si="377"/>
        <v>651-ene-25 to 31-dic-25</v>
      </c>
      <c r="AX248" s="9" t="str">
        <f t="shared" si="378"/>
        <v xml:space="preserve">65 to </v>
      </c>
      <c r="AY248" s="9" t="str">
        <f t="shared" si="379"/>
        <v xml:space="preserve">65 to </v>
      </c>
      <c r="AZ248" s="9"/>
      <c r="BA248" s="9"/>
    </row>
    <row r="249" spans="1:53" s="195" customFormat="1" ht="60" customHeight="1" x14ac:dyDescent="0.25">
      <c r="A249" s="259">
        <v>66</v>
      </c>
      <c r="B249" s="277" t="str">
        <f>IFERROR(IF(INDEX('WPTM - Section F'!B$8:B$89,MATCH('Print View'!$A249,'WPTM - Section F'!$A$8:$A$89,0))&lt;&gt;0,INDEX('WPTM - Section F'!B$8:B$89,MATCH('Print View'!$A249,'WPTM - Section F'!$A$8:$A$89,0)),""),"")</f>
        <v/>
      </c>
      <c r="C249" s="277" t="str">
        <f>IFERROR(IF(INDEX('WPTM - Section F'!C$8:C$89,MATCH('Print View'!$A249,'WPTM - Section F'!$A$8:$A$89,0))&lt;&gt;0,INDEX('WPTM - Section F'!C$8:C$89,MATCH('Print View'!$A249,'WPTM - Section F'!$A$8:$A$89,0)),""),"")</f>
        <v/>
      </c>
      <c r="D249" s="277" t="str">
        <f>IFERROR(IF(INDEX('WPTM - Section F'!D$8:D$89,MATCH('Print View'!$A249,'WPTM - Section F'!$A$8:$A$89,0))&lt;&gt;0,INDEX('WPTM - Section F'!D$8:D$89,MATCH('Print View'!$A249,'WPTM - Section F'!$A$8:$A$89,0)),""),"")</f>
        <v/>
      </c>
      <c r="E249" s="277" t="str">
        <f>IFERROR(IF(INDEX('WPTM - Section F'!E$8:E$89,MATCH('Print View'!$A249,'WPTM - Section F'!$A$8:$A$89,0))&lt;&gt;0,INDEX('WPTM - Section F'!E$8:E$89,MATCH('Print View'!$A249,'WPTM - Section F'!$A$8:$A$89,0)),""),"")</f>
        <v/>
      </c>
      <c r="F249" s="277" t="str">
        <f>IFERROR(IF(INDEX('WPTM - Section F'!N$8:N$89,MATCH('Print View'!$A249,'WPTM - Section F'!$A$8:$A$89,0))&lt;&gt;0,INDEX('WPTM - Section F'!N$8:N$89,MATCH('Print View'!$A249,'WPTM - Section F'!$A$8:$A$89,0)),""),"")</f>
        <v/>
      </c>
      <c r="G249" s="618" t="str">
        <f ca="1">IFERROR(IF(INDEX('WPTM - Section F'!D$93:D$574,MATCH('Print View'!$AR249,'WPTM - Section F'!L$93:L$574,0))&lt;&gt;0,INDEX('WPTM - Section F'!D$93:D$574,MATCH('Print View'!$AR249,'WPTM - Section F'!L$93:L$574,0)),""),"")</f>
        <v/>
      </c>
      <c r="H249" s="619"/>
      <c r="I249" s="618" t="str">
        <f ca="1">IFERROR(IF(INDEX('WPTM - Section F'!E$93:E$574,MATCH('Print View'!$AR249,'WPTM - Section F'!L$93:L$574,0))&lt;&gt;0,INDEX('WPTM - Section F'!E$93:E$574,MATCH('Print View'!$AR249,'WPTM - Section F'!L$93:L$574,0)),""),"")</f>
        <v/>
      </c>
      <c r="J249" s="619"/>
      <c r="K249" s="618" t="str">
        <f ca="1">IFERROR(IF(INDEX('WPTM - Section F'!D$93:D$574,MATCH('Print View'!$AS249,'WPTM - Section F'!L$93:L$574,0))&lt;&gt;0,INDEX('WPTM - Section F'!D$93:D$574,MATCH('Print View'!$AS249,'WPTM - Section F'!L$93:L$574,0)),""),"")</f>
        <v/>
      </c>
      <c r="L249" s="619"/>
      <c r="M249" s="618" t="str">
        <f ca="1">IFERROR(IF(INDEX('WPTM - Section F'!E$93:E$574,MATCH('Print View'!$AS249,'WPTM - Section F'!L$93:L$574,0))&lt;&gt;0,INDEX('WPTM - Section F'!E$93:E$574,MATCH('Print View'!$AS249,'WPTM - Section F'!L$93:L$574,0)),""),"")</f>
        <v/>
      </c>
      <c r="N249" s="619"/>
      <c r="O249" s="618" t="str">
        <f ca="1">IFERROR(IF(INDEX('WPTM - Section F'!D$93:D$574,MATCH('Print View'!$AT249,'WPTM - Section F'!L$93:L$574,0))&lt;&gt;0,INDEX('WPTM - Section F'!D$93:D$574,MATCH('Print View'!$AT249,'WPTM - Section F'!L$93:L$574,0)),""),"")</f>
        <v/>
      </c>
      <c r="P249" s="619"/>
      <c r="Q249" s="618" t="str">
        <f ca="1">IFERROR(IF(INDEX('WPTM - Section F'!E$93:E$574,MATCH('Print View'!$AT249,'WPTM - Section F'!L$93:L$574,0))&lt;&gt;0,INDEX('WPTM - Section F'!E$93:E$574,MATCH('Print View'!$AT249,'WPTM - Section F'!L$93:L$574,0)),""),"")</f>
        <v/>
      </c>
      <c r="R249" s="619"/>
      <c r="S249" s="618" t="str">
        <f ca="1">IFERROR(IF(INDEX('WPTM - Section F'!D$93:D$574,MATCH('Print View'!$AU249,'WPTM - Section F'!L$93:L$574,0))&lt;&gt;0,INDEX('WPTM - Section F'!D$93:D$574,MATCH('Print View'!$AU249,'WPTM - Section F'!L$93:L$574,0)),""),"")</f>
        <v/>
      </c>
      <c r="T249" s="619"/>
      <c r="U249" s="618" t="str">
        <f ca="1">IFERROR(IF(INDEX('WPTM - Section F'!E$93:E$574,MATCH('Print View'!$AU249,'WPTM - Section F'!L$93:L$574,0))&lt;&gt;0,INDEX('WPTM - Section F'!E$93:E$574,MATCH('Print View'!$AU249,'WPTM - Section F'!L$93:L$574,0)),""),"")</f>
        <v/>
      </c>
      <c r="V249" s="619"/>
      <c r="W249" s="618" t="str">
        <f ca="1">IFERROR(IF(INDEX('WPTM - Section F'!D$93:D$574,MATCH('Print View'!$AV249,'WPTM - Section F'!L$93:L$574,0))&lt;&gt;0,INDEX('WPTM - Section F'!D$93:D$574,MATCH('Print View'!$AV249,'WPTM - Section F'!L$93:L$574,0)),""),"")</f>
        <v/>
      </c>
      <c r="X249" s="619"/>
      <c r="Y249" s="618" t="str">
        <f ca="1">IFERROR(IF(INDEX('WPTM - Section F'!E$93:E$574,MATCH('Print View'!$AV249,'WPTM - Section F'!L$93:L$574,0))&lt;&gt;0,INDEX('WPTM - Section F'!E$93:E$574,MATCH('Print View'!$AV249,'WPTM - Section F'!L$93:L$574,0)),""),"")</f>
        <v/>
      </c>
      <c r="Z249" s="619"/>
      <c r="AA249" s="618" t="str">
        <f ca="1">IFERROR(IF(INDEX('WPTM - Section F'!D$93:D$574,MATCH('Print View'!$AW249,'WPTM - Section F'!L$93:L$574,0))&lt;&gt;0,INDEX('WPTM - Section F'!D$93:D$574,MATCH('Print View'!$AW249,'WPTM - Section F'!L$93:L$574,0)),""),"")</f>
        <v/>
      </c>
      <c r="AB249" s="619"/>
      <c r="AC249" s="618" t="str">
        <f ca="1">IFERROR(IF(INDEX('WPTM - Section F'!E$93:E$574,MATCH('Print View'!$AW249,'WPTM - Section F'!L$93:L$574,0))&lt;&gt;0,INDEX('WPTM - Section F'!E$93:E$574,MATCH('Print View'!$AW249,'WPTM - Section F'!L$93:L$574,0)),""),"")</f>
        <v/>
      </c>
      <c r="AD249" s="619"/>
      <c r="AE249" s="618" t="str">
        <f ca="1">IFERROR(IF(INDEX('WPTM - Section F'!D$93:D$574,MATCH('Print View'!$AX249,'WPTM - Section F'!L$93:L$574,0))&lt;&gt;0,INDEX('WPTM - Section F'!D$93:D$574,MATCH('Print View'!$AX249,'WPTM - Section F'!L$93:L$574,0)),""),"")</f>
        <v/>
      </c>
      <c r="AF249" s="619"/>
      <c r="AG249" s="618" t="str">
        <f ca="1">IFERROR(IF(INDEX('WPTM - Section F'!E$93:E$574,MATCH('Print View'!$AX249,'WPTM - Section F'!L$93:L$574,0))&lt;&gt;0,INDEX('WPTM - Section F'!E$93:E$574,MATCH('Print View'!$AX249,'WPTM - Section F'!L$93:L$574,0)),""),"")</f>
        <v/>
      </c>
      <c r="AH249" s="619"/>
      <c r="AI249" s="618" t="str">
        <f ca="1">IFERROR(IF(INDEX('WPTM - Section F'!D$93:D$574,MATCH('Print View'!$AY249,'WPTM - Section F'!L$93:L$574,0))&lt;&gt;0,INDEX('WPTM - Section F'!D$93:D$574,MATCH('Print View'!$AY249,'WPTM - Section F'!L$93:L$574,0)),""),"")</f>
        <v/>
      </c>
      <c r="AJ249" s="619"/>
      <c r="AK249" s="618" t="str">
        <f ca="1">IFERROR(IF(INDEX('WPTM - Section F'!E$93:E$574,MATCH('Print View'!$AY249,'WPTM - Section F'!L$93:L$574,0))&lt;&gt;0,INDEX('WPTM - Section F'!E$93:E$574,MATCH('Print View'!$AY249,'WPTM - Section F'!L$93:L$574,0)),""),"")</f>
        <v/>
      </c>
      <c r="AL249" s="619"/>
      <c r="AM249" s="278" t="str">
        <f>IFERROR(IF(INDEX('WPTM - Section F'!O$8:O$89,MATCH('Print View'!$A249,'WPTM - Section F'!D$8:D$89,0))&lt;&gt;0,INDEX('WPTM - Section F'!O$8:O$89,MATCH('Print View'!$A249,'WPTM - Section F'!D$8:D$89,0)),""),"")</f>
        <v/>
      </c>
      <c r="AN249" s="190"/>
      <c r="AO249" s="272"/>
      <c r="AP249" s="273"/>
      <c r="AQ249" s="273"/>
      <c r="AR249" s="210" t="str">
        <f t="shared" ref="AR249:AR263" ca="1" si="380">CONCATENATE($A249,G247)</f>
        <v>66</v>
      </c>
      <c r="AS249" s="3" t="str">
        <f t="shared" ref="AS249:AS263" ca="1" si="381">CONCATENATE($A249,K$182)</f>
        <v>661-ene-21 to 31-dic-21</v>
      </c>
      <c r="AT249" s="3" t="str">
        <f t="shared" ref="AT249:AT263" ca="1" si="382">CONCATENATE($A249,O$182)</f>
        <v>661-ene-22 to 31-dic-22</v>
      </c>
      <c r="AU249" s="3" t="str">
        <f t="shared" ref="AU249:AU263" ca="1" si="383">CONCATENATE($A249,S$182)</f>
        <v>661-ene-23 to 31-dic-23</v>
      </c>
      <c r="AV249" s="3" t="str">
        <f t="shared" ref="AV249:AV263" ca="1" si="384">CONCATENATE($A249,W$182)</f>
        <v>661-ene-24 to 31-dic-24</v>
      </c>
      <c r="AW249" s="3" t="str">
        <f t="shared" ref="AW249:AW263" ca="1" si="385">CONCATENATE($A249,AA$182)</f>
        <v>661-ene-25 to 31-dic-25</v>
      </c>
      <c r="AX249" s="9" t="str">
        <f t="shared" ref="AX249:AX263" si="386">CONCATENATE($A249,AE$182)</f>
        <v xml:space="preserve">66 to </v>
      </c>
      <c r="AY249" s="9" t="str">
        <f t="shared" ref="AY249:AY263" si="387">CONCATENATE($A249,AI$182)</f>
        <v xml:space="preserve">66 to </v>
      </c>
      <c r="AZ249" s="9"/>
      <c r="BA249" s="9"/>
    </row>
    <row r="250" spans="1:53" s="195" customFormat="1" ht="60" customHeight="1" x14ac:dyDescent="0.25">
      <c r="A250" s="259">
        <v>67</v>
      </c>
      <c r="B250" s="277" t="str">
        <f>IFERROR(IF(INDEX('WPTM - Section F'!B$8:B$89,MATCH('Print View'!$A250,'WPTM - Section F'!$A$8:$A$89,0))&lt;&gt;0,INDEX('WPTM - Section F'!B$8:B$89,MATCH('Print View'!$A250,'WPTM - Section F'!$A$8:$A$89,0)),""),"")</f>
        <v/>
      </c>
      <c r="C250" s="277" t="str">
        <f>IFERROR(IF(INDEX('WPTM - Section F'!C$8:C$89,MATCH('Print View'!$A250,'WPTM - Section F'!$A$8:$A$89,0))&lt;&gt;0,INDEX('WPTM - Section F'!C$8:C$89,MATCH('Print View'!$A250,'WPTM - Section F'!$A$8:$A$89,0)),""),"")</f>
        <v/>
      </c>
      <c r="D250" s="277" t="str">
        <f>IFERROR(IF(INDEX('WPTM - Section F'!D$8:D$89,MATCH('Print View'!$A250,'WPTM - Section F'!$A$8:$A$89,0))&lt;&gt;0,INDEX('WPTM - Section F'!D$8:D$89,MATCH('Print View'!$A250,'WPTM - Section F'!$A$8:$A$89,0)),""),"")</f>
        <v/>
      </c>
      <c r="E250" s="277" t="str">
        <f>IFERROR(IF(INDEX('WPTM - Section F'!E$8:E$89,MATCH('Print View'!$A250,'WPTM - Section F'!$A$8:$A$89,0))&lt;&gt;0,INDEX('WPTM - Section F'!E$8:E$89,MATCH('Print View'!$A250,'WPTM - Section F'!$A$8:$A$89,0)),""),"")</f>
        <v/>
      </c>
      <c r="F250" s="277" t="str">
        <f>IFERROR(IF(INDEX('WPTM - Section F'!N$8:N$89,MATCH('Print View'!$A250,'WPTM - Section F'!$A$8:$A$89,0))&lt;&gt;0,INDEX('WPTM - Section F'!N$8:N$89,MATCH('Print View'!$A250,'WPTM - Section F'!$A$8:$A$89,0)),""),"")</f>
        <v/>
      </c>
      <c r="G250" s="618" t="str">
        <f ca="1">IFERROR(IF(INDEX('WPTM - Section F'!D$93:D$574,MATCH('Print View'!$AR250,'WPTM - Section F'!L$93:L$574,0))&lt;&gt;0,INDEX('WPTM - Section F'!D$93:D$574,MATCH('Print View'!$AR250,'WPTM - Section F'!L$93:L$574,0)),""),"")</f>
        <v/>
      </c>
      <c r="H250" s="619"/>
      <c r="I250" s="618" t="str">
        <f ca="1">IFERROR(IF(INDEX('WPTM - Section F'!E$93:E$574,MATCH('Print View'!$AR250,'WPTM - Section F'!L$93:L$574,0))&lt;&gt;0,INDEX('WPTM - Section F'!E$93:E$574,MATCH('Print View'!$AR250,'WPTM - Section F'!L$93:L$574,0)),""),"")</f>
        <v/>
      </c>
      <c r="J250" s="619"/>
      <c r="K250" s="618" t="str">
        <f ca="1">IFERROR(IF(INDEX('WPTM - Section F'!D$93:D$574,MATCH('Print View'!$AS250,'WPTM - Section F'!L$93:L$574,0))&lt;&gt;0,INDEX('WPTM - Section F'!D$93:D$574,MATCH('Print View'!$AS250,'WPTM - Section F'!L$93:L$574,0)),""),"")</f>
        <v/>
      </c>
      <c r="L250" s="619"/>
      <c r="M250" s="618" t="str">
        <f ca="1">IFERROR(IF(INDEX('WPTM - Section F'!E$93:E$574,MATCH('Print View'!$AS250,'WPTM - Section F'!L$93:L$574,0))&lt;&gt;0,INDEX('WPTM - Section F'!E$93:E$574,MATCH('Print View'!$AS250,'WPTM - Section F'!L$93:L$574,0)),""),"")</f>
        <v/>
      </c>
      <c r="N250" s="619"/>
      <c r="O250" s="618" t="str">
        <f ca="1">IFERROR(IF(INDEX('WPTM - Section F'!D$93:D$574,MATCH('Print View'!$AT250,'WPTM - Section F'!L$93:L$574,0))&lt;&gt;0,INDEX('WPTM - Section F'!D$93:D$574,MATCH('Print View'!$AT250,'WPTM - Section F'!L$93:L$574,0)),""),"")</f>
        <v/>
      </c>
      <c r="P250" s="619"/>
      <c r="Q250" s="618" t="str">
        <f ca="1">IFERROR(IF(INDEX('WPTM - Section F'!E$93:E$574,MATCH('Print View'!$AT250,'WPTM - Section F'!L$93:L$574,0))&lt;&gt;0,INDEX('WPTM - Section F'!E$93:E$574,MATCH('Print View'!$AT250,'WPTM - Section F'!L$93:L$574,0)),""),"")</f>
        <v/>
      </c>
      <c r="R250" s="619"/>
      <c r="S250" s="618" t="str">
        <f ca="1">IFERROR(IF(INDEX('WPTM - Section F'!D$93:D$574,MATCH('Print View'!$AU250,'WPTM - Section F'!L$93:L$574,0))&lt;&gt;0,INDEX('WPTM - Section F'!D$93:D$574,MATCH('Print View'!$AU250,'WPTM - Section F'!L$93:L$574,0)),""),"")</f>
        <v/>
      </c>
      <c r="T250" s="619"/>
      <c r="U250" s="618" t="str">
        <f ca="1">IFERROR(IF(INDEX('WPTM - Section F'!E$93:E$574,MATCH('Print View'!$AU250,'WPTM - Section F'!L$93:L$574,0))&lt;&gt;0,INDEX('WPTM - Section F'!E$93:E$574,MATCH('Print View'!$AU250,'WPTM - Section F'!L$93:L$574,0)),""),"")</f>
        <v/>
      </c>
      <c r="V250" s="619"/>
      <c r="W250" s="618" t="str">
        <f ca="1">IFERROR(IF(INDEX('WPTM - Section F'!D$93:D$574,MATCH('Print View'!$AV250,'WPTM - Section F'!L$93:L$574,0))&lt;&gt;0,INDEX('WPTM - Section F'!D$93:D$574,MATCH('Print View'!$AV250,'WPTM - Section F'!L$93:L$574,0)),""),"")</f>
        <v/>
      </c>
      <c r="X250" s="619"/>
      <c r="Y250" s="618" t="str">
        <f ca="1">IFERROR(IF(INDEX('WPTM - Section F'!E$93:E$574,MATCH('Print View'!$AV250,'WPTM - Section F'!L$93:L$574,0))&lt;&gt;0,INDEX('WPTM - Section F'!E$93:E$574,MATCH('Print View'!$AV250,'WPTM - Section F'!L$93:L$574,0)),""),"")</f>
        <v/>
      </c>
      <c r="Z250" s="619"/>
      <c r="AA250" s="618" t="str">
        <f ca="1">IFERROR(IF(INDEX('WPTM - Section F'!D$93:D$574,MATCH('Print View'!$AW250,'WPTM - Section F'!L$93:L$574,0))&lt;&gt;0,INDEX('WPTM - Section F'!D$93:D$574,MATCH('Print View'!$AW250,'WPTM - Section F'!L$93:L$574,0)),""),"")</f>
        <v/>
      </c>
      <c r="AB250" s="619"/>
      <c r="AC250" s="618" t="str">
        <f ca="1">IFERROR(IF(INDEX('WPTM - Section F'!E$93:E$574,MATCH('Print View'!$AW250,'WPTM - Section F'!L$93:L$574,0))&lt;&gt;0,INDEX('WPTM - Section F'!E$93:E$574,MATCH('Print View'!$AW250,'WPTM - Section F'!L$93:L$574,0)),""),"")</f>
        <v/>
      </c>
      <c r="AD250" s="619"/>
      <c r="AE250" s="618" t="str">
        <f ca="1">IFERROR(IF(INDEX('WPTM - Section F'!D$93:D$574,MATCH('Print View'!$AX250,'WPTM - Section F'!L$93:L$574,0))&lt;&gt;0,INDEX('WPTM - Section F'!D$93:D$574,MATCH('Print View'!$AX250,'WPTM - Section F'!L$93:L$574,0)),""),"")</f>
        <v/>
      </c>
      <c r="AF250" s="619"/>
      <c r="AG250" s="618" t="str">
        <f ca="1">IFERROR(IF(INDEX('WPTM - Section F'!E$93:E$574,MATCH('Print View'!$AX250,'WPTM - Section F'!L$93:L$574,0))&lt;&gt;0,INDEX('WPTM - Section F'!E$93:E$574,MATCH('Print View'!$AX250,'WPTM - Section F'!L$93:L$574,0)),""),"")</f>
        <v/>
      </c>
      <c r="AH250" s="619"/>
      <c r="AI250" s="618" t="str">
        <f ca="1">IFERROR(IF(INDEX('WPTM - Section F'!D$93:D$574,MATCH('Print View'!$AY250,'WPTM - Section F'!L$93:L$574,0))&lt;&gt;0,INDEX('WPTM - Section F'!D$93:D$574,MATCH('Print View'!$AY250,'WPTM - Section F'!L$93:L$574,0)),""),"")</f>
        <v/>
      </c>
      <c r="AJ250" s="619"/>
      <c r="AK250" s="618" t="str">
        <f ca="1">IFERROR(IF(INDEX('WPTM - Section F'!E$93:E$574,MATCH('Print View'!$AY250,'WPTM - Section F'!L$93:L$574,0))&lt;&gt;0,INDEX('WPTM - Section F'!E$93:E$574,MATCH('Print View'!$AY250,'WPTM - Section F'!L$93:L$574,0)),""),"")</f>
        <v/>
      </c>
      <c r="AL250" s="619"/>
      <c r="AM250" s="278" t="str">
        <f>IFERROR(IF(INDEX('WPTM - Section F'!O$8:O$89,MATCH('Print View'!$A250,'WPTM - Section F'!D$8:D$89,0))&lt;&gt;0,INDEX('WPTM - Section F'!O$8:O$89,MATCH('Print View'!$A250,'WPTM - Section F'!D$8:D$89,0)),""),"")</f>
        <v/>
      </c>
      <c r="AN250" s="190"/>
      <c r="AO250" s="272"/>
      <c r="AP250" s="273"/>
      <c r="AQ250" s="273"/>
      <c r="AR250" s="210" t="str">
        <f t="shared" ca="1" si="380"/>
        <v>67</v>
      </c>
      <c r="AS250" s="3" t="str">
        <f t="shared" ca="1" si="381"/>
        <v>671-ene-21 to 31-dic-21</v>
      </c>
      <c r="AT250" s="3" t="str">
        <f t="shared" ca="1" si="382"/>
        <v>671-ene-22 to 31-dic-22</v>
      </c>
      <c r="AU250" s="3" t="str">
        <f t="shared" ca="1" si="383"/>
        <v>671-ene-23 to 31-dic-23</v>
      </c>
      <c r="AV250" s="3" t="str">
        <f t="shared" ca="1" si="384"/>
        <v>671-ene-24 to 31-dic-24</v>
      </c>
      <c r="AW250" s="3" t="str">
        <f t="shared" ca="1" si="385"/>
        <v>671-ene-25 to 31-dic-25</v>
      </c>
      <c r="AX250" s="9" t="str">
        <f t="shared" si="386"/>
        <v xml:space="preserve">67 to </v>
      </c>
      <c r="AY250" s="9" t="str">
        <f t="shared" si="387"/>
        <v xml:space="preserve">67 to </v>
      </c>
      <c r="AZ250" s="9"/>
      <c r="BA250" s="9"/>
    </row>
    <row r="251" spans="1:53" s="195" customFormat="1" ht="60" customHeight="1" x14ac:dyDescent="0.25">
      <c r="A251" s="259">
        <v>68</v>
      </c>
      <c r="B251" s="277" t="str">
        <f>IFERROR(IF(INDEX('WPTM - Section F'!B$8:B$89,MATCH('Print View'!$A251,'WPTM - Section F'!$A$8:$A$89,0))&lt;&gt;0,INDEX('WPTM - Section F'!B$8:B$89,MATCH('Print View'!$A251,'WPTM - Section F'!$A$8:$A$89,0)),""),"")</f>
        <v/>
      </c>
      <c r="C251" s="277" t="str">
        <f>IFERROR(IF(INDEX('WPTM - Section F'!C$8:C$89,MATCH('Print View'!$A251,'WPTM - Section F'!$A$8:$A$89,0))&lt;&gt;0,INDEX('WPTM - Section F'!C$8:C$89,MATCH('Print View'!$A251,'WPTM - Section F'!$A$8:$A$89,0)),""),"")</f>
        <v/>
      </c>
      <c r="D251" s="277" t="str">
        <f>IFERROR(IF(INDEX('WPTM - Section F'!D$8:D$89,MATCH('Print View'!$A251,'WPTM - Section F'!$A$8:$A$89,0))&lt;&gt;0,INDEX('WPTM - Section F'!D$8:D$89,MATCH('Print View'!$A251,'WPTM - Section F'!$A$8:$A$89,0)),""),"")</f>
        <v/>
      </c>
      <c r="E251" s="277" t="str">
        <f>IFERROR(IF(INDEX('WPTM - Section F'!E$8:E$89,MATCH('Print View'!$A251,'WPTM - Section F'!$A$8:$A$89,0))&lt;&gt;0,INDEX('WPTM - Section F'!E$8:E$89,MATCH('Print View'!$A251,'WPTM - Section F'!$A$8:$A$89,0)),""),"")</f>
        <v/>
      </c>
      <c r="F251" s="277" t="str">
        <f>IFERROR(IF(INDEX('WPTM - Section F'!N$8:N$89,MATCH('Print View'!$A251,'WPTM - Section F'!$A$8:$A$89,0))&lt;&gt;0,INDEX('WPTM - Section F'!N$8:N$89,MATCH('Print View'!$A251,'WPTM - Section F'!$A$8:$A$89,0)),""),"")</f>
        <v/>
      </c>
      <c r="G251" s="618" t="str">
        <f ca="1">IFERROR(IF(INDEX('WPTM - Section F'!D$93:D$574,MATCH('Print View'!$AR251,'WPTM - Section F'!L$93:L$574,0))&lt;&gt;0,INDEX('WPTM - Section F'!D$93:D$574,MATCH('Print View'!$AR251,'WPTM - Section F'!L$93:L$574,0)),""),"")</f>
        <v/>
      </c>
      <c r="H251" s="619"/>
      <c r="I251" s="618" t="str">
        <f ca="1">IFERROR(IF(INDEX('WPTM - Section F'!E$93:E$574,MATCH('Print View'!$AR251,'WPTM - Section F'!L$93:L$574,0))&lt;&gt;0,INDEX('WPTM - Section F'!E$93:E$574,MATCH('Print View'!$AR251,'WPTM - Section F'!L$93:L$574,0)),""),"")</f>
        <v/>
      </c>
      <c r="J251" s="619"/>
      <c r="K251" s="618" t="str">
        <f ca="1">IFERROR(IF(INDEX('WPTM - Section F'!D$93:D$574,MATCH('Print View'!$AS251,'WPTM - Section F'!L$93:L$574,0))&lt;&gt;0,INDEX('WPTM - Section F'!D$93:D$574,MATCH('Print View'!$AS251,'WPTM - Section F'!L$93:L$574,0)),""),"")</f>
        <v/>
      </c>
      <c r="L251" s="619"/>
      <c r="M251" s="618" t="str">
        <f ca="1">IFERROR(IF(INDEX('WPTM - Section F'!E$93:E$574,MATCH('Print View'!$AS251,'WPTM - Section F'!L$93:L$574,0))&lt;&gt;0,INDEX('WPTM - Section F'!E$93:E$574,MATCH('Print View'!$AS251,'WPTM - Section F'!L$93:L$574,0)),""),"")</f>
        <v/>
      </c>
      <c r="N251" s="619"/>
      <c r="O251" s="618" t="str">
        <f ca="1">IFERROR(IF(INDEX('WPTM - Section F'!D$93:D$574,MATCH('Print View'!$AT251,'WPTM - Section F'!L$93:L$574,0))&lt;&gt;0,INDEX('WPTM - Section F'!D$93:D$574,MATCH('Print View'!$AT251,'WPTM - Section F'!L$93:L$574,0)),""),"")</f>
        <v/>
      </c>
      <c r="P251" s="619"/>
      <c r="Q251" s="618" t="str">
        <f ca="1">IFERROR(IF(INDEX('WPTM - Section F'!E$93:E$574,MATCH('Print View'!$AT251,'WPTM - Section F'!L$93:L$574,0))&lt;&gt;0,INDEX('WPTM - Section F'!E$93:E$574,MATCH('Print View'!$AT251,'WPTM - Section F'!L$93:L$574,0)),""),"")</f>
        <v/>
      </c>
      <c r="R251" s="619"/>
      <c r="S251" s="618" t="str">
        <f ca="1">IFERROR(IF(INDEX('WPTM - Section F'!D$93:D$574,MATCH('Print View'!$AU251,'WPTM - Section F'!L$93:L$574,0))&lt;&gt;0,INDEX('WPTM - Section F'!D$93:D$574,MATCH('Print View'!$AU251,'WPTM - Section F'!L$93:L$574,0)),""),"")</f>
        <v/>
      </c>
      <c r="T251" s="619"/>
      <c r="U251" s="618" t="str">
        <f ca="1">IFERROR(IF(INDEX('WPTM - Section F'!E$93:E$574,MATCH('Print View'!$AU251,'WPTM - Section F'!L$93:L$574,0))&lt;&gt;0,INDEX('WPTM - Section F'!E$93:E$574,MATCH('Print View'!$AU251,'WPTM - Section F'!L$93:L$574,0)),""),"")</f>
        <v/>
      </c>
      <c r="V251" s="619"/>
      <c r="W251" s="618" t="str">
        <f ca="1">IFERROR(IF(INDEX('WPTM - Section F'!D$93:D$574,MATCH('Print View'!$AV251,'WPTM - Section F'!L$93:L$574,0))&lt;&gt;0,INDEX('WPTM - Section F'!D$93:D$574,MATCH('Print View'!$AV251,'WPTM - Section F'!L$93:L$574,0)),""),"")</f>
        <v/>
      </c>
      <c r="X251" s="619"/>
      <c r="Y251" s="618" t="str">
        <f ca="1">IFERROR(IF(INDEX('WPTM - Section F'!E$93:E$574,MATCH('Print View'!$AV251,'WPTM - Section F'!L$93:L$574,0))&lt;&gt;0,INDEX('WPTM - Section F'!E$93:E$574,MATCH('Print View'!$AV251,'WPTM - Section F'!L$93:L$574,0)),""),"")</f>
        <v/>
      </c>
      <c r="Z251" s="619"/>
      <c r="AA251" s="618" t="str">
        <f ca="1">IFERROR(IF(INDEX('WPTM - Section F'!D$93:D$574,MATCH('Print View'!$AW251,'WPTM - Section F'!L$93:L$574,0))&lt;&gt;0,INDEX('WPTM - Section F'!D$93:D$574,MATCH('Print View'!$AW251,'WPTM - Section F'!L$93:L$574,0)),""),"")</f>
        <v/>
      </c>
      <c r="AB251" s="619"/>
      <c r="AC251" s="618" t="str">
        <f ca="1">IFERROR(IF(INDEX('WPTM - Section F'!E$93:E$574,MATCH('Print View'!$AW251,'WPTM - Section F'!L$93:L$574,0))&lt;&gt;0,INDEX('WPTM - Section F'!E$93:E$574,MATCH('Print View'!$AW251,'WPTM - Section F'!L$93:L$574,0)),""),"")</f>
        <v/>
      </c>
      <c r="AD251" s="619"/>
      <c r="AE251" s="618" t="str">
        <f ca="1">IFERROR(IF(INDEX('WPTM - Section F'!D$93:D$574,MATCH('Print View'!$AX251,'WPTM - Section F'!L$93:L$574,0))&lt;&gt;0,INDEX('WPTM - Section F'!D$93:D$574,MATCH('Print View'!$AX251,'WPTM - Section F'!L$93:L$574,0)),""),"")</f>
        <v/>
      </c>
      <c r="AF251" s="619"/>
      <c r="AG251" s="618" t="str">
        <f ca="1">IFERROR(IF(INDEX('WPTM - Section F'!E$93:E$574,MATCH('Print View'!$AX251,'WPTM - Section F'!L$93:L$574,0))&lt;&gt;0,INDEX('WPTM - Section F'!E$93:E$574,MATCH('Print View'!$AX251,'WPTM - Section F'!L$93:L$574,0)),""),"")</f>
        <v/>
      </c>
      <c r="AH251" s="619"/>
      <c r="AI251" s="618" t="str">
        <f ca="1">IFERROR(IF(INDEX('WPTM - Section F'!D$93:D$574,MATCH('Print View'!$AY251,'WPTM - Section F'!L$93:L$574,0))&lt;&gt;0,INDEX('WPTM - Section F'!D$93:D$574,MATCH('Print View'!$AY251,'WPTM - Section F'!L$93:L$574,0)),""),"")</f>
        <v/>
      </c>
      <c r="AJ251" s="619"/>
      <c r="AK251" s="618" t="str">
        <f ca="1">IFERROR(IF(INDEX('WPTM - Section F'!E$93:E$574,MATCH('Print View'!$AY251,'WPTM - Section F'!L$93:L$574,0))&lt;&gt;0,INDEX('WPTM - Section F'!E$93:E$574,MATCH('Print View'!$AY251,'WPTM - Section F'!L$93:L$574,0)),""),"")</f>
        <v/>
      </c>
      <c r="AL251" s="619"/>
      <c r="AM251" s="278" t="str">
        <f>IFERROR(IF(INDEX('WPTM - Section F'!O$8:O$89,MATCH('Print View'!$A251,'WPTM - Section F'!D$8:D$89,0))&lt;&gt;0,INDEX('WPTM - Section F'!O$8:O$89,MATCH('Print View'!$A251,'WPTM - Section F'!D$8:D$89,0)),""),"")</f>
        <v/>
      </c>
      <c r="AN251" s="190"/>
      <c r="AO251" s="272"/>
      <c r="AP251" s="273"/>
      <c r="AQ251" s="273"/>
      <c r="AR251" s="210" t="str">
        <f t="shared" ca="1" si="380"/>
        <v>68</v>
      </c>
      <c r="AS251" s="3" t="str">
        <f t="shared" ca="1" si="381"/>
        <v>681-ene-21 to 31-dic-21</v>
      </c>
      <c r="AT251" s="3" t="str">
        <f t="shared" ca="1" si="382"/>
        <v>681-ene-22 to 31-dic-22</v>
      </c>
      <c r="AU251" s="3" t="str">
        <f t="shared" ca="1" si="383"/>
        <v>681-ene-23 to 31-dic-23</v>
      </c>
      <c r="AV251" s="3" t="str">
        <f t="shared" ca="1" si="384"/>
        <v>681-ene-24 to 31-dic-24</v>
      </c>
      <c r="AW251" s="3" t="str">
        <f t="shared" ca="1" si="385"/>
        <v>681-ene-25 to 31-dic-25</v>
      </c>
      <c r="AX251" s="9" t="str">
        <f t="shared" si="386"/>
        <v xml:space="preserve">68 to </v>
      </c>
      <c r="AY251" s="9" t="str">
        <f t="shared" si="387"/>
        <v xml:space="preserve">68 to </v>
      </c>
      <c r="AZ251" s="9"/>
      <c r="BA251" s="9"/>
    </row>
    <row r="252" spans="1:53" s="195" customFormat="1" ht="60" customHeight="1" x14ac:dyDescent="0.25">
      <c r="A252" s="259">
        <v>69</v>
      </c>
      <c r="B252" s="277" t="str">
        <f>IFERROR(IF(INDEX('WPTM - Section F'!B$8:B$89,MATCH('Print View'!$A252,'WPTM - Section F'!$A$8:$A$89,0))&lt;&gt;0,INDEX('WPTM - Section F'!B$8:B$89,MATCH('Print View'!$A252,'WPTM - Section F'!$A$8:$A$89,0)),""),"")</f>
        <v/>
      </c>
      <c r="C252" s="277" t="str">
        <f>IFERROR(IF(INDEX('WPTM - Section F'!C$8:C$89,MATCH('Print View'!$A252,'WPTM - Section F'!$A$8:$A$89,0))&lt;&gt;0,INDEX('WPTM - Section F'!C$8:C$89,MATCH('Print View'!$A252,'WPTM - Section F'!$A$8:$A$89,0)),""),"")</f>
        <v/>
      </c>
      <c r="D252" s="277" t="str">
        <f>IFERROR(IF(INDEX('WPTM - Section F'!D$8:D$89,MATCH('Print View'!$A252,'WPTM - Section F'!$A$8:$A$89,0))&lt;&gt;0,INDEX('WPTM - Section F'!D$8:D$89,MATCH('Print View'!$A252,'WPTM - Section F'!$A$8:$A$89,0)),""),"")</f>
        <v/>
      </c>
      <c r="E252" s="277" t="str">
        <f>IFERROR(IF(INDEX('WPTM - Section F'!E$8:E$89,MATCH('Print View'!$A252,'WPTM - Section F'!$A$8:$A$89,0))&lt;&gt;0,INDEX('WPTM - Section F'!E$8:E$89,MATCH('Print View'!$A252,'WPTM - Section F'!$A$8:$A$89,0)),""),"")</f>
        <v/>
      </c>
      <c r="F252" s="277" t="str">
        <f>IFERROR(IF(INDEX('WPTM - Section F'!N$8:N$89,MATCH('Print View'!$A252,'WPTM - Section F'!$A$8:$A$89,0))&lt;&gt;0,INDEX('WPTM - Section F'!N$8:N$89,MATCH('Print View'!$A252,'WPTM - Section F'!$A$8:$A$89,0)),""),"")</f>
        <v/>
      </c>
      <c r="G252" s="618" t="str">
        <f ca="1">IFERROR(IF(INDEX('WPTM - Section F'!D$93:D$574,MATCH('Print View'!$AR252,'WPTM - Section F'!L$93:L$574,0))&lt;&gt;0,INDEX('WPTM - Section F'!D$93:D$574,MATCH('Print View'!$AR252,'WPTM - Section F'!L$93:L$574,0)),""),"")</f>
        <v/>
      </c>
      <c r="H252" s="619"/>
      <c r="I252" s="618" t="str">
        <f ca="1">IFERROR(IF(INDEX('WPTM - Section F'!E$93:E$574,MATCH('Print View'!$AR252,'WPTM - Section F'!L$93:L$574,0))&lt;&gt;0,INDEX('WPTM - Section F'!E$93:E$574,MATCH('Print View'!$AR252,'WPTM - Section F'!L$93:L$574,0)),""),"")</f>
        <v/>
      </c>
      <c r="J252" s="619"/>
      <c r="K252" s="618" t="str">
        <f ca="1">IFERROR(IF(INDEX('WPTM - Section F'!D$93:D$574,MATCH('Print View'!$AS252,'WPTM - Section F'!L$93:L$574,0))&lt;&gt;0,INDEX('WPTM - Section F'!D$93:D$574,MATCH('Print View'!$AS252,'WPTM - Section F'!L$93:L$574,0)),""),"")</f>
        <v/>
      </c>
      <c r="L252" s="619"/>
      <c r="M252" s="618" t="str">
        <f ca="1">IFERROR(IF(INDEX('WPTM - Section F'!E$93:E$574,MATCH('Print View'!$AS252,'WPTM - Section F'!L$93:L$574,0))&lt;&gt;0,INDEX('WPTM - Section F'!E$93:E$574,MATCH('Print View'!$AS252,'WPTM - Section F'!L$93:L$574,0)),""),"")</f>
        <v/>
      </c>
      <c r="N252" s="619"/>
      <c r="O252" s="618" t="str">
        <f ca="1">IFERROR(IF(INDEX('WPTM - Section F'!D$93:D$574,MATCH('Print View'!$AT252,'WPTM - Section F'!L$93:L$574,0))&lt;&gt;0,INDEX('WPTM - Section F'!D$93:D$574,MATCH('Print View'!$AT252,'WPTM - Section F'!L$93:L$574,0)),""),"")</f>
        <v/>
      </c>
      <c r="P252" s="619"/>
      <c r="Q252" s="618" t="str">
        <f ca="1">IFERROR(IF(INDEX('WPTM - Section F'!E$93:E$574,MATCH('Print View'!$AT252,'WPTM - Section F'!L$93:L$574,0))&lt;&gt;0,INDEX('WPTM - Section F'!E$93:E$574,MATCH('Print View'!$AT252,'WPTM - Section F'!L$93:L$574,0)),""),"")</f>
        <v/>
      </c>
      <c r="R252" s="619"/>
      <c r="S252" s="618" t="str">
        <f ca="1">IFERROR(IF(INDEX('WPTM - Section F'!D$93:D$574,MATCH('Print View'!$AU252,'WPTM - Section F'!L$93:L$574,0))&lt;&gt;0,INDEX('WPTM - Section F'!D$93:D$574,MATCH('Print View'!$AU252,'WPTM - Section F'!L$93:L$574,0)),""),"")</f>
        <v/>
      </c>
      <c r="T252" s="619"/>
      <c r="U252" s="618" t="str">
        <f ca="1">IFERROR(IF(INDEX('WPTM - Section F'!E$93:E$574,MATCH('Print View'!$AU252,'WPTM - Section F'!L$93:L$574,0))&lt;&gt;0,INDEX('WPTM - Section F'!E$93:E$574,MATCH('Print View'!$AU252,'WPTM - Section F'!L$93:L$574,0)),""),"")</f>
        <v/>
      </c>
      <c r="V252" s="619"/>
      <c r="W252" s="618" t="str">
        <f ca="1">IFERROR(IF(INDEX('WPTM - Section F'!D$93:D$574,MATCH('Print View'!$AV252,'WPTM - Section F'!L$93:L$574,0))&lt;&gt;0,INDEX('WPTM - Section F'!D$93:D$574,MATCH('Print View'!$AV252,'WPTM - Section F'!L$93:L$574,0)),""),"")</f>
        <v/>
      </c>
      <c r="X252" s="619"/>
      <c r="Y252" s="618" t="str">
        <f ca="1">IFERROR(IF(INDEX('WPTM - Section F'!E$93:E$574,MATCH('Print View'!$AV252,'WPTM - Section F'!L$93:L$574,0))&lt;&gt;0,INDEX('WPTM - Section F'!E$93:E$574,MATCH('Print View'!$AV252,'WPTM - Section F'!L$93:L$574,0)),""),"")</f>
        <v/>
      </c>
      <c r="Z252" s="619"/>
      <c r="AA252" s="618" t="str">
        <f ca="1">IFERROR(IF(INDEX('WPTM - Section F'!D$93:D$574,MATCH('Print View'!$AW252,'WPTM - Section F'!L$93:L$574,0))&lt;&gt;0,INDEX('WPTM - Section F'!D$93:D$574,MATCH('Print View'!$AW252,'WPTM - Section F'!L$93:L$574,0)),""),"")</f>
        <v/>
      </c>
      <c r="AB252" s="619"/>
      <c r="AC252" s="618" t="str">
        <f ca="1">IFERROR(IF(INDEX('WPTM - Section F'!E$93:E$574,MATCH('Print View'!$AW252,'WPTM - Section F'!L$93:L$574,0))&lt;&gt;0,INDEX('WPTM - Section F'!E$93:E$574,MATCH('Print View'!$AW252,'WPTM - Section F'!L$93:L$574,0)),""),"")</f>
        <v/>
      </c>
      <c r="AD252" s="619"/>
      <c r="AE252" s="618" t="str">
        <f ca="1">IFERROR(IF(INDEX('WPTM - Section F'!D$93:D$574,MATCH('Print View'!$AX252,'WPTM - Section F'!L$93:L$574,0))&lt;&gt;0,INDEX('WPTM - Section F'!D$93:D$574,MATCH('Print View'!$AX252,'WPTM - Section F'!L$93:L$574,0)),""),"")</f>
        <v/>
      </c>
      <c r="AF252" s="619"/>
      <c r="AG252" s="618" t="str">
        <f ca="1">IFERROR(IF(INDEX('WPTM - Section F'!E$93:E$574,MATCH('Print View'!$AX252,'WPTM - Section F'!L$93:L$574,0))&lt;&gt;0,INDEX('WPTM - Section F'!E$93:E$574,MATCH('Print View'!$AX252,'WPTM - Section F'!L$93:L$574,0)),""),"")</f>
        <v/>
      </c>
      <c r="AH252" s="619"/>
      <c r="AI252" s="618" t="str">
        <f ca="1">IFERROR(IF(INDEX('WPTM - Section F'!D$93:D$574,MATCH('Print View'!$AY252,'WPTM - Section F'!L$93:L$574,0))&lt;&gt;0,INDEX('WPTM - Section F'!D$93:D$574,MATCH('Print View'!$AY252,'WPTM - Section F'!L$93:L$574,0)),""),"")</f>
        <v/>
      </c>
      <c r="AJ252" s="619"/>
      <c r="AK252" s="618" t="str">
        <f ca="1">IFERROR(IF(INDEX('WPTM - Section F'!E$93:E$574,MATCH('Print View'!$AY252,'WPTM - Section F'!L$93:L$574,0))&lt;&gt;0,INDEX('WPTM - Section F'!E$93:E$574,MATCH('Print View'!$AY252,'WPTM - Section F'!L$93:L$574,0)),""),"")</f>
        <v/>
      </c>
      <c r="AL252" s="619"/>
      <c r="AM252" s="278" t="str">
        <f>IFERROR(IF(INDEX('WPTM - Section F'!O$8:O$89,MATCH('Print View'!$A252,'WPTM - Section F'!D$8:D$89,0))&lt;&gt;0,INDEX('WPTM - Section F'!O$8:O$89,MATCH('Print View'!$A252,'WPTM - Section F'!D$8:D$89,0)),""),"")</f>
        <v/>
      </c>
      <c r="AN252" s="190"/>
      <c r="AO252" s="272"/>
      <c r="AP252" s="273"/>
      <c r="AQ252" s="273"/>
      <c r="AR252" s="210" t="str">
        <f t="shared" ca="1" si="380"/>
        <v>69</v>
      </c>
      <c r="AS252" s="3" t="str">
        <f t="shared" ca="1" si="381"/>
        <v>691-ene-21 to 31-dic-21</v>
      </c>
      <c r="AT252" s="3" t="str">
        <f t="shared" ca="1" si="382"/>
        <v>691-ene-22 to 31-dic-22</v>
      </c>
      <c r="AU252" s="3" t="str">
        <f t="shared" ca="1" si="383"/>
        <v>691-ene-23 to 31-dic-23</v>
      </c>
      <c r="AV252" s="3" t="str">
        <f t="shared" ca="1" si="384"/>
        <v>691-ene-24 to 31-dic-24</v>
      </c>
      <c r="AW252" s="3" t="str">
        <f t="shared" ca="1" si="385"/>
        <v>691-ene-25 to 31-dic-25</v>
      </c>
      <c r="AX252" s="9" t="str">
        <f t="shared" si="386"/>
        <v xml:space="preserve">69 to </v>
      </c>
      <c r="AY252" s="9" t="str">
        <f t="shared" si="387"/>
        <v xml:space="preserve">69 to </v>
      </c>
      <c r="AZ252" s="9"/>
      <c r="BA252" s="9"/>
    </row>
    <row r="253" spans="1:53" s="195" customFormat="1" ht="60" customHeight="1" x14ac:dyDescent="0.25">
      <c r="A253" s="259">
        <v>70</v>
      </c>
      <c r="B253" s="277" t="str">
        <f>IFERROR(IF(INDEX('WPTM - Section F'!B$8:B$89,MATCH('Print View'!$A253,'WPTM - Section F'!$A$8:$A$89,0))&lt;&gt;0,INDEX('WPTM - Section F'!B$8:B$89,MATCH('Print View'!$A253,'WPTM - Section F'!$A$8:$A$89,0)),""),"")</f>
        <v/>
      </c>
      <c r="C253" s="277" t="str">
        <f>IFERROR(IF(INDEX('WPTM - Section F'!C$8:C$89,MATCH('Print View'!$A253,'WPTM - Section F'!$A$8:$A$89,0))&lt;&gt;0,INDEX('WPTM - Section F'!C$8:C$89,MATCH('Print View'!$A253,'WPTM - Section F'!$A$8:$A$89,0)),""),"")</f>
        <v/>
      </c>
      <c r="D253" s="277" t="str">
        <f>IFERROR(IF(INDEX('WPTM - Section F'!D$8:D$89,MATCH('Print View'!$A253,'WPTM - Section F'!$A$8:$A$89,0))&lt;&gt;0,INDEX('WPTM - Section F'!D$8:D$89,MATCH('Print View'!$A253,'WPTM - Section F'!$A$8:$A$89,0)),""),"")</f>
        <v/>
      </c>
      <c r="E253" s="277" t="str">
        <f>IFERROR(IF(INDEX('WPTM - Section F'!E$8:E$89,MATCH('Print View'!$A253,'WPTM - Section F'!$A$8:$A$89,0))&lt;&gt;0,INDEX('WPTM - Section F'!E$8:E$89,MATCH('Print View'!$A253,'WPTM - Section F'!$A$8:$A$89,0)),""),"")</f>
        <v/>
      </c>
      <c r="F253" s="277" t="str">
        <f>IFERROR(IF(INDEX('WPTM - Section F'!N$8:N$89,MATCH('Print View'!$A253,'WPTM - Section F'!$A$8:$A$89,0))&lt;&gt;0,INDEX('WPTM - Section F'!N$8:N$89,MATCH('Print View'!$A253,'WPTM - Section F'!$A$8:$A$89,0)),""),"")</f>
        <v/>
      </c>
      <c r="G253" s="618" t="str">
        <f ca="1">IFERROR(IF(INDEX('WPTM - Section F'!D$93:D$574,MATCH('Print View'!$AR253,'WPTM - Section F'!L$93:L$574,0))&lt;&gt;0,INDEX('WPTM - Section F'!D$93:D$574,MATCH('Print View'!$AR253,'WPTM - Section F'!L$93:L$574,0)),""),"")</f>
        <v/>
      </c>
      <c r="H253" s="619"/>
      <c r="I253" s="618" t="str">
        <f ca="1">IFERROR(IF(INDEX('WPTM - Section F'!E$93:E$574,MATCH('Print View'!$AR253,'WPTM - Section F'!L$93:L$574,0))&lt;&gt;0,INDEX('WPTM - Section F'!E$93:E$574,MATCH('Print View'!$AR253,'WPTM - Section F'!L$93:L$574,0)),""),"")</f>
        <v/>
      </c>
      <c r="J253" s="619"/>
      <c r="K253" s="618" t="str">
        <f ca="1">IFERROR(IF(INDEX('WPTM - Section F'!D$93:D$574,MATCH('Print View'!$AS253,'WPTM - Section F'!L$93:L$574,0))&lt;&gt;0,INDEX('WPTM - Section F'!D$93:D$574,MATCH('Print View'!$AS253,'WPTM - Section F'!L$93:L$574,0)),""),"")</f>
        <v/>
      </c>
      <c r="L253" s="619"/>
      <c r="M253" s="618" t="str">
        <f ca="1">IFERROR(IF(INDEX('WPTM - Section F'!E$93:E$574,MATCH('Print View'!$AS253,'WPTM - Section F'!L$93:L$574,0))&lt;&gt;0,INDEX('WPTM - Section F'!E$93:E$574,MATCH('Print View'!$AS253,'WPTM - Section F'!L$93:L$574,0)),""),"")</f>
        <v/>
      </c>
      <c r="N253" s="619"/>
      <c r="O253" s="618" t="str">
        <f ca="1">IFERROR(IF(INDEX('WPTM - Section F'!D$93:D$574,MATCH('Print View'!$AT253,'WPTM - Section F'!L$93:L$574,0))&lt;&gt;0,INDEX('WPTM - Section F'!D$93:D$574,MATCH('Print View'!$AT253,'WPTM - Section F'!L$93:L$574,0)),""),"")</f>
        <v/>
      </c>
      <c r="P253" s="619"/>
      <c r="Q253" s="618" t="str">
        <f ca="1">IFERROR(IF(INDEX('WPTM - Section F'!E$93:E$574,MATCH('Print View'!$AT253,'WPTM - Section F'!L$93:L$574,0))&lt;&gt;0,INDEX('WPTM - Section F'!E$93:E$574,MATCH('Print View'!$AT253,'WPTM - Section F'!L$93:L$574,0)),""),"")</f>
        <v/>
      </c>
      <c r="R253" s="619"/>
      <c r="S253" s="618" t="str">
        <f ca="1">IFERROR(IF(INDEX('WPTM - Section F'!D$93:D$574,MATCH('Print View'!$AU253,'WPTM - Section F'!L$93:L$574,0))&lt;&gt;0,INDEX('WPTM - Section F'!D$93:D$574,MATCH('Print View'!$AU253,'WPTM - Section F'!L$93:L$574,0)),""),"")</f>
        <v/>
      </c>
      <c r="T253" s="619"/>
      <c r="U253" s="618" t="str">
        <f ca="1">IFERROR(IF(INDEX('WPTM - Section F'!E$93:E$574,MATCH('Print View'!$AU253,'WPTM - Section F'!L$93:L$574,0))&lt;&gt;0,INDEX('WPTM - Section F'!E$93:E$574,MATCH('Print View'!$AU253,'WPTM - Section F'!L$93:L$574,0)),""),"")</f>
        <v/>
      </c>
      <c r="V253" s="619"/>
      <c r="W253" s="618" t="str">
        <f ca="1">IFERROR(IF(INDEX('WPTM - Section F'!D$93:D$574,MATCH('Print View'!$AV253,'WPTM - Section F'!L$93:L$574,0))&lt;&gt;0,INDEX('WPTM - Section F'!D$93:D$574,MATCH('Print View'!$AV253,'WPTM - Section F'!L$93:L$574,0)),""),"")</f>
        <v/>
      </c>
      <c r="X253" s="619"/>
      <c r="Y253" s="618" t="str">
        <f ca="1">IFERROR(IF(INDEX('WPTM - Section F'!E$93:E$574,MATCH('Print View'!$AV253,'WPTM - Section F'!L$93:L$574,0))&lt;&gt;0,INDEX('WPTM - Section F'!E$93:E$574,MATCH('Print View'!$AV253,'WPTM - Section F'!L$93:L$574,0)),""),"")</f>
        <v/>
      </c>
      <c r="Z253" s="619"/>
      <c r="AA253" s="618" t="str">
        <f ca="1">IFERROR(IF(INDEX('WPTM - Section F'!D$93:D$574,MATCH('Print View'!$AW253,'WPTM - Section F'!L$93:L$574,0))&lt;&gt;0,INDEX('WPTM - Section F'!D$93:D$574,MATCH('Print View'!$AW253,'WPTM - Section F'!L$93:L$574,0)),""),"")</f>
        <v/>
      </c>
      <c r="AB253" s="619"/>
      <c r="AC253" s="618" t="str">
        <f ca="1">IFERROR(IF(INDEX('WPTM - Section F'!E$93:E$574,MATCH('Print View'!$AW253,'WPTM - Section F'!L$93:L$574,0))&lt;&gt;0,INDEX('WPTM - Section F'!E$93:E$574,MATCH('Print View'!$AW253,'WPTM - Section F'!L$93:L$574,0)),""),"")</f>
        <v/>
      </c>
      <c r="AD253" s="619"/>
      <c r="AE253" s="618" t="str">
        <f ca="1">IFERROR(IF(INDEX('WPTM - Section F'!D$93:D$574,MATCH('Print View'!$AX253,'WPTM - Section F'!L$93:L$574,0))&lt;&gt;0,INDEX('WPTM - Section F'!D$93:D$574,MATCH('Print View'!$AX253,'WPTM - Section F'!L$93:L$574,0)),""),"")</f>
        <v/>
      </c>
      <c r="AF253" s="619"/>
      <c r="AG253" s="618" t="str">
        <f ca="1">IFERROR(IF(INDEX('WPTM - Section F'!E$93:E$574,MATCH('Print View'!$AX253,'WPTM - Section F'!L$93:L$574,0))&lt;&gt;0,INDEX('WPTM - Section F'!E$93:E$574,MATCH('Print View'!$AX253,'WPTM - Section F'!L$93:L$574,0)),""),"")</f>
        <v/>
      </c>
      <c r="AH253" s="619"/>
      <c r="AI253" s="618" t="str">
        <f ca="1">IFERROR(IF(INDEX('WPTM - Section F'!D$93:D$574,MATCH('Print View'!$AY253,'WPTM - Section F'!L$93:L$574,0))&lt;&gt;0,INDEX('WPTM - Section F'!D$93:D$574,MATCH('Print View'!$AY253,'WPTM - Section F'!L$93:L$574,0)),""),"")</f>
        <v/>
      </c>
      <c r="AJ253" s="619"/>
      <c r="AK253" s="618" t="str">
        <f ca="1">IFERROR(IF(INDEX('WPTM - Section F'!E$93:E$574,MATCH('Print View'!$AY253,'WPTM - Section F'!L$93:L$574,0))&lt;&gt;0,INDEX('WPTM - Section F'!E$93:E$574,MATCH('Print View'!$AY253,'WPTM - Section F'!L$93:L$574,0)),""),"")</f>
        <v/>
      </c>
      <c r="AL253" s="619"/>
      <c r="AM253" s="278" t="str">
        <f>IFERROR(IF(INDEX('WPTM - Section F'!O$8:O$89,MATCH('Print View'!$A253,'WPTM - Section F'!D$8:D$89,0))&lt;&gt;0,INDEX('WPTM - Section F'!O$8:O$89,MATCH('Print View'!$A253,'WPTM - Section F'!D$8:D$89,0)),""),"")</f>
        <v/>
      </c>
      <c r="AN253" s="190"/>
      <c r="AO253" s="272"/>
      <c r="AP253" s="273"/>
      <c r="AQ253" s="273"/>
      <c r="AR253" s="210" t="str">
        <f t="shared" ca="1" si="380"/>
        <v>70</v>
      </c>
      <c r="AS253" s="3" t="str">
        <f t="shared" ca="1" si="381"/>
        <v>701-ene-21 to 31-dic-21</v>
      </c>
      <c r="AT253" s="3" t="str">
        <f t="shared" ca="1" si="382"/>
        <v>701-ene-22 to 31-dic-22</v>
      </c>
      <c r="AU253" s="3" t="str">
        <f t="shared" ca="1" si="383"/>
        <v>701-ene-23 to 31-dic-23</v>
      </c>
      <c r="AV253" s="3" t="str">
        <f t="shared" ca="1" si="384"/>
        <v>701-ene-24 to 31-dic-24</v>
      </c>
      <c r="AW253" s="3" t="str">
        <f t="shared" ca="1" si="385"/>
        <v>701-ene-25 to 31-dic-25</v>
      </c>
      <c r="AX253" s="9" t="str">
        <f t="shared" si="386"/>
        <v xml:space="preserve">70 to </v>
      </c>
      <c r="AY253" s="9" t="str">
        <f t="shared" si="387"/>
        <v xml:space="preserve">70 to </v>
      </c>
      <c r="AZ253" s="9"/>
      <c r="BA253" s="9"/>
    </row>
    <row r="254" spans="1:53" s="195" customFormat="1" ht="60" customHeight="1" x14ac:dyDescent="0.25">
      <c r="A254" s="259">
        <v>71</v>
      </c>
      <c r="B254" s="277" t="str">
        <f>IFERROR(IF(INDEX('WPTM - Section F'!B$8:B$89,MATCH('Print View'!$A254,'WPTM - Section F'!$A$8:$A$89,0))&lt;&gt;0,INDEX('WPTM - Section F'!B$8:B$89,MATCH('Print View'!$A254,'WPTM - Section F'!$A$8:$A$89,0)),""),"")</f>
        <v/>
      </c>
      <c r="C254" s="277" t="str">
        <f>IFERROR(IF(INDEX('WPTM - Section F'!C$8:C$89,MATCH('Print View'!$A254,'WPTM - Section F'!$A$8:$A$89,0))&lt;&gt;0,INDEX('WPTM - Section F'!C$8:C$89,MATCH('Print View'!$A254,'WPTM - Section F'!$A$8:$A$89,0)),""),"")</f>
        <v/>
      </c>
      <c r="D254" s="277" t="str">
        <f>IFERROR(IF(INDEX('WPTM - Section F'!D$8:D$89,MATCH('Print View'!$A254,'WPTM - Section F'!$A$8:$A$89,0))&lt;&gt;0,INDEX('WPTM - Section F'!D$8:D$89,MATCH('Print View'!$A254,'WPTM - Section F'!$A$8:$A$89,0)),""),"")</f>
        <v/>
      </c>
      <c r="E254" s="277" t="str">
        <f>IFERROR(IF(INDEX('WPTM - Section F'!E$8:E$89,MATCH('Print View'!$A254,'WPTM - Section F'!$A$8:$A$89,0))&lt;&gt;0,INDEX('WPTM - Section F'!E$8:E$89,MATCH('Print View'!$A254,'WPTM - Section F'!$A$8:$A$89,0)),""),"")</f>
        <v/>
      </c>
      <c r="F254" s="277" t="str">
        <f>IFERROR(IF(INDEX('WPTM - Section F'!N$8:N$89,MATCH('Print View'!$A254,'WPTM - Section F'!$A$8:$A$89,0))&lt;&gt;0,INDEX('WPTM - Section F'!N$8:N$89,MATCH('Print View'!$A254,'WPTM - Section F'!$A$8:$A$89,0)),""),"")</f>
        <v/>
      </c>
      <c r="G254" s="618" t="str">
        <f ca="1">IFERROR(IF(INDEX('WPTM - Section F'!D$93:D$574,MATCH('Print View'!$AR254,'WPTM - Section F'!L$93:L$574,0))&lt;&gt;0,INDEX('WPTM - Section F'!D$93:D$574,MATCH('Print View'!$AR254,'WPTM - Section F'!L$93:L$574,0)),""),"")</f>
        <v/>
      </c>
      <c r="H254" s="619"/>
      <c r="I254" s="618" t="str">
        <f ca="1">IFERROR(IF(INDEX('WPTM - Section F'!E$93:E$574,MATCH('Print View'!$AR254,'WPTM - Section F'!L$93:L$574,0))&lt;&gt;0,INDEX('WPTM - Section F'!E$93:E$574,MATCH('Print View'!$AR254,'WPTM - Section F'!L$93:L$574,0)),""),"")</f>
        <v/>
      </c>
      <c r="J254" s="619"/>
      <c r="K254" s="618" t="str">
        <f ca="1">IFERROR(IF(INDEX('WPTM - Section F'!D$93:D$574,MATCH('Print View'!$AS254,'WPTM - Section F'!L$93:L$574,0))&lt;&gt;0,INDEX('WPTM - Section F'!D$93:D$574,MATCH('Print View'!$AS254,'WPTM - Section F'!L$93:L$574,0)),""),"")</f>
        <v/>
      </c>
      <c r="L254" s="619"/>
      <c r="M254" s="618" t="str">
        <f ca="1">IFERROR(IF(INDEX('WPTM - Section F'!E$93:E$574,MATCH('Print View'!$AS254,'WPTM - Section F'!L$93:L$574,0))&lt;&gt;0,INDEX('WPTM - Section F'!E$93:E$574,MATCH('Print View'!$AS254,'WPTM - Section F'!L$93:L$574,0)),""),"")</f>
        <v/>
      </c>
      <c r="N254" s="619"/>
      <c r="O254" s="618" t="str">
        <f ca="1">IFERROR(IF(INDEX('WPTM - Section F'!D$93:D$574,MATCH('Print View'!$AT254,'WPTM - Section F'!L$93:L$574,0))&lt;&gt;0,INDEX('WPTM - Section F'!D$93:D$574,MATCH('Print View'!$AT254,'WPTM - Section F'!L$93:L$574,0)),""),"")</f>
        <v/>
      </c>
      <c r="P254" s="619"/>
      <c r="Q254" s="618" t="str">
        <f ca="1">IFERROR(IF(INDEX('WPTM - Section F'!E$93:E$574,MATCH('Print View'!$AT254,'WPTM - Section F'!L$93:L$574,0))&lt;&gt;0,INDEX('WPTM - Section F'!E$93:E$574,MATCH('Print View'!$AT254,'WPTM - Section F'!L$93:L$574,0)),""),"")</f>
        <v/>
      </c>
      <c r="R254" s="619"/>
      <c r="S254" s="618" t="str">
        <f ca="1">IFERROR(IF(INDEX('WPTM - Section F'!D$93:D$574,MATCH('Print View'!$AU254,'WPTM - Section F'!L$93:L$574,0))&lt;&gt;0,INDEX('WPTM - Section F'!D$93:D$574,MATCH('Print View'!$AU254,'WPTM - Section F'!L$93:L$574,0)),""),"")</f>
        <v/>
      </c>
      <c r="T254" s="619"/>
      <c r="U254" s="618" t="str">
        <f ca="1">IFERROR(IF(INDEX('WPTM - Section F'!E$93:E$574,MATCH('Print View'!$AU254,'WPTM - Section F'!L$93:L$574,0))&lt;&gt;0,INDEX('WPTM - Section F'!E$93:E$574,MATCH('Print View'!$AU254,'WPTM - Section F'!L$93:L$574,0)),""),"")</f>
        <v/>
      </c>
      <c r="V254" s="619"/>
      <c r="W254" s="618" t="str">
        <f ca="1">IFERROR(IF(INDEX('WPTM - Section F'!D$93:D$574,MATCH('Print View'!$AV254,'WPTM - Section F'!L$93:L$574,0))&lt;&gt;0,INDEX('WPTM - Section F'!D$93:D$574,MATCH('Print View'!$AV254,'WPTM - Section F'!L$93:L$574,0)),""),"")</f>
        <v/>
      </c>
      <c r="X254" s="619"/>
      <c r="Y254" s="618" t="str">
        <f ca="1">IFERROR(IF(INDEX('WPTM - Section F'!E$93:E$574,MATCH('Print View'!$AV254,'WPTM - Section F'!L$93:L$574,0))&lt;&gt;0,INDEX('WPTM - Section F'!E$93:E$574,MATCH('Print View'!$AV254,'WPTM - Section F'!L$93:L$574,0)),""),"")</f>
        <v/>
      </c>
      <c r="Z254" s="619"/>
      <c r="AA254" s="618" t="str">
        <f ca="1">IFERROR(IF(INDEX('WPTM - Section F'!D$93:D$574,MATCH('Print View'!$AW254,'WPTM - Section F'!L$93:L$574,0))&lt;&gt;0,INDEX('WPTM - Section F'!D$93:D$574,MATCH('Print View'!$AW254,'WPTM - Section F'!L$93:L$574,0)),""),"")</f>
        <v/>
      </c>
      <c r="AB254" s="619"/>
      <c r="AC254" s="618" t="str">
        <f ca="1">IFERROR(IF(INDEX('WPTM - Section F'!E$93:E$574,MATCH('Print View'!$AW254,'WPTM - Section F'!L$93:L$574,0))&lt;&gt;0,INDEX('WPTM - Section F'!E$93:E$574,MATCH('Print View'!$AW254,'WPTM - Section F'!L$93:L$574,0)),""),"")</f>
        <v/>
      </c>
      <c r="AD254" s="619"/>
      <c r="AE254" s="618" t="str">
        <f ca="1">IFERROR(IF(INDEX('WPTM - Section F'!D$93:D$574,MATCH('Print View'!$AX254,'WPTM - Section F'!L$93:L$574,0))&lt;&gt;0,INDEX('WPTM - Section F'!D$93:D$574,MATCH('Print View'!$AX254,'WPTM - Section F'!L$93:L$574,0)),""),"")</f>
        <v/>
      </c>
      <c r="AF254" s="619"/>
      <c r="AG254" s="618" t="str">
        <f ca="1">IFERROR(IF(INDEX('WPTM - Section F'!E$93:E$574,MATCH('Print View'!$AX254,'WPTM - Section F'!L$93:L$574,0))&lt;&gt;0,INDEX('WPTM - Section F'!E$93:E$574,MATCH('Print View'!$AX254,'WPTM - Section F'!L$93:L$574,0)),""),"")</f>
        <v/>
      </c>
      <c r="AH254" s="619"/>
      <c r="AI254" s="618" t="str">
        <f ca="1">IFERROR(IF(INDEX('WPTM - Section F'!D$93:D$574,MATCH('Print View'!$AY254,'WPTM - Section F'!L$93:L$574,0))&lt;&gt;0,INDEX('WPTM - Section F'!D$93:D$574,MATCH('Print View'!$AY254,'WPTM - Section F'!L$93:L$574,0)),""),"")</f>
        <v/>
      </c>
      <c r="AJ254" s="619"/>
      <c r="AK254" s="618" t="str">
        <f ca="1">IFERROR(IF(INDEX('WPTM - Section F'!E$93:E$574,MATCH('Print View'!$AY254,'WPTM - Section F'!L$93:L$574,0))&lt;&gt;0,INDEX('WPTM - Section F'!E$93:E$574,MATCH('Print View'!$AY254,'WPTM - Section F'!L$93:L$574,0)),""),"")</f>
        <v/>
      </c>
      <c r="AL254" s="619"/>
      <c r="AM254" s="278" t="str">
        <f>IFERROR(IF(INDEX('WPTM - Section F'!O$8:O$89,MATCH('Print View'!$A254,'WPTM - Section F'!D$8:D$89,0))&lt;&gt;0,INDEX('WPTM - Section F'!O$8:O$89,MATCH('Print View'!$A254,'WPTM - Section F'!D$8:D$89,0)),""),"")</f>
        <v/>
      </c>
      <c r="AN254" s="190"/>
      <c r="AO254" s="272"/>
      <c r="AP254" s="273"/>
      <c r="AQ254" s="273"/>
      <c r="AR254" s="210" t="str">
        <f t="shared" ca="1" si="380"/>
        <v>71</v>
      </c>
      <c r="AS254" s="3" t="str">
        <f t="shared" ca="1" si="381"/>
        <v>711-ene-21 to 31-dic-21</v>
      </c>
      <c r="AT254" s="3" t="str">
        <f t="shared" ca="1" si="382"/>
        <v>711-ene-22 to 31-dic-22</v>
      </c>
      <c r="AU254" s="3" t="str">
        <f t="shared" ca="1" si="383"/>
        <v>711-ene-23 to 31-dic-23</v>
      </c>
      <c r="AV254" s="3" t="str">
        <f t="shared" ca="1" si="384"/>
        <v>711-ene-24 to 31-dic-24</v>
      </c>
      <c r="AW254" s="3" t="str">
        <f t="shared" ca="1" si="385"/>
        <v>711-ene-25 to 31-dic-25</v>
      </c>
      <c r="AX254" s="9" t="str">
        <f t="shared" si="386"/>
        <v xml:space="preserve">71 to </v>
      </c>
      <c r="AY254" s="9" t="str">
        <f t="shared" si="387"/>
        <v xml:space="preserve">71 to </v>
      </c>
      <c r="AZ254" s="9"/>
      <c r="BA254" s="9"/>
    </row>
    <row r="255" spans="1:53" s="195" customFormat="1" ht="60" customHeight="1" x14ac:dyDescent="0.25">
      <c r="A255" s="259">
        <v>72</v>
      </c>
      <c r="B255" s="277" t="str">
        <f>IFERROR(IF(INDEX('WPTM - Section F'!B$8:B$89,MATCH('Print View'!$A255,'WPTM - Section F'!$A$8:$A$89,0))&lt;&gt;0,INDEX('WPTM - Section F'!B$8:B$89,MATCH('Print View'!$A255,'WPTM - Section F'!$A$8:$A$89,0)),""),"")</f>
        <v/>
      </c>
      <c r="C255" s="277" t="str">
        <f>IFERROR(IF(INDEX('WPTM - Section F'!C$8:C$89,MATCH('Print View'!$A255,'WPTM - Section F'!$A$8:$A$89,0))&lt;&gt;0,INDEX('WPTM - Section F'!C$8:C$89,MATCH('Print View'!$A255,'WPTM - Section F'!$A$8:$A$89,0)),""),"")</f>
        <v/>
      </c>
      <c r="D255" s="277" t="str">
        <f>IFERROR(IF(INDEX('WPTM - Section F'!D$8:D$89,MATCH('Print View'!$A255,'WPTM - Section F'!$A$8:$A$89,0))&lt;&gt;0,INDEX('WPTM - Section F'!D$8:D$89,MATCH('Print View'!$A255,'WPTM - Section F'!$A$8:$A$89,0)),""),"")</f>
        <v/>
      </c>
      <c r="E255" s="277" t="str">
        <f>IFERROR(IF(INDEX('WPTM - Section F'!E$8:E$89,MATCH('Print View'!$A255,'WPTM - Section F'!$A$8:$A$89,0))&lt;&gt;0,INDEX('WPTM - Section F'!E$8:E$89,MATCH('Print View'!$A255,'WPTM - Section F'!$A$8:$A$89,0)),""),"")</f>
        <v/>
      </c>
      <c r="F255" s="277" t="str">
        <f>IFERROR(IF(INDEX('WPTM - Section F'!N$8:N$89,MATCH('Print View'!$A255,'WPTM - Section F'!$A$8:$A$89,0))&lt;&gt;0,INDEX('WPTM - Section F'!N$8:N$89,MATCH('Print View'!$A255,'WPTM - Section F'!$A$8:$A$89,0)),""),"")</f>
        <v/>
      </c>
      <c r="G255" s="618" t="str">
        <f ca="1">IFERROR(IF(INDEX('WPTM - Section F'!D$93:D$574,MATCH('Print View'!$AR255,'WPTM - Section F'!L$93:L$574,0))&lt;&gt;0,INDEX('WPTM - Section F'!D$93:D$574,MATCH('Print View'!$AR255,'WPTM - Section F'!L$93:L$574,0)),""),"")</f>
        <v/>
      </c>
      <c r="H255" s="619"/>
      <c r="I255" s="618" t="str">
        <f ca="1">IFERROR(IF(INDEX('WPTM - Section F'!E$93:E$574,MATCH('Print View'!$AR255,'WPTM - Section F'!L$93:L$574,0))&lt;&gt;0,INDEX('WPTM - Section F'!E$93:E$574,MATCH('Print View'!$AR255,'WPTM - Section F'!L$93:L$574,0)),""),"")</f>
        <v/>
      </c>
      <c r="J255" s="619"/>
      <c r="K255" s="618" t="str">
        <f ca="1">IFERROR(IF(INDEX('WPTM - Section F'!D$93:D$574,MATCH('Print View'!$AS255,'WPTM - Section F'!L$93:L$574,0))&lt;&gt;0,INDEX('WPTM - Section F'!D$93:D$574,MATCH('Print View'!$AS255,'WPTM - Section F'!L$93:L$574,0)),""),"")</f>
        <v/>
      </c>
      <c r="L255" s="619"/>
      <c r="M255" s="618" t="str">
        <f ca="1">IFERROR(IF(INDEX('WPTM - Section F'!E$93:E$574,MATCH('Print View'!$AS255,'WPTM - Section F'!L$93:L$574,0))&lt;&gt;0,INDEX('WPTM - Section F'!E$93:E$574,MATCH('Print View'!$AS255,'WPTM - Section F'!L$93:L$574,0)),""),"")</f>
        <v/>
      </c>
      <c r="N255" s="619"/>
      <c r="O255" s="618" t="str">
        <f ca="1">IFERROR(IF(INDEX('WPTM - Section F'!D$93:D$574,MATCH('Print View'!$AT255,'WPTM - Section F'!L$93:L$574,0))&lt;&gt;0,INDEX('WPTM - Section F'!D$93:D$574,MATCH('Print View'!$AT255,'WPTM - Section F'!L$93:L$574,0)),""),"")</f>
        <v/>
      </c>
      <c r="P255" s="619"/>
      <c r="Q255" s="618" t="str">
        <f ca="1">IFERROR(IF(INDEX('WPTM - Section F'!E$93:E$574,MATCH('Print View'!$AT255,'WPTM - Section F'!L$93:L$574,0))&lt;&gt;0,INDEX('WPTM - Section F'!E$93:E$574,MATCH('Print View'!$AT255,'WPTM - Section F'!L$93:L$574,0)),""),"")</f>
        <v/>
      </c>
      <c r="R255" s="619"/>
      <c r="S255" s="618" t="str">
        <f ca="1">IFERROR(IF(INDEX('WPTM - Section F'!D$93:D$574,MATCH('Print View'!$AU255,'WPTM - Section F'!L$93:L$574,0))&lt;&gt;0,INDEX('WPTM - Section F'!D$93:D$574,MATCH('Print View'!$AU255,'WPTM - Section F'!L$93:L$574,0)),""),"")</f>
        <v/>
      </c>
      <c r="T255" s="619"/>
      <c r="U255" s="618" t="str">
        <f ca="1">IFERROR(IF(INDEX('WPTM - Section F'!E$93:E$574,MATCH('Print View'!$AU255,'WPTM - Section F'!L$93:L$574,0))&lt;&gt;0,INDEX('WPTM - Section F'!E$93:E$574,MATCH('Print View'!$AU255,'WPTM - Section F'!L$93:L$574,0)),""),"")</f>
        <v/>
      </c>
      <c r="V255" s="619"/>
      <c r="W255" s="618" t="str">
        <f ca="1">IFERROR(IF(INDEX('WPTM - Section F'!D$93:D$574,MATCH('Print View'!$AV255,'WPTM - Section F'!L$93:L$574,0))&lt;&gt;0,INDEX('WPTM - Section F'!D$93:D$574,MATCH('Print View'!$AV255,'WPTM - Section F'!L$93:L$574,0)),""),"")</f>
        <v/>
      </c>
      <c r="X255" s="619"/>
      <c r="Y255" s="618" t="str">
        <f ca="1">IFERROR(IF(INDEX('WPTM - Section F'!E$93:E$574,MATCH('Print View'!$AV255,'WPTM - Section F'!L$93:L$574,0))&lt;&gt;0,INDEX('WPTM - Section F'!E$93:E$574,MATCH('Print View'!$AV255,'WPTM - Section F'!L$93:L$574,0)),""),"")</f>
        <v/>
      </c>
      <c r="Z255" s="619"/>
      <c r="AA255" s="618" t="str">
        <f ca="1">IFERROR(IF(INDEX('WPTM - Section F'!D$93:D$574,MATCH('Print View'!$AW255,'WPTM - Section F'!L$93:L$574,0))&lt;&gt;0,INDEX('WPTM - Section F'!D$93:D$574,MATCH('Print View'!$AW255,'WPTM - Section F'!L$93:L$574,0)),""),"")</f>
        <v/>
      </c>
      <c r="AB255" s="619"/>
      <c r="AC255" s="618" t="str">
        <f ca="1">IFERROR(IF(INDEX('WPTM - Section F'!E$93:E$574,MATCH('Print View'!$AW255,'WPTM - Section F'!L$93:L$574,0))&lt;&gt;0,INDEX('WPTM - Section F'!E$93:E$574,MATCH('Print View'!$AW255,'WPTM - Section F'!L$93:L$574,0)),""),"")</f>
        <v/>
      </c>
      <c r="AD255" s="619"/>
      <c r="AE255" s="618" t="str">
        <f ca="1">IFERROR(IF(INDEX('WPTM - Section F'!D$93:D$574,MATCH('Print View'!$AX255,'WPTM - Section F'!L$93:L$574,0))&lt;&gt;0,INDEX('WPTM - Section F'!D$93:D$574,MATCH('Print View'!$AX255,'WPTM - Section F'!L$93:L$574,0)),""),"")</f>
        <v/>
      </c>
      <c r="AF255" s="619"/>
      <c r="AG255" s="618" t="str">
        <f ca="1">IFERROR(IF(INDEX('WPTM - Section F'!E$93:E$574,MATCH('Print View'!$AX255,'WPTM - Section F'!L$93:L$574,0))&lt;&gt;0,INDEX('WPTM - Section F'!E$93:E$574,MATCH('Print View'!$AX255,'WPTM - Section F'!L$93:L$574,0)),""),"")</f>
        <v/>
      </c>
      <c r="AH255" s="619"/>
      <c r="AI255" s="618" t="str">
        <f ca="1">IFERROR(IF(INDEX('WPTM - Section F'!D$93:D$574,MATCH('Print View'!$AY255,'WPTM - Section F'!L$93:L$574,0))&lt;&gt;0,INDEX('WPTM - Section F'!D$93:D$574,MATCH('Print View'!$AY255,'WPTM - Section F'!L$93:L$574,0)),""),"")</f>
        <v/>
      </c>
      <c r="AJ255" s="619"/>
      <c r="AK255" s="618" t="str">
        <f ca="1">IFERROR(IF(INDEX('WPTM - Section F'!E$93:E$574,MATCH('Print View'!$AY255,'WPTM - Section F'!L$93:L$574,0))&lt;&gt;0,INDEX('WPTM - Section F'!E$93:E$574,MATCH('Print View'!$AY255,'WPTM - Section F'!L$93:L$574,0)),""),"")</f>
        <v/>
      </c>
      <c r="AL255" s="619"/>
      <c r="AM255" s="278" t="str">
        <f>IFERROR(IF(INDEX('WPTM - Section F'!O$8:O$89,MATCH('Print View'!$A255,'WPTM - Section F'!D$8:D$89,0))&lt;&gt;0,INDEX('WPTM - Section F'!O$8:O$89,MATCH('Print View'!$A255,'WPTM - Section F'!D$8:D$89,0)),""),"")</f>
        <v/>
      </c>
      <c r="AN255" s="190"/>
      <c r="AO255" s="272"/>
      <c r="AP255" s="273"/>
      <c r="AQ255" s="273"/>
      <c r="AR255" s="210" t="str">
        <f t="shared" ca="1" si="380"/>
        <v>72</v>
      </c>
      <c r="AS255" s="3" t="str">
        <f t="shared" ca="1" si="381"/>
        <v>721-ene-21 to 31-dic-21</v>
      </c>
      <c r="AT255" s="3" t="str">
        <f t="shared" ca="1" si="382"/>
        <v>721-ene-22 to 31-dic-22</v>
      </c>
      <c r="AU255" s="3" t="str">
        <f t="shared" ca="1" si="383"/>
        <v>721-ene-23 to 31-dic-23</v>
      </c>
      <c r="AV255" s="3" t="str">
        <f t="shared" ca="1" si="384"/>
        <v>721-ene-24 to 31-dic-24</v>
      </c>
      <c r="AW255" s="3" t="str">
        <f t="shared" ca="1" si="385"/>
        <v>721-ene-25 to 31-dic-25</v>
      </c>
      <c r="AX255" s="9" t="str">
        <f t="shared" si="386"/>
        <v xml:space="preserve">72 to </v>
      </c>
      <c r="AY255" s="9" t="str">
        <f t="shared" si="387"/>
        <v xml:space="preserve">72 to </v>
      </c>
      <c r="AZ255" s="9"/>
      <c r="BA255" s="9"/>
    </row>
    <row r="256" spans="1:53" s="195" customFormat="1" ht="60" customHeight="1" x14ac:dyDescent="0.25">
      <c r="A256" s="259">
        <v>73</v>
      </c>
      <c r="B256" s="277" t="str">
        <f>IFERROR(IF(INDEX('WPTM - Section F'!B$8:B$89,MATCH('Print View'!$A256,'WPTM - Section F'!$A$8:$A$89,0))&lt;&gt;0,INDEX('WPTM - Section F'!B$8:B$89,MATCH('Print View'!$A256,'WPTM - Section F'!$A$8:$A$89,0)),""),"")</f>
        <v/>
      </c>
      <c r="C256" s="277" t="str">
        <f>IFERROR(IF(INDEX('WPTM - Section F'!C$8:C$89,MATCH('Print View'!$A256,'WPTM - Section F'!$A$8:$A$89,0))&lt;&gt;0,INDEX('WPTM - Section F'!C$8:C$89,MATCH('Print View'!$A256,'WPTM - Section F'!$A$8:$A$89,0)),""),"")</f>
        <v/>
      </c>
      <c r="D256" s="277" t="str">
        <f>IFERROR(IF(INDEX('WPTM - Section F'!D$8:D$89,MATCH('Print View'!$A256,'WPTM - Section F'!$A$8:$A$89,0))&lt;&gt;0,INDEX('WPTM - Section F'!D$8:D$89,MATCH('Print View'!$A256,'WPTM - Section F'!$A$8:$A$89,0)),""),"")</f>
        <v/>
      </c>
      <c r="E256" s="277" t="str">
        <f>IFERROR(IF(INDEX('WPTM - Section F'!E$8:E$89,MATCH('Print View'!$A256,'WPTM - Section F'!$A$8:$A$89,0))&lt;&gt;0,INDEX('WPTM - Section F'!E$8:E$89,MATCH('Print View'!$A256,'WPTM - Section F'!$A$8:$A$89,0)),""),"")</f>
        <v/>
      </c>
      <c r="F256" s="277" t="str">
        <f>IFERROR(IF(INDEX('WPTM - Section F'!N$8:N$89,MATCH('Print View'!$A256,'WPTM - Section F'!$A$8:$A$89,0))&lt;&gt;0,INDEX('WPTM - Section F'!N$8:N$89,MATCH('Print View'!$A256,'WPTM - Section F'!$A$8:$A$89,0)),""),"")</f>
        <v/>
      </c>
      <c r="G256" s="618" t="str">
        <f ca="1">IFERROR(IF(INDEX('WPTM - Section F'!D$93:D$574,MATCH('Print View'!$AR256,'WPTM - Section F'!L$93:L$574,0))&lt;&gt;0,INDEX('WPTM - Section F'!D$93:D$574,MATCH('Print View'!$AR256,'WPTM - Section F'!L$93:L$574,0)),""),"")</f>
        <v/>
      </c>
      <c r="H256" s="619"/>
      <c r="I256" s="618" t="str">
        <f ca="1">IFERROR(IF(INDEX('WPTM - Section F'!E$93:E$574,MATCH('Print View'!$AR256,'WPTM - Section F'!L$93:L$574,0))&lt;&gt;0,INDEX('WPTM - Section F'!E$93:E$574,MATCH('Print View'!$AR256,'WPTM - Section F'!L$93:L$574,0)),""),"")</f>
        <v/>
      </c>
      <c r="J256" s="619"/>
      <c r="K256" s="618" t="str">
        <f ca="1">IFERROR(IF(INDEX('WPTM - Section F'!D$93:D$574,MATCH('Print View'!$AS256,'WPTM - Section F'!L$93:L$574,0))&lt;&gt;0,INDEX('WPTM - Section F'!D$93:D$574,MATCH('Print View'!$AS256,'WPTM - Section F'!L$93:L$574,0)),""),"")</f>
        <v/>
      </c>
      <c r="L256" s="619"/>
      <c r="M256" s="618" t="str">
        <f ca="1">IFERROR(IF(INDEX('WPTM - Section F'!E$93:E$574,MATCH('Print View'!$AS256,'WPTM - Section F'!L$93:L$574,0))&lt;&gt;0,INDEX('WPTM - Section F'!E$93:E$574,MATCH('Print View'!$AS256,'WPTM - Section F'!L$93:L$574,0)),""),"")</f>
        <v/>
      </c>
      <c r="N256" s="619"/>
      <c r="O256" s="618" t="str">
        <f ca="1">IFERROR(IF(INDEX('WPTM - Section F'!D$93:D$574,MATCH('Print View'!$AT256,'WPTM - Section F'!L$93:L$574,0))&lt;&gt;0,INDEX('WPTM - Section F'!D$93:D$574,MATCH('Print View'!$AT256,'WPTM - Section F'!L$93:L$574,0)),""),"")</f>
        <v/>
      </c>
      <c r="P256" s="619"/>
      <c r="Q256" s="618" t="str">
        <f ca="1">IFERROR(IF(INDEX('WPTM - Section F'!E$93:E$574,MATCH('Print View'!$AT256,'WPTM - Section F'!L$93:L$574,0))&lt;&gt;0,INDEX('WPTM - Section F'!E$93:E$574,MATCH('Print View'!$AT256,'WPTM - Section F'!L$93:L$574,0)),""),"")</f>
        <v/>
      </c>
      <c r="R256" s="619"/>
      <c r="S256" s="618" t="str">
        <f ca="1">IFERROR(IF(INDEX('WPTM - Section F'!D$93:D$574,MATCH('Print View'!$AU256,'WPTM - Section F'!L$93:L$574,0))&lt;&gt;0,INDEX('WPTM - Section F'!D$93:D$574,MATCH('Print View'!$AU256,'WPTM - Section F'!L$93:L$574,0)),""),"")</f>
        <v/>
      </c>
      <c r="T256" s="619"/>
      <c r="U256" s="618" t="str">
        <f ca="1">IFERROR(IF(INDEX('WPTM - Section F'!E$93:E$574,MATCH('Print View'!$AU256,'WPTM - Section F'!L$93:L$574,0))&lt;&gt;0,INDEX('WPTM - Section F'!E$93:E$574,MATCH('Print View'!$AU256,'WPTM - Section F'!L$93:L$574,0)),""),"")</f>
        <v/>
      </c>
      <c r="V256" s="619"/>
      <c r="W256" s="618" t="str">
        <f ca="1">IFERROR(IF(INDEX('WPTM - Section F'!D$93:D$574,MATCH('Print View'!$AV256,'WPTM - Section F'!L$93:L$574,0))&lt;&gt;0,INDEX('WPTM - Section F'!D$93:D$574,MATCH('Print View'!$AV256,'WPTM - Section F'!L$93:L$574,0)),""),"")</f>
        <v/>
      </c>
      <c r="X256" s="619"/>
      <c r="Y256" s="618" t="str">
        <f ca="1">IFERROR(IF(INDEX('WPTM - Section F'!E$93:E$574,MATCH('Print View'!$AV256,'WPTM - Section F'!L$93:L$574,0))&lt;&gt;0,INDEX('WPTM - Section F'!E$93:E$574,MATCH('Print View'!$AV256,'WPTM - Section F'!L$93:L$574,0)),""),"")</f>
        <v/>
      </c>
      <c r="Z256" s="619"/>
      <c r="AA256" s="618" t="str">
        <f ca="1">IFERROR(IF(INDEX('WPTM - Section F'!D$93:D$574,MATCH('Print View'!$AW256,'WPTM - Section F'!L$93:L$574,0))&lt;&gt;0,INDEX('WPTM - Section F'!D$93:D$574,MATCH('Print View'!$AW256,'WPTM - Section F'!L$93:L$574,0)),""),"")</f>
        <v/>
      </c>
      <c r="AB256" s="619"/>
      <c r="AC256" s="618" t="str">
        <f ca="1">IFERROR(IF(INDEX('WPTM - Section F'!E$93:E$574,MATCH('Print View'!$AW256,'WPTM - Section F'!L$93:L$574,0))&lt;&gt;0,INDEX('WPTM - Section F'!E$93:E$574,MATCH('Print View'!$AW256,'WPTM - Section F'!L$93:L$574,0)),""),"")</f>
        <v/>
      </c>
      <c r="AD256" s="619"/>
      <c r="AE256" s="618" t="str">
        <f ca="1">IFERROR(IF(INDEX('WPTM - Section F'!D$93:D$574,MATCH('Print View'!$AX256,'WPTM - Section F'!L$93:L$574,0))&lt;&gt;0,INDEX('WPTM - Section F'!D$93:D$574,MATCH('Print View'!$AX256,'WPTM - Section F'!L$93:L$574,0)),""),"")</f>
        <v/>
      </c>
      <c r="AF256" s="619"/>
      <c r="AG256" s="618" t="str">
        <f ca="1">IFERROR(IF(INDEX('WPTM - Section F'!E$93:E$574,MATCH('Print View'!$AX256,'WPTM - Section F'!L$93:L$574,0))&lt;&gt;0,INDEX('WPTM - Section F'!E$93:E$574,MATCH('Print View'!$AX256,'WPTM - Section F'!L$93:L$574,0)),""),"")</f>
        <v/>
      </c>
      <c r="AH256" s="619"/>
      <c r="AI256" s="618" t="str">
        <f ca="1">IFERROR(IF(INDEX('WPTM - Section F'!D$93:D$574,MATCH('Print View'!$AY256,'WPTM - Section F'!L$93:L$574,0))&lt;&gt;0,INDEX('WPTM - Section F'!D$93:D$574,MATCH('Print View'!$AY256,'WPTM - Section F'!L$93:L$574,0)),""),"")</f>
        <v/>
      </c>
      <c r="AJ256" s="619"/>
      <c r="AK256" s="618" t="str">
        <f ca="1">IFERROR(IF(INDEX('WPTM - Section F'!E$93:E$574,MATCH('Print View'!$AY256,'WPTM - Section F'!L$93:L$574,0))&lt;&gt;0,INDEX('WPTM - Section F'!E$93:E$574,MATCH('Print View'!$AY256,'WPTM - Section F'!L$93:L$574,0)),""),"")</f>
        <v/>
      </c>
      <c r="AL256" s="619"/>
      <c r="AM256" s="278" t="str">
        <f>IFERROR(IF(INDEX('WPTM - Section F'!O$8:O$89,MATCH('Print View'!$A256,'WPTM - Section F'!D$8:D$89,0))&lt;&gt;0,INDEX('WPTM - Section F'!O$8:O$89,MATCH('Print View'!$A256,'WPTM - Section F'!D$8:D$89,0)),""),"")</f>
        <v/>
      </c>
      <c r="AN256" s="190"/>
      <c r="AO256" s="272"/>
      <c r="AP256" s="273"/>
      <c r="AQ256" s="273"/>
      <c r="AR256" s="210" t="str">
        <f t="shared" ca="1" si="380"/>
        <v>73</v>
      </c>
      <c r="AS256" s="3" t="str">
        <f t="shared" ca="1" si="381"/>
        <v>731-ene-21 to 31-dic-21</v>
      </c>
      <c r="AT256" s="3" t="str">
        <f t="shared" ca="1" si="382"/>
        <v>731-ene-22 to 31-dic-22</v>
      </c>
      <c r="AU256" s="3" t="str">
        <f t="shared" ca="1" si="383"/>
        <v>731-ene-23 to 31-dic-23</v>
      </c>
      <c r="AV256" s="3" t="str">
        <f t="shared" ca="1" si="384"/>
        <v>731-ene-24 to 31-dic-24</v>
      </c>
      <c r="AW256" s="3" t="str">
        <f t="shared" ca="1" si="385"/>
        <v>731-ene-25 to 31-dic-25</v>
      </c>
      <c r="AX256" s="9" t="str">
        <f t="shared" si="386"/>
        <v xml:space="preserve">73 to </v>
      </c>
      <c r="AY256" s="9" t="str">
        <f t="shared" si="387"/>
        <v xml:space="preserve">73 to </v>
      </c>
      <c r="AZ256" s="9"/>
      <c r="BA256" s="9"/>
    </row>
    <row r="257" spans="1:53" s="195" customFormat="1" ht="60" customHeight="1" x14ac:dyDescent="0.25">
      <c r="A257" s="259">
        <v>74</v>
      </c>
      <c r="B257" s="277" t="str">
        <f>IFERROR(IF(INDEX('WPTM - Section F'!B$8:B$89,MATCH('Print View'!$A257,'WPTM - Section F'!$A$8:$A$89,0))&lt;&gt;0,INDEX('WPTM - Section F'!B$8:B$89,MATCH('Print View'!$A257,'WPTM - Section F'!$A$8:$A$89,0)),""),"")</f>
        <v/>
      </c>
      <c r="C257" s="277" t="str">
        <f>IFERROR(IF(INDEX('WPTM - Section F'!C$8:C$89,MATCH('Print View'!$A257,'WPTM - Section F'!$A$8:$A$89,0))&lt;&gt;0,INDEX('WPTM - Section F'!C$8:C$89,MATCH('Print View'!$A257,'WPTM - Section F'!$A$8:$A$89,0)),""),"")</f>
        <v/>
      </c>
      <c r="D257" s="277" t="str">
        <f>IFERROR(IF(INDEX('WPTM - Section F'!D$8:D$89,MATCH('Print View'!$A257,'WPTM - Section F'!$A$8:$A$89,0))&lt;&gt;0,INDEX('WPTM - Section F'!D$8:D$89,MATCH('Print View'!$A257,'WPTM - Section F'!$A$8:$A$89,0)),""),"")</f>
        <v/>
      </c>
      <c r="E257" s="277" t="str">
        <f>IFERROR(IF(INDEX('WPTM - Section F'!E$8:E$89,MATCH('Print View'!$A257,'WPTM - Section F'!$A$8:$A$89,0))&lt;&gt;0,INDEX('WPTM - Section F'!E$8:E$89,MATCH('Print View'!$A257,'WPTM - Section F'!$A$8:$A$89,0)),""),"")</f>
        <v/>
      </c>
      <c r="F257" s="277" t="str">
        <f>IFERROR(IF(INDEX('WPTM - Section F'!N$8:N$89,MATCH('Print View'!$A257,'WPTM - Section F'!$A$8:$A$89,0))&lt;&gt;0,INDEX('WPTM - Section F'!N$8:N$89,MATCH('Print View'!$A257,'WPTM - Section F'!$A$8:$A$89,0)),""),"")</f>
        <v/>
      </c>
      <c r="G257" s="618" t="str">
        <f ca="1">IFERROR(IF(INDEX('WPTM - Section F'!D$93:D$574,MATCH('Print View'!$AR257,'WPTM - Section F'!L$93:L$574,0))&lt;&gt;0,INDEX('WPTM - Section F'!D$93:D$574,MATCH('Print View'!$AR257,'WPTM - Section F'!L$93:L$574,0)),""),"")</f>
        <v/>
      </c>
      <c r="H257" s="619"/>
      <c r="I257" s="618" t="str">
        <f ca="1">IFERROR(IF(INDEX('WPTM - Section F'!E$93:E$574,MATCH('Print View'!$AR257,'WPTM - Section F'!L$93:L$574,0))&lt;&gt;0,INDEX('WPTM - Section F'!E$93:E$574,MATCH('Print View'!$AR257,'WPTM - Section F'!L$93:L$574,0)),""),"")</f>
        <v/>
      </c>
      <c r="J257" s="619"/>
      <c r="K257" s="618" t="str">
        <f ca="1">IFERROR(IF(INDEX('WPTM - Section F'!D$93:D$574,MATCH('Print View'!$AS257,'WPTM - Section F'!L$93:L$574,0))&lt;&gt;0,INDEX('WPTM - Section F'!D$93:D$574,MATCH('Print View'!$AS257,'WPTM - Section F'!L$93:L$574,0)),""),"")</f>
        <v/>
      </c>
      <c r="L257" s="619"/>
      <c r="M257" s="618" t="str">
        <f ca="1">IFERROR(IF(INDEX('WPTM - Section F'!E$93:E$574,MATCH('Print View'!$AS257,'WPTM - Section F'!L$93:L$574,0))&lt;&gt;0,INDEX('WPTM - Section F'!E$93:E$574,MATCH('Print View'!$AS257,'WPTM - Section F'!L$93:L$574,0)),""),"")</f>
        <v/>
      </c>
      <c r="N257" s="619"/>
      <c r="O257" s="618" t="str">
        <f ca="1">IFERROR(IF(INDEX('WPTM - Section F'!D$93:D$574,MATCH('Print View'!$AT257,'WPTM - Section F'!L$93:L$574,0))&lt;&gt;0,INDEX('WPTM - Section F'!D$93:D$574,MATCH('Print View'!$AT257,'WPTM - Section F'!L$93:L$574,0)),""),"")</f>
        <v/>
      </c>
      <c r="P257" s="619"/>
      <c r="Q257" s="618" t="str">
        <f ca="1">IFERROR(IF(INDEX('WPTM - Section F'!E$93:E$574,MATCH('Print View'!$AT257,'WPTM - Section F'!L$93:L$574,0))&lt;&gt;0,INDEX('WPTM - Section F'!E$93:E$574,MATCH('Print View'!$AT257,'WPTM - Section F'!L$93:L$574,0)),""),"")</f>
        <v/>
      </c>
      <c r="R257" s="619"/>
      <c r="S257" s="618" t="str">
        <f ca="1">IFERROR(IF(INDEX('WPTM - Section F'!D$93:D$574,MATCH('Print View'!$AU257,'WPTM - Section F'!L$93:L$574,0))&lt;&gt;0,INDEX('WPTM - Section F'!D$93:D$574,MATCH('Print View'!$AU257,'WPTM - Section F'!L$93:L$574,0)),""),"")</f>
        <v/>
      </c>
      <c r="T257" s="619"/>
      <c r="U257" s="618" t="str">
        <f ca="1">IFERROR(IF(INDEX('WPTM - Section F'!E$93:E$574,MATCH('Print View'!$AU257,'WPTM - Section F'!L$93:L$574,0))&lt;&gt;0,INDEX('WPTM - Section F'!E$93:E$574,MATCH('Print View'!$AU257,'WPTM - Section F'!L$93:L$574,0)),""),"")</f>
        <v/>
      </c>
      <c r="V257" s="619"/>
      <c r="W257" s="618" t="str">
        <f ca="1">IFERROR(IF(INDEX('WPTM - Section F'!D$93:D$574,MATCH('Print View'!$AV257,'WPTM - Section F'!L$93:L$574,0))&lt;&gt;0,INDEX('WPTM - Section F'!D$93:D$574,MATCH('Print View'!$AV257,'WPTM - Section F'!L$93:L$574,0)),""),"")</f>
        <v/>
      </c>
      <c r="X257" s="619"/>
      <c r="Y257" s="618" t="str">
        <f ca="1">IFERROR(IF(INDEX('WPTM - Section F'!E$93:E$574,MATCH('Print View'!$AV257,'WPTM - Section F'!L$93:L$574,0))&lt;&gt;0,INDEX('WPTM - Section F'!E$93:E$574,MATCH('Print View'!$AV257,'WPTM - Section F'!L$93:L$574,0)),""),"")</f>
        <v/>
      </c>
      <c r="Z257" s="619"/>
      <c r="AA257" s="618" t="str">
        <f ca="1">IFERROR(IF(INDEX('WPTM - Section F'!D$93:D$574,MATCH('Print View'!$AW257,'WPTM - Section F'!L$93:L$574,0))&lt;&gt;0,INDEX('WPTM - Section F'!D$93:D$574,MATCH('Print View'!$AW257,'WPTM - Section F'!L$93:L$574,0)),""),"")</f>
        <v/>
      </c>
      <c r="AB257" s="619"/>
      <c r="AC257" s="618" t="str">
        <f ca="1">IFERROR(IF(INDEX('WPTM - Section F'!E$93:E$574,MATCH('Print View'!$AW257,'WPTM - Section F'!L$93:L$574,0))&lt;&gt;0,INDEX('WPTM - Section F'!E$93:E$574,MATCH('Print View'!$AW257,'WPTM - Section F'!L$93:L$574,0)),""),"")</f>
        <v/>
      </c>
      <c r="AD257" s="619"/>
      <c r="AE257" s="618" t="str">
        <f ca="1">IFERROR(IF(INDEX('WPTM - Section F'!D$93:D$574,MATCH('Print View'!$AX257,'WPTM - Section F'!L$93:L$574,0))&lt;&gt;0,INDEX('WPTM - Section F'!D$93:D$574,MATCH('Print View'!$AX257,'WPTM - Section F'!L$93:L$574,0)),""),"")</f>
        <v/>
      </c>
      <c r="AF257" s="619"/>
      <c r="AG257" s="618" t="str">
        <f ca="1">IFERROR(IF(INDEX('WPTM - Section F'!E$93:E$574,MATCH('Print View'!$AX257,'WPTM - Section F'!L$93:L$574,0))&lt;&gt;0,INDEX('WPTM - Section F'!E$93:E$574,MATCH('Print View'!$AX257,'WPTM - Section F'!L$93:L$574,0)),""),"")</f>
        <v/>
      </c>
      <c r="AH257" s="619"/>
      <c r="AI257" s="618" t="str">
        <f ca="1">IFERROR(IF(INDEX('WPTM - Section F'!D$93:D$574,MATCH('Print View'!$AY257,'WPTM - Section F'!L$93:L$574,0))&lt;&gt;0,INDEX('WPTM - Section F'!D$93:D$574,MATCH('Print View'!$AY257,'WPTM - Section F'!L$93:L$574,0)),""),"")</f>
        <v/>
      </c>
      <c r="AJ257" s="619"/>
      <c r="AK257" s="618" t="str">
        <f ca="1">IFERROR(IF(INDEX('WPTM - Section F'!E$93:E$574,MATCH('Print View'!$AY257,'WPTM - Section F'!L$93:L$574,0))&lt;&gt;0,INDEX('WPTM - Section F'!E$93:E$574,MATCH('Print View'!$AY257,'WPTM - Section F'!L$93:L$574,0)),""),"")</f>
        <v/>
      </c>
      <c r="AL257" s="619"/>
      <c r="AM257" s="278" t="str">
        <f>IFERROR(IF(INDEX('WPTM - Section F'!O$8:O$89,MATCH('Print View'!$A257,'WPTM - Section F'!D$8:D$89,0))&lt;&gt;0,INDEX('WPTM - Section F'!O$8:O$89,MATCH('Print View'!$A257,'WPTM - Section F'!D$8:D$89,0)),""),"")</f>
        <v/>
      </c>
      <c r="AN257" s="190"/>
      <c r="AO257" s="272"/>
      <c r="AP257" s="273"/>
      <c r="AQ257" s="273"/>
      <c r="AR257" s="210" t="str">
        <f t="shared" ca="1" si="380"/>
        <v>74</v>
      </c>
      <c r="AS257" s="3" t="str">
        <f t="shared" ca="1" si="381"/>
        <v>741-ene-21 to 31-dic-21</v>
      </c>
      <c r="AT257" s="3" t="str">
        <f t="shared" ca="1" si="382"/>
        <v>741-ene-22 to 31-dic-22</v>
      </c>
      <c r="AU257" s="3" t="str">
        <f t="shared" ca="1" si="383"/>
        <v>741-ene-23 to 31-dic-23</v>
      </c>
      <c r="AV257" s="3" t="str">
        <f t="shared" ca="1" si="384"/>
        <v>741-ene-24 to 31-dic-24</v>
      </c>
      <c r="AW257" s="3" t="str">
        <f t="shared" ca="1" si="385"/>
        <v>741-ene-25 to 31-dic-25</v>
      </c>
      <c r="AX257" s="9" t="str">
        <f t="shared" si="386"/>
        <v xml:space="preserve">74 to </v>
      </c>
      <c r="AY257" s="9" t="str">
        <f t="shared" si="387"/>
        <v xml:space="preserve">74 to </v>
      </c>
      <c r="AZ257" s="9"/>
      <c r="BA257" s="9"/>
    </row>
    <row r="258" spans="1:53" s="195" customFormat="1" ht="60" customHeight="1" x14ac:dyDescent="0.25">
      <c r="A258" s="259">
        <v>75</v>
      </c>
      <c r="B258" s="277" t="str">
        <f>IFERROR(IF(INDEX('WPTM - Section F'!B$8:B$89,MATCH('Print View'!$A258,'WPTM - Section F'!$A$8:$A$89,0))&lt;&gt;0,INDEX('WPTM - Section F'!B$8:B$89,MATCH('Print View'!$A258,'WPTM - Section F'!$A$8:$A$89,0)),""),"")</f>
        <v/>
      </c>
      <c r="C258" s="277" t="str">
        <f>IFERROR(IF(INDEX('WPTM - Section F'!C$8:C$89,MATCH('Print View'!$A258,'WPTM - Section F'!$A$8:$A$89,0))&lt;&gt;0,INDEX('WPTM - Section F'!C$8:C$89,MATCH('Print View'!$A258,'WPTM - Section F'!$A$8:$A$89,0)),""),"")</f>
        <v/>
      </c>
      <c r="D258" s="277" t="str">
        <f>IFERROR(IF(INDEX('WPTM - Section F'!D$8:D$89,MATCH('Print View'!$A258,'WPTM - Section F'!$A$8:$A$89,0))&lt;&gt;0,INDEX('WPTM - Section F'!D$8:D$89,MATCH('Print View'!$A258,'WPTM - Section F'!$A$8:$A$89,0)),""),"")</f>
        <v/>
      </c>
      <c r="E258" s="277" t="str">
        <f>IFERROR(IF(INDEX('WPTM - Section F'!E$8:E$89,MATCH('Print View'!$A258,'WPTM - Section F'!$A$8:$A$89,0))&lt;&gt;0,INDEX('WPTM - Section F'!E$8:E$89,MATCH('Print View'!$A258,'WPTM - Section F'!$A$8:$A$89,0)),""),"")</f>
        <v/>
      </c>
      <c r="F258" s="277" t="str">
        <f>IFERROR(IF(INDEX('WPTM - Section F'!N$8:N$89,MATCH('Print View'!$A258,'WPTM - Section F'!$A$8:$A$89,0))&lt;&gt;0,INDEX('WPTM - Section F'!N$8:N$89,MATCH('Print View'!$A258,'WPTM - Section F'!$A$8:$A$89,0)),""),"")</f>
        <v/>
      </c>
      <c r="G258" s="618" t="str">
        <f ca="1">IFERROR(IF(INDEX('WPTM - Section F'!D$93:D$574,MATCH('Print View'!$AR258,'WPTM - Section F'!L$93:L$574,0))&lt;&gt;0,INDEX('WPTM - Section F'!D$93:D$574,MATCH('Print View'!$AR258,'WPTM - Section F'!L$93:L$574,0)),""),"")</f>
        <v/>
      </c>
      <c r="H258" s="619"/>
      <c r="I258" s="618" t="str">
        <f ca="1">IFERROR(IF(INDEX('WPTM - Section F'!E$93:E$574,MATCH('Print View'!$AR258,'WPTM - Section F'!L$93:L$574,0))&lt;&gt;0,INDEX('WPTM - Section F'!E$93:E$574,MATCH('Print View'!$AR258,'WPTM - Section F'!L$93:L$574,0)),""),"")</f>
        <v/>
      </c>
      <c r="J258" s="619"/>
      <c r="K258" s="618" t="str">
        <f ca="1">IFERROR(IF(INDEX('WPTM - Section F'!D$93:D$574,MATCH('Print View'!$AS258,'WPTM - Section F'!L$93:L$574,0))&lt;&gt;0,INDEX('WPTM - Section F'!D$93:D$574,MATCH('Print View'!$AS258,'WPTM - Section F'!L$93:L$574,0)),""),"")</f>
        <v/>
      </c>
      <c r="L258" s="619"/>
      <c r="M258" s="618" t="str">
        <f ca="1">IFERROR(IF(INDEX('WPTM - Section F'!E$93:E$574,MATCH('Print View'!$AS258,'WPTM - Section F'!L$93:L$574,0))&lt;&gt;0,INDEX('WPTM - Section F'!E$93:E$574,MATCH('Print View'!$AS258,'WPTM - Section F'!L$93:L$574,0)),""),"")</f>
        <v/>
      </c>
      <c r="N258" s="619"/>
      <c r="O258" s="618" t="str">
        <f ca="1">IFERROR(IF(INDEX('WPTM - Section F'!D$93:D$574,MATCH('Print View'!$AT258,'WPTM - Section F'!L$93:L$574,0))&lt;&gt;0,INDEX('WPTM - Section F'!D$93:D$574,MATCH('Print View'!$AT258,'WPTM - Section F'!L$93:L$574,0)),""),"")</f>
        <v/>
      </c>
      <c r="P258" s="619"/>
      <c r="Q258" s="618" t="str">
        <f ca="1">IFERROR(IF(INDEX('WPTM - Section F'!E$93:E$574,MATCH('Print View'!$AT258,'WPTM - Section F'!L$93:L$574,0))&lt;&gt;0,INDEX('WPTM - Section F'!E$93:E$574,MATCH('Print View'!$AT258,'WPTM - Section F'!L$93:L$574,0)),""),"")</f>
        <v/>
      </c>
      <c r="R258" s="619"/>
      <c r="S258" s="618" t="str">
        <f ca="1">IFERROR(IF(INDEX('WPTM - Section F'!D$93:D$574,MATCH('Print View'!$AU258,'WPTM - Section F'!L$93:L$574,0))&lt;&gt;0,INDEX('WPTM - Section F'!D$93:D$574,MATCH('Print View'!$AU258,'WPTM - Section F'!L$93:L$574,0)),""),"")</f>
        <v/>
      </c>
      <c r="T258" s="619"/>
      <c r="U258" s="618" t="str">
        <f ca="1">IFERROR(IF(INDEX('WPTM - Section F'!E$93:E$574,MATCH('Print View'!$AU258,'WPTM - Section F'!L$93:L$574,0))&lt;&gt;0,INDEX('WPTM - Section F'!E$93:E$574,MATCH('Print View'!$AU258,'WPTM - Section F'!L$93:L$574,0)),""),"")</f>
        <v/>
      </c>
      <c r="V258" s="619"/>
      <c r="W258" s="618" t="str">
        <f ca="1">IFERROR(IF(INDEX('WPTM - Section F'!D$93:D$574,MATCH('Print View'!$AV258,'WPTM - Section F'!L$93:L$574,0))&lt;&gt;0,INDEX('WPTM - Section F'!D$93:D$574,MATCH('Print View'!$AV258,'WPTM - Section F'!L$93:L$574,0)),""),"")</f>
        <v/>
      </c>
      <c r="X258" s="619"/>
      <c r="Y258" s="618" t="str">
        <f ca="1">IFERROR(IF(INDEX('WPTM - Section F'!E$93:E$574,MATCH('Print View'!$AV258,'WPTM - Section F'!L$93:L$574,0))&lt;&gt;0,INDEX('WPTM - Section F'!E$93:E$574,MATCH('Print View'!$AV258,'WPTM - Section F'!L$93:L$574,0)),""),"")</f>
        <v/>
      </c>
      <c r="Z258" s="619"/>
      <c r="AA258" s="618" t="str">
        <f ca="1">IFERROR(IF(INDEX('WPTM - Section F'!D$93:D$574,MATCH('Print View'!$AW258,'WPTM - Section F'!L$93:L$574,0))&lt;&gt;0,INDEX('WPTM - Section F'!D$93:D$574,MATCH('Print View'!$AW258,'WPTM - Section F'!L$93:L$574,0)),""),"")</f>
        <v/>
      </c>
      <c r="AB258" s="619"/>
      <c r="AC258" s="618" t="str">
        <f ca="1">IFERROR(IF(INDEX('WPTM - Section F'!E$93:E$574,MATCH('Print View'!$AW258,'WPTM - Section F'!L$93:L$574,0))&lt;&gt;0,INDEX('WPTM - Section F'!E$93:E$574,MATCH('Print View'!$AW258,'WPTM - Section F'!L$93:L$574,0)),""),"")</f>
        <v/>
      </c>
      <c r="AD258" s="619"/>
      <c r="AE258" s="618" t="str">
        <f ca="1">IFERROR(IF(INDEX('WPTM - Section F'!D$93:D$574,MATCH('Print View'!$AX258,'WPTM - Section F'!L$93:L$574,0))&lt;&gt;0,INDEX('WPTM - Section F'!D$93:D$574,MATCH('Print View'!$AX258,'WPTM - Section F'!L$93:L$574,0)),""),"")</f>
        <v/>
      </c>
      <c r="AF258" s="619"/>
      <c r="AG258" s="618" t="str">
        <f ca="1">IFERROR(IF(INDEX('WPTM - Section F'!E$93:E$574,MATCH('Print View'!$AX258,'WPTM - Section F'!L$93:L$574,0))&lt;&gt;0,INDEX('WPTM - Section F'!E$93:E$574,MATCH('Print View'!$AX258,'WPTM - Section F'!L$93:L$574,0)),""),"")</f>
        <v/>
      </c>
      <c r="AH258" s="619"/>
      <c r="AI258" s="618" t="str">
        <f ca="1">IFERROR(IF(INDEX('WPTM - Section F'!D$93:D$574,MATCH('Print View'!$AY258,'WPTM - Section F'!L$93:L$574,0))&lt;&gt;0,INDEX('WPTM - Section F'!D$93:D$574,MATCH('Print View'!$AY258,'WPTM - Section F'!L$93:L$574,0)),""),"")</f>
        <v/>
      </c>
      <c r="AJ258" s="619"/>
      <c r="AK258" s="618" t="str">
        <f ca="1">IFERROR(IF(INDEX('WPTM - Section F'!E$93:E$574,MATCH('Print View'!$AY258,'WPTM - Section F'!L$93:L$574,0))&lt;&gt;0,INDEX('WPTM - Section F'!E$93:E$574,MATCH('Print View'!$AY258,'WPTM - Section F'!L$93:L$574,0)),""),"")</f>
        <v/>
      </c>
      <c r="AL258" s="619"/>
      <c r="AM258" s="278" t="str">
        <f>IFERROR(IF(INDEX('WPTM - Section F'!O$8:O$89,MATCH('Print View'!$A258,'WPTM - Section F'!D$8:D$89,0))&lt;&gt;0,INDEX('WPTM - Section F'!O$8:O$89,MATCH('Print View'!$A258,'WPTM - Section F'!D$8:D$89,0)),""),"")</f>
        <v/>
      </c>
      <c r="AN258" s="190"/>
      <c r="AO258" s="272"/>
      <c r="AP258" s="273"/>
      <c r="AQ258" s="273"/>
      <c r="AR258" s="210" t="str">
        <f t="shared" ca="1" si="380"/>
        <v>75</v>
      </c>
      <c r="AS258" s="3" t="str">
        <f t="shared" ca="1" si="381"/>
        <v>751-ene-21 to 31-dic-21</v>
      </c>
      <c r="AT258" s="3" t="str">
        <f t="shared" ca="1" si="382"/>
        <v>751-ene-22 to 31-dic-22</v>
      </c>
      <c r="AU258" s="3" t="str">
        <f t="shared" ca="1" si="383"/>
        <v>751-ene-23 to 31-dic-23</v>
      </c>
      <c r="AV258" s="3" t="str">
        <f t="shared" ca="1" si="384"/>
        <v>751-ene-24 to 31-dic-24</v>
      </c>
      <c r="AW258" s="3" t="str">
        <f t="shared" ca="1" si="385"/>
        <v>751-ene-25 to 31-dic-25</v>
      </c>
      <c r="AX258" s="9" t="str">
        <f t="shared" si="386"/>
        <v xml:space="preserve">75 to </v>
      </c>
      <c r="AY258" s="9" t="str">
        <f t="shared" si="387"/>
        <v xml:space="preserve">75 to </v>
      </c>
      <c r="AZ258" s="9"/>
      <c r="BA258" s="9"/>
    </row>
    <row r="259" spans="1:53" s="195" customFormat="1" ht="60" customHeight="1" x14ac:dyDescent="0.25">
      <c r="A259" s="259">
        <v>76</v>
      </c>
      <c r="B259" s="277" t="str">
        <f>IFERROR(IF(INDEX('WPTM - Section F'!B$8:B$89,MATCH('Print View'!$A259,'WPTM - Section F'!$A$8:$A$89,0))&lt;&gt;0,INDEX('WPTM - Section F'!B$8:B$89,MATCH('Print View'!$A259,'WPTM - Section F'!$A$8:$A$89,0)),""),"")</f>
        <v/>
      </c>
      <c r="C259" s="277" t="str">
        <f>IFERROR(IF(INDEX('WPTM - Section F'!C$8:C$89,MATCH('Print View'!$A259,'WPTM - Section F'!$A$8:$A$89,0))&lt;&gt;0,INDEX('WPTM - Section F'!C$8:C$89,MATCH('Print View'!$A259,'WPTM - Section F'!$A$8:$A$89,0)),""),"")</f>
        <v/>
      </c>
      <c r="D259" s="277" t="str">
        <f>IFERROR(IF(INDEX('WPTM - Section F'!D$8:D$89,MATCH('Print View'!$A259,'WPTM - Section F'!$A$8:$A$89,0))&lt;&gt;0,INDEX('WPTM - Section F'!D$8:D$89,MATCH('Print View'!$A259,'WPTM - Section F'!$A$8:$A$89,0)),""),"")</f>
        <v/>
      </c>
      <c r="E259" s="277" t="str">
        <f>IFERROR(IF(INDEX('WPTM - Section F'!E$8:E$89,MATCH('Print View'!$A259,'WPTM - Section F'!$A$8:$A$89,0))&lt;&gt;0,INDEX('WPTM - Section F'!E$8:E$89,MATCH('Print View'!$A259,'WPTM - Section F'!$A$8:$A$89,0)),""),"")</f>
        <v/>
      </c>
      <c r="F259" s="277" t="str">
        <f>IFERROR(IF(INDEX('WPTM - Section F'!N$8:N$89,MATCH('Print View'!$A259,'WPTM - Section F'!$A$8:$A$89,0))&lt;&gt;0,INDEX('WPTM - Section F'!N$8:N$89,MATCH('Print View'!$A259,'WPTM - Section F'!$A$8:$A$89,0)),""),"")</f>
        <v/>
      </c>
      <c r="G259" s="618" t="str">
        <f ca="1">IFERROR(IF(INDEX('WPTM - Section F'!D$93:D$574,MATCH('Print View'!$AR259,'WPTM - Section F'!L$93:L$574,0))&lt;&gt;0,INDEX('WPTM - Section F'!D$93:D$574,MATCH('Print View'!$AR259,'WPTM - Section F'!L$93:L$574,0)),""),"")</f>
        <v/>
      </c>
      <c r="H259" s="619"/>
      <c r="I259" s="618" t="str">
        <f ca="1">IFERROR(IF(INDEX('WPTM - Section F'!E$93:E$574,MATCH('Print View'!$AR259,'WPTM - Section F'!L$93:L$574,0))&lt;&gt;0,INDEX('WPTM - Section F'!E$93:E$574,MATCH('Print View'!$AR259,'WPTM - Section F'!L$93:L$574,0)),""),"")</f>
        <v/>
      </c>
      <c r="J259" s="619"/>
      <c r="K259" s="618" t="str">
        <f ca="1">IFERROR(IF(INDEX('WPTM - Section F'!D$93:D$574,MATCH('Print View'!$AS259,'WPTM - Section F'!L$93:L$574,0))&lt;&gt;0,INDEX('WPTM - Section F'!D$93:D$574,MATCH('Print View'!$AS259,'WPTM - Section F'!L$93:L$574,0)),""),"")</f>
        <v/>
      </c>
      <c r="L259" s="619"/>
      <c r="M259" s="618" t="str">
        <f ca="1">IFERROR(IF(INDEX('WPTM - Section F'!E$93:E$574,MATCH('Print View'!$AS259,'WPTM - Section F'!L$93:L$574,0))&lt;&gt;0,INDEX('WPTM - Section F'!E$93:E$574,MATCH('Print View'!$AS259,'WPTM - Section F'!L$93:L$574,0)),""),"")</f>
        <v/>
      </c>
      <c r="N259" s="619"/>
      <c r="O259" s="618" t="str">
        <f ca="1">IFERROR(IF(INDEX('WPTM - Section F'!D$93:D$574,MATCH('Print View'!$AT259,'WPTM - Section F'!L$93:L$574,0))&lt;&gt;0,INDEX('WPTM - Section F'!D$93:D$574,MATCH('Print View'!$AT259,'WPTM - Section F'!L$93:L$574,0)),""),"")</f>
        <v/>
      </c>
      <c r="P259" s="619"/>
      <c r="Q259" s="618" t="str">
        <f ca="1">IFERROR(IF(INDEX('WPTM - Section F'!E$93:E$574,MATCH('Print View'!$AT259,'WPTM - Section F'!L$93:L$574,0))&lt;&gt;0,INDEX('WPTM - Section F'!E$93:E$574,MATCH('Print View'!$AT259,'WPTM - Section F'!L$93:L$574,0)),""),"")</f>
        <v/>
      </c>
      <c r="R259" s="619"/>
      <c r="S259" s="618" t="str">
        <f ca="1">IFERROR(IF(INDEX('WPTM - Section F'!D$93:D$574,MATCH('Print View'!$AU259,'WPTM - Section F'!L$93:L$574,0))&lt;&gt;0,INDEX('WPTM - Section F'!D$93:D$574,MATCH('Print View'!$AU259,'WPTM - Section F'!L$93:L$574,0)),""),"")</f>
        <v/>
      </c>
      <c r="T259" s="619"/>
      <c r="U259" s="618" t="str">
        <f ca="1">IFERROR(IF(INDEX('WPTM - Section F'!E$93:E$574,MATCH('Print View'!$AU259,'WPTM - Section F'!L$93:L$574,0))&lt;&gt;0,INDEX('WPTM - Section F'!E$93:E$574,MATCH('Print View'!$AU259,'WPTM - Section F'!L$93:L$574,0)),""),"")</f>
        <v/>
      </c>
      <c r="V259" s="619"/>
      <c r="W259" s="618" t="str">
        <f ca="1">IFERROR(IF(INDEX('WPTM - Section F'!D$93:D$574,MATCH('Print View'!$AV259,'WPTM - Section F'!L$93:L$574,0))&lt;&gt;0,INDEX('WPTM - Section F'!D$93:D$574,MATCH('Print View'!$AV259,'WPTM - Section F'!L$93:L$574,0)),""),"")</f>
        <v/>
      </c>
      <c r="X259" s="619"/>
      <c r="Y259" s="618" t="str">
        <f ca="1">IFERROR(IF(INDEX('WPTM - Section F'!E$93:E$574,MATCH('Print View'!$AV259,'WPTM - Section F'!L$93:L$574,0))&lt;&gt;0,INDEX('WPTM - Section F'!E$93:E$574,MATCH('Print View'!$AV259,'WPTM - Section F'!L$93:L$574,0)),""),"")</f>
        <v/>
      </c>
      <c r="Z259" s="619"/>
      <c r="AA259" s="618" t="str">
        <f ca="1">IFERROR(IF(INDEX('WPTM - Section F'!D$93:D$574,MATCH('Print View'!$AW259,'WPTM - Section F'!L$93:L$574,0))&lt;&gt;0,INDEX('WPTM - Section F'!D$93:D$574,MATCH('Print View'!$AW259,'WPTM - Section F'!L$93:L$574,0)),""),"")</f>
        <v/>
      </c>
      <c r="AB259" s="619"/>
      <c r="AC259" s="618" t="str">
        <f ca="1">IFERROR(IF(INDEX('WPTM - Section F'!E$93:E$574,MATCH('Print View'!$AW259,'WPTM - Section F'!L$93:L$574,0))&lt;&gt;0,INDEX('WPTM - Section F'!E$93:E$574,MATCH('Print View'!$AW259,'WPTM - Section F'!L$93:L$574,0)),""),"")</f>
        <v/>
      </c>
      <c r="AD259" s="619"/>
      <c r="AE259" s="618" t="str">
        <f ca="1">IFERROR(IF(INDEX('WPTM - Section F'!D$93:D$574,MATCH('Print View'!$AX259,'WPTM - Section F'!L$93:L$574,0))&lt;&gt;0,INDEX('WPTM - Section F'!D$93:D$574,MATCH('Print View'!$AX259,'WPTM - Section F'!L$93:L$574,0)),""),"")</f>
        <v/>
      </c>
      <c r="AF259" s="619"/>
      <c r="AG259" s="618" t="str">
        <f ca="1">IFERROR(IF(INDEX('WPTM - Section F'!E$93:E$574,MATCH('Print View'!$AX259,'WPTM - Section F'!L$93:L$574,0))&lt;&gt;0,INDEX('WPTM - Section F'!E$93:E$574,MATCH('Print View'!$AX259,'WPTM - Section F'!L$93:L$574,0)),""),"")</f>
        <v/>
      </c>
      <c r="AH259" s="619"/>
      <c r="AI259" s="618" t="str">
        <f ca="1">IFERROR(IF(INDEX('WPTM - Section F'!D$93:D$574,MATCH('Print View'!$AY259,'WPTM - Section F'!L$93:L$574,0))&lt;&gt;0,INDEX('WPTM - Section F'!D$93:D$574,MATCH('Print View'!$AY259,'WPTM - Section F'!L$93:L$574,0)),""),"")</f>
        <v/>
      </c>
      <c r="AJ259" s="619"/>
      <c r="AK259" s="618" t="str">
        <f ca="1">IFERROR(IF(INDEX('WPTM - Section F'!E$93:E$574,MATCH('Print View'!$AY259,'WPTM - Section F'!L$93:L$574,0))&lt;&gt;0,INDEX('WPTM - Section F'!E$93:E$574,MATCH('Print View'!$AY259,'WPTM - Section F'!L$93:L$574,0)),""),"")</f>
        <v/>
      </c>
      <c r="AL259" s="619"/>
      <c r="AM259" s="278" t="str">
        <f>IFERROR(IF(INDEX('WPTM - Section F'!O$8:O$89,MATCH('Print View'!$A259,'WPTM - Section F'!D$8:D$89,0))&lt;&gt;0,INDEX('WPTM - Section F'!O$8:O$89,MATCH('Print View'!$A259,'WPTM - Section F'!D$8:D$89,0)),""),"")</f>
        <v/>
      </c>
      <c r="AN259" s="190"/>
      <c r="AO259" s="272"/>
      <c r="AP259" s="273"/>
      <c r="AQ259" s="273"/>
      <c r="AR259" s="210" t="str">
        <f t="shared" ca="1" si="380"/>
        <v>76</v>
      </c>
      <c r="AS259" s="3" t="str">
        <f t="shared" ca="1" si="381"/>
        <v>761-ene-21 to 31-dic-21</v>
      </c>
      <c r="AT259" s="3" t="str">
        <f t="shared" ca="1" si="382"/>
        <v>761-ene-22 to 31-dic-22</v>
      </c>
      <c r="AU259" s="3" t="str">
        <f t="shared" ca="1" si="383"/>
        <v>761-ene-23 to 31-dic-23</v>
      </c>
      <c r="AV259" s="3" t="str">
        <f t="shared" ca="1" si="384"/>
        <v>761-ene-24 to 31-dic-24</v>
      </c>
      <c r="AW259" s="3" t="str">
        <f t="shared" ca="1" si="385"/>
        <v>761-ene-25 to 31-dic-25</v>
      </c>
      <c r="AX259" s="9" t="str">
        <f t="shared" si="386"/>
        <v xml:space="preserve">76 to </v>
      </c>
      <c r="AY259" s="9" t="str">
        <f t="shared" si="387"/>
        <v xml:space="preserve">76 to </v>
      </c>
      <c r="AZ259" s="9"/>
      <c r="BA259" s="9"/>
    </row>
    <row r="260" spans="1:53" s="195" customFormat="1" ht="60" customHeight="1" x14ac:dyDescent="0.25">
      <c r="A260" s="259">
        <v>77</v>
      </c>
      <c r="B260" s="277" t="str">
        <f>IFERROR(IF(INDEX('WPTM - Section F'!B$8:B$89,MATCH('Print View'!$A260,'WPTM - Section F'!$A$8:$A$89,0))&lt;&gt;0,INDEX('WPTM - Section F'!B$8:B$89,MATCH('Print View'!$A260,'WPTM - Section F'!$A$8:$A$89,0)),""),"")</f>
        <v/>
      </c>
      <c r="C260" s="277" t="str">
        <f>IFERROR(IF(INDEX('WPTM - Section F'!C$8:C$89,MATCH('Print View'!$A260,'WPTM - Section F'!$A$8:$A$89,0))&lt;&gt;0,INDEX('WPTM - Section F'!C$8:C$89,MATCH('Print View'!$A260,'WPTM - Section F'!$A$8:$A$89,0)),""),"")</f>
        <v/>
      </c>
      <c r="D260" s="277" t="str">
        <f>IFERROR(IF(INDEX('WPTM - Section F'!D$8:D$89,MATCH('Print View'!$A260,'WPTM - Section F'!$A$8:$A$89,0))&lt;&gt;0,INDEX('WPTM - Section F'!D$8:D$89,MATCH('Print View'!$A260,'WPTM - Section F'!$A$8:$A$89,0)),""),"")</f>
        <v/>
      </c>
      <c r="E260" s="277" t="str">
        <f>IFERROR(IF(INDEX('WPTM - Section F'!E$8:E$89,MATCH('Print View'!$A260,'WPTM - Section F'!$A$8:$A$89,0))&lt;&gt;0,INDEX('WPTM - Section F'!E$8:E$89,MATCH('Print View'!$A260,'WPTM - Section F'!$A$8:$A$89,0)),""),"")</f>
        <v/>
      </c>
      <c r="F260" s="277" t="str">
        <f>IFERROR(IF(INDEX('WPTM - Section F'!N$8:N$89,MATCH('Print View'!$A260,'WPTM - Section F'!$A$8:$A$89,0))&lt;&gt;0,INDEX('WPTM - Section F'!N$8:N$89,MATCH('Print View'!$A260,'WPTM - Section F'!$A$8:$A$89,0)),""),"")</f>
        <v/>
      </c>
      <c r="G260" s="618" t="str">
        <f ca="1">IFERROR(IF(INDEX('WPTM - Section F'!D$93:D$574,MATCH('Print View'!$AR260,'WPTM - Section F'!L$93:L$574,0))&lt;&gt;0,INDEX('WPTM - Section F'!D$93:D$574,MATCH('Print View'!$AR260,'WPTM - Section F'!L$93:L$574,0)),""),"")</f>
        <v/>
      </c>
      <c r="H260" s="619"/>
      <c r="I260" s="618" t="str">
        <f ca="1">IFERROR(IF(INDEX('WPTM - Section F'!E$93:E$574,MATCH('Print View'!$AR260,'WPTM - Section F'!L$93:L$574,0))&lt;&gt;0,INDEX('WPTM - Section F'!E$93:E$574,MATCH('Print View'!$AR260,'WPTM - Section F'!L$93:L$574,0)),""),"")</f>
        <v/>
      </c>
      <c r="J260" s="619"/>
      <c r="K260" s="618" t="str">
        <f ca="1">IFERROR(IF(INDEX('WPTM - Section F'!D$93:D$574,MATCH('Print View'!$AS260,'WPTM - Section F'!L$93:L$574,0))&lt;&gt;0,INDEX('WPTM - Section F'!D$93:D$574,MATCH('Print View'!$AS260,'WPTM - Section F'!L$93:L$574,0)),""),"")</f>
        <v/>
      </c>
      <c r="L260" s="619"/>
      <c r="M260" s="618" t="str">
        <f ca="1">IFERROR(IF(INDEX('WPTM - Section F'!E$93:E$574,MATCH('Print View'!$AS260,'WPTM - Section F'!L$93:L$574,0))&lt;&gt;0,INDEX('WPTM - Section F'!E$93:E$574,MATCH('Print View'!$AS260,'WPTM - Section F'!L$93:L$574,0)),""),"")</f>
        <v/>
      </c>
      <c r="N260" s="619"/>
      <c r="O260" s="618" t="str">
        <f ca="1">IFERROR(IF(INDEX('WPTM - Section F'!D$93:D$574,MATCH('Print View'!$AT260,'WPTM - Section F'!L$93:L$574,0))&lt;&gt;0,INDEX('WPTM - Section F'!D$93:D$574,MATCH('Print View'!$AT260,'WPTM - Section F'!L$93:L$574,0)),""),"")</f>
        <v/>
      </c>
      <c r="P260" s="619"/>
      <c r="Q260" s="618" t="str">
        <f ca="1">IFERROR(IF(INDEX('WPTM - Section F'!E$93:E$574,MATCH('Print View'!$AT260,'WPTM - Section F'!L$93:L$574,0))&lt;&gt;0,INDEX('WPTM - Section F'!E$93:E$574,MATCH('Print View'!$AT260,'WPTM - Section F'!L$93:L$574,0)),""),"")</f>
        <v/>
      </c>
      <c r="R260" s="619"/>
      <c r="S260" s="618" t="str">
        <f ca="1">IFERROR(IF(INDEX('WPTM - Section F'!D$93:D$574,MATCH('Print View'!$AU260,'WPTM - Section F'!L$93:L$574,0))&lt;&gt;0,INDEX('WPTM - Section F'!D$93:D$574,MATCH('Print View'!$AU260,'WPTM - Section F'!L$93:L$574,0)),""),"")</f>
        <v/>
      </c>
      <c r="T260" s="619"/>
      <c r="U260" s="618" t="str">
        <f ca="1">IFERROR(IF(INDEX('WPTM - Section F'!E$93:E$574,MATCH('Print View'!$AU260,'WPTM - Section F'!L$93:L$574,0))&lt;&gt;0,INDEX('WPTM - Section F'!E$93:E$574,MATCH('Print View'!$AU260,'WPTM - Section F'!L$93:L$574,0)),""),"")</f>
        <v/>
      </c>
      <c r="V260" s="619"/>
      <c r="W260" s="618" t="str">
        <f ca="1">IFERROR(IF(INDEX('WPTM - Section F'!D$93:D$574,MATCH('Print View'!$AV260,'WPTM - Section F'!L$93:L$574,0))&lt;&gt;0,INDEX('WPTM - Section F'!D$93:D$574,MATCH('Print View'!$AV260,'WPTM - Section F'!L$93:L$574,0)),""),"")</f>
        <v/>
      </c>
      <c r="X260" s="619"/>
      <c r="Y260" s="618" t="str">
        <f ca="1">IFERROR(IF(INDEX('WPTM - Section F'!E$93:E$574,MATCH('Print View'!$AV260,'WPTM - Section F'!L$93:L$574,0))&lt;&gt;0,INDEX('WPTM - Section F'!E$93:E$574,MATCH('Print View'!$AV260,'WPTM - Section F'!L$93:L$574,0)),""),"")</f>
        <v/>
      </c>
      <c r="Z260" s="619"/>
      <c r="AA260" s="618" t="str">
        <f ca="1">IFERROR(IF(INDEX('WPTM - Section F'!D$93:D$574,MATCH('Print View'!$AW260,'WPTM - Section F'!L$93:L$574,0))&lt;&gt;0,INDEX('WPTM - Section F'!D$93:D$574,MATCH('Print View'!$AW260,'WPTM - Section F'!L$93:L$574,0)),""),"")</f>
        <v/>
      </c>
      <c r="AB260" s="619"/>
      <c r="AC260" s="618" t="str">
        <f ca="1">IFERROR(IF(INDEX('WPTM - Section F'!E$93:E$574,MATCH('Print View'!$AW260,'WPTM - Section F'!L$93:L$574,0))&lt;&gt;0,INDEX('WPTM - Section F'!E$93:E$574,MATCH('Print View'!$AW260,'WPTM - Section F'!L$93:L$574,0)),""),"")</f>
        <v/>
      </c>
      <c r="AD260" s="619"/>
      <c r="AE260" s="618" t="str">
        <f ca="1">IFERROR(IF(INDEX('WPTM - Section F'!D$93:D$574,MATCH('Print View'!$AX260,'WPTM - Section F'!L$93:L$574,0))&lt;&gt;0,INDEX('WPTM - Section F'!D$93:D$574,MATCH('Print View'!$AX260,'WPTM - Section F'!L$93:L$574,0)),""),"")</f>
        <v/>
      </c>
      <c r="AF260" s="619"/>
      <c r="AG260" s="618" t="str">
        <f ca="1">IFERROR(IF(INDEX('WPTM - Section F'!E$93:E$574,MATCH('Print View'!$AX260,'WPTM - Section F'!L$93:L$574,0))&lt;&gt;0,INDEX('WPTM - Section F'!E$93:E$574,MATCH('Print View'!$AX260,'WPTM - Section F'!L$93:L$574,0)),""),"")</f>
        <v/>
      </c>
      <c r="AH260" s="619"/>
      <c r="AI260" s="618" t="str">
        <f ca="1">IFERROR(IF(INDEX('WPTM - Section F'!D$93:D$574,MATCH('Print View'!$AY260,'WPTM - Section F'!L$93:L$574,0))&lt;&gt;0,INDEX('WPTM - Section F'!D$93:D$574,MATCH('Print View'!$AY260,'WPTM - Section F'!L$93:L$574,0)),""),"")</f>
        <v/>
      </c>
      <c r="AJ260" s="619"/>
      <c r="AK260" s="618" t="str">
        <f ca="1">IFERROR(IF(INDEX('WPTM - Section F'!E$93:E$574,MATCH('Print View'!$AY260,'WPTM - Section F'!L$93:L$574,0))&lt;&gt;0,INDEX('WPTM - Section F'!E$93:E$574,MATCH('Print View'!$AY260,'WPTM - Section F'!L$93:L$574,0)),""),"")</f>
        <v/>
      </c>
      <c r="AL260" s="619"/>
      <c r="AM260" s="278" t="str">
        <f>IFERROR(IF(INDEX('WPTM - Section F'!O$8:O$89,MATCH('Print View'!$A260,'WPTM - Section F'!D$8:D$89,0))&lt;&gt;0,INDEX('WPTM - Section F'!O$8:O$89,MATCH('Print View'!$A260,'WPTM - Section F'!D$8:D$89,0)),""),"")</f>
        <v/>
      </c>
      <c r="AN260" s="190"/>
      <c r="AO260" s="272"/>
      <c r="AP260" s="273"/>
      <c r="AQ260" s="273"/>
      <c r="AR260" s="210" t="str">
        <f t="shared" ca="1" si="380"/>
        <v>77</v>
      </c>
      <c r="AS260" s="3" t="str">
        <f t="shared" ca="1" si="381"/>
        <v>771-ene-21 to 31-dic-21</v>
      </c>
      <c r="AT260" s="3" t="str">
        <f t="shared" ca="1" si="382"/>
        <v>771-ene-22 to 31-dic-22</v>
      </c>
      <c r="AU260" s="3" t="str">
        <f t="shared" ca="1" si="383"/>
        <v>771-ene-23 to 31-dic-23</v>
      </c>
      <c r="AV260" s="3" t="str">
        <f t="shared" ca="1" si="384"/>
        <v>771-ene-24 to 31-dic-24</v>
      </c>
      <c r="AW260" s="3" t="str">
        <f t="shared" ca="1" si="385"/>
        <v>771-ene-25 to 31-dic-25</v>
      </c>
      <c r="AX260" s="9" t="str">
        <f t="shared" si="386"/>
        <v xml:space="preserve">77 to </v>
      </c>
      <c r="AY260" s="9" t="str">
        <f t="shared" si="387"/>
        <v xml:space="preserve">77 to </v>
      </c>
      <c r="AZ260" s="9"/>
      <c r="BA260" s="9"/>
    </row>
    <row r="261" spans="1:53" s="195" customFormat="1" ht="60" customHeight="1" x14ac:dyDescent="0.25">
      <c r="A261" s="259">
        <v>78</v>
      </c>
      <c r="B261" s="277" t="str">
        <f>IFERROR(IF(INDEX('WPTM - Section F'!B$8:B$89,MATCH('Print View'!$A261,'WPTM - Section F'!$A$8:$A$89,0))&lt;&gt;0,INDEX('WPTM - Section F'!B$8:B$89,MATCH('Print View'!$A261,'WPTM - Section F'!$A$8:$A$89,0)),""),"")</f>
        <v/>
      </c>
      <c r="C261" s="277" t="str">
        <f>IFERROR(IF(INDEX('WPTM - Section F'!C$8:C$89,MATCH('Print View'!$A261,'WPTM - Section F'!$A$8:$A$89,0))&lt;&gt;0,INDEX('WPTM - Section F'!C$8:C$89,MATCH('Print View'!$A261,'WPTM - Section F'!$A$8:$A$89,0)),""),"")</f>
        <v/>
      </c>
      <c r="D261" s="277" t="str">
        <f>IFERROR(IF(INDEX('WPTM - Section F'!D$8:D$89,MATCH('Print View'!$A261,'WPTM - Section F'!$A$8:$A$89,0))&lt;&gt;0,INDEX('WPTM - Section F'!D$8:D$89,MATCH('Print View'!$A261,'WPTM - Section F'!$A$8:$A$89,0)),""),"")</f>
        <v/>
      </c>
      <c r="E261" s="277" t="str">
        <f>IFERROR(IF(INDEX('WPTM - Section F'!E$8:E$89,MATCH('Print View'!$A261,'WPTM - Section F'!$A$8:$A$89,0))&lt;&gt;0,INDEX('WPTM - Section F'!E$8:E$89,MATCH('Print View'!$A261,'WPTM - Section F'!$A$8:$A$89,0)),""),"")</f>
        <v/>
      </c>
      <c r="F261" s="277" t="str">
        <f>IFERROR(IF(INDEX('WPTM - Section F'!N$8:N$89,MATCH('Print View'!$A261,'WPTM - Section F'!$A$8:$A$89,0))&lt;&gt;0,INDEX('WPTM - Section F'!N$8:N$89,MATCH('Print View'!$A261,'WPTM - Section F'!$A$8:$A$89,0)),""),"")</f>
        <v/>
      </c>
      <c r="G261" s="618" t="str">
        <f ca="1">IFERROR(IF(INDEX('WPTM - Section F'!D$93:D$574,MATCH('Print View'!$AR261,'WPTM - Section F'!L$93:L$574,0))&lt;&gt;0,INDEX('WPTM - Section F'!D$93:D$574,MATCH('Print View'!$AR261,'WPTM - Section F'!L$93:L$574,0)),""),"")</f>
        <v/>
      </c>
      <c r="H261" s="619"/>
      <c r="I261" s="618" t="str">
        <f ca="1">IFERROR(IF(INDEX('WPTM - Section F'!E$93:E$574,MATCH('Print View'!$AR261,'WPTM - Section F'!L$93:L$574,0))&lt;&gt;0,INDEX('WPTM - Section F'!E$93:E$574,MATCH('Print View'!$AR261,'WPTM - Section F'!L$93:L$574,0)),""),"")</f>
        <v/>
      </c>
      <c r="J261" s="619"/>
      <c r="K261" s="618" t="str">
        <f ca="1">IFERROR(IF(INDEX('WPTM - Section F'!D$93:D$574,MATCH('Print View'!$AS261,'WPTM - Section F'!L$93:L$574,0))&lt;&gt;0,INDEX('WPTM - Section F'!D$93:D$574,MATCH('Print View'!$AS261,'WPTM - Section F'!L$93:L$574,0)),""),"")</f>
        <v/>
      </c>
      <c r="L261" s="619"/>
      <c r="M261" s="618" t="str">
        <f ca="1">IFERROR(IF(INDEX('WPTM - Section F'!E$93:E$574,MATCH('Print View'!$AS261,'WPTM - Section F'!L$93:L$574,0))&lt;&gt;0,INDEX('WPTM - Section F'!E$93:E$574,MATCH('Print View'!$AS261,'WPTM - Section F'!L$93:L$574,0)),""),"")</f>
        <v/>
      </c>
      <c r="N261" s="619"/>
      <c r="O261" s="618" t="str">
        <f ca="1">IFERROR(IF(INDEX('WPTM - Section F'!D$93:D$574,MATCH('Print View'!$AT261,'WPTM - Section F'!L$93:L$574,0))&lt;&gt;0,INDEX('WPTM - Section F'!D$93:D$574,MATCH('Print View'!$AT261,'WPTM - Section F'!L$93:L$574,0)),""),"")</f>
        <v/>
      </c>
      <c r="P261" s="619"/>
      <c r="Q261" s="618" t="str">
        <f ca="1">IFERROR(IF(INDEX('WPTM - Section F'!E$93:E$574,MATCH('Print View'!$AT261,'WPTM - Section F'!L$93:L$574,0))&lt;&gt;0,INDEX('WPTM - Section F'!E$93:E$574,MATCH('Print View'!$AT261,'WPTM - Section F'!L$93:L$574,0)),""),"")</f>
        <v/>
      </c>
      <c r="R261" s="619"/>
      <c r="S261" s="618" t="str">
        <f ca="1">IFERROR(IF(INDEX('WPTM - Section F'!D$93:D$574,MATCH('Print View'!$AU261,'WPTM - Section F'!L$93:L$574,0))&lt;&gt;0,INDEX('WPTM - Section F'!D$93:D$574,MATCH('Print View'!$AU261,'WPTM - Section F'!L$93:L$574,0)),""),"")</f>
        <v/>
      </c>
      <c r="T261" s="619"/>
      <c r="U261" s="618" t="str">
        <f ca="1">IFERROR(IF(INDEX('WPTM - Section F'!E$93:E$574,MATCH('Print View'!$AU261,'WPTM - Section F'!L$93:L$574,0))&lt;&gt;0,INDEX('WPTM - Section F'!E$93:E$574,MATCH('Print View'!$AU261,'WPTM - Section F'!L$93:L$574,0)),""),"")</f>
        <v/>
      </c>
      <c r="V261" s="619"/>
      <c r="W261" s="618" t="str">
        <f ca="1">IFERROR(IF(INDEX('WPTM - Section F'!D$93:D$574,MATCH('Print View'!$AV261,'WPTM - Section F'!L$93:L$574,0))&lt;&gt;0,INDEX('WPTM - Section F'!D$93:D$574,MATCH('Print View'!$AV261,'WPTM - Section F'!L$93:L$574,0)),""),"")</f>
        <v/>
      </c>
      <c r="X261" s="619"/>
      <c r="Y261" s="618" t="str">
        <f ca="1">IFERROR(IF(INDEX('WPTM - Section F'!E$93:E$574,MATCH('Print View'!$AV261,'WPTM - Section F'!L$93:L$574,0))&lt;&gt;0,INDEX('WPTM - Section F'!E$93:E$574,MATCH('Print View'!$AV261,'WPTM - Section F'!L$93:L$574,0)),""),"")</f>
        <v/>
      </c>
      <c r="Z261" s="619"/>
      <c r="AA261" s="618" t="str">
        <f ca="1">IFERROR(IF(INDEX('WPTM - Section F'!D$93:D$574,MATCH('Print View'!$AW261,'WPTM - Section F'!L$93:L$574,0))&lt;&gt;0,INDEX('WPTM - Section F'!D$93:D$574,MATCH('Print View'!$AW261,'WPTM - Section F'!L$93:L$574,0)),""),"")</f>
        <v/>
      </c>
      <c r="AB261" s="619"/>
      <c r="AC261" s="618" t="str">
        <f ca="1">IFERROR(IF(INDEX('WPTM - Section F'!E$93:E$574,MATCH('Print View'!$AW261,'WPTM - Section F'!L$93:L$574,0))&lt;&gt;0,INDEX('WPTM - Section F'!E$93:E$574,MATCH('Print View'!$AW261,'WPTM - Section F'!L$93:L$574,0)),""),"")</f>
        <v/>
      </c>
      <c r="AD261" s="619"/>
      <c r="AE261" s="618" t="str">
        <f ca="1">IFERROR(IF(INDEX('WPTM - Section F'!D$93:D$574,MATCH('Print View'!$AX261,'WPTM - Section F'!L$93:L$574,0))&lt;&gt;0,INDEX('WPTM - Section F'!D$93:D$574,MATCH('Print View'!$AX261,'WPTM - Section F'!L$93:L$574,0)),""),"")</f>
        <v/>
      </c>
      <c r="AF261" s="619"/>
      <c r="AG261" s="618" t="str">
        <f ca="1">IFERROR(IF(INDEX('WPTM - Section F'!E$93:E$574,MATCH('Print View'!$AX261,'WPTM - Section F'!L$93:L$574,0))&lt;&gt;0,INDEX('WPTM - Section F'!E$93:E$574,MATCH('Print View'!$AX261,'WPTM - Section F'!L$93:L$574,0)),""),"")</f>
        <v/>
      </c>
      <c r="AH261" s="619"/>
      <c r="AI261" s="618" t="str">
        <f ca="1">IFERROR(IF(INDEX('WPTM - Section F'!D$93:D$574,MATCH('Print View'!$AY261,'WPTM - Section F'!L$93:L$574,0))&lt;&gt;0,INDEX('WPTM - Section F'!D$93:D$574,MATCH('Print View'!$AY261,'WPTM - Section F'!L$93:L$574,0)),""),"")</f>
        <v/>
      </c>
      <c r="AJ261" s="619"/>
      <c r="AK261" s="618" t="str">
        <f ca="1">IFERROR(IF(INDEX('WPTM - Section F'!E$93:E$574,MATCH('Print View'!$AY261,'WPTM - Section F'!L$93:L$574,0))&lt;&gt;0,INDEX('WPTM - Section F'!E$93:E$574,MATCH('Print View'!$AY261,'WPTM - Section F'!L$93:L$574,0)),""),"")</f>
        <v/>
      </c>
      <c r="AL261" s="619"/>
      <c r="AM261" s="278" t="str">
        <f>IFERROR(IF(INDEX('WPTM - Section F'!O$8:O$89,MATCH('Print View'!$A261,'WPTM - Section F'!D$8:D$89,0))&lt;&gt;0,INDEX('WPTM - Section F'!O$8:O$89,MATCH('Print View'!$A261,'WPTM - Section F'!D$8:D$89,0)),""),"")</f>
        <v/>
      </c>
      <c r="AN261" s="190"/>
      <c r="AO261" s="272"/>
      <c r="AP261" s="273"/>
      <c r="AQ261" s="273"/>
      <c r="AR261" s="210" t="str">
        <f t="shared" ca="1" si="380"/>
        <v>78</v>
      </c>
      <c r="AS261" s="3" t="str">
        <f t="shared" ca="1" si="381"/>
        <v>781-ene-21 to 31-dic-21</v>
      </c>
      <c r="AT261" s="3" t="str">
        <f t="shared" ca="1" si="382"/>
        <v>781-ene-22 to 31-dic-22</v>
      </c>
      <c r="AU261" s="3" t="str">
        <f t="shared" ca="1" si="383"/>
        <v>781-ene-23 to 31-dic-23</v>
      </c>
      <c r="AV261" s="3" t="str">
        <f t="shared" ca="1" si="384"/>
        <v>781-ene-24 to 31-dic-24</v>
      </c>
      <c r="AW261" s="3" t="str">
        <f t="shared" ca="1" si="385"/>
        <v>781-ene-25 to 31-dic-25</v>
      </c>
      <c r="AX261" s="9" t="str">
        <f t="shared" si="386"/>
        <v xml:space="preserve">78 to </v>
      </c>
      <c r="AY261" s="9" t="str">
        <f t="shared" si="387"/>
        <v xml:space="preserve">78 to </v>
      </c>
      <c r="AZ261" s="9"/>
      <c r="BA261" s="9"/>
    </row>
    <row r="262" spans="1:53" s="195" customFormat="1" ht="60" customHeight="1" x14ac:dyDescent="0.25">
      <c r="A262" s="259">
        <v>79</v>
      </c>
      <c r="B262" s="277" t="str">
        <f>IFERROR(IF(INDEX('WPTM - Section F'!B$8:B$89,MATCH('Print View'!$A262,'WPTM - Section F'!$A$8:$A$89,0))&lt;&gt;0,INDEX('WPTM - Section F'!B$8:B$89,MATCH('Print View'!$A262,'WPTM - Section F'!$A$8:$A$89,0)),""),"")</f>
        <v/>
      </c>
      <c r="C262" s="277" t="str">
        <f>IFERROR(IF(INDEX('WPTM - Section F'!C$8:C$89,MATCH('Print View'!$A262,'WPTM - Section F'!$A$8:$A$89,0))&lt;&gt;0,INDEX('WPTM - Section F'!C$8:C$89,MATCH('Print View'!$A262,'WPTM - Section F'!$A$8:$A$89,0)),""),"")</f>
        <v/>
      </c>
      <c r="D262" s="277" t="str">
        <f>IFERROR(IF(INDEX('WPTM - Section F'!D$8:D$89,MATCH('Print View'!$A262,'WPTM - Section F'!$A$8:$A$89,0))&lt;&gt;0,INDEX('WPTM - Section F'!D$8:D$89,MATCH('Print View'!$A262,'WPTM - Section F'!$A$8:$A$89,0)),""),"")</f>
        <v/>
      </c>
      <c r="E262" s="277" t="str">
        <f>IFERROR(IF(INDEX('WPTM - Section F'!E$8:E$89,MATCH('Print View'!$A262,'WPTM - Section F'!$A$8:$A$89,0))&lt;&gt;0,INDEX('WPTM - Section F'!E$8:E$89,MATCH('Print View'!$A262,'WPTM - Section F'!$A$8:$A$89,0)),""),"")</f>
        <v/>
      </c>
      <c r="F262" s="277" t="str">
        <f>IFERROR(IF(INDEX('WPTM - Section F'!N$8:N$89,MATCH('Print View'!$A262,'WPTM - Section F'!$A$8:$A$89,0))&lt;&gt;0,INDEX('WPTM - Section F'!N$8:N$89,MATCH('Print View'!$A262,'WPTM - Section F'!$A$8:$A$89,0)),""),"")</f>
        <v/>
      </c>
      <c r="G262" s="618" t="str">
        <f ca="1">IFERROR(IF(INDEX('WPTM - Section F'!D$93:D$574,MATCH('Print View'!$AR262,'WPTM - Section F'!L$93:L$574,0))&lt;&gt;0,INDEX('WPTM - Section F'!D$93:D$574,MATCH('Print View'!$AR262,'WPTM - Section F'!L$93:L$574,0)),""),"")</f>
        <v/>
      </c>
      <c r="H262" s="619"/>
      <c r="I262" s="618" t="str">
        <f ca="1">IFERROR(IF(INDEX('WPTM - Section F'!E$93:E$574,MATCH('Print View'!$AR262,'WPTM - Section F'!L$93:L$574,0))&lt;&gt;0,INDEX('WPTM - Section F'!E$93:E$574,MATCH('Print View'!$AR262,'WPTM - Section F'!L$93:L$574,0)),""),"")</f>
        <v/>
      </c>
      <c r="J262" s="619"/>
      <c r="K262" s="618" t="str">
        <f ca="1">IFERROR(IF(INDEX('WPTM - Section F'!D$93:D$574,MATCH('Print View'!$AS262,'WPTM - Section F'!L$93:L$574,0))&lt;&gt;0,INDEX('WPTM - Section F'!D$93:D$574,MATCH('Print View'!$AS262,'WPTM - Section F'!L$93:L$574,0)),""),"")</f>
        <v/>
      </c>
      <c r="L262" s="619"/>
      <c r="M262" s="618" t="str">
        <f ca="1">IFERROR(IF(INDEX('WPTM - Section F'!E$93:E$574,MATCH('Print View'!$AS262,'WPTM - Section F'!L$93:L$574,0))&lt;&gt;0,INDEX('WPTM - Section F'!E$93:E$574,MATCH('Print View'!$AS262,'WPTM - Section F'!L$93:L$574,0)),""),"")</f>
        <v/>
      </c>
      <c r="N262" s="619"/>
      <c r="O262" s="618" t="str">
        <f ca="1">IFERROR(IF(INDEX('WPTM - Section F'!D$93:D$574,MATCH('Print View'!$AT262,'WPTM - Section F'!L$93:L$574,0))&lt;&gt;0,INDEX('WPTM - Section F'!D$93:D$574,MATCH('Print View'!$AT262,'WPTM - Section F'!L$93:L$574,0)),""),"")</f>
        <v/>
      </c>
      <c r="P262" s="619"/>
      <c r="Q262" s="618" t="str">
        <f ca="1">IFERROR(IF(INDEX('WPTM - Section F'!E$93:E$574,MATCH('Print View'!$AT262,'WPTM - Section F'!L$93:L$574,0))&lt;&gt;0,INDEX('WPTM - Section F'!E$93:E$574,MATCH('Print View'!$AT262,'WPTM - Section F'!L$93:L$574,0)),""),"")</f>
        <v/>
      </c>
      <c r="R262" s="619"/>
      <c r="S262" s="618" t="str">
        <f ca="1">IFERROR(IF(INDEX('WPTM - Section F'!D$93:D$574,MATCH('Print View'!$AU262,'WPTM - Section F'!L$93:L$574,0))&lt;&gt;0,INDEX('WPTM - Section F'!D$93:D$574,MATCH('Print View'!$AU262,'WPTM - Section F'!L$93:L$574,0)),""),"")</f>
        <v/>
      </c>
      <c r="T262" s="619"/>
      <c r="U262" s="618" t="str">
        <f ca="1">IFERROR(IF(INDEX('WPTM - Section F'!E$93:E$574,MATCH('Print View'!$AU262,'WPTM - Section F'!L$93:L$574,0))&lt;&gt;0,INDEX('WPTM - Section F'!E$93:E$574,MATCH('Print View'!$AU262,'WPTM - Section F'!L$93:L$574,0)),""),"")</f>
        <v/>
      </c>
      <c r="V262" s="619"/>
      <c r="W262" s="618" t="str">
        <f ca="1">IFERROR(IF(INDEX('WPTM - Section F'!D$93:D$574,MATCH('Print View'!$AV262,'WPTM - Section F'!L$93:L$574,0))&lt;&gt;0,INDEX('WPTM - Section F'!D$93:D$574,MATCH('Print View'!$AV262,'WPTM - Section F'!L$93:L$574,0)),""),"")</f>
        <v/>
      </c>
      <c r="X262" s="619"/>
      <c r="Y262" s="618" t="str">
        <f ca="1">IFERROR(IF(INDEX('WPTM - Section F'!E$93:E$574,MATCH('Print View'!$AV262,'WPTM - Section F'!L$93:L$574,0))&lt;&gt;0,INDEX('WPTM - Section F'!E$93:E$574,MATCH('Print View'!$AV262,'WPTM - Section F'!L$93:L$574,0)),""),"")</f>
        <v/>
      </c>
      <c r="Z262" s="619"/>
      <c r="AA262" s="618" t="str">
        <f ca="1">IFERROR(IF(INDEX('WPTM - Section F'!D$93:D$574,MATCH('Print View'!$AW262,'WPTM - Section F'!L$93:L$574,0))&lt;&gt;0,INDEX('WPTM - Section F'!D$93:D$574,MATCH('Print View'!$AW262,'WPTM - Section F'!L$93:L$574,0)),""),"")</f>
        <v/>
      </c>
      <c r="AB262" s="619"/>
      <c r="AC262" s="618" t="str">
        <f ca="1">IFERROR(IF(INDEX('WPTM - Section F'!E$93:E$574,MATCH('Print View'!$AW262,'WPTM - Section F'!L$93:L$574,0))&lt;&gt;0,INDEX('WPTM - Section F'!E$93:E$574,MATCH('Print View'!$AW262,'WPTM - Section F'!L$93:L$574,0)),""),"")</f>
        <v/>
      </c>
      <c r="AD262" s="619"/>
      <c r="AE262" s="618" t="str">
        <f ca="1">IFERROR(IF(INDEX('WPTM - Section F'!D$93:D$574,MATCH('Print View'!$AX262,'WPTM - Section F'!L$93:L$574,0))&lt;&gt;0,INDEX('WPTM - Section F'!D$93:D$574,MATCH('Print View'!$AX262,'WPTM - Section F'!L$93:L$574,0)),""),"")</f>
        <v/>
      </c>
      <c r="AF262" s="619"/>
      <c r="AG262" s="618" t="str">
        <f ca="1">IFERROR(IF(INDEX('WPTM - Section F'!E$93:E$574,MATCH('Print View'!$AX262,'WPTM - Section F'!L$93:L$574,0))&lt;&gt;0,INDEX('WPTM - Section F'!E$93:E$574,MATCH('Print View'!$AX262,'WPTM - Section F'!L$93:L$574,0)),""),"")</f>
        <v/>
      </c>
      <c r="AH262" s="619"/>
      <c r="AI262" s="618" t="str">
        <f ca="1">IFERROR(IF(INDEX('WPTM - Section F'!D$93:D$574,MATCH('Print View'!$AY262,'WPTM - Section F'!L$93:L$574,0))&lt;&gt;0,INDEX('WPTM - Section F'!D$93:D$574,MATCH('Print View'!$AY262,'WPTM - Section F'!L$93:L$574,0)),""),"")</f>
        <v/>
      </c>
      <c r="AJ262" s="619"/>
      <c r="AK262" s="618" t="str">
        <f ca="1">IFERROR(IF(INDEX('WPTM - Section F'!E$93:E$574,MATCH('Print View'!$AY262,'WPTM - Section F'!L$93:L$574,0))&lt;&gt;0,INDEX('WPTM - Section F'!E$93:E$574,MATCH('Print View'!$AY262,'WPTM - Section F'!L$93:L$574,0)),""),"")</f>
        <v/>
      </c>
      <c r="AL262" s="619"/>
      <c r="AM262" s="278" t="str">
        <f>IFERROR(IF(INDEX('WPTM - Section F'!O$8:O$89,MATCH('Print View'!$A262,'WPTM - Section F'!D$8:D$89,0))&lt;&gt;0,INDEX('WPTM - Section F'!O$8:O$89,MATCH('Print View'!$A262,'WPTM - Section F'!D$8:D$89,0)),""),"")</f>
        <v/>
      </c>
      <c r="AN262" s="190"/>
      <c r="AO262" s="272"/>
      <c r="AP262" s="273"/>
      <c r="AQ262" s="273"/>
      <c r="AR262" s="210" t="str">
        <f t="shared" ca="1" si="380"/>
        <v>79</v>
      </c>
      <c r="AS262" s="3" t="str">
        <f t="shared" ca="1" si="381"/>
        <v>791-ene-21 to 31-dic-21</v>
      </c>
      <c r="AT262" s="3" t="str">
        <f t="shared" ca="1" si="382"/>
        <v>791-ene-22 to 31-dic-22</v>
      </c>
      <c r="AU262" s="3" t="str">
        <f t="shared" ca="1" si="383"/>
        <v>791-ene-23 to 31-dic-23</v>
      </c>
      <c r="AV262" s="3" t="str">
        <f t="shared" ca="1" si="384"/>
        <v>791-ene-24 to 31-dic-24</v>
      </c>
      <c r="AW262" s="3" t="str">
        <f t="shared" ca="1" si="385"/>
        <v>791-ene-25 to 31-dic-25</v>
      </c>
      <c r="AX262" s="9" t="str">
        <f t="shared" si="386"/>
        <v xml:space="preserve">79 to </v>
      </c>
      <c r="AY262" s="9" t="str">
        <f t="shared" si="387"/>
        <v xml:space="preserve">79 to </v>
      </c>
      <c r="AZ262" s="9"/>
      <c r="BA262" s="9"/>
    </row>
    <row r="263" spans="1:53" s="195" customFormat="1" ht="60" customHeight="1" thickBot="1" x14ac:dyDescent="0.3">
      <c r="A263" s="262">
        <v>80</v>
      </c>
      <c r="B263" s="279" t="str">
        <f>IFERROR(IF(INDEX('WPTM - Section F'!B$8:B$89,MATCH('Print View'!$A263,'WPTM - Section F'!$A$8:$A$89,0))&lt;&gt;0,INDEX('WPTM - Section F'!B$8:B$89,MATCH('Print View'!$A263,'WPTM - Section F'!$A$8:$A$89,0)),""),"")</f>
        <v/>
      </c>
      <c r="C263" s="279" t="str">
        <f>IFERROR(IF(INDEX('WPTM - Section F'!C$8:C$89,MATCH('Print View'!$A263,'WPTM - Section F'!$A$8:$A$89,0))&lt;&gt;0,INDEX('WPTM - Section F'!C$8:C$89,MATCH('Print View'!$A263,'WPTM - Section F'!$A$8:$A$89,0)),""),"")</f>
        <v/>
      </c>
      <c r="D263" s="279" t="str">
        <f>IFERROR(IF(INDEX('WPTM - Section F'!D$8:D$89,MATCH('Print View'!$A263,'WPTM - Section F'!$A$8:$A$89,0))&lt;&gt;0,INDEX('WPTM - Section F'!D$8:D$89,MATCH('Print View'!$A263,'WPTM - Section F'!$A$8:$A$89,0)),""),"")</f>
        <v/>
      </c>
      <c r="E263" s="279" t="str">
        <f>IFERROR(IF(INDEX('WPTM - Section F'!E$8:E$89,MATCH('Print View'!$A263,'WPTM - Section F'!$A$8:$A$89,0))&lt;&gt;0,INDEX('WPTM - Section F'!E$8:E$89,MATCH('Print View'!$A263,'WPTM - Section F'!$A$8:$A$89,0)),""),"")</f>
        <v/>
      </c>
      <c r="F263" s="279" t="str">
        <f>IFERROR(IF(INDEX('WPTM - Section F'!N$8:N$89,MATCH('Print View'!$A263,'WPTM - Section F'!$A$8:$A$89,0))&lt;&gt;0,INDEX('WPTM - Section F'!N$8:N$89,MATCH('Print View'!$A263,'WPTM - Section F'!$A$8:$A$89,0)),""),"")</f>
        <v/>
      </c>
      <c r="G263" s="616" t="str">
        <f ca="1">IFERROR(IF(INDEX('WPTM - Section F'!D$93:D$574,MATCH('Print View'!$AR263,'WPTM - Section F'!L$93:L$574,0))&lt;&gt;0,INDEX('WPTM - Section F'!D$93:D$574,MATCH('Print View'!$AR263,'WPTM - Section F'!L$93:L$574,0)),""),"")</f>
        <v/>
      </c>
      <c r="H263" s="617"/>
      <c r="I263" s="616" t="str">
        <f ca="1">IFERROR(IF(INDEX('WPTM - Section F'!E$93:E$574,MATCH('Print View'!$AR263,'WPTM - Section F'!L$93:L$574,0))&lt;&gt;0,INDEX('WPTM - Section F'!E$93:E$574,MATCH('Print View'!$AR263,'WPTM - Section F'!L$93:L$574,0)),""),"")</f>
        <v/>
      </c>
      <c r="J263" s="617"/>
      <c r="K263" s="616" t="str">
        <f ca="1">IFERROR(IF(INDEX('WPTM - Section F'!D$93:D$574,MATCH('Print View'!$AS263,'WPTM - Section F'!L$93:L$574,0))&lt;&gt;0,INDEX('WPTM - Section F'!D$93:D$574,MATCH('Print View'!$AS263,'WPTM - Section F'!L$93:L$574,0)),""),"")</f>
        <v/>
      </c>
      <c r="L263" s="617"/>
      <c r="M263" s="616" t="str">
        <f ca="1">IFERROR(IF(INDEX('WPTM - Section F'!E$93:E$574,MATCH('Print View'!$AS263,'WPTM - Section F'!L$93:L$574,0))&lt;&gt;0,INDEX('WPTM - Section F'!E$93:E$574,MATCH('Print View'!$AS263,'WPTM - Section F'!L$93:L$574,0)),""),"")</f>
        <v/>
      </c>
      <c r="N263" s="617"/>
      <c r="O263" s="616" t="str">
        <f ca="1">IFERROR(IF(INDEX('WPTM - Section F'!D$93:D$574,MATCH('Print View'!$AT263,'WPTM - Section F'!L$93:L$574,0))&lt;&gt;0,INDEX('WPTM - Section F'!D$93:D$574,MATCH('Print View'!$AT263,'WPTM - Section F'!L$93:L$574,0)),""),"")</f>
        <v/>
      </c>
      <c r="P263" s="617"/>
      <c r="Q263" s="616" t="str">
        <f ca="1">IFERROR(IF(INDEX('WPTM - Section F'!E$93:E$574,MATCH('Print View'!$AT263,'WPTM - Section F'!L$93:L$574,0))&lt;&gt;0,INDEX('WPTM - Section F'!E$93:E$574,MATCH('Print View'!$AT263,'WPTM - Section F'!L$93:L$574,0)),""),"")</f>
        <v/>
      </c>
      <c r="R263" s="617"/>
      <c r="S263" s="616" t="str">
        <f ca="1">IFERROR(IF(INDEX('WPTM - Section F'!D$93:D$574,MATCH('Print View'!$AU263,'WPTM - Section F'!L$93:L$574,0))&lt;&gt;0,INDEX('WPTM - Section F'!D$93:D$574,MATCH('Print View'!$AU263,'WPTM - Section F'!L$93:L$574,0)),""),"")</f>
        <v/>
      </c>
      <c r="T263" s="617"/>
      <c r="U263" s="616" t="str">
        <f ca="1">IFERROR(IF(INDEX('WPTM - Section F'!E$93:E$574,MATCH('Print View'!$AU263,'WPTM - Section F'!L$93:L$574,0))&lt;&gt;0,INDEX('WPTM - Section F'!E$93:E$574,MATCH('Print View'!$AU263,'WPTM - Section F'!L$93:L$574,0)),""),"")</f>
        <v/>
      </c>
      <c r="V263" s="617"/>
      <c r="W263" s="616" t="str">
        <f ca="1">IFERROR(IF(INDEX('WPTM - Section F'!D$93:D$574,MATCH('Print View'!$AV263,'WPTM - Section F'!L$93:L$574,0))&lt;&gt;0,INDEX('WPTM - Section F'!D$93:D$574,MATCH('Print View'!$AV263,'WPTM - Section F'!L$93:L$574,0)),""),"")</f>
        <v/>
      </c>
      <c r="X263" s="617"/>
      <c r="Y263" s="616" t="str">
        <f ca="1">IFERROR(IF(INDEX('WPTM - Section F'!E$93:E$574,MATCH('Print View'!$AV263,'WPTM - Section F'!L$93:L$574,0))&lt;&gt;0,INDEX('WPTM - Section F'!E$93:E$574,MATCH('Print View'!$AV263,'WPTM - Section F'!L$93:L$574,0)),""),"")</f>
        <v/>
      </c>
      <c r="Z263" s="617"/>
      <c r="AA263" s="616" t="str">
        <f ca="1">IFERROR(IF(INDEX('WPTM - Section F'!D$93:D$574,MATCH('Print View'!$AW263,'WPTM - Section F'!L$93:L$574,0))&lt;&gt;0,INDEX('WPTM - Section F'!D$93:D$574,MATCH('Print View'!$AW263,'WPTM - Section F'!L$93:L$574,0)),""),"")</f>
        <v/>
      </c>
      <c r="AB263" s="617"/>
      <c r="AC263" s="616" t="str">
        <f ca="1">IFERROR(IF(INDEX('WPTM - Section F'!E$93:E$574,MATCH('Print View'!$AW263,'WPTM - Section F'!L$93:L$574,0))&lt;&gt;0,INDEX('WPTM - Section F'!E$93:E$574,MATCH('Print View'!$AW263,'WPTM - Section F'!L$93:L$574,0)),""),"")</f>
        <v/>
      </c>
      <c r="AD263" s="617"/>
      <c r="AE263" s="616" t="str">
        <f ca="1">IFERROR(IF(INDEX('WPTM - Section F'!D$93:D$574,MATCH('Print View'!$AX263,'WPTM - Section F'!L$93:L$574,0))&lt;&gt;0,INDEX('WPTM - Section F'!D$93:D$574,MATCH('Print View'!$AX263,'WPTM - Section F'!L$93:L$574,0)),""),"")</f>
        <v/>
      </c>
      <c r="AF263" s="617"/>
      <c r="AG263" s="616" t="str">
        <f ca="1">IFERROR(IF(INDEX('WPTM - Section F'!E$93:E$574,MATCH('Print View'!$AX263,'WPTM - Section F'!L$93:L$574,0))&lt;&gt;0,INDEX('WPTM - Section F'!E$93:E$574,MATCH('Print View'!$AX263,'WPTM - Section F'!L$93:L$574,0)),""),"")</f>
        <v/>
      </c>
      <c r="AH263" s="617"/>
      <c r="AI263" s="616" t="str">
        <f ca="1">IFERROR(IF(INDEX('WPTM - Section F'!D$93:D$574,MATCH('Print View'!$AY263,'WPTM - Section F'!L$93:L$574,0))&lt;&gt;0,INDEX('WPTM - Section F'!D$93:D$574,MATCH('Print View'!$AY263,'WPTM - Section F'!L$93:L$574,0)),""),"")</f>
        <v/>
      </c>
      <c r="AJ263" s="617"/>
      <c r="AK263" s="616" t="str">
        <f ca="1">IFERROR(IF(INDEX('WPTM - Section F'!E$93:E$574,MATCH('Print View'!$AY263,'WPTM - Section F'!L$93:L$574,0))&lt;&gt;0,INDEX('WPTM - Section F'!E$93:E$574,MATCH('Print View'!$AY263,'WPTM - Section F'!L$93:L$574,0)),""),"")</f>
        <v/>
      </c>
      <c r="AL263" s="617"/>
      <c r="AM263" s="280" t="str">
        <f>IFERROR(IF(INDEX('WPTM - Section F'!O$8:O$89,MATCH('Print View'!$A263,'WPTM - Section F'!D$8:D$89,0))&lt;&gt;0,INDEX('WPTM - Section F'!O$8:O$89,MATCH('Print View'!$A263,'WPTM - Section F'!D$8:D$89,0)),""),"")</f>
        <v/>
      </c>
      <c r="AN263" s="190"/>
      <c r="AO263" s="274"/>
      <c r="AP263" s="275"/>
      <c r="AQ263" s="275"/>
      <c r="AR263" s="210" t="str">
        <f t="shared" ca="1" si="380"/>
        <v>80</v>
      </c>
      <c r="AS263" s="3" t="str">
        <f t="shared" ca="1" si="381"/>
        <v>801-ene-21 to 31-dic-21</v>
      </c>
      <c r="AT263" s="3" t="str">
        <f t="shared" ca="1" si="382"/>
        <v>801-ene-22 to 31-dic-22</v>
      </c>
      <c r="AU263" s="3" t="str">
        <f t="shared" ca="1" si="383"/>
        <v>801-ene-23 to 31-dic-23</v>
      </c>
      <c r="AV263" s="3" t="str">
        <f t="shared" ca="1" si="384"/>
        <v>801-ene-24 to 31-dic-24</v>
      </c>
      <c r="AW263" s="3" t="str">
        <f t="shared" ca="1" si="385"/>
        <v>801-ene-25 to 31-dic-25</v>
      </c>
      <c r="AX263" s="9" t="str">
        <f t="shared" si="386"/>
        <v xml:space="preserve">80 to </v>
      </c>
      <c r="AY263" s="9" t="str">
        <f t="shared" si="387"/>
        <v xml:space="preserve">80 to </v>
      </c>
      <c r="AZ263" s="9"/>
      <c r="BA263" s="9"/>
    </row>
    <row r="264" spans="1:53" s="195" customFormat="1" x14ac:dyDescent="0.25">
      <c r="A264" s="196"/>
      <c r="AN264" s="190"/>
      <c r="AR264" s="4"/>
      <c r="AS264" s="9"/>
      <c r="AT264" s="9"/>
      <c r="AU264" s="9"/>
      <c r="AV264" s="9"/>
      <c r="AW264" s="9"/>
      <c r="AX264" s="9"/>
      <c r="AY264" s="9"/>
      <c r="AZ264" s="9"/>
      <c r="BA264" s="9"/>
    </row>
    <row r="265" spans="1:53" s="195" customFormat="1" x14ac:dyDescent="0.25">
      <c r="A265" s="196"/>
      <c r="AN265" s="190"/>
      <c r="AR265" s="4"/>
      <c r="AS265" s="9"/>
      <c r="AT265" s="9"/>
      <c r="AU265" s="9"/>
      <c r="AV265" s="9"/>
      <c r="AW265" s="9"/>
      <c r="AX265" s="9"/>
      <c r="AY265" s="9"/>
      <c r="AZ265" s="9"/>
      <c r="BA265" s="9"/>
    </row>
    <row r="266" spans="1:53" s="195" customFormat="1" x14ac:dyDescent="0.25">
      <c r="A266" s="196"/>
      <c r="AN266" s="190"/>
      <c r="AR266" s="4"/>
      <c r="AS266" s="9"/>
      <c r="AT266" s="9"/>
      <c r="AU266" s="9"/>
      <c r="AV266" s="9"/>
      <c r="AW266" s="9"/>
      <c r="AX266" s="9"/>
      <c r="AY266" s="9"/>
      <c r="AZ266" s="9"/>
      <c r="BA266" s="9"/>
    </row>
    <row r="267" spans="1:53" s="195" customFormat="1" x14ac:dyDescent="0.25">
      <c r="A267" s="196"/>
      <c r="AN267" s="190"/>
      <c r="AR267" s="4"/>
      <c r="AS267" s="9"/>
      <c r="AT267" s="9"/>
      <c r="AU267" s="9"/>
      <c r="AV267" s="9"/>
      <c r="AW267" s="9"/>
      <c r="AX267" s="9"/>
      <c r="AY267" s="9"/>
      <c r="AZ267" s="9"/>
      <c r="BA267" s="9"/>
    </row>
    <row r="268" spans="1:53" s="195" customFormat="1" x14ac:dyDescent="0.25">
      <c r="A268" s="196"/>
      <c r="AN268" s="190"/>
      <c r="AR268" s="4"/>
      <c r="AS268" s="9"/>
      <c r="AT268" s="9"/>
      <c r="AU268" s="9"/>
      <c r="AV268" s="9"/>
      <c r="AW268" s="9"/>
      <c r="AX268" s="9"/>
      <c r="AY268" s="9"/>
      <c r="AZ268" s="9"/>
      <c r="BA268" s="9"/>
    </row>
    <row r="269" spans="1:53" s="195" customFormat="1" x14ac:dyDescent="0.25">
      <c r="A269" s="196"/>
      <c r="AN269" s="190"/>
      <c r="AR269" s="4"/>
      <c r="AS269" s="9"/>
      <c r="AT269" s="9"/>
      <c r="AU269" s="9"/>
      <c r="AV269" s="9"/>
      <c r="AW269" s="9"/>
      <c r="AX269" s="9"/>
      <c r="AY269" s="9"/>
      <c r="AZ269" s="9"/>
      <c r="BA269" s="9"/>
    </row>
    <row r="270" spans="1:53" s="195" customFormat="1" x14ac:dyDescent="0.25">
      <c r="A270" s="196"/>
      <c r="AN270" s="190"/>
      <c r="AR270" s="4"/>
      <c r="AS270" s="9"/>
      <c r="AT270" s="9"/>
      <c r="AU270" s="9"/>
      <c r="AV270" s="9"/>
      <c r="AW270" s="9"/>
      <c r="AX270" s="9"/>
      <c r="AY270" s="9"/>
      <c r="AZ270" s="9"/>
      <c r="BA270" s="9"/>
    </row>
    <row r="271" spans="1:53" s="195" customFormat="1" x14ac:dyDescent="0.25">
      <c r="A271" s="196"/>
      <c r="AN271" s="190"/>
      <c r="AR271" s="4"/>
      <c r="AS271" s="9"/>
      <c r="AT271" s="9"/>
      <c r="AU271" s="9"/>
      <c r="AV271" s="9"/>
      <c r="AW271" s="9"/>
      <c r="AX271" s="9"/>
      <c r="AY271" s="9"/>
      <c r="AZ271" s="9"/>
      <c r="BA271" s="9"/>
    </row>
    <row r="272" spans="1:53" s="195" customFormat="1" x14ac:dyDescent="0.25">
      <c r="A272" s="196"/>
      <c r="AN272" s="190"/>
      <c r="AR272" s="4"/>
      <c r="AS272" s="9"/>
      <c r="AT272" s="9"/>
      <c r="AU272" s="9"/>
      <c r="AV272" s="9"/>
      <c r="AW272" s="9"/>
      <c r="AX272" s="9"/>
      <c r="AY272" s="9"/>
      <c r="AZ272" s="9"/>
      <c r="BA272" s="9"/>
    </row>
    <row r="273" spans="1:53" s="195" customFormat="1" x14ac:dyDescent="0.25">
      <c r="A273" s="196"/>
      <c r="AN273" s="190"/>
      <c r="AR273" s="4"/>
      <c r="AS273" s="9"/>
      <c r="AT273" s="9"/>
      <c r="AU273" s="9"/>
      <c r="AV273" s="9"/>
      <c r="AW273" s="9"/>
      <c r="AX273" s="9"/>
      <c r="AY273" s="9"/>
      <c r="AZ273" s="9"/>
      <c r="BA273" s="9"/>
    </row>
    <row r="274" spans="1:53" s="195" customFormat="1" x14ac:dyDescent="0.25">
      <c r="A274" s="196"/>
      <c r="AN274" s="190"/>
      <c r="AR274" s="4"/>
      <c r="AS274" s="9"/>
      <c r="AT274" s="9"/>
      <c r="AU274" s="9"/>
      <c r="AV274" s="9"/>
      <c r="AW274" s="9"/>
      <c r="AX274" s="9"/>
      <c r="AY274" s="9"/>
      <c r="AZ274" s="9"/>
      <c r="BA274" s="9"/>
    </row>
    <row r="275" spans="1:53" s="195" customFormat="1" x14ac:dyDescent="0.25">
      <c r="A275" s="196"/>
      <c r="AN275" s="190"/>
      <c r="AR275" s="4"/>
      <c r="AS275" s="9"/>
      <c r="AT275" s="9"/>
      <c r="AU275" s="9"/>
      <c r="AV275" s="9"/>
      <c r="AW275" s="9"/>
      <c r="AX275" s="9"/>
      <c r="AY275" s="9"/>
      <c r="AZ275" s="9"/>
      <c r="BA275" s="9"/>
    </row>
    <row r="276" spans="1:53" s="195" customFormat="1" x14ac:dyDescent="0.25">
      <c r="A276" s="196"/>
      <c r="AN276" s="190"/>
      <c r="AR276" s="4"/>
      <c r="AS276" s="9"/>
      <c r="AT276" s="9"/>
      <c r="AU276" s="9"/>
      <c r="AV276" s="9"/>
      <c r="AW276" s="9"/>
      <c r="AX276" s="9"/>
      <c r="AY276" s="9"/>
      <c r="AZ276" s="9"/>
      <c r="BA276" s="9"/>
    </row>
    <row r="277" spans="1:53" s="195" customFormat="1" x14ac:dyDescent="0.25">
      <c r="A277" s="196"/>
      <c r="AN277" s="190"/>
      <c r="AR277" s="4"/>
      <c r="AS277" s="9"/>
      <c r="AT277" s="9"/>
      <c r="AU277" s="9"/>
      <c r="AV277" s="9"/>
      <c r="AW277" s="9"/>
      <c r="AX277" s="9"/>
      <c r="AY277" s="9"/>
      <c r="AZ277" s="9"/>
      <c r="BA277" s="9"/>
    </row>
    <row r="278" spans="1:53" s="195" customFormat="1" x14ac:dyDescent="0.25">
      <c r="A278" s="196"/>
      <c r="AN278" s="190"/>
      <c r="AR278" s="4"/>
      <c r="AS278" s="9"/>
      <c r="AT278" s="9"/>
      <c r="AU278" s="9"/>
      <c r="AV278" s="9"/>
      <c r="AW278" s="9"/>
      <c r="AX278" s="9"/>
      <c r="AY278" s="9"/>
      <c r="AZ278" s="9"/>
      <c r="BA278" s="9"/>
    </row>
    <row r="279" spans="1:53" s="195" customFormat="1" x14ac:dyDescent="0.25">
      <c r="A279" s="196"/>
      <c r="AN279" s="190"/>
      <c r="AR279" s="4"/>
      <c r="AS279" s="9"/>
      <c r="AT279" s="9"/>
      <c r="AU279" s="9"/>
      <c r="AV279" s="9"/>
      <c r="AW279" s="9"/>
      <c r="AX279" s="9"/>
      <c r="AY279" s="9"/>
      <c r="AZ279" s="9"/>
      <c r="BA279" s="9"/>
    </row>
    <row r="280" spans="1:53" s="195" customFormat="1" x14ac:dyDescent="0.25">
      <c r="A280" s="196"/>
      <c r="AN280" s="190"/>
      <c r="AR280" s="4"/>
      <c r="AS280" s="9"/>
      <c r="AT280" s="9"/>
      <c r="AU280" s="9"/>
      <c r="AV280" s="9"/>
      <c r="AW280" s="9"/>
      <c r="AX280" s="9"/>
      <c r="AY280" s="9"/>
      <c r="AZ280" s="9"/>
      <c r="BA280" s="9"/>
    </row>
    <row r="281" spans="1:53" s="195" customFormat="1" x14ac:dyDescent="0.25">
      <c r="A281" s="196"/>
      <c r="AN281" s="190"/>
      <c r="AR281" s="4"/>
      <c r="AS281" s="9"/>
      <c r="AT281" s="9"/>
      <c r="AU281" s="9"/>
      <c r="AV281" s="9"/>
      <c r="AW281" s="9"/>
      <c r="AX281" s="9"/>
      <c r="AY281" s="9"/>
      <c r="AZ281" s="9"/>
      <c r="BA281" s="9"/>
    </row>
    <row r="282" spans="1:53" s="195" customFormat="1" x14ac:dyDescent="0.25">
      <c r="A282" s="196"/>
      <c r="AN282" s="190"/>
      <c r="AR282" s="4"/>
      <c r="AS282" s="9"/>
      <c r="AT282" s="9"/>
      <c r="AU282" s="9"/>
      <c r="AV282" s="9"/>
      <c r="AW282" s="9"/>
      <c r="AX282" s="9"/>
      <c r="AY282" s="9"/>
      <c r="AZ282" s="9"/>
      <c r="BA282" s="9"/>
    </row>
    <row r="283" spans="1:53" s="195" customFormat="1" x14ac:dyDescent="0.25">
      <c r="A283" s="196"/>
      <c r="AN283" s="190"/>
      <c r="AR283" s="4"/>
      <c r="AS283" s="9"/>
      <c r="AT283" s="9"/>
      <c r="AU283" s="9"/>
      <c r="AV283" s="9"/>
      <c r="AW283" s="9"/>
      <c r="AX283" s="9"/>
      <c r="AY283" s="9"/>
      <c r="AZ283" s="9"/>
      <c r="BA283" s="9"/>
    </row>
    <row r="284" spans="1:53" s="195" customFormat="1" x14ac:dyDescent="0.25">
      <c r="A284" s="196"/>
      <c r="AN284" s="190"/>
      <c r="AR284" s="4"/>
      <c r="AS284" s="9"/>
      <c r="AT284" s="9"/>
      <c r="AU284" s="9"/>
      <c r="AV284" s="9"/>
      <c r="AW284" s="9"/>
      <c r="AX284" s="9"/>
      <c r="AY284" s="9"/>
      <c r="AZ284" s="9"/>
      <c r="BA284" s="9"/>
    </row>
    <row r="285" spans="1:53" s="195" customFormat="1" x14ac:dyDescent="0.25">
      <c r="A285" s="196"/>
      <c r="AN285" s="190"/>
      <c r="AR285" s="4"/>
      <c r="AS285" s="9"/>
      <c r="AT285" s="9"/>
      <c r="AU285" s="9"/>
      <c r="AV285" s="9"/>
      <c r="AW285" s="9"/>
      <c r="AX285" s="9"/>
      <c r="AY285" s="9"/>
      <c r="AZ285" s="9"/>
      <c r="BA285" s="9"/>
    </row>
    <row r="286" spans="1:53" s="195" customFormat="1" x14ac:dyDescent="0.25">
      <c r="A286" s="196"/>
      <c r="AN286" s="190"/>
      <c r="AR286" s="4"/>
      <c r="AS286" s="9"/>
      <c r="AT286" s="9"/>
      <c r="AU286" s="9"/>
      <c r="AV286" s="9"/>
      <c r="AW286" s="9"/>
      <c r="AX286" s="9"/>
      <c r="AY286" s="9"/>
      <c r="AZ286" s="9"/>
      <c r="BA286" s="9"/>
    </row>
    <row r="287" spans="1:53" s="195" customFormat="1" x14ac:dyDescent="0.25">
      <c r="A287" s="196"/>
      <c r="AN287" s="190"/>
      <c r="AR287" s="4"/>
      <c r="AS287" s="9"/>
      <c r="AT287" s="9"/>
      <c r="AU287" s="9"/>
      <c r="AV287" s="9"/>
      <c r="AW287" s="9"/>
      <c r="AX287" s="9"/>
      <c r="AY287" s="9"/>
      <c r="AZ287" s="9"/>
      <c r="BA287" s="9"/>
    </row>
    <row r="288" spans="1:53" s="195" customFormat="1" x14ac:dyDescent="0.25">
      <c r="A288" s="196"/>
      <c r="AN288" s="190"/>
      <c r="AR288" s="4"/>
      <c r="AS288" s="9"/>
      <c r="AT288" s="9"/>
      <c r="AU288" s="9"/>
      <c r="AV288" s="9"/>
      <c r="AW288" s="9"/>
      <c r="AX288" s="9"/>
      <c r="AY288" s="9"/>
      <c r="AZ288" s="9"/>
      <c r="BA288" s="9"/>
    </row>
    <row r="289" spans="1:53" s="195" customFormat="1" x14ac:dyDescent="0.25">
      <c r="A289" s="196"/>
      <c r="AN289" s="190"/>
      <c r="AR289" s="4"/>
      <c r="AS289" s="9"/>
      <c r="AT289" s="9"/>
      <c r="AU289" s="9"/>
      <c r="AV289" s="9"/>
      <c r="AW289" s="9"/>
      <c r="AX289" s="9"/>
      <c r="AY289" s="9"/>
      <c r="AZ289" s="9"/>
      <c r="BA289" s="9"/>
    </row>
    <row r="290" spans="1:53" s="195" customFormat="1" x14ac:dyDescent="0.25">
      <c r="A290" s="196"/>
      <c r="AN290" s="190"/>
      <c r="AR290" s="4"/>
      <c r="AS290" s="9"/>
      <c r="AT290" s="9"/>
      <c r="AU290" s="9"/>
      <c r="AV290" s="9"/>
      <c r="AW290" s="9"/>
      <c r="AX290" s="9"/>
      <c r="AY290" s="9"/>
      <c r="AZ290" s="9"/>
      <c r="BA290" s="9"/>
    </row>
    <row r="291" spans="1:53" s="195" customFormat="1" x14ac:dyDescent="0.25">
      <c r="A291" s="196"/>
      <c r="AN291" s="190"/>
      <c r="AR291" s="4"/>
      <c r="AS291" s="9"/>
      <c r="AT291" s="9"/>
      <c r="AU291" s="9"/>
      <c r="AV291" s="9"/>
      <c r="AW291" s="9"/>
      <c r="AX291" s="9"/>
      <c r="AY291" s="9"/>
      <c r="AZ291" s="9"/>
      <c r="BA291" s="9"/>
    </row>
    <row r="292" spans="1:53" s="195" customFormat="1" x14ac:dyDescent="0.25">
      <c r="A292" s="196"/>
      <c r="AN292" s="190"/>
      <c r="AR292" s="4"/>
      <c r="AS292" s="9"/>
      <c r="AT292" s="9"/>
      <c r="AU292" s="9"/>
      <c r="AV292" s="9"/>
      <c r="AW292" s="9"/>
      <c r="AX292" s="9"/>
      <c r="AY292" s="9"/>
      <c r="AZ292" s="9"/>
      <c r="BA292" s="9"/>
    </row>
    <row r="293" spans="1:53" s="195" customFormat="1" x14ac:dyDescent="0.25">
      <c r="A293" s="196"/>
      <c r="AN293" s="190"/>
      <c r="AR293" s="4"/>
      <c r="AS293" s="9"/>
      <c r="AT293" s="9"/>
      <c r="AU293" s="9"/>
      <c r="AV293" s="9"/>
      <c r="AW293" s="9"/>
      <c r="AX293" s="9"/>
      <c r="AY293" s="9"/>
      <c r="AZ293" s="9"/>
      <c r="BA293" s="9"/>
    </row>
    <row r="294" spans="1:53" s="195" customFormat="1" x14ac:dyDescent="0.25">
      <c r="A294" s="196"/>
      <c r="AN294" s="190"/>
      <c r="AR294" s="4"/>
      <c r="AS294" s="9"/>
      <c r="AT294" s="9"/>
      <c r="AU294" s="9"/>
      <c r="AV294" s="9"/>
      <c r="AW294" s="9"/>
      <c r="AX294" s="9"/>
      <c r="AY294" s="9"/>
      <c r="AZ294" s="9"/>
      <c r="BA294" s="9"/>
    </row>
    <row r="295" spans="1:53" s="195" customFormat="1" x14ac:dyDescent="0.25">
      <c r="A295" s="196"/>
      <c r="AN295" s="190"/>
      <c r="AR295" s="4"/>
      <c r="AS295" s="9"/>
      <c r="AT295" s="9"/>
      <c r="AU295" s="9"/>
      <c r="AV295" s="9"/>
      <c r="AW295" s="9"/>
      <c r="AX295" s="9"/>
      <c r="AY295" s="9"/>
      <c r="AZ295" s="9"/>
      <c r="BA295" s="9"/>
    </row>
    <row r="296" spans="1:53" s="195" customFormat="1" x14ac:dyDescent="0.25">
      <c r="A296" s="196"/>
      <c r="AN296" s="190"/>
      <c r="AR296" s="4"/>
      <c r="AS296" s="9"/>
      <c r="AT296" s="9"/>
      <c r="AU296" s="9"/>
      <c r="AV296" s="9"/>
      <c r="AW296" s="9"/>
      <c r="AX296" s="9"/>
      <c r="AY296" s="9"/>
      <c r="AZ296" s="9"/>
      <c r="BA296" s="9"/>
    </row>
    <row r="297" spans="1:53" s="195" customFormat="1" x14ac:dyDescent="0.25">
      <c r="A297" s="196"/>
      <c r="AN297" s="190"/>
      <c r="AR297" s="4"/>
      <c r="AS297" s="9"/>
      <c r="AT297" s="9"/>
      <c r="AU297" s="9"/>
      <c r="AV297" s="9"/>
      <c r="AW297" s="9"/>
      <c r="AX297" s="9"/>
      <c r="AY297" s="9"/>
      <c r="AZ297" s="9"/>
      <c r="BA297" s="9"/>
    </row>
    <row r="298" spans="1:53" s="195" customFormat="1" x14ac:dyDescent="0.25">
      <c r="A298" s="196"/>
      <c r="AN298" s="190"/>
      <c r="AR298" s="4"/>
      <c r="AS298" s="9"/>
      <c r="AT298" s="9"/>
      <c r="AU298" s="9"/>
      <c r="AV298" s="9"/>
      <c r="AW298" s="9"/>
      <c r="AX298" s="9"/>
      <c r="AY298" s="9"/>
      <c r="AZ298" s="9"/>
      <c r="BA298" s="9"/>
    </row>
    <row r="299" spans="1:53" s="195" customFormat="1" x14ac:dyDescent="0.25">
      <c r="A299" s="196"/>
      <c r="AN299" s="190"/>
      <c r="AR299" s="4"/>
      <c r="AS299" s="9"/>
      <c r="AT299" s="9"/>
      <c r="AU299" s="9"/>
      <c r="AV299" s="9"/>
      <c r="AW299" s="9"/>
      <c r="AX299" s="9"/>
      <c r="AY299" s="9"/>
      <c r="AZ299" s="9"/>
      <c r="BA299" s="9"/>
    </row>
    <row r="300" spans="1:53" s="195" customFormat="1" x14ac:dyDescent="0.25">
      <c r="A300" s="196"/>
      <c r="AN300" s="190"/>
      <c r="AR300" s="4"/>
      <c r="AS300" s="9"/>
      <c r="AT300" s="9"/>
      <c r="AU300" s="9"/>
      <c r="AV300" s="9"/>
      <c r="AW300" s="9"/>
      <c r="AX300" s="9"/>
      <c r="AY300" s="9"/>
      <c r="AZ300" s="9"/>
      <c r="BA300" s="9"/>
    </row>
    <row r="301" spans="1:53" s="195" customFormat="1" x14ac:dyDescent="0.25">
      <c r="A301" s="196"/>
      <c r="AN301" s="190"/>
      <c r="AR301" s="4"/>
      <c r="AS301" s="9"/>
      <c r="AT301" s="9"/>
      <c r="AU301" s="9"/>
      <c r="AV301" s="9"/>
      <c r="AW301" s="9"/>
      <c r="AX301" s="9"/>
      <c r="AY301" s="9"/>
      <c r="AZ301" s="9"/>
      <c r="BA301" s="9"/>
    </row>
    <row r="302" spans="1:53" s="195" customFormat="1" x14ac:dyDescent="0.25">
      <c r="A302" s="196"/>
      <c r="AN302" s="190"/>
      <c r="AR302" s="4"/>
      <c r="AS302" s="9"/>
      <c r="AT302" s="9"/>
      <c r="AU302" s="9"/>
      <c r="AV302" s="9"/>
      <c r="AW302" s="9"/>
      <c r="AX302" s="9"/>
      <c r="AY302" s="9"/>
      <c r="AZ302" s="9"/>
      <c r="BA302" s="9"/>
    </row>
    <row r="303" spans="1:53" s="195" customFormat="1" x14ac:dyDescent="0.25">
      <c r="A303" s="196"/>
      <c r="AN303" s="190"/>
      <c r="AR303" s="4"/>
      <c r="AS303" s="9"/>
      <c r="AT303" s="9"/>
      <c r="AU303" s="9"/>
      <c r="AV303" s="9"/>
      <c r="AW303" s="9"/>
      <c r="AX303" s="9"/>
      <c r="AY303" s="9"/>
      <c r="AZ303" s="9"/>
      <c r="BA303" s="9"/>
    </row>
    <row r="304" spans="1:53" s="195" customFormat="1" x14ac:dyDescent="0.25">
      <c r="A304" s="196"/>
      <c r="AN304" s="190"/>
      <c r="AR304" s="4"/>
      <c r="AS304" s="9"/>
      <c r="AT304" s="9"/>
      <c r="AU304" s="9"/>
      <c r="AV304" s="9"/>
      <c r="AW304" s="9"/>
      <c r="AX304" s="9"/>
      <c r="AY304" s="9"/>
      <c r="AZ304" s="9"/>
      <c r="BA304" s="9"/>
    </row>
    <row r="305" spans="1:53" s="195" customFormat="1" x14ac:dyDescent="0.25">
      <c r="A305" s="196"/>
      <c r="AN305" s="190"/>
      <c r="AR305" s="4"/>
      <c r="AS305" s="9"/>
      <c r="AT305" s="9"/>
      <c r="AU305" s="9"/>
      <c r="AV305" s="9"/>
      <c r="AW305" s="9"/>
      <c r="AX305" s="9"/>
      <c r="AY305" s="9"/>
      <c r="AZ305" s="9"/>
      <c r="BA305" s="9"/>
    </row>
    <row r="306" spans="1:53" s="195" customFormat="1" x14ac:dyDescent="0.25">
      <c r="A306" s="196"/>
      <c r="AN306" s="190"/>
      <c r="AR306" s="4"/>
      <c r="AS306" s="9"/>
      <c r="AT306" s="9"/>
      <c r="AU306" s="9"/>
      <c r="AV306" s="9"/>
      <c r="AW306" s="9"/>
      <c r="AX306" s="9"/>
      <c r="AY306" s="9"/>
      <c r="AZ306" s="9"/>
      <c r="BA306" s="9"/>
    </row>
    <row r="307" spans="1:53" s="195" customFormat="1" x14ac:dyDescent="0.25">
      <c r="A307" s="196"/>
      <c r="AN307" s="190"/>
      <c r="AR307" s="4"/>
      <c r="AS307" s="9"/>
      <c r="AT307" s="9"/>
      <c r="AU307" s="9"/>
      <c r="AV307" s="9"/>
      <c r="AW307" s="9"/>
      <c r="AX307" s="9"/>
      <c r="AY307" s="9"/>
      <c r="AZ307" s="9"/>
      <c r="BA307" s="9"/>
    </row>
    <row r="308" spans="1:53" s="195" customFormat="1" x14ac:dyDescent="0.25">
      <c r="A308" s="196"/>
      <c r="AN308" s="190"/>
      <c r="AR308" s="4"/>
      <c r="AS308" s="9"/>
      <c r="AT308" s="9"/>
      <c r="AU308" s="9"/>
      <c r="AV308" s="9"/>
      <c r="AW308" s="9"/>
      <c r="AX308" s="9"/>
      <c r="AY308" s="9"/>
      <c r="AZ308" s="9"/>
      <c r="BA308" s="9"/>
    </row>
    <row r="309" spans="1:53" s="195" customFormat="1" x14ac:dyDescent="0.25">
      <c r="A309" s="196"/>
      <c r="AN309" s="190"/>
      <c r="AR309" s="4"/>
      <c r="AS309" s="9"/>
      <c r="AT309" s="9"/>
      <c r="AU309" s="9"/>
      <c r="AV309" s="9"/>
      <c r="AW309" s="9"/>
      <c r="AX309" s="9"/>
      <c r="AY309" s="9"/>
      <c r="AZ309" s="9"/>
      <c r="BA309" s="9"/>
    </row>
    <row r="310" spans="1:53" s="195" customFormat="1" x14ac:dyDescent="0.25">
      <c r="A310" s="196"/>
      <c r="AN310" s="190"/>
      <c r="AR310" s="4"/>
      <c r="AS310" s="9"/>
      <c r="AT310" s="9"/>
      <c r="AU310" s="9"/>
      <c r="AV310" s="9"/>
      <c r="AW310" s="9"/>
      <c r="AX310" s="9"/>
      <c r="AY310" s="9"/>
      <c r="AZ310" s="9"/>
      <c r="BA310" s="9"/>
    </row>
    <row r="311" spans="1:53" s="195" customFormat="1" x14ac:dyDescent="0.25">
      <c r="A311" s="196"/>
      <c r="AN311" s="190"/>
      <c r="AR311" s="4"/>
      <c r="AS311" s="9"/>
      <c r="AT311" s="9"/>
      <c r="AU311" s="9"/>
      <c r="AV311" s="9"/>
      <c r="AW311" s="9"/>
      <c r="AX311" s="9"/>
      <c r="AY311" s="9"/>
      <c r="AZ311" s="9"/>
      <c r="BA311" s="9"/>
    </row>
    <row r="312" spans="1:53" s="195" customFormat="1" x14ac:dyDescent="0.25">
      <c r="A312" s="196"/>
      <c r="AN312" s="190"/>
      <c r="AR312" s="4"/>
      <c r="AS312" s="9"/>
      <c r="AT312" s="9"/>
      <c r="AU312" s="9"/>
      <c r="AV312" s="9"/>
      <c r="AW312" s="9"/>
      <c r="AX312" s="9"/>
      <c r="AY312" s="9"/>
      <c r="AZ312" s="9"/>
      <c r="BA312" s="9"/>
    </row>
    <row r="313" spans="1:53" s="195" customFormat="1" x14ac:dyDescent="0.25">
      <c r="A313" s="196"/>
      <c r="AN313" s="190"/>
      <c r="AR313" s="4"/>
      <c r="AS313" s="9"/>
      <c r="AT313" s="9"/>
      <c r="AU313" s="9"/>
      <c r="AV313" s="9"/>
      <c r="AW313" s="9"/>
      <c r="AX313" s="9"/>
      <c r="AY313" s="9"/>
      <c r="AZ313" s="9"/>
      <c r="BA313" s="9"/>
    </row>
    <row r="314" spans="1:53" s="195" customFormat="1" x14ac:dyDescent="0.25">
      <c r="A314" s="196"/>
      <c r="AN314" s="190"/>
      <c r="AR314" s="4"/>
      <c r="AS314" s="9"/>
      <c r="AT314" s="9"/>
      <c r="AU314" s="9"/>
      <c r="AV314" s="9"/>
      <c r="AW314" s="9"/>
      <c r="AX314" s="9"/>
      <c r="AY314" s="9"/>
      <c r="AZ314" s="9"/>
      <c r="BA314" s="9"/>
    </row>
    <row r="315" spans="1:53" s="195" customFormat="1" x14ac:dyDescent="0.25">
      <c r="A315" s="196"/>
      <c r="AN315" s="190"/>
      <c r="AR315" s="4"/>
      <c r="AS315" s="9"/>
      <c r="AT315" s="9"/>
      <c r="AU315" s="9"/>
      <c r="AV315" s="9"/>
      <c r="AW315" s="9"/>
      <c r="AX315" s="9"/>
      <c r="AY315" s="9"/>
      <c r="AZ315" s="9"/>
      <c r="BA315" s="9"/>
    </row>
    <row r="316" spans="1:53" s="195" customFormat="1" x14ac:dyDescent="0.25">
      <c r="A316" s="196"/>
      <c r="AN316" s="190"/>
      <c r="AR316" s="4"/>
      <c r="AS316" s="9"/>
      <c r="AT316" s="9"/>
      <c r="AU316" s="9"/>
      <c r="AV316" s="9"/>
      <c r="AW316" s="9"/>
      <c r="AX316" s="9"/>
      <c r="AY316" s="9"/>
      <c r="AZ316" s="9"/>
      <c r="BA316" s="9"/>
    </row>
    <row r="317" spans="1:53" s="195" customFormat="1" x14ac:dyDescent="0.25">
      <c r="A317" s="196"/>
      <c r="AN317" s="190"/>
      <c r="AR317" s="4"/>
      <c r="AS317" s="9"/>
      <c r="AT317" s="9"/>
      <c r="AU317" s="9"/>
      <c r="AV317" s="9"/>
      <c r="AW317" s="9"/>
      <c r="AX317" s="9"/>
      <c r="AY317" s="9"/>
      <c r="AZ317" s="9"/>
      <c r="BA317" s="9"/>
    </row>
    <row r="318" spans="1:53" s="195" customFormat="1" x14ac:dyDescent="0.25">
      <c r="A318" s="196"/>
      <c r="AN318" s="190"/>
      <c r="AR318" s="4"/>
      <c r="AS318" s="9"/>
      <c r="AT318" s="9"/>
      <c r="AU318" s="9"/>
      <c r="AV318" s="9"/>
      <c r="AW318" s="9"/>
      <c r="AX318" s="9"/>
      <c r="AY318" s="9"/>
      <c r="AZ318" s="9"/>
      <c r="BA318" s="9"/>
    </row>
    <row r="319" spans="1:53" s="195" customFormat="1" x14ac:dyDescent="0.25">
      <c r="A319" s="196"/>
      <c r="AN319" s="190"/>
      <c r="AR319" s="4"/>
      <c r="AS319" s="9"/>
      <c r="AT319" s="9"/>
      <c r="AU319" s="9"/>
      <c r="AV319" s="9"/>
      <c r="AW319" s="9"/>
      <c r="AX319" s="9"/>
      <c r="AY319" s="9"/>
      <c r="AZ319" s="9"/>
      <c r="BA319" s="9"/>
    </row>
    <row r="320" spans="1:53" s="195" customFormat="1" x14ac:dyDescent="0.25">
      <c r="A320" s="196"/>
      <c r="AN320" s="190"/>
      <c r="AR320" s="4"/>
      <c r="AS320" s="9"/>
      <c r="AT320" s="9"/>
      <c r="AU320" s="9"/>
      <c r="AV320" s="9"/>
      <c r="AW320" s="9"/>
      <c r="AX320" s="9"/>
      <c r="AY320" s="9"/>
      <c r="AZ320" s="9"/>
      <c r="BA320" s="9"/>
    </row>
    <row r="321" spans="1:53" s="195" customFormat="1" x14ac:dyDescent="0.25">
      <c r="A321" s="196"/>
      <c r="AN321" s="190"/>
      <c r="AR321" s="4"/>
      <c r="AS321" s="9"/>
      <c r="AT321" s="9"/>
      <c r="AU321" s="9"/>
      <c r="AV321" s="9"/>
      <c r="AW321" s="9"/>
      <c r="AX321" s="9"/>
      <c r="AY321" s="9"/>
      <c r="AZ321" s="9"/>
      <c r="BA321" s="9"/>
    </row>
    <row r="322" spans="1:53" s="195" customFormat="1" x14ac:dyDescent="0.25">
      <c r="A322" s="196"/>
      <c r="AN322" s="190"/>
      <c r="AR322" s="4"/>
      <c r="AS322" s="9"/>
      <c r="AT322" s="9"/>
      <c r="AU322" s="9"/>
      <c r="AV322" s="9"/>
      <c r="AW322" s="9"/>
      <c r="AX322" s="9"/>
      <c r="AY322" s="9"/>
      <c r="AZ322" s="9"/>
      <c r="BA322" s="9"/>
    </row>
    <row r="323" spans="1:53" s="195" customFormat="1" x14ac:dyDescent="0.25">
      <c r="A323" s="196"/>
      <c r="AN323" s="190"/>
      <c r="AR323" s="4"/>
      <c r="AS323" s="9"/>
      <c r="AT323" s="9"/>
      <c r="AU323" s="9"/>
      <c r="AV323" s="9"/>
      <c r="AW323" s="9"/>
      <c r="AX323" s="9"/>
      <c r="AY323" s="9"/>
      <c r="AZ323" s="9"/>
      <c r="BA323" s="9"/>
    </row>
    <row r="324" spans="1:53" s="195" customFormat="1" x14ac:dyDescent="0.25">
      <c r="A324" s="196"/>
      <c r="AN324" s="190"/>
      <c r="AR324" s="4"/>
      <c r="AS324" s="9"/>
      <c r="AT324" s="9"/>
      <c r="AU324" s="9"/>
      <c r="AV324" s="9"/>
      <c r="AW324" s="9"/>
      <c r="AX324" s="9"/>
      <c r="AY324" s="9"/>
      <c r="AZ324" s="9"/>
      <c r="BA324" s="9"/>
    </row>
    <row r="325" spans="1:53" s="195" customFormat="1" x14ac:dyDescent="0.25">
      <c r="A325" s="196"/>
      <c r="AN325" s="190"/>
      <c r="AR325" s="4"/>
      <c r="AS325" s="9"/>
      <c r="AT325" s="9"/>
      <c r="AU325" s="9"/>
      <c r="AV325" s="9"/>
      <c r="AW325" s="9"/>
      <c r="AX325" s="9"/>
      <c r="AY325" s="9"/>
      <c r="AZ325" s="9"/>
      <c r="BA325" s="9"/>
    </row>
    <row r="326" spans="1:53" s="195" customFormat="1" x14ac:dyDescent="0.25">
      <c r="A326" s="196"/>
      <c r="AN326" s="190"/>
      <c r="AR326" s="4"/>
      <c r="AS326" s="9"/>
      <c r="AT326" s="9"/>
      <c r="AU326" s="9"/>
      <c r="AV326" s="9"/>
      <c r="AW326" s="9"/>
      <c r="AX326" s="9"/>
      <c r="AY326" s="9"/>
      <c r="AZ326" s="9"/>
      <c r="BA326" s="9"/>
    </row>
    <row r="327" spans="1:53" s="195" customFormat="1" x14ac:dyDescent="0.25">
      <c r="A327" s="196"/>
      <c r="AN327" s="190"/>
      <c r="AR327" s="4"/>
      <c r="AS327" s="9"/>
      <c r="AT327" s="9"/>
      <c r="AU327" s="9"/>
      <c r="AV327" s="9"/>
      <c r="AW327" s="9"/>
      <c r="AX327" s="9"/>
      <c r="AY327" s="9"/>
      <c r="AZ327" s="9"/>
      <c r="BA327" s="9"/>
    </row>
    <row r="328" spans="1:53" s="195" customFormat="1" x14ac:dyDescent="0.25">
      <c r="A328" s="196"/>
      <c r="AN328" s="190"/>
      <c r="AR328" s="4"/>
      <c r="AS328" s="9"/>
      <c r="AT328" s="9"/>
      <c r="AU328" s="9"/>
      <c r="AV328" s="9"/>
      <c r="AW328" s="9"/>
      <c r="AX328" s="9"/>
      <c r="AY328" s="9"/>
      <c r="AZ328" s="9"/>
      <c r="BA328" s="9"/>
    </row>
    <row r="329" spans="1:53" s="195" customFormat="1" x14ac:dyDescent="0.25">
      <c r="A329" s="196"/>
      <c r="AN329" s="190"/>
      <c r="AR329" s="4"/>
      <c r="AS329" s="9"/>
      <c r="AT329" s="9"/>
      <c r="AU329" s="9"/>
      <c r="AV329" s="9"/>
      <c r="AW329" s="9"/>
      <c r="AX329" s="9"/>
      <c r="AY329" s="9"/>
      <c r="AZ329" s="9"/>
      <c r="BA329" s="9"/>
    </row>
    <row r="330" spans="1:53" s="195" customFormat="1" x14ac:dyDescent="0.25">
      <c r="A330" s="196"/>
      <c r="AN330" s="190"/>
      <c r="AR330" s="4"/>
      <c r="AS330" s="9"/>
      <c r="AT330" s="9"/>
      <c r="AU330" s="9"/>
      <c r="AV330" s="9"/>
      <c r="AW330" s="9"/>
      <c r="AX330" s="9"/>
      <c r="AY330" s="9"/>
      <c r="AZ330" s="9"/>
      <c r="BA330" s="9"/>
    </row>
    <row r="331" spans="1:53" s="195" customFormat="1" x14ac:dyDescent="0.25">
      <c r="A331" s="196"/>
      <c r="AN331" s="190"/>
      <c r="AR331" s="4"/>
      <c r="AS331" s="9"/>
      <c r="AT331" s="9"/>
      <c r="AU331" s="9"/>
      <c r="AV331" s="9"/>
      <c r="AW331" s="9"/>
      <c r="AX331" s="9"/>
      <c r="AY331" s="9"/>
      <c r="AZ331" s="9"/>
      <c r="BA331" s="9"/>
    </row>
    <row r="332" spans="1:53" s="195" customFormat="1" x14ac:dyDescent="0.25">
      <c r="A332" s="196"/>
      <c r="AN332" s="190"/>
      <c r="AR332" s="4"/>
      <c r="AS332" s="9"/>
      <c r="AT332" s="9"/>
      <c r="AU332" s="9"/>
      <c r="AV332" s="9"/>
      <c r="AW332" s="9"/>
      <c r="AX332" s="9"/>
      <c r="AY332" s="9"/>
      <c r="AZ332" s="9"/>
      <c r="BA332" s="9"/>
    </row>
    <row r="333" spans="1:53" s="195" customFormat="1" x14ac:dyDescent="0.25">
      <c r="A333" s="196"/>
      <c r="AN333" s="190"/>
      <c r="AR333" s="4"/>
      <c r="AS333" s="9"/>
      <c r="AT333" s="9"/>
      <c r="AU333" s="9"/>
      <c r="AV333" s="9"/>
      <c r="AW333" s="9"/>
      <c r="AX333" s="9"/>
      <c r="AY333" s="9"/>
      <c r="AZ333" s="9"/>
      <c r="BA333" s="9"/>
    </row>
    <row r="334" spans="1:53" s="195" customFormat="1" x14ac:dyDescent="0.25">
      <c r="A334" s="196"/>
      <c r="AN334" s="190"/>
      <c r="AR334" s="4"/>
      <c r="AS334" s="9"/>
      <c r="AT334" s="9"/>
      <c r="AU334" s="9"/>
      <c r="AV334" s="9"/>
      <c r="AW334" s="9"/>
      <c r="AX334" s="9"/>
      <c r="AY334" s="9"/>
      <c r="AZ334" s="9"/>
      <c r="BA334" s="9"/>
    </row>
    <row r="335" spans="1:53" s="195" customFormat="1" x14ac:dyDescent="0.25">
      <c r="A335" s="196"/>
      <c r="AN335" s="190"/>
      <c r="AR335" s="4"/>
      <c r="AS335" s="9"/>
      <c r="AT335" s="9"/>
      <c r="AU335" s="9"/>
      <c r="AV335" s="9"/>
      <c r="AW335" s="9"/>
      <c r="AX335" s="9"/>
      <c r="AY335" s="9"/>
      <c r="AZ335" s="9"/>
      <c r="BA335" s="9"/>
    </row>
    <row r="336" spans="1:53" s="195" customFormat="1" x14ac:dyDescent="0.25">
      <c r="A336" s="196"/>
      <c r="AN336" s="190"/>
      <c r="AR336" s="4"/>
      <c r="AS336" s="9"/>
      <c r="AT336" s="9"/>
      <c r="AU336" s="9"/>
      <c r="AV336" s="9"/>
      <c r="AW336" s="9"/>
      <c r="AX336" s="9"/>
      <c r="AY336" s="9"/>
      <c r="AZ336" s="9"/>
      <c r="BA336" s="9"/>
    </row>
  </sheetData>
  <sheetProtection algorithmName="SHA-512" hashValue="ceUzjX38Izkaj+BveRaHbRDdzVcCvxR6qmosIO74D2jelm2uFHF/u9lh8TVCHayEKqbDrd74Wfaw0zZ9DaG2Wg==" saltValue="mbn/XXLq0jgM1EBFPvoVXQ==" spinCount="100000" sheet="1" objects="1" scenarios="1" formatCells="0" formatColumns="0" formatRows="0"/>
  <mergeCells count="3570">
    <mergeCell ref="AO182:AQ182"/>
    <mergeCell ref="AO117:AQ117"/>
    <mergeCell ref="AO81:AQ81"/>
    <mergeCell ref="AO45:AQ45"/>
    <mergeCell ref="G262:H262"/>
    <mergeCell ref="I262:J262"/>
    <mergeCell ref="K262:L262"/>
    <mergeCell ref="M262:N262"/>
    <mergeCell ref="O262:P262"/>
    <mergeCell ref="Q262:R262"/>
    <mergeCell ref="S262:T262"/>
    <mergeCell ref="U262:V262"/>
    <mergeCell ref="W262:X262"/>
    <mergeCell ref="Y262:Z262"/>
    <mergeCell ref="AA262:AB262"/>
    <mergeCell ref="AC262:AD262"/>
    <mergeCell ref="G263:H263"/>
    <mergeCell ref="I263:J263"/>
    <mergeCell ref="K263:L263"/>
    <mergeCell ref="M263:N263"/>
    <mergeCell ref="O263:P263"/>
    <mergeCell ref="Q263:R263"/>
    <mergeCell ref="S263:T263"/>
    <mergeCell ref="U263:V263"/>
    <mergeCell ref="W263:X263"/>
    <mergeCell ref="Y263:Z263"/>
    <mergeCell ref="AA263:AB263"/>
    <mergeCell ref="AC263:AD263"/>
    <mergeCell ref="G260:H260"/>
    <mergeCell ref="I260:J260"/>
    <mergeCell ref="K260:L260"/>
    <mergeCell ref="M260:N260"/>
    <mergeCell ref="O260:P260"/>
    <mergeCell ref="Q260:R260"/>
    <mergeCell ref="S260:T260"/>
    <mergeCell ref="U260:V260"/>
    <mergeCell ref="W260:X260"/>
    <mergeCell ref="Y260:Z260"/>
    <mergeCell ref="AA260:AB260"/>
    <mergeCell ref="AC260:AD260"/>
    <mergeCell ref="G261:H261"/>
    <mergeCell ref="I261:J261"/>
    <mergeCell ref="K261:L261"/>
    <mergeCell ref="M261:N261"/>
    <mergeCell ref="O261:P261"/>
    <mergeCell ref="Q261:R261"/>
    <mergeCell ref="S261:T261"/>
    <mergeCell ref="U261:V261"/>
    <mergeCell ref="W261:X261"/>
    <mergeCell ref="Y261:Z261"/>
    <mergeCell ref="AA261:AB261"/>
    <mergeCell ref="AC261:AD261"/>
    <mergeCell ref="G258:H258"/>
    <mergeCell ref="I258:J258"/>
    <mergeCell ref="K258:L258"/>
    <mergeCell ref="M258:N258"/>
    <mergeCell ref="O258:P258"/>
    <mergeCell ref="Q258:R258"/>
    <mergeCell ref="S258:T258"/>
    <mergeCell ref="U258:V258"/>
    <mergeCell ref="W258:X258"/>
    <mergeCell ref="Y258:Z258"/>
    <mergeCell ref="AA258:AB258"/>
    <mergeCell ref="AC258:AD258"/>
    <mergeCell ref="G259:H259"/>
    <mergeCell ref="I259:J259"/>
    <mergeCell ref="K259:L259"/>
    <mergeCell ref="M259:N259"/>
    <mergeCell ref="O259:P259"/>
    <mergeCell ref="Q259:R259"/>
    <mergeCell ref="S259:T259"/>
    <mergeCell ref="U259:V259"/>
    <mergeCell ref="W259:X259"/>
    <mergeCell ref="Y259:Z259"/>
    <mergeCell ref="AA259:AB259"/>
    <mergeCell ref="AC259:AD259"/>
    <mergeCell ref="G256:H256"/>
    <mergeCell ref="I256:J256"/>
    <mergeCell ref="K256:L256"/>
    <mergeCell ref="M256:N256"/>
    <mergeCell ref="O256:P256"/>
    <mergeCell ref="Q256:R256"/>
    <mergeCell ref="S256:T256"/>
    <mergeCell ref="U256:V256"/>
    <mergeCell ref="W256:X256"/>
    <mergeCell ref="Y256:Z256"/>
    <mergeCell ref="AA256:AB256"/>
    <mergeCell ref="AC256:AD256"/>
    <mergeCell ref="G257:H257"/>
    <mergeCell ref="I257:J257"/>
    <mergeCell ref="K257:L257"/>
    <mergeCell ref="M257:N257"/>
    <mergeCell ref="O257:P257"/>
    <mergeCell ref="Q257:R257"/>
    <mergeCell ref="S257:T257"/>
    <mergeCell ref="U257:V257"/>
    <mergeCell ref="W257:X257"/>
    <mergeCell ref="Y257:Z257"/>
    <mergeCell ref="AA257:AB257"/>
    <mergeCell ref="AC257:AD257"/>
    <mergeCell ref="G254:H254"/>
    <mergeCell ref="I254:J254"/>
    <mergeCell ref="K254:L254"/>
    <mergeCell ref="M254:N254"/>
    <mergeCell ref="O254:P254"/>
    <mergeCell ref="Q254:R254"/>
    <mergeCell ref="S254:T254"/>
    <mergeCell ref="U254:V254"/>
    <mergeCell ref="W254:X254"/>
    <mergeCell ref="Y254:Z254"/>
    <mergeCell ref="AA254:AB254"/>
    <mergeCell ref="AC254:AD254"/>
    <mergeCell ref="G255:H255"/>
    <mergeCell ref="I255:J255"/>
    <mergeCell ref="K255:L255"/>
    <mergeCell ref="M255:N255"/>
    <mergeCell ref="O255:P255"/>
    <mergeCell ref="Q255:R255"/>
    <mergeCell ref="S255:T255"/>
    <mergeCell ref="U255:V255"/>
    <mergeCell ref="W255:X255"/>
    <mergeCell ref="Y255:Z255"/>
    <mergeCell ref="AA255:AB255"/>
    <mergeCell ref="AC255:AD255"/>
    <mergeCell ref="G252:H252"/>
    <mergeCell ref="I252:J252"/>
    <mergeCell ref="K252:L252"/>
    <mergeCell ref="M252:N252"/>
    <mergeCell ref="O252:P252"/>
    <mergeCell ref="Q252:R252"/>
    <mergeCell ref="S252:T252"/>
    <mergeCell ref="U252:V252"/>
    <mergeCell ref="W252:X252"/>
    <mergeCell ref="Y252:Z252"/>
    <mergeCell ref="AA252:AB252"/>
    <mergeCell ref="AC252:AD252"/>
    <mergeCell ref="G253:H253"/>
    <mergeCell ref="I253:J253"/>
    <mergeCell ref="K253:L253"/>
    <mergeCell ref="M253:N253"/>
    <mergeCell ref="O253:P253"/>
    <mergeCell ref="Q253:R253"/>
    <mergeCell ref="S253:T253"/>
    <mergeCell ref="U253:V253"/>
    <mergeCell ref="W253:X253"/>
    <mergeCell ref="Y253:Z253"/>
    <mergeCell ref="AA253:AB253"/>
    <mergeCell ref="AC253:AD253"/>
    <mergeCell ref="G250:H250"/>
    <mergeCell ref="I250:J250"/>
    <mergeCell ref="K250:L250"/>
    <mergeCell ref="M250:N250"/>
    <mergeCell ref="O250:P250"/>
    <mergeCell ref="Q250:R250"/>
    <mergeCell ref="S250:T250"/>
    <mergeCell ref="U250:V250"/>
    <mergeCell ref="W250:X250"/>
    <mergeCell ref="Y250:Z250"/>
    <mergeCell ref="AA250:AB250"/>
    <mergeCell ref="AC250:AD250"/>
    <mergeCell ref="G251:H251"/>
    <mergeCell ref="I251:J251"/>
    <mergeCell ref="K251:L251"/>
    <mergeCell ref="M251:N251"/>
    <mergeCell ref="O251:P251"/>
    <mergeCell ref="Q251:R251"/>
    <mergeCell ref="S251:T251"/>
    <mergeCell ref="U251:V251"/>
    <mergeCell ref="W251:X251"/>
    <mergeCell ref="Y251:Z251"/>
    <mergeCell ref="AA251:AB251"/>
    <mergeCell ref="AC251:AD251"/>
    <mergeCell ref="G248:H248"/>
    <mergeCell ref="I248:J248"/>
    <mergeCell ref="K248:L248"/>
    <mergeCell ref="M248:N248"/>
    <mergeCell ref="O248:P248"/>
    <mergeCell ref="Q248:R248"/>
    <mergeCell ref="S248:T248"/>
    <mergeCell ref="U248:V248"/>
    <mergeCell ref="W248:X248"/>
    <mergeCell ref="Y248:Z248"/>
    <mergeCell ref="AA248:AB248"/>
    <mergeCell ref="AC248:AD248"/>
    <mergeCell ref="G249:H249"/>
    <mergeCell ref="I249:J249"/>
    <mergeCell ref="K249:L249"/>
    <mergeCell ref="M249:N249"/>
    <mergeCell ref="O249:P249"/>
    <mergeCell ref="Q249:R249"/>
    <mergeCell ref="S249:T249"/>
    <mergeCell ref="U249:V249"/>
    <mergeCell ref="W249:X249"/>
    <mergeCell ref="Y249:Z249"/>
    <mergeCell ref="AA249:AB249"/>
    <mergeCell ref="AC249:AD249"/>
    <mergeCell ref="G246:H246"/>
    <mergeCell ref="I246:J246"/>
    <mergeCell ref="K246:L246"/>
    <mergeCell ref="M246:N246"/>
    <mergeCell ref="O246:P246"/>
    <mergeCell ref="Q246:R246"/>
    <mergeCell ref="S246:T246"/>
    <mergeCell ref="U246:V246"/>
    <mergeCell ref="W246:X246"/>
    <mergeCell ref="Y246:Z246"/>
    <mergeCell ref="AA246:AB246"/>
    <mergeCell ref="AC246:AD246"/>
    <mergeCell ref="G247:H247"/>
    <mergeCell ref="I247:J247"/>
    <mergeCell ref="K247:L247"/>
    <mergeCell ref="M247:N247"/>
    <mergeCell ref="O247:P247"/>
    <mergeCell ref="Q247:R247"/>
    <mergeCell ref="S247:T247"/>
    <mergeCell ref="U247:V247"/>
    <mergeCell ref="W247:X247"/>
    <mergeCell ref="Y247:Z247"/>
    <mergeCell ref="AA247:AB247"/>
    <mergeCell ref="AC247:AD247"/>
    <mergeCell ref="G244:H244"/>
    <mergeCell ref="I244:J244"/>
    <mergeCell ref="K244:L244"/>
    <mergeCell ref="M244:N244"/>
    <mergeCell ref="O244:P244"/>
    <mergeCell ref="Q244:R244"/>
    <mergeCell ref="S244:T244"/>
    <mergeCell ref="U244:V244"/>
    <mergeCell ref="W244:X244"/>
    <mergeCell ref="Y244:Z244"/>
    <mergeCell ref="AA244:AB244"/>
    <mergeCell ref="AC244:AD244"/>
    <mergeCell ref="G245:H245"/>
    <mergeCell ref="I245:J245"/>
    <mergeCell ref="K245:L245"/>
    <mergeCell ref="M245:N245"/>
    <mergeCell ref="O245:P245"/>
    <mergeCell ref="Q245:R245"/>
    <mergeCell ref="S245:T245"/>
    <mergeCell ref="U245:V245"/>
    <mergeCell ref="W245:X245"/>
    <mergeCell ref="Y245:Z245"/>
    <mergeCell ref="AA245:AB245"/>
    <mergeCell ref="AC245:AD245"/>
    <mergeCell ref="G242:H242"/>
    <mergeCell ref="I242:J242"/>
    <mergeCell ref="K242:L242"/>
    <mergeCell ref="M242:N242"/>
    <mergeCell ref="O242:P242"/>
    <mergeCell ref="Q242:R242"/>
    <mergeCell ref="S242:T242"/>
    <mergeCell ref="U242:V242"/>
    <mergeCell ref="W242:X242"/>
    <mergeCell ref="Y242:Z242"/>
    <mergeCell ref="AA242:AB242"/>
    <mergeCell ref="AC242:AD242"/>
    <mergeCell ref="G243:H243"/>
    <mergeCell ref="I243:J243"/>
    <mergeCell ref="K243:L243"/>
    <mergeCell ref="M243:N243"/>
    <mergeCell ref="O243:P243"/>
    <mergeCell ref="Q243:R243"/>
    <mergeCell ref="S243:T243"/>
    <mergeCell ref="U243:V243"/>
    <mergeCell ref="W243:X243"/>
    <mergeCell ref="Y243:Z243"/>
    <mergeCell ref="AA243:AB243"/>
    <mergeCell ref="AC243:AD243"/>
    <mergeCell ref="G240:H240"/>
    <mergeCell ref="I240:J240"/>
    <mergeCell ref="K240:L240"/>
    <mergeCell ref="M240:N240"/>
    <mergeCell ref="O240:P240"/>
    <mergeCell ref="Q240:R240"/>
    <mergeCell ref="S240:T240"/>
    <mergeCell ref="U240:V240"/>
    <mergeCell ref="W240:X240"/>
    <mergeCell ref="Y240:Z240"/>
    <mergeCell ref="AA240:AB240"/>
    <mergeCell ref="AC240:AD240"/>
    <mergeCell ref="G241:H241"/>
    <mergeCell ref="I241:J241"/>
    <mergeCell ref="K241:L241"/>
    <mergeCell ref="M241:N241"/>
    <mergeCell ref="O241:P241"/>
    <mergeCell ref="Q241:R241"/>
    <mergeCell ref="S241:T241"/>
    <mergeCell ref="U241:V241"/>
    <mergeCell ref="W241:X241"/>
    <mergeCell ref="Y241:Z241"/>
    <mergeCell ref="AA241:AB241"/>
    <mergeCell ref="AC241:AD241"/>
    <mergeCell ref="G238:H238"/>
    <mergeCell ref="I238:J238"/>
    <mergeCell ref="K238:L238"/>
    <mergeCell ref="M238:N238"/>
    <mergeCell ref="O238:P238"/>
    <mergeCell ref="Q238:R238"/>
    <mergeCell ref="S238:T238"/>
    <mergeCell ref="U238:V238"/>
    <mergeCell ref="W238:X238"/>
    <mergeCell ref="Y238:Z238"/>
    <mergeCell ref="AA238:AB238"/>
    <mergeCell ref="AC238:AD238"/>
    <mergeCell ref="G239:H239"/>
    <mergeCell ref="I239:J239"/>
    <mergeCell ref="K239:L239"/>
    <mergeCell ref="M239:N239"/>
    <mergeCell ref="O239:P239"/>
    <mergeCell ref="Q239:R239"/>
    <mergeCell ref="S239:T239"/>
    <mergeCell ref="U239:V239"/>
    <mergeCell ref="W239:X239"/>
    <mergeCell ref="Y239:Z239"/>
    <mergeCell ref="AA239:AB239"/>
    <mergeCell ref="AC239:AD239"/>
    <mergeCell ref="G236:H236"/>
    <mergeCell ref="I236:J236"/>
    <mergeCell ref="K236:L236"/>
    <mergeCell ref="M236:N236"/>
    <mergeCell ref="O236:P236"/>
    <mergeCell ref="Q236:R236"/>
    <mergeCell ref="S236:T236"/>
    <mergeCell ref="U236:V236"/>
    <mergeCell ref="W236:X236"/>
    <mergeCell ref="Y236:Z236"/>
    <mergeCell ref="AA236:AB236"/>
    <mergeCell ref="AC236:AD236"/>
    <mergeCell ref="G237:H237"/>
    <mergeCell ref="I237:J237"/>
    <mergeCell ref="K237:L237"/>
    <mergeCell ref="M237:N237"/>
    <mergeCell ref="O237:P237"/>
    <mergeCell ref="Q237:R237"/>
    <mergeCell ref="S237:T237"/>
    <mergeCell ref="U237:V237"/>
    <mergeCell ref="W237:X237"/>
    <mergeCell ref="Y237:Z237"/>
    <mergeCell ref="AA237:AB237"/>
    <mergeCell ref="AC237:AD237"/>
    <mergeCell ref="G234:H234"/>
    <mergeCell ref="I234:J234"/>
    <mergeCell ref="K234:L234"/>
    <mergeCell ref="M234:N234"/>
    <mergeCell ref="O234:P234"/>
    <mergeCell ref="Q234:R234"/>
    <mergeCell ref="S234:T234"/>
    <mergeCell ref="U234:V234"/>
    <mergeCell ref="W234:X234"/>
    <mergeCell ref="Y234:Z234"/>
    <mergeCell ref="AA234:AB234"/>
    <mergeCell ref="AC234:AD234"/>
    <mergeCell ref="G235:H235"/>
    <mergeCell ref="I235:J235"/>
    <mergeCell ref="K235:L235"/>
    <mergeCell ref="M235:N235"/>
    <mergeCell ref="O235:P235"/>
    <mergeCell ref="Q235:R235"/>
    <mergeCell ref="S235:T235"/>
    <mergeCell ref="U235:V235"/>
    <mergeCell ref="W235:X235"/>
    <mergeCell ref="Y235:Z235"/>
    <mergeCell ref="AA235:AB235"/>
    <mergeCell ref="AC235:AD235"/>
    <mergeCell ref="G232:H232"/>
    <mergeCell ref="I232:J232"/>
    <mergeCell ref="K232:L232"/>
    <mergeCell ref="M232:N232"/>
    <mergeCell ref="O232:P232"/>
    <mergeCell ref="Q232:R232"/>
    <mergeCell ref="S232:T232"/>
    <mergeCell ref="U232:V232"/>
    <mergeCell ref="W232:X232"/>
    <mergeCell ref="Y232:Z232"/>
    <mergeCell ref="AA232:AB232"/>
    <mergeCell ref="AC232:AD232"/>
    <mergeCell ref="G233:H233"/>
    <mergeCell ref="I233:J233"/>
    <mergeCell ref="K233:L233"/>
    <mergeCell ref="M233:N233"/>
    <mergeCell ref="O233:P233"/>
    <mergeCell ref="Q233:R233"/>
    <mergeCell ref="S233:T233"/>
    <mergeCell ref="U233:V233"/>
    <mergeCell ref="W233:X233"/>
    <mergeCell ref="Y233:Z233"/>
    <mergeCell ref="AA233:AB233"/>
    <mergeCell ref="AC233:AD233"/>
    <mergeCell ref="G230:H230"/>
    <mergeCell ref="I230:J230"/>
    <mergeCell ref="K230:L230"/>
    <mergeCell ref="M230:N230"/>
    <mergeCell ref="O230:P230"/>
    <mergeCell ref="Q230:R230"/>
    <mergeCell ref="S230:T230"/>
    <mergeCell ref="U230:V230"/>
    <mergeCell ref="W230:X230"/>
    <mergeCell ref="Y230:Z230"/>
    <mergeCell ref="AA230:AB230"/>
    <mergeCell ref="AC230:AD230"/>
    <mergeCell ref="G231:H231"/>
    <mergeCell ref="I231:J231"/>
    <mergeCell ref="K231:L231"/>
    <mergeCell ref="M231:N231"/>
    <mergeCell ref="O231:P231"/>
    <mergeCell ref="Q231:R231"/>
    <mergeCell ref="S231:T231"/>
    <mergeCell ref="U231:V231"/>
    <mergeCell ref="W231:X231"/>
    <mergeCell ref="Y231:Z231"/>
    <mergeCell ref="AA231:AB231"/>
    <mergeCell ref="AC231:AD231"/>
    <mergeCell ref="G228:H228"/>
    <mergeCell ref="I228:J228"/>
    <mergeCell ref="K228:L228"/>
    <mergeCell ref="M228:N228"/>
    <mergeCell ref="O228:P228"/>
    <mergeCell ref="Q228:R228"/>
    <mergeCell ref="S228:T228"/>
    <mergeCell ref="U228:V228"/>
    <mergeCell ref="W228:X228"/>
    <mergeCell ref="Y228:Z228"/>
    <mergeCell ref="AA228:AB228"/>
    <mergeCell ref="AC228:AD228"/>
    <mergeCell ref="G229:H229"/>
    <mergeCell ref="I229:J229"/>
    <mergeCell ref="K229:L229"/>
    <mergeCell ref="M229:N229"/>
    <mergeCell ref="O229:P229"/>
    <mergeCell ref="Q229:R229"/>
    <mergeCell ref="S229:T229"/>
    <mergeCell ref="U229:V229"/>
    <mergeCell ref="W229:X229"/>
    <mergeCell ref="Y229:Z229"/>
    <mergeCell ref="AA229:AB229"/>
    <mergeCell ref="AC229:AD229"/>
    <mergeCell ref="G226:H226"/>
    <mergeCell ref="I226:J226"/>
    <mergeCell ref="K226:L226"/>
    <mergeCell ref="M226:N226"/>
    <mergeCell ref="O226:P226"/>
    <mergeCell ref="Q226:R226"/>
    <mergeCell ref="S226:T226"/>
    <mergeCell ref="U226:V226"/>
    <mergeCell ref="W226:X226"/>
    <mergeCell ref="Y226:Z226"/>
    <mergeCell ref="AA226:AB226"/>
    <mergeCell ref="AC226:AD226"/>
    <mergeCell ref="G227:H227"/>
    <mergeCell ref="I227:J227"/>
    <mergeCell ref="K227:L227"/>
    <mergeCell ref="M227:N227"/>
    <mergeCell ref="O227:P227"/>
    <mergeCell ref="Q227:R227"/>
    <mergeCell ref="S227:T227"/>
    <mergeCell ref="U227:V227"/>
    <mergeCell ref="W227:X227"/>
    <mergeCell ref="Y227:Z227"/>
    <mergeCell ref="AA227:AB227"/>
    <mergeCell ref="AC227:AD227"/>
    <mergeCell ref="G224:H224"/>
    <mergeCell ref="I224:J224"/>
    <mergeCell ref="K224:L224"/>
    <mergeCell ref="M224:N224"/>
    <mergeCell ref="O224:P224"/>
    <mergeCell ref="Q224:R224"/>
    <mergeCell ref="S224:T224"/>
    <mergeCell ref="U224:V224"/>
    <mergeCell ref="W224:X224"/>
    <mergeCell ref="Y224:Z224"/>
    <mergeCell ref="AA224:AB224"/>
    <mergeCell ref="AC224:AD224"/>
    <mergeCell ref="G225:H225"/>
    <mergeCell ref="I225:J225"/>
    <mergeCell ref="K225:L225"/>
    <mergeCell ref="M225:N225"/>
    <mergeCell ref="O225:P225"/>
    <mergeCell ref="Q225:R225"/>
    <mergeCell ref="S225:T225"/>
    <mergeCell ref="U225:V225"/>
    <mergeCell ref="W225:X225"/>
    <mergeCell ref="Y225:Z225"/>
    <mergeCell ref="AA225:AB225"/>
    <mergeCell ref="AC225:AD225"/>
    <mergeCell ref="G222:H222"/>
    <mergeCell ref="I222:J222"/>
    <mergeCell ref="K222:L222"/>
    <mergeCell ref="M222:N222"/>
    <mergeCell ref="O222:P222"/>
    <mergeCell ref="Q222:R222"/>
    <mergeCell ref="S222:T222"/>
    <mergeCell ref="U222:V222"/>
    <mergeCell ref="W222:X222"/>
    <mergeCell ref="Y222:Z222"/>
    <mergeCell ref="AA222:AB222"/>
    <mergeCell ref="AC222:AD222"/>
    <mergeCell ref="G223:H223"/>
    <mergeCell ref="I223:J223"/>
    <mergeCell ref="K223:L223"/>
    <mergeCell ref="M223:N223"/>
    <mergeCell ref="O223:P223"/>
    <mergeCell ref="Q223:R223"/>
    <mergeCell ref="S223:T223"/>
    <mergeCell ref="U223:V223"/>
    <mergeCell ref="W223:X223"/>
    <mergeCell ref="Y223:Z223"/>
    <mergeCell ref="AA223:AB223"/>
    <mergeCell ref="AC223:AD223"/>
    <mergeCell ref="G220:H220"/>
    <mergeCell ref="I220:J220"/>
    <mergeCell ref="K220:L220"/>
    <mergeCell ref="M220:N220"/>
    <mergeCell ref="O220:P220"/>
    <mergeCell ref="Q220:R220"/>
    <mergeCell ref="S220:T220"/>
    <mergeCell ref="U220:V220"/>
    <mergeCell ref="W220:X220"/>
    <mergeCell ref="Y220:Z220"/>
    <mergeCell ref="AA220:AB220"/>
    <mergeCell ref="AC220:AD220"/>
    <mergeCell ref="G221:H221"/>
    <mergeCell ref="I221:J221"/>
    <mergeCell ref="K221:L221"/>
    <mergeCell ref="M221:N221"/>
    <mergeCell ref="O221:P221"/>
    <mergeCell ref="Q221:R221"/>
    <mergeCell ref="S221:T221"/>
    <mergeCell ref="U221:V221"/>
    <mergeCell ref="W221:X221"/>
    <mergeCell ref="Y221:Z221"/>
    <mergeCell ref="AA221:AB221"/>
    <mergeCell ref="AC221:AD221"/>
    <mergeCell ref="G218:H218"/>
    <mergeCell ref="I218:J218"/>
    <mergeCell ref="K218:L218"/>
    <mergeCell ref="M218:N218"/>
    <mergeCell ref="O218:P218"/>
    <mergeCell ref="Q218:R218"/>
    <mergeCell ref="S218:T218"/>
    <mergeCell ref="U218:V218"/>
    <mergeCell ref="W218:X218"/>
    <mergeCell ref="Y218:Z218"/>
    <mergeCell ref="AA218:AB218"/>
    <mergeCell ref="AC218:AD218"/>
    <mergeCell ref="G219:H219"/>
    <mergeCell ref="I219:J219"/>
    <mergeCell ref="K219:L219"/>
    <mergeCell ref="M219:N219"/>
    <mergeCell ref="O219:P219"/>
    <mergeCell ref="Q219:R219"/>
    <mergeCell ref="S219:T219"/>
    <mergeCell ref="U219:V219"/>
    <mergeCell ref="W219:X219"/>
    <mergeCell ref="Y219:Z219"/>
    <mergeCell ref="AA219:AB219"/>
    <mergeCell ref="AC219:AD219"/>
    <mergeCell ref="G216:H216"/>
    <mergeCell ref="I216:J216"/>
    <mergeCell ref="K216:L216"/>
    <mergeCell ref="M216:N216"/>
    <mergeCell ref="O216:P216"/>
    <mergeCell ref="Q216:R216"/>
    <mergeCell ref="S216:T216"/>
    <mergeCell ref="U216:V216"/>
    <mergeCell ref="W216:X216"/>
    <mergeCell ref="Y216:Z216"/>
    <mergeCell ref="AA216:AB216"/>
    <mergeCell ref="AC216:AD216"/>
    <mergeCell ref="G217:H217"/>
    <mergeCell ref="I217:J217"/>
    <mergeCell ref="K217:L217"/>
    <mergeCell ref="M217:N217"/>
    <mergeCell ref="O217:P217"/>
    <mergeCell ref="Q217:R217"/>
    <mergeCell ref="S217:T217"/>
    <mergeCell ref="U217:V217"/>
    <mergeCell ref="W217:X217"/>
    <mergeCell ref="Y217:Z217"/>
    <mergeCell ref="AA217:AB217"/>
    <mergeCell ref="AC217:AD217"/>
    <mergeCell ref="G214:H214"/>
    <mergeCell ref="I214:J214"/>
    <mergeCell ref="K214:L214"/>
    <mergeCell ref="M214:N214"/>
    <mergeCell ref="O214:P214"/>
    <mergeCell ref="Q214:R214"/>
    <mergeCell ref="S214:T214"/>
    <mergeCell ref="U214:V214"/>
    <mergeCell ref="W214:X214"/>
    <mergeCell ref="Y214:Z214"/>
    <mergeCell ref="AA214:AB214"/>
    <mergeCell ref="AC214:AD214"/>
    <mergeCell ref="G215:H215"/>
    <mergeCell ref="I215:J215"/>
    <mergeCell ref="K215:L215"/>
    <mergeCell ref="M215:N215"/>
    <mergeCell ref="O215:P215"/>
    <mergeCell ref="Q215:R215"/>
    <mergeCell ref="S215:T215"/>
    <mergeCell ref="U215:V215"/>
    <mergeCell ref="W215:X215"/>
    <mergeCell ref="Y215:Z215"/>
    <mergeCell ref="AA215:AB215"/>
    <mergeCell ref="AC215:AD215"/>
    <mergeCell ref="G212:H212"/>
    <mergeCell ref="I212:J212"/>
    <mergeCell ref="K212:L212"/>
    <mergeCell ref="M212:N212"/>
    <mergeCell ref="O212:P212"/>
    <mergeCell ref="Q212:R212"/>
    <mergeCell ref="S212:T212"/>
    <mergeCell ref="U212:V212"/>
    <mergeCell ref="W212:X212"/>
    <mergeCell ref="Y212:Z212"/>
    <mergeCell ref="AA212:AB212"/>
    <mergeCell ref="AC212:AD212"/>
    <mergeCell ref="G213:H213"/>
    <mergeCell ref="I213:J213"/>
    <mergeCell ref="K213:L213"/>
    <mergeCell ref="M213:N213"/>
    <mergeCell ref="O213:P213"/>
    <mergeCell ref="Q213:R213"/>
    <mergeCell ref="S213:T213"/>
    <mergeCell ref="U213:V213"/>
    <mergeCell ref="W213:X213"/>
    <mergeCell ref="Y213:Z213"/>
    <mergeCell ref="AA213:AB213"/>
    <mergeCell ref="AC213:AD213"/>
    <mergeCell ref="G210:H210"/>
    <mergeCell ref="I210:J210"/>
    <mergeCell ref="K210:L210"/>
    <mergeCell ref="M210:N210"/>
    <mergeCell ref="O210:P210"/>
    <mergeCell ref="Q210:R210"/>
    <mergeCell ref="S210:T210"/>
    <mergeCell ref="U210:V210"/>
    <mergeCell ref="W210:X210"/>
    <mergeCell ref="Y210:Z210"/>
    <mergeCell ref="AA210:AB210"/>
    <mergeCell ref="AC210:AD210"/>
    <mergeCell ref="G211:H211"/>
    <mergeCell ref="I211:J211"/>
    <mergeCell ref="K211:L211"/>
    <mergeCell ref="M211:N211"/>
    <mergeCell ref="O211:P211"/>
    <mergeCell ref="Q211:R211"/>
    <mergeCell ref="S211:T211"/>
    <mergeCell ref="U211:V211"/>
    <mergeCell ref="W211:X211"/>
    <mergeCell ref="Y211:Z211"/>
    <mergeCell ref="AA211:AB211"/>
    <mergeCell ref="AC211:AD211"/>
    <mergeCell ref="G208:H208"/>
    <mergeCell ref="I208:J208"/>
    <mergeCell ref="K208:L208"/>
    <mergeCell ref="M208:N208"/>
    <mergeCell ref="O208:P208"/>
    <mergeCell ref="Q208:R208"/>
    <mergeCell ref="S208:T208"/>
    <mergeCell ref="U208:V208"/>
    <mergeCell ref="W208:X208"/>
    <mergeCell ref="Y208:Z208"/>
    <mergeCell ref="AA208:AB208"/>
    <mergeCell ref="AC208:AD208"/>
    <mergeCell ref="G209:H209"/>
    <mergeCell ref="I209:J209"/>
    <mergeCell ref="K209:L209"/>
    <mergeCell ref="M209:N209"/>
    <mergeCell ref="O209:P209"/>
    <mergeCell ref="Q209:R209"/>
    <mergeCell ref="S209:T209"/>
    <mergeCell ref="U209:V209"/>
    <mergeCell ref="W209:X209"/>
    <mergeCell ref="Y209:Z209"/>
    <mergeCell ref="AA209:AB209"/>
    <mergeCell ref="AC209:AD209"/>
    <mergeCell ref="G206:H206"/>
    <mergeCell ref="I206:J206"/>
    <mergeCell ref="K206:L206"/>
    <mergeCell ref="M206:N206"/>
    <mergeCell ref="O206:P206"/>
    <mergeCell ref="Q206:R206"/>
    <mergeCell ref="S206:T206"/>
    <mergeCell ref="U206:V206"/>
    <mergeCell ref="W206:X206"/>
    <mergeCell ref="Y206:Z206"/>
    <mergeCell ref="AA206:AB206"/>
    <mergeCell ref="AC206:AD206"/>
    <mergeCell ref="G207:H207"/>
    <mergeCell ref="I207:J207"/>
    <mergeCell ref="K207:L207"/>
    <mergeCell ref="M207:N207"/>
    <mergeCell ref="O207:P207"/>
    <mergeCell ref="Q207:R207"/>
    <mergeCell ref="S207:T207"/>
    <mergeCell ref="U207:V207"/>
    <mergeCell ref="W207:X207"/>
    <mergeCell ref="Y207:Z207"/>
    <mergeCell ref="AA207:AB207"/>
    <mergeCell ref="AC207:AD207"/>
    <mergeCell ref="G204:H204"/>
    <mergeCell ref="I204:J204"/>
    <mergeCell ref="K204:L204"/>
    <mergeCell ref="M204:N204"/>
    <mergeCell ref="O204:P204"/>
    <mergeCell ref="Q204:R204"/>
    <mergeCell ref="S204:T204"/>
    <mergeCell ref="U204:V204"/>
    <mergeCell ref="W204:X204"/>
    <mergeCell ref="Y204:Z204"/>
    <mergeCell ref="AA204:AB204"/>
    <mergeCell ref="AC204:AD204"/>
    <mergeCell ref="G205:H205"/>
    <mergeCell ref="I205:J205"/>
    <mergeCell ref="K205:L205"/>
    <mergeCell ref="M205:N205"/>
    <mergeCell ref="O205:P205"/>
    <mergeCell ref="Q205:R205"/>
    <mergeCell ref="S205:T205"/>
    <mergeCell ref="U205:V205"/>
    <mergeCell ref="W205:X205"/>
    <mergeCell ref="Y205:Z205"/>
    <mergeCell ref="AA205:AB205"/>
    <mergeCell ref="AC205:AD205"/>
    <mergeCell ref="G202:H202"/>
    <mergeCell ref="I202:J202"/>
    <mergeCell ref="K202:L202"/>
    <mergeCell ref="M202:N202"/>
    <mergeCell ref="O202:P202"/>
    <mergeCell ref="Q202:R202"/>
    <mergeCell ref="S202:T202"/>
    <mergeCell ref="U202:V202"/>
    <mergeCell ref="W202:X202"/>
    <mergeCell ref="Y202:Z202"/>
    <mergeCell ref="AA202:AB202"/>
    <mergeCell ref="AC202:AD202"/>
    <mergeCell ref="G203:H203"/>
    <mergeCell ref="I203:J203"/>
    <mergeCell ref="K203:L203"/>
    <mergeCell ref="M203:N203"/>
    <mergeCell ref="O203:P203"/>
    <mergeCell ref="Q203:R203"/>
    <mergeCell ref="S203:T203"/>
    <mergeCell ref="U203:V203"/>
    <mergeCell ref="W203:X203"/>
    <mergeCell ref="Y203:Z203"/>
    <mergeCell ref="AA203:AB203"/>
    <mergeCell ref="AC203:AD203"/>
    <mergeCell ref="G200:H200"/>
    <mergeCell ref="I200:J200"/>
    <mergeCell ref="K200:L200"/>
    <mergeCell ref="M200:N200"/>
    <mergeCell ref="O200:P200"/>
    <mergeCell ref="Q200:R200"/>
    <mergeCell ref="S200:T200"/>
    <mergeCell ref="U200:V200"/>
    <mergeCell ref="W200:X200"/>
    <mergeCell ref="Y200:Z200"/>
    <mergeCell ref="AA200:AB200"/>
    <mergeCell ref="AC200:AD200"/>
    <mergeCell ref="G201:H201"/>
    <mergeCell ref="I201:J201"/>
    <mergeCell ref="K201:L201"/>
    <mergeCell ref="M201:N201"/>
    <mergeCell ref="O201:P201"/>
    <mergeCell ref="Q201:R201"/>
    <mergeCell ref="S201:T201"/>
    <mergeCell ref="U201:V201"/>
    <mergeCell ref="W201:X201"/>
    <mergeCell ref="Y201:Z201"/>
    <mergeCell ref="AA201:AB201"/>
    <mergeCell ref="AC201:AD201"/>
    <mergeCell ref="G198:H198"/>
    <mergeCell ref="I198:J198"/>
    <mergeCell ref="K198:L198"/>
    <mergeCell ref="M198:N198"/>
    <mergeCell ref="O198:P198"/>
    <mergeCell ref="Q198:R198"/>
    <mergeCell ref="S198:T198"/>
    <mergeCell ref="U198:V198"/>
    <mergeCell ref="W198:X198"/>
    <mergeCell ref="Y198:Z198"/>
    <mergeCell ref="AA198:AB198"/>
    <mergeCell ref="AC198:AD198"/>
    <mergeCell ref="G199:H199"/>
    <mergeCell ref="I199:J199"/>
    <mergeCell ref="K199:L199"/>
    <mergeCell ref="M199:N199"/>
    <mergeCell ref="O199:P199"/>
    <mergeCell ref="Q199:R199"/>
    <mergeCell ref="S199:T199"/>
    <mergeCell ref="U199:V199"/>
    <mergeCell ref="W199:X199"/>
    <mergeCell ref="Y199:Z199"/>
    <mergeCell ref="AA199:AB199"/>
    <mergeCell ref="AC199:AD199"/>
    <mergeCell ref="G196:H196"/>
    <mergeCell ref="I196:J196"/>
    <mergeCell ref="K196:L196"/>
    <mergeCell ref="M196:N196"/>
    <mergeCell ref="O196:P196"/>
    <mergeCell ref="Q196:R196"/>
    <mergeCell ref="S196:T196"/>
    <mergeCell ref="U196:V196"/>
    <mergeCell ref="W196:X196"/>
    <mergeCell ref="Y196:Z196"/>
    <mergeCell ref="AA196:AB196"/>
    <mergeCell ref="AC196:AD196"/>
    <mergeCell ref="G197:H197"/>
    <mergeCell ref="I197:J197"/>
    <mergeCell ref="K197:L197"/>
    <mergeCell ref="M197:N197"/>
    <mergeCell ref="O197:P197"/>
    <mergeCell ref="Q197:R197"/>
    <mergeCell ref="S197:T197"/>
    <mergeCell ref="U197:V197"/>
    <mergeCell ref="W197:X197"/>
    <mergeCell ref="Y197:Z197"/>
    <mergeCell ref="AA197:AB197"/>
    <mergeCell ref="AC197:AD197"/>
    <mergeCell ref="G194:H194"/>
    <mergeCell ref="I194:J194"/>
    <mergeCell ref="K194:L194"/>
    <mergeCell ref="M194:N194"/>
    <mergeCell ref="O194:P194"/>
    <mergeCell ref="Q194:R194"/>
    <mergeCell ref="S194:T194"/>
    <mergeCell ref="U194:V194"/>
    <mergeCell ref="W194:X194"/>
    <mergeCell ref="Y194:Z194"/>
    <mergeCell ref="AA194:AB194"/>
    <mergeCell ref="AC194:AD194"/>
    <mergeCell ref="G195:H195"/>
    <mergeCell ref="I195:J195"/>
    <mergeCell ref="K195:L195"/>
    <mergeCell ref="M195:N195"/>
    <mergeCell ref="O195:P195"/>
    <mergeCell ref="Q195:R195"/>
    <mergeCell ref="S195:T195"/>
    <mergeCell ref="U195:V195"/>
    <mergeCell ref="W195:X195"/>
    <mergeCell ref="Y195:Z195"/>
    <mergeCell ref="AA195:AB195"/>
    <mergeCell ref="AC195:AD195"/>
    <mergeCell ref="G192:H192"/>
    <mergeCell ref="I192:J192"/>
    <mergeCell ref="K192:L192"/>
    <mergeCell ref="M192:N192"/>
    <mergeCell ref="O192:P192"/>
    <mergeCell ref="Q192:R192"/>
    <mergeCell ref="S192:T192"/>
    <mergeCell ref="U192:V192"/>
    <mergeCell ref="W192:X192"/>
    <mergeCell ref="Y192:Z192"/>
    <mergeCell ref="AA192:AB192"/>
    <mergeCell ref="AC192:AD192"/>
    <mergeCell ref="G193:H193"/>
    <mergeCell ref="I193:J193"/>
    <mergeCell ref="K193:L193"/>
    <mergeCell ref="M193:N193"/>
    <mergeCell ref="O193:P193"/>
    <mergeCell ref="Q193:R193"/>
    <mergeCell ref="S193:T193"/>
    <mergeCell ref="U193:V193"/>
    <mergeCell ref="W193:X193"/>
    <mergeCell ref="Y193:Z193"/>
    <mergeCell ref="AA193:AB193"/>
    <mergeCell ref="AC193:AD193"/>
    <mergeCell ref="G190:H190"/>
    <mergeCell ref="I190:J190"/>
    <mergeCell ref="K190:L190"/>
    <mergeCell ref="M190:N190"/>
    <mergeCell ref="O190:P190"/>
    <mergeCell ref="Q190:R190"/>
    <mergeCell ref="S190:T190"/>
    <mergeCell ref="U190:V190"/>
    <mergeCell ref="W190:X190"/>
    <mergeCell ref="Y190:Z190"/>
    <mergeCell ref="AA190:AB190"/>
    <mergeCell ref="AC190:AD190"/>
    <mergeCell ref="G191:H191"/>
    <mergeCell ref="I191:J191"/>
    <mergeCell ref="K191:L191"/>
    <mergeCell ref="M191:N191"/>
    <mergeCell ref="O191:P191"/>
    <mergeCell ref="Q191:R191"/>
    <mergeCell ref="S191:T191"/>
    <mergeCell ref="U191:V191"/>
    <mergeCell ref="W191:X191"/>
    <mergeCell ref="Y191:Z191"/>
    <mergeCell ref="AA191:AB191"/>
    <mergeCell ref="AC191:AD191"/>
    <mergeCell ref="G189:H189"/>
    <mergeCell ref="I189:J189"/>
    <mergeCell ref="K189:L189"/>
    <mergeCell ref="M189:N189"/>
    <mergeCell ref="O189:P189"/>
    <mergeCell ref="Q189:R189"/>
    <mergeCell ref="S189:T189"/>
    <mergeCell ref="U189:V189"/>
    <mergeCell ref="W189:X189"/>
    <mergeCell ref="Y189:Z189"/>
    <mergeCell ref="AA189:AB189"/>
    <mergeCell ref="AC189:AD189"/>
    <mergeCell ref="G187:H187"/>
    <mergeCell ref="I187:J187"/>
    <mergeCell ref="K187:L187"/>
    <mergeCell ref="M187:N187"/>
    <mergeCell ref="O187:P187"/>
    <mergeCell ref="O185:P185"/>
    <mergeCell ref="Q185:R185"/>
    <mergeCell ref="S185:T185"/>
    <mergeCell ref="U185:V185"/>
    <mergeCell ref="W185:X185"/>
    <mergeCell ref="Y185:Z185"/>
    <mergeCell ref="AC185:AD185"/>
    <mergeCell ref="Y187:Z187"/>
    <mergeCell ref="AA187:AB187"/>
    <mergeCell ref="AC187:AD187"/>
    <mergeCell ref="G188:H188"/>
    <mergeCell ref="I188:J188"/>
    <mergeCell ref="K188:L188"/>
    <mergeCell ref="M188:N188"/>
    <mergeCell ref="O188:P188"/>
    <mergeCell ref="Q188:R188"/>
    <mergeCell ref="S188:T188"/>
    <mergeCell ref="U188:V188"/>
    <mergeCell ref="W188:X188"/>
    <mergeCell ref="Y188:Z188"/>
    <mergeCell ref="AA188:AB188"/>
    <mergeCell ref="AC188:AD188"/>
    <mergeCell ref="Q187:R187"/>
    <mergeCell ref="S187:T187"/>
    <mergeCell ref="U187:V187"/>
    <mergeCell ref="W187:X187"/>
    <mergeCell ref="G186:H186"/>
    <mergeCell ref="I186:J186"/>
    <mergeCell ref="K186:L186"/>
    <mergeCell ref="M186:N186"/>
    <mergeCell ref="O186:P186"/>
    <mergeCell ref="Q186:R186"/>
    <mergeCell ref="W183:X183"/>
    <mergeCell ref="Y183:Z183"/>
    <mergeCell ref="S183:T183"/>
    <mergeCell ref="U183:V183"/>
    <mergeCell ref="O183:P183"/>
    <mergeCell ref="Q183:R183"/>
    <mergeCell ref="K183:L183"/>
    <mergeCell ref="M183:N183"/>
    <mergeCell ref="G183:H183"/>
    <mergeCell ref="I183:J183"/>
    <mergeCell ref="S186:T186"/>
    <mergeCell ref="U186:V186"/>
    <mergeCell ref="W186:X186"/>
    <mergeCell ref="Y186:Z186"/>
    <mergeCell ref="AA186:AB186"/>
    <mergeCell ref="AC186:AD186"/>
    <mergeCell ref="G184:H184"/>
    <mergeCell ref="I184:J184"/>
    <mergeCell ref="K184:L184"/>
    <mergeCell ref="M184:N184"/>
    <mergeCell ref="O184:P184"/>
    <mergeCell ref="Q184:R184"/>
    <mergeCell ref="S184:T184"/>
    <mergeCell ref="U184:V184"/>
    <mergeCell ref="W184:X184"/>
    <mergeCell ref="Y184:Z184"/>
    <mergeCell ref="AA184:AB184"/>
    <mergeCell ref="AC184:AD184"/>
    <mergeCell ref="G185:H185"/>
    <mergeCell ref="I185:J185"/>
    <mergeCell ref="K185:L185"/>
    <mergeCell ref="M185:N185"/>
    <mergeCell ref="AV175:AV176"/>
    <mergeCell ref="AW175:AW176"/>
    <mergeCell ref="AR177:AR178"/>
    <mergeCell ref="AS177:AS178"/>
    <mergeCell ref="AT177:AT178"/>
    <mergeCell ref="AU177:AU178"/>
    <mergeCell ref="AV177:AV178"/>
    <mergeCell ref="AW177:AW178"/>
    <mergeCell ref="X177:X178"/>
    <mergeCell ref="Y177:Y178"/>
    <mergeCell ref="A177:A178"/>
    <mergeCell ref="B177:B178"/>
    <mergeCell ref="C177:C178"/>
    <mergeCell ref="D177:D178"/>
    <mergeCell ref="F177:F178"/>
    <mergeCell ref="G177:G178"/>
    <mergeCell ref="H177:H178"/>
    <mergeCell ref="I177:I178"/>
    <mergeCell ref="J177:J178"/>
    <mergeCell ref="K177:K178"/>
    <mergeCell ref="M177:M178"/>
    <mergeCell ref="AM175:AM176"/>
    <mergeCell ref="F175:F176"/>
    <mergeCell ref="G175:G176"/>
    <mergeCell ref="H175:H176"/>
    <mergeCell ref="I175:I176"/>
    <mergeCell ref="J175:J176"/>
    <mergeCell ref="K175:K176"/>
    <mergeCell ref="M175:M176"/>
    <mergeCell ref="O175:O176"/>
    <mergeCell ref="P175:P176"/>
    <mergeCell ref="R175:R176"/>
    <mergeCell ref="AD173:AD174"/>
    <mergeCell ref="AE173:AE174"/>
    <mergeCell ref="AD175:AD176"/>
    <mergeCell ref="AE175:AE176"/>
    <mergeCell ref="AA169:AA170"/>
    <mergeCell ref="A180:I180"/>
    <mergeCell ref="G182:J182"/>
    <mergeCell ref="K182:N182"/>
    <mergeCell ref="O182:R182"/>
    <mergeCell ref="S182:V182"/>
    <mergeCell ref="W182:Z182"/>
    <mergeCell ref="AA182:AD182"/>
    <mergeCell ref="AR175:AR176"/>
    <mergeCell ref="AS175:AS176"/>
    <mergeCell ref="AT175:AT176"/>
    <mergeCell ref="AU175:AU176"/>
    <mergeCell ref="AR167:AR168"/>
    <mergeCell ref="AS167:AS168"/>
    <mergeCell ref="AT167:AT168"/>
    <mergeCell ref="AU167:AU168"/>
    <mergeCell ref="O177:O178"/>
    <mergeCell ref="P177:P178"/>
    <mergeCell ref="R177:R178"/>
    <mergeCell ref="S177:S178"/>
    <mergeCell ref="U177:U178"/>
    <mergeCell ref="V177:V178"/>
    <mergeCell ref="X173:X174"/>
    <mergeCell ref="Y173:Y174"/>
    <mergeCell ref="A175:A176"/>
    <mergeCell ref="B175:B176"/>
    <mergeCell ref="C175:C176"/>
    <mergeCell ref="D175:D176"/>
    <mergeCell ref="AV167:AV168"/>
    <mergeCell ref="AW167:AW168"/>
    <mergeCell ref="AA185:AB185"/>
    <mergeCell ref="AA183:AB183"/>
    <mergeCell ref="AC183:AD183"/>
    <mergeCell ref="AR169:AR170"/>
    <mergeCell ref="AS169:AS170"/>
    <mergeCell ref="AT169:AT170"/>
    <mergeCell ref="AU169:AU170"/>
    <mergeCell ref="AV169:AV170"/>
    <mergeCell ref="AW169:AW170"/>
    <mergeCell ref="AR171:AR172"/>
    <mergeCell ref="AS171:AS172"/>
    <mergeCell ref="AT171:AT172"/>
    <mergeCell ref="AU171:AU172"/>
    <mergeCell ref="AV171:AV172"/>
    <mergeCell ref="AW171:AW172"/>
    <mergeCell ref="AR173:AR174"/>
    <mergeCell ref="AS173:AS174"/>
    <mergeCell ref="AT173:AT174"/>
    <mergeCell ref="AU173:AU174"/>
    <mergeCell ref="AV173:AV174"/>
    <mergeCell ref="AW173:AW174"/>
    <mergeCell ref="AA177:AA178"/>
    <mergeCell ref="AB177:AB178"/>
    <mergeCell ref="AM177:AM178"/>
    <mergeCell ref="AD177:AD178"/>
    <mergeCell ref="AE177:AE178"/>
    <mergeCell ref="AA173:AA174"/>
    <mergeCell ref="AB173:AB174"/>
    <mergeCell ref="AM173:AM174"/>
    <mergeCell ref="AM169:AM170"/>
    <mergeCell ref="AR161:AR162"/>
    <mergeCell ref="AS161:AS162"/>
    <mergeCell ref="AT161:AT162"/>
    <mergeCell ref="AU161:AU162"/>
    <mergeCell ref="AV161:AV162"/>
    <mergeCell ref="AW161:AW162"/>
    <mergeCell ref="AR163:AR164"/>
    <mergeCell ref="AS163:AS164"/>
    <mergeCell ref="AT163:AT164"/>
    <mergeCell ref="AU163:AU164"/>
    <mergeCell ref="AV163:AV164"/>
    <mergeCell ref="AW163:AW164"/>
    <mergeCell ref="AR165:AR166"/>
    <mergeCell ref="AS165:AS166"/>
    <mergeCell ref="AT165:AT166"/>
    <mergeCell ref="AU165:AU166"/>
    <mergeCell ref="AV165:AV166"/>
    <mergeCell ref="AW165:AW166"/>
    <mergeCell ref="AR155:AR156"/>
    <mergeCell ref="AS155:AS156"/>
    <mergeCell ref="AT155:AT156"/>
    <mergeCell ref="AU155:AU156"/>
    <mergeCell ref="AV155:AV156"/>
    <mergeCell ref="AW155:AW156"/>
    <mergeCell ref="AR157:AR158"/>
    <mergeCell ref="AS157:AS158"/>
    <mergeCell ref="AT157:AT158"/>
    <mergeCell ref="AU157:AU158"/>
    <mergeCell ref="AV157:AV158"/>
    <mergeCell ref="AW157:AW158"/>
    <mergeCell ref="AR159:AR160"/>
    <mergeCell ref="AS159:AS160"/>
    <mergeCell ref="AT159:AT160"/>
    <mergeCell ref="AU159:AU160"/>
    <mergeCell ref="AV159:AV160"/>
    <mergeCell ref="AW159:AW160"/>
    <mergeCell ref="AR149:AR150"/>
    <mergeCell ref="AS149:AS150"/>
    <mergeCell ref="AT149:AT150"/>
    <mergeCell ref="AU149:AU150"/>
    <mergeCell ref="AV149:AV150"/>
    <mergeCell ref="AW149:AW150"/>
    <mergeCell ref="AR151:AR152"/>
    <mergeCell ref="AS151:AS152"/>
    <mergeCell ref="AT151:AT152"/>
    <mergeCell ref="AU151:AU152"/>
    <mergeCell ref="AV151:AV152"/>
    <mergeCell ref="AW151:AW152"/>
    <mergeCell ref="AR153:AR154"/>
    <mergeCell ref="AS153:AS154"/>
    <mergeCell ref="AT153:AT154"/>
    <mergeCell ref="AU153:AU154"/>
    <mergeCell ref="AV153:AV154"/>
    <mergeCell ref="AW153:AW154"/>
    <mergeCell ref="AR143:AR144"/>
    <mergeCell ref="AS143:AS144"/>
    <mergeCell ref="AT143:AT144"/>
    <mergeCell ref="AU143:AU144"/>
    <mergeCell ref="AV143:AV144"/>
    <mergeCell ref="AW143:AW144"/>
    <mergeCell ref="AR145:AR146"/>
    <mergeCell ref="AS145:AS146"/>
    <mergeCell ref="AT145:AT146"/>
    <mergeCell ref="AU145:AU146"/>
    <mergeCell ref="AV145:AV146"/>
    <mergeCell ref="AW145:AW146"/>
    <mergeCell ref="AR147:AR148"/>
    <mergeCell ref="AS147:AS148"/>
    <mergeCell ref="AT147:AT148"/>
    <mergeCell ref="AU147:AU148"/>
    <mergeCell ref="AV147:AV148"/>
    <mergeCell ref="AW147:AW148"/>
    <mergeCell ref="AR137:AR138"/>
    <mergeCell ref="AS137:AS138"/>
    <mergeCell ref="AT137:AT138"/>
    <mergeCell ref="AU137:AU138"/>
    <mergeCell ref="AV137:AV138"/>
    <mergeCell ref="AW137:AW138"/>
    <mergeCell ref="AR139:AR140"/>
    <mergeCell ref="AS139:AS140"/>
    <mergeCell ref="AT139:AT140"/>
    <mergeCell ref="AU139:AU140"/>
    <mergeCell ref="AV139:AV140"/>
    <mergeCell ref="AW139:AW140"/>
    <mergeCell ref="AR141:AR142"/>
    <mergeCell ref="AS141:AS142"/>
    <mergeCell ref="AT141:AT142"/>
    <mergeCell ref="AU141:AU142"/>
    <mergeCell ref="AV141:AV142"/>
    <mergeCell ref="AW141:AW142"/>
    <mergeCell ref="AR131:AR132"/>
    <mergeCell ref="AS131:AS132"/>
    <mergeCell ref="AT131:AT132"/>
    <mergeCell ref="AU131:AU132"/>
    <mergeCell ref="AV131:AV132"/>
    <mergeCell ref="AW131:AW132"/>
    <mergeCell ref="AR133:AR134"/>
    <mergeCell ref="AS133:AS134"/>
    <mergeCell ref="AT133:AT134"/>
    <mergeCell ref="AU133:AU134"/>
    <mergeCell ref="AV133:AV134"/>
    <mergeCell ref="AW133:AW134"/>
    <mergeCell ref="AR135:AR136"/>
    <mergeCell ref="AS135:AS136"/>
    <mergeCell ref="AT135:AT136"/>
    <mergeCell ref="AU135:AU136"/>
    <mergeCell ref="AV135:AV136"/>
    <mergeCell ref="AW135:AW136"/>
    <mergeCell ref="AS125:AS126"/>
    <mergeCell ref="AT125:AT126"/>
    <mergeCell ref="AU125:AU126"/>
    <mergeCell ref="AV125:AV126"/>
    <mergeCell ref="AW125:AW126"/>
    <mergeCell ref="AR127:AR128"/>
    <mergeCell ref="AS127:AS128"/>
    <mergeCell ref="AT127:AT128"/>
    <mergeCell ref="AU127:AU128"/>
    <mergeCell ref="AV127:AV128"/>
    <mergeCell ref="AW127:AW128"/>
    <mergeCell ref="AR129:AR130"/>
    <mergeCell ref="AS129:AS130"/>
    <mergeCell ref="AT129:AT130"/>
    <mergeCell ref="AU129:AU130"/>
    <mergeCell ref="AV129:AV130"/>
    <mergeCell ref="AW129:AW130"/>
    <mergeCell ref="AR109:AR110"/>
    <mergeCell ref="AS109:AS110"/>
    <mergeCell ref="AT109:AT110"/>
    <mergeCell ref="AU109:AU110"/>
    <mergeCell ref="AV109:AV110"/>
    <mergeCell ref="AR111:AR112"/>
    <mergeCell ref="AS111:AS112"/>
    <mergeCell ref="AT111:AT112"/>
    <mergeCell ref="AU111:AU112"/>
    <mergeCell ref="AV111:AV112"/>
    <mergeCell ref="AD45:AL45"/>
    <mergeCell ref="AD81:AL81"/>
    <mergeCell ref="AC117:AE117"/>
    <mergeCell ref="AD119:AD120"/>
    <mergeCell ref="AE119:AE120"/>
    <mergeCell ref="AD121:AD122"/>
    <mergeCell ref="AE121:AE122"/>
    <mergeCell ref="AR119:AR120"/>
    <mergeCell ref="AS119:AS120"/>
    <mergeCell ref="AT119:AT120"/>
    <mergeCell ref="AU119:AU120"/>
    <mergeCell ref="AV119:AV120"/>
    <mergeCell ref="AR101:AR102"/>
    <mergeCell ref="AS101:AS102"/>
    <mergeCell ref="AT101:AT102"/>
    <mergeCell ref="AU101:AU102"/>
    <mergeCell ref="AV101:AV102"/>
    <mergeCell ref="AR103:AR104"/>
    <mergeCell ref="AS103:AS104"/>
    <mergeCell ref="AT103:AT104"/>
    <mergeCell ref="AU103:AU104"/>
    <mergeCell ref="AV103:AV104"/>
    <mergeCell ref="AR105:AR106"/>
    <mergeCell ref="AS105:AS106"/>
    <mergeCell ref="AT105:AT106"/>
    <mergeCell ref="AU105:AU106"/>
    <mergeCell ref="AV105:AV106"/>
    <mergeCell ref="AR107:AR108"/>
    <mergeCell ref="AS107:AS108"/>
    <mergeCell ref="AT107:AT108"/>
    <mergeCell ref="AU107:AU108"/>
    <mergeCell ref="AV107:AV108"/>
    <mergeCell ref="AR93:AR94"/>
    <mergeCell ref="AS93:AS94"/>
    <mergeCell ref="AT93:AT94"/>
    <mergeCell ref="AU93:AU94"/>
    <mergeCell ref="AV93:AV94"/>
    <mergeCell ref="AR95:AR96"/>
    <mergeCell ref="AS95:AS96"/>
    <mergeCell ref="AT95:AT96"/>
    <mergeCell ref="AU95:AU96"/>
    <mergeCell ref="AV95:AV96"/>
    <mergeCell ref="AR97:AR98"/>
    <mergeCell ref="AS97:AS98"/>
    <mergeCell ref="AT97:AT98"/>
    <mergeCell ref="AU97:AU98"/>
    <mergeCell ref="AV97:AV98"/>
    <mergeCell ref="AR99:AR100"/>
    <mergeCell ref="AS99:AS100"/>
    <mergeCell ref="AT99:AT100"/>
    <mergeCell ref="AU99:AU100"/>
    <mergeCell ref="AV99:AV100"/>
    <mergeCell ref="AR85:AR86"/>
    <mergeCell ref="AS85:AS86"/>
    <mergeCell ref="AT85:AT86"/>
    <mergeCell ref="AU85:AU86"/>
    <mergeCell ref="AV85:AV86"/>
    <mergeCell ref="AR87:AR88"/>
    <mergeCell ref="AS87:AS88"/>
    <mergeCell ref="AT87:AT88"/>
    <mergeCell ref="AU87:AU88"/>
    <mergeCell ref="AV87:AV88"/>
    <mergeCell ref="AR89:AR90"/>
    <mergeCell ref="AS89:AS90"/>
    <mergeCell ref="AT89:AT90"/>
    <mergeCell ref="AU89:AU90"/>
    <mergeCell ref="AV89:AV90"/>
    <mergeCell ref="AR91:AR92"/>
    <mergeCell ref="AS91:AS92"/>
    <mergeCell ref="AT91:AT92"/>
    <mergeCell ref="AU91:AU92"/>
    <mergeCell ref="AV91:AV92"/>
    <mergeCell ref="AR71:AR72"/>
    <mergeCell ref="AS71:AS72"/>
    <mergeCell ref="AT71:AT72"/>
    <mergeCell ref="AU71:AU72"/>
    <mergeCell ref="AV71:AV72"/>
    <mergeCell ref="AR73:AR74"/>
    <mergeCell ref="AS73:AS74"/>
    <mergeCell ref="AT73:AT74"/>
    <mergeCell ref="AU73:AU74"/>
    <mergeCell ref="AV73:AV74"/>
    <mergeCell ref="AR75:AR76"/>
    <mergeCell ref="AS75:AS76"/>
    <mergeCell ref="AT75:AT76"/>
    <mergeCell ref="AU75:AU76"/>
    <mergeCell ref="AV75:AV76"/>
    <mergeCell ref="AR83:AR84"/>
    <mergeCell ref="AS83:AS84"/>
    <mergeCell ref="AT83:AT84"/>
    <mergeCell ref="AU83:AU84"/>
    <mergeCell ref="AV83:AV84"/>
    <mergeCell ref="AR63:AR64"/>
    <mergeCell ref="AS63:AS64"/>
    <mergeCell ref="AT63:AT64"/>
    <mergeCell ref="AU63:AU64"/>
    <mergeCell ref="AV63:AV64"/>
    <mergeCell ref="AR65:AR66"/>
    <mergeCell ref="AS65:AS66"/>
    <mergeCell ref="AT65:AT66"/>
    <mergeCell ref="AU65:AU66"/>
    <mergeCell ref="AV65:AV66"/>
    <mergeCell ref="AR67:AR68"/>
    <mergeCell ref="AS67:AS68"/>
    <mergeCell ref="AT67:AT68"/>
    <mergeCell ref="AU67:AU68"/>
    <mergeCell ref="AV67:AV68"/>
    <mergeCell ref="AR69:AR70"/>
    <mergeCell ref="AS69:AS70"/>
    <mergeCell ref="AT69:AT70"/>
    <mergeCell ref="AU69:AU70"/>
    <mergeCell ref="AV69:AV70"/>
    <mergeCell ref="AU55:AU56"/>
    <mergeCell ref="AV55:AV56"/>
    <mergeCell ref="AR57:AR58"/>
    <mergeCell ref="AS57:AS58"/>
    <mergeCell ref="AT57:AT58"/>
    <mergeCell ref="AU57:AU58"/>
    <mergeCell ref="AV57:AV58"/>
    <mergeCell ref="AR59:AR60"/>
    <mergeCell ref="AS59:AS60"/>
    <mergeCell ref="AT59:AT60"/>
    <mergeCell ref="AU59:AU60"/>
    <mergeCell ref="AV59:AV60"/>
    <mergeCell ref="AR61:AR62"/>
    <mergeCell ref="AS61:AS62"/>
    <mergeCell ref="AT61:AT62"/>
    <mergeCell ref="AU61:AU62"/>
    <mergeCell ref="AV61:AV62"/>
    <mergeCell ref="AR55:AR56"/>
    <mergeCell ref="AS55:AS56"/>
    <mergeCell ref="AT55:AT56"/>
    <mergeCell ref="AR47:AR48"/>
    <mergeCell ref="AS47:AS48"/>
    <mergeCell ref="AT47:AT48"/>
    <mergeCell ref="AU47:AU48"/>
    <mergeCell ref="AV47:AV48"/>
    <mergeCell ref="AR49:AR50"/>
    <mergeCell ref="AS49:AS50"/>
    <mergeCell ref="AT49:AT50"/>
    <mergeCell ref="AU49:AU50"/>
    <mergeCell ref="AV49:AV50"/>
    <mergeCell ref="AR51:AR52"/>
    <mergeCell ref="AS51:AS52"/>
    <mergeCell ref="AT51:AT52"/>
    <mergeCell ref="AU51:AU52"/>
    <mergeCell ref="AV51:AV52"/>
    <mergeCell ref="AR53:AR54"/>
    <mergeCell ref="AS53:AS54"/>
    <mergeCell ref="AT53:AT54"/>
    <mergeCell ref="AU53:AU54"/>
    <mergeCell ref="AV53:AV54"/>
    <mergeCell ref="S175:S176"/>
    <mergeCell ref="U175:U176"/>
    <mergeCell ref="V175:V176"/>
    <mergeCell ref="X175:X176"/>
    <mergeCell ref="Y175:Y176"/>
    <mergeCell ref="AA175:AA176"/>
    <mergeCell ref="AB175:AB176"/>
    <mergeCell ref="D169:D170"/>
    <mergeCell ref="F169:F170"/>
    <mergeCell ref="G169:G170"/>
    <mergeCell ref="H169:H170"/>
    <mergeCell ref="I169:I170"/>
    <mergeCell ref="J169:J170"/>
    <mergeCell ref="K169:K170"/>
    <mergeCell ref="M169:M170"/>
    <mergeCell ref="O169:O170"/>
    <mergeCell ref="P169:P170"/>
    <mergeCell ref="R169:R170"/>
    <mergeCell ref="S169:S170"/>
    <mergeCell ref="U169:U170"/>
    <mergeCell ref="V169:V170"/>
    <mergeCell ref="Y169:Y170"/>
    <mergeCell ref="AB169:AB170"/>
    <mergeCell ref="X171:X172"/>
    <mergeCell ref="Y171:Y172"/>
    <mergeCell ref="AA171:AA172"/>
    <mergeCell ref="AB171:AB172"/>
    <mergeCell ref="A173:A174"/>
    <mergeCell ref="B173:B174"/>
    <mergeCell ref="C173:C174"/>
    <mergeCell ref="D173:D174"/>
    <mergeCell ref="F173:F174"/>
    <mergeCell ref="G173:G174"/>
    <mergeCell ref="H173:H174"/>
    <mergeCell ref="I173:I174"/>
    <mergeCell ref="J173:J174"/>
    <mergeCell ref="K173:K174"/>
    <mergeCell ref="M173:M174"/>
    <mergeCell ref="O173:O174"/>
    <mergeCell ref="P173:P174"/>
    <mergeCell ref="R173:R174"/>
    <mergeCell ref="S173:S174"/>
    <mergeCell ref="U173:U174"/>
    <mergeCell ref="V173:V174"/>
    <mergeCell ref="A171:A172"/>
    <mergeCell ref="B171:B172"/>
    <mergeCell ref="C171:C172"/>
    <mergeCell ref="D171:D172"/>
    <mergeCell ref="F171:F172"/>
    <mergeCell ref="G171:G172"/>
    <mergeCell ref="H171:H172"/>
    <mergeCell ref="I171:I172"/>
    <mergeCell ref="J171:J172"/>
    <mergeCell ref="K171:K172"/>
    <mergeCell ref="M171:M172"/>
    <mergeCell ref="O171:O172"/>
    <mergeCell ref="P171:P172"/>
    <mergeCell ref="R171:R172"/>
    <mergeCell ref="S171:S172"/>
    <mergeCell ref="U171:U172"/>
    <mergeCell ref="V171:V172"/>
    <mergeCell ref="AM171:AM172"/>
    <mergeCell ref="AD169:AD170"/>
    <mergeCell ref="AE169:AE170"/>
    <mergeCell ref="AD171:AD172"/>
    <mergeCell ref="AE171:AE172"/>
    <mergeCell ref="A169:A170"/>
    <mergeCell ref="B169:B170"/>
    <mergeCell ref="X169:X170"/>
    <mergeCell ref="C169:C170"/>
    <mergeCell ref="X165:X166"/>
    <mergeCell ref="Y165:Y166"/>
    <mergeCell ref="AA165:AA166"/>
    <mergeCell ref="AB165:AB166"/>
    <mergeCell ref="AM165:AM166"/>
    <mergeCell ref="A167:A168"/>
    <mergeCell ref="B167:B168"/>
    <mergeCell ref="C167:C168"/>
    <mergeCell ref="D167:D168"/>
    <mergeCell ref="F167:F168"/>
    <mergeCell ref="G167:G168"/>
    <mergeCell ref="H167:H168"/>
    <mergeCell ref="I167:I168"/>
    <mergeCell ref="J167:J168"/>
    <mergeCell ref="K167:K168"/>
    <mergeCell ref="M167:M168"/>
    <mergeCell ref="O167:O168"/>
    <mergeCell ref="P167:P168"/>
    <mergeCell ref="R167:R168"/>
    <mergeCell ref="S167:S168"/>
    <mergeCell ref="U167:U168"/>
    <mergeCell ref="V167:V168"/>
    <mergeCell ref="X167:X168"/>
    <mergeCell ref="Y167:Y168"/>
    <mergeCell ref="AA167:AA168"/>
    <mergeCell ref="AB167:AB168"/>
    <mergeCell ref="AM167:AM168"/>
    <mergeCell ref="AD165:AD166"/>
    <mergeCell ref="AE165:AE166"/>
    <mergeCell ref="AD167:AD168"/>
    <mergeCell ref="AE167:AE168"/>
    <mergeCell ref="A165:A166"/>
    <mergeCell ref="B165:B166"/>
    <mergeCell ref="C165:C166"/>
    <mergeCell ref="D165:D166"/>
    <mergeCell ref="F165:F166"/>
    <mergeCell ref="G165:G166"/>
    <mergeCell ref="H165:H166"/>
    <mergeCell ref="I165:I166"/>
    <mergeCell ref="J165:J166"/>
    <mergeCell ref="K165:K166"/>
    <mergeCell ref="M165:M166"/>
    <mergeCell ref="O165:O166"/>
    <mergeCell ref="P165:P166"/>
    <mergeCell ref="R165:R166"/>
    <mergeCell ref="S165:S166"/>
    <mergeCell ref="U165:U166"/>
    <mergeCell ref="V165:V166"/>
    <mergeCell ref="X161:X162"/>
    <mergeCell ref="C161:C162"/>
    <mergeCell ref="D161:D162"/>
    <mergeCell ref="F161:F162"/>
    <mergeCell ref="G161:G162"/>
    <mergeCell ref="H161:H162"/>
    <mergeCell ref="I161:I162"/>
    <mergeCell ref="J161:J162"/>
    <mergeCell ref="K161:K162"/>
    <mergeCell ref="M161:M162"/>
    <mergeCell ref="O161:O162"/>
    <mergeCell ref="P161:P162"/>
    <mergeCell ref="R161:R162"/>
    <mergeCell ref="S161:S162"/>
    <mergeCell ref="U161:U162"/>
    <mergeCell ref="V161:V162"/>
    <mergeCell ref="Y161:Y162"/>
    <mergeCell ref="AA161:AA162"/>
    <mergeCell ref="AB161:AB162"/>
    <mergeCell ref="AM161:AM162"/>
    <mergeCell ref="A163:A164"/>
    <mergeCell ref="B163:B164"/>
    <mergeCell ref="C163:C164"/>
    <mergeCell ref="D163:D164"/>
    <mergeCell ref="F163:F164"/>
    <mergeCell ref="G163:G164"/>
    <mergeCell ref="H163:H164"/>
    <mergeCell ref="I163:I164"/>
    <mergeCell ref="J163:J164"/>
    <mergeCell ref="K163:K164"/>
    <mergeCell ref="M163:M164"/>
    <mergeCell ref="O163:O164"/>
    <mergeCell ref="P163:P164"/>
    <mergeCell ref="R163:R164"/>
    <mergeCell ref="S163:S164"/>
    <mergeCell ref="U163:U164"/>
    <mergeCell ref="V163:V164"/>
    <mergeCell ref="X163:X164"/>
    <mergeCell ref="Y163:Y164"/>
    <mergeCell ref="AA163:AA164"/>
    <mergeCell ref="AB163:AB164"/>
    <mergeCell ref="AM163:AM164"/>
    <mergeCell ref="AD161:AD162"/>
    <mergeCell ref="AE161:AE162"/>
    <mergeCell ref="AD163:AD164"/>
    <mergeCell ref="AE163:AE164"/>
    <mergeCell ref="A161:A162"/>
    <mergeCell ref="B161:B162"/>
    <mergeCell ref="AG161:AG162"/>
    <mergeCell ref="X157:X158"/>
    <mergeCell ref="Y157:Y158"/>
    <mergeCell ref="AA157:AA158"/>
    <mergeCell ref="AB157:AB158"/>
    <mergeCell ref="AM157:AM158"/>
    <mergeCell ref="A159:A160"/>
    <mergeCell ref="B159:B160"/>
    <mergeCell ref="C159:C160"/>
    <mergeCell ref="D159:D160"/>
    <mergeCell ref="F159:F160"/>
    <mergeCell ref="G159:G160"/>
    <mergeCell ref="H159:H160"/>
    <mergeCell ref="I159:I160"/>
    <mergeCell ref="J159:J160"/>
    <mergeCell ref="K159:K160"/>
    <mergeCell ref="M159:M160"/>
    <mergeCell ref="O159:O160"/>
    <mergeCell ref="P159:P160"/>
    <mergeCell ref="R159:R160"/>
    <mergeCell ref="S159:S160"/>
    <mergeCell ref="U159:U160"/>
    <mergeCell ref="V159:V160"/>
    <mergeCell ref="X159:X160"/>
    <mergeCell ref="Y159:Y160"/>
    <mergeCell ref="AA159:AA160"/>
    <mergeCell ref="AB159:AB160"/>
    <mergeCell ref="AM159:AM160"/>
    <mergeCell ref="AD157:AD158"/>
    <mergeCell ref="AE157:AE158"/>
    <mergeCell ref="AD159:AD160"/>
    <mergeCell ref="AE159:AE160"/>
    <mergeCell ref="A157:A158"/>
    <mergeCell ref="B157:B158"/>
    <mergeCell ref="C157:C158"/>
    <mergeCell ref="D157:D158"/>
    <mergeCell ref="F157:F158"/>
    <mergeCell ref="G157:G158"/>
    <mergeCell ref="H157:H158"/>
    <mergeCell ref="I157:I158"/>
    <mergeCell ref="J157:J158"/>
    <mergeCell ref="K157:K158"/>
    <mergeCell ref="M157:M158"/>
    <mergeCell ref="O157:O158"/>
    <mergeCell ref="P157:P158"/>
    <mergeCell ref="R157:R158"/>
    <mergeCell ref="S157:S158"/>
    <mergeCell ref="U157:U158"/>
    <mergeCell ref="V157:V158"/>
    <mergeCell ref="X153:X154"/>
    <mergeCell ref="C153:C154"/>
    <mergeCell ref="D153:D154"/>
    <mergeCell ref="F153:F154"/>
    <mergeCell ref="G153:G154"/>
    <mergeCell ref="H153:H154"/>
    <mergeCell ref="I153:I154"/>
    <mergeCell ref="J153:J154"/>
    <mergeCell ref="K153:K154"/>
    <mergeCell ref="M153:M154"/>
    <mergeCell ref="O153:O154"/>
    <mergeCell ref="P153:P154"/>
    <mergeCell ref="R153:R154"/>
    <mergeCell ref="S153:S154"/>
    <mergeCell ref="U153:U154"/>
    <mergeCell ref="V153:V154"/>
    <mergeCell ref="Y153:Y154"/>
    <mergeCell ref="AA153:AA154"/>
    <mergeCell ref="AB153:AB154"/>
    <mergeCell ref="AM153:AM154"/>
    <mergeCell ref="A155:A156"/>
    <mergeCell ref="B155:B156"/>
    <mergeCell ref="C155:C156"/>
    <mergeCell ref="D155:D156"/>
    <mergeCell ref="F155:F156"/>
    <mergeCell ref="G155:G156"/>
    <mergeCell ref="H155:H156"/>
    <mergeCell ref="I155:I156"/>
    <mergeCell ref="J155:J156"/>
    <mergeCell ref="K155:K156"/>
    <mergeCell ref="M155:M156"/>
    <mergeCell ref="O155:O156"/>
    <mergeCell ref="P155:P156"/>
    <mergeCell ref="R155:R156"/>
    <mergeCell ref="S155:S156"/>
    <mergeCell ref="U155:U156"/>
    <mergeCell ref="V155:V156"/>
    <mergeCell ref="X155:X156"/>
    <mergeCell ref="Y155:Y156"/>
    <mergeCell ref="AA155:AA156"/>
    <mergeCell ref="AB155:AB156"/>
    <mergeCell ref="AM155:AM156"/>
    <mergeCell ref="AD153:AD154"/>
    <mergeCell ref="AE153:AE154"/>
    <mergeCell ref="AD155:AD156"/>
    <mergeCell ref="AE155:AE156"/>
    <mergeCell ref="A153:A154"/>
    <mergeCell ref="B153:B154"/>
    <mergeCell ref="X149:X150"/>
    <mergeCell ref="Y149:Y150"/>
    <mergeCell ref="AA149:AA150"/>
    <mergeCell ref="AB149:AB150"/>
    <mergeCell ref="AM149:AM150"/>
    <mergeCell ref="A151:A152"/>
    <mergeCell ref="B151:B152"/>
    <mergeCell ref="C151:C152"/>
    <mergeCell ref="D151:D152"/>
    <mergeCell ref="F151:F152"/>
    <mergeCell ref="G151:G152"/>
    <mergeCell ref="H151:H152"/>
    <mergeCell ref="I151:I152"/>
    <mergeCell ref="J151:J152"/>
    <mergeCell ref="K151:K152"/>
    <mergeCell ref="M151:M152"/>
    <mergeCell ref="O151:O152"/>
    <mergeCell ref="P151:P152"/>
    <mergeCell ref="R151:R152"/>
    <mergeCell ref="S151:S152"/>
    <mergeCell ref="U151:U152"/>
    <mergeCell ref="V151:V152"/>
    <mergeCell ref="X151:X152"/>
    <mergeCell ref="Y151:Y152"/>
    <mergeCell ref="AA151:AA152"/>
    <mergeCell ref="AB151:AB152"/>
    <mergeCell ref="AM151:AM152"/>
    <mergeCell ref="AD149:AD150"/>
    <mergeCell ref="AE149:AE150"/>
    <mergeCell ref="AD151:AD152"/>
    <mergeCell ref="AE151:AE152"/>
    <mergeCell ref="A149:A150"/>
    <mergeCell ref="B149:B150"/>
    <mergeCell ref="C149:C150"/>
    <mergeCell ref="D149:D150"/>
    <mergeCell ref="F149:F150"/>
    <mergeCell ref="G149:G150"/>
    <mergeCell ref="H149:H150"/>
    <mergeCell ref="I149:I150"/>
    <mergeCell ref="J149:J150"/>
    <mergeCell ref="K149:K150"/>
    <mergeCell ref="M149:M150"/>
    <mergeCell ref="O149:O150"/>
    <mergeCell ref="P149:P150"/>
    <mergeCell ref="R149:R150"/>
    <mergeCell ref="S149:S150"/>
    <mergeCell ref="U149:U150"/>
    <mergeCell ref="V149:V150"/>
    <mergeCell ref="X145:X146"/>
    <mergeCell ref="C145:C146"/>
    <mergeCell ref="D145:D146"/>
    <mergeCell ref="F145:F146"/>
    <mergeCell ref="G145:G146"/>
    <mergeCell ref="H145:H146"/>
    <mergeCell ref="I145:I146"/>
    <mergeCell ref="J145:J146"/>
    <mergeCell ref="K145:K146"/>
    <mergeCell ref="M145:M146"/>
    <mergeCell ref="O145:O146"/>
    <mergeCell ref="P145:P146"/>
    <mergeCell ref="R145:R146"/>
    <mergeCell ref="S145:S146"/>
    <mergeCell ref="U145:U146"/>
    <mergeCell ref="V145:V146"/>
    <mergeCell ref="Y145:Y146"/>
    <mergeCell ref="AA145:AA146"/>
    <mergeCell ref="AB145:AB146"/>
    <mergeCell ref="AM145:AM146"/>
    <mergeCell ref="A147:A148"/>
    <mergeCell ref="B147:B148"/>
    <mergeCell ref="C147:C148"/>
    <mergeCell ref="D147:D148"/>
    <mergeCell ref="F147:F148"/>
    <mergeCell ref="G147:G148"/>
    <mergeCell ref="H147:H148"/>
    <mergeCell ref="I147:I148"/>
    <mergeCell ref="J147:J148"/>
    <mergeCell ref="K147:K148"/>
    <mergeCell ref="M147:M148"/>
    <mergeCell ref="O147:O148"/>
    <mergeCell ref="P147:P148"/>
    <mergeCell ref="R147:R148"/>
    <mergeCell ref="S147:S148"/>
    <mergeCell ref="U147:U148"/>
    <mergeCell ref="V147:V148"/>
    <mergeCell ref="X147:X148"/>
    <mergeCell ref="Y147:Y148"/>
    <mergeCell ref="AA147:AA148"/>
    <mergeCell ref="AB147:AB148"/>
    <mergeCell ref="AM147:AM148"/>
    <mergeCell ref="AD145:AD146"/>
    <mergeCell ref="AE145:AE146"/>
    <mergeCell ref="AD147:AD148"/>
    <mergeCell ref="AE147:AE148"/>
    <mergeCell ref="A145:A146"/>
    <mergeCell ref="B145:B146"/>
    <mergeCell ref="X141:X142"/>
    <mergeCell ref="Y141:Y142"/>
    <mergeCell ref="AA141:AA142"/>
    <mergeCell ref="AB141:AB142"/>
    <mergeCell ref="AM141:AM142"/>
    <mergeCell ref="A143:A144"/>
    <mergeCell ref="B143:B144"/>
    <mergeCell ref="C143:C144"/>
    <mergeCell ref="D143:D144"/>
    <mergeCell ref="F143:F144"/>
    <mergeCell ref="G143:G144"/>
    <mergeCell ref="H143:H144"/>
    <mergeCell ref="I143:I144"/>
    <mergeCell ref="J143:J144"/>
    <mergeCell ref="K143:K144"/>
    <mergeCell ref="M143:M144"/>
    <mergeCell ref="O143:O144"/>
    <mergeCell ref="P143:P144"/>
    <mergeCell ref="R143:R144"/>
    <mergeCell ref="S143:S144"/>
    <mergeCell ref="U143:U144"/>
    <mergeCell ref="V143:V144"/>
    <mergeCell ref="X143:X144"/>
    <mergeCell ref="Y143:Y144"/>
    <mergeCell ref="AA143:AA144"/>
    <mergeCell ref="AB143:AB144"/>
    <mergeCell ref="AM143:AM144"/>
    <mergeCell ref="AD141:AD142"/>
    <mergeCell ref="AE141:AE142"/>
    <mergeCell ref="AD143:AD144"/>
    <mergeCell ref="AE143:AE144"/>
    <mergeCell ref="A141:A142"/>
    <mergeCell ref="B141:B142"/>
    <mergeCell ref="C141:C142"/>
    <mergeCell ref="D141:D142"/>
    <mergeCell ref="F141:F142"/>
    <mergeCell ref="G141:G142"/>
    <mergeCell ref="H141:H142"/>
    <mergeCell ref="I141:I142"/>
    <mergeCell ref="J141:J142"/>
    <mergeCell ref="K141:K142"/>
    <mergeCell ref="M141:M142"/>
    <mergeCell ref="O141:O142"/>
    <mergeCell ref="P141:P142"/>
    <mergeCell ref="R141:R142"/>
    <mergeCell ref="S141:S142"/>
    <mergeCell ref="U141:U142"/>
    <mergeCell ref="V141:V142"/>
    <mergeCell ref="X137:X138"/>
    <mergeCell ref="C137:C138"/>
    <mergeCell ref="D137:D138"/>
    <mergeCell ref="F137:F138"/>
    <mergeCell ref="G137:G138"/>
    <mergeCell ref="H137:H138"/>
    <mergeCell ref="I137:I138"/>
    <mergeCell ref="J137:J138"/>
    <mergeCell ref="K137:K138"/>
    <mergeCell ref="M137:M138"/>
    <mergeCell ref="O137:O138"/>
    <mergeCell ref="P137:P138"/>
    <mergeCell ref="R137:R138"/>
    <mergeCell ref="S137:S138"/>
    <mergeCell ref="U137:U138"/>
    <mergeCell ref="V137:V138"/>
    <mergeCell ref="Y137:Y138"/>
    <mergeCell ref="AA137:AA138"/>
    <mergeCell ref="AB137:AB138"/>
    <mergeCell ref="AM137:AM138"/>
    <mergeCell ref="A139:A140"/>
    <mergeCell ref="B139:B140"/>
    <mergeCell ref="C139:C140"/>
    <mergeCell ref="D139:D140"/>
    <mergeCell ref="F139:F140"/>
    <mergeCell ref="G139:G140"/>
    <mergeCell ref="H139:H140"/>
    <mergeCell ref="I139:I140"/>
    <mergeCell ref="J139:J140"/>
    <mergeCell ref="K139:K140"/>
    <mergeCell ref="M139:M140"/>
    <mergeCell ref="O139:O140"/>
    <mergeCell ref="P139:P140"/>
    <mergeCell ref="R139:R140"/>
    <mergeCell ref="S139:S140"/>
    <mergeCell ref="U139:U140"/>
    <mergeCell ref="V139:V140"/>
    <mergeCell ref="X139:X140"/>
    <mergeCell ref="Y139:Y140"/>
    <mergeCell ref="AA139:AA140"/>
    <mergeCell ref="AB139:AB140"/>
    <mergeCell ref="AM139:AM140"/>
    <mergeCell ref="AD137:AD138"/>
    <mergeCell ref="AE137:AE138"/>
    <mergeCell ref="AD139:AD140"/>
    <mergeCell ref="AE139:AE140"/>
    <mergeCell ref="A137:A138"/>
    <mergeCell ref="B137:B138"/>
    <mergeCell ref="X133:X134"/>
    <mergeCell ref="Y133:Y134"/>
    <mergeCell ref="AA133:AA134"/>
    <mergeCell ref="AB133:AB134"/>
    <mergeCell ref="AM133:AM134"/>
    <mergeCell ref="A135:A136"/>
    <mergeCell ref="B135:B136"/>
    <mergeCell ref="C135:C136"/>
    <mergeCell ref="D135:D136"/>
    <mergeCell ref="F135:F136"/>
    <mergeCell ref="G135:G136"/>
    <mergeCell ref="H135:H136"/>
    <mergeCell ref="I135:I136"/>
    <mergeCell ref="J135:J136"/>
    <mergeCell ref="K135:K136"/>
    <mergeCell ref="M135:M136"/>
    <mergeCell ref="O135:O136"/>
    <mergeCell ref="P135:P136"/>
    <mergeCell ref="R135:R136"/>
    <mergeCell ref="S135:S136"/>
    <mergeCell ref="U135:U136"/>
    <mergeCell ref="V135:V136"/>
    <mergeCell ref="X135:X136"/>
    <mergeCell ref="Y135:Y136"/>
    <mergeCell ref="AA135:AA136"/>
    <mergeCell ref="AB135:AB136"/>
    <mergeCell ref="AM135:AM136"/>
    <mergeCell ref="AD133:AD134"/>
    <mergeCell ref="AE133:AE134"/>
    <mergeCell ref="AD135:AD136"/>
    <mergeCell ref="AE135:AE136"/>
    <mergeCell ref="A133:A134"/>
    <mergeCell ref="B133:B134"/>
    <mergeCell ref="C133:C134"/>
    <mergeCell ref="D133:D134"/>
    <mergeCell ref="F133:F134"/>
    <mergeCell ref="G133:G134"/>
    <mergeCell ref="H133:H134"/>
    <mergeCell ref="I133:I134"/>
    <mergeCell ref="J133:J134"/>
    <mergeCell ref="K133:K134"/>
    <mergeCell ref="M133:M134"/>
    <mergeCell ref="O133:O134"/>
    <mergeCell ref="P133:P134"/>
    <mergeCell ref="R133:R134"/>
    <mergeCell ref="S133:S134"/>
    <mergeCell ref="U133:U134"/>
    <mergeCell ref="V133:V134"/>
    <mergeCell ref="X129:X130"/>
    <mergeCell ref="C129:C130"/>
    <mergeCell ref="D129:D130"/>
    <mergeCell ref="F129:F130"/>
    <mergeCell ref="G129:G130"/>
    <mergeCell ref="H129:H130"/>
    <mergeCell ref="I129:I130"/>
    <mergeCell ref="J129:J130"/>
    <mergeCell ref="K129:K130"/>
    <mergeCell ref="M129:M130"/>
    <mergeCell ref="O129:O130"/>
    <mergeCell ref="P129:P130"/>
    <mergeCell ref="R129:R130"/>
    <mergeCell ref="S129:S130"/>
    <mergeCell ref="U129:U130"/>
    <mergeCell ref="V129:V130"/>
    <mergeCell ref="Y129:Y130"/>
    <mergeCell ref="AA129:AA130"/>
    <mergeCell ref="AB129:AB130"/>
    <mergeCell ref="AM129:AM130"/>
    <mergeCell ref="A131:A132"/>
    <mergeCell ref="B131:B132"/>
    <mergeCell ref="C131:C132"/>
    <mergeCell ref="D131:D132"/>
    <mergeCell ref="F131:F132"/>
    <mergeCell ref="G131:G132"/>
    <mergeCell ref="H131:H132"/>
    <mergeCell ref="I131:I132"/>
    <mergeCell ref="J131:J132"/>
    <mergeCell ref="K131:K132"/>
    <mergeCell ref="M131:M132"/>
    <mergeCell ref="O131:O132"/>
    <mergeCell ref="P131:P132"/>
    <mergeCell ref="R131:R132"/>
    <mergeCell ref="S131:S132"/>
    <mergeCell ref="U131:U132"/>
    <mergeCell ref="V131:V132"/>
    <mergeCell ref="X131:X132"/>
    <mergeCell ref="Y131:Y132"/>
    <mergeCell ref="AA131:AA132"/>
    <mergeCell ref="AB131:AB132"/>
    <mergeCell ref="AM131:AM132"/>
    <mergeCell ref="AD129:AD130"/>
    <mergeCell ref="AE129:AE130"/>
    <mergeCell ref="AD131:AD132"/>
    <mergeCell ref="AE131:AE132"/>
    <mergeCell ref="A129:A130"/>
    <mergeCell ref="B129:B130"/>
    <mergeCell ref="Y125:Y126"/>
    <mergeCell ref="AA125:AA126"/>
    <mergeCell ref="AB125:AB126"/>
    <mergeCell ref="AM125:AM126"/>
    <mergeCell ref="A127:A128"/>
    <mergeCell ref="B127:B128"/>
    <mergeCell ref="C127:C128"/>
    <mergeCell ref="D127:D128"/>
    <mergeCell ref="F127:F128"/>
    <mergeCell ref="G127:G128"/>
    <mergeCell ref="H127:H128"/>
    <mergeCell ref="I127:I128"/>
    <mergeCell ref="J127:J128"/>
    <mergeCell ref="K127:K128"/>
    <mergeCell ref="M127:M128"/>
    <mergeCell ref="O127:O128"/>
    <mergeCell ref="P127:P128"/>
    <mergeCell ref="R127:R128"/>
    <mergeCell ref="S127:S128"/>
    <mergeCell ref="U127:U128"/>
    <mergeCell ref="V127:V128"/>
    <mergeCell ref="X127:X128"/>
    <mergeCell ref="Y127:Y128"/>
    <mergeCell ref="AA127:AA128"/>
    <mergeCell ref="AB127:AB128"/>
    <mergeCell ref="AM127:AM128"/>
    <mergeCell ref="AD125:AD126"/>
    <mergeCell ref="AE125:AE126"/>
    <mergeCell ref="AD127:AD128"/>
    <mergeCell ref="AE127:AE128"/>
    <mergeCell ref="A125:A126"/>
    <mergeCell ref="B125:B126"/>
    <mergeCell ref="C125:C126"/>
    <mergeCell ref="D125:D126"/>
    <mergeCell ref="F125:F126"/>
    <mergeCell ref="G125:G126"/>
    <mergeCell ref="H125:H126"/>
    <mergeCell ref="I125:I126"/>
    <mergeCell ref="J125:J126"/>
    <mergeCell ref="K125:K126"/>
    <mergeCell ref="M125:M126"/>
    <mergeCell ref="O125:O126"/>
    <mergeCell ref="P125:P126"/>
    <mergeCell ref="R125:R126"/>
    <mergeCell ref="S125:S126"/>
    <mergeCell ref="U125:U126"/>
    <mergeCell ref="V125:V126"/>
    <mergeCell ref="X121:X122"/>
    <mergeCell ref="F121:F122"/>
    <mergeCell ref="G121:G122"/>
    <mergeCell ref="H121:H122"/>
    <mergeCell ref="I121:I122"/>
    <mergeCell ref="J121:J122"/>
    <mergeCell ref="K121:K122"/>
    <mergeCell ref="M121:M122"/>
    <mergeCell ref="O121:O122"/>
    <mergeCell ref="P121:P122"/>
    <mergeCell ref="R121:R122"/>
    <mergeCell ref="S121:S122"/>
    <mergeCell ref="U121:U122"/>
    <mergeCell ref="V121:V122"/>
    <mergeCell ref="X125:X126"/>
    <mergeCell ref="Y121:Y122"/>
    <mergeCell ref="AA121:AA122"/>
    <mergeCell ref="AB121:AB122"/>
    <mergeCell ref="AM121:AM122"/>
    <mergeCell ref="A123:A124"/>
    <mergeCell ref="B123:B124"/>
    <mergeCell ref="C123:C124"/>
    <mergeCell ref="D123:D124"/>
    <mergeCell ref="F123:F124"/>
    <mergeCell ref="G123:G124"/>
    <mergeCell ref="H123:H124"/>
    <mergeCell ref="I123:I124"/>
    <mergeCell ref="J123:J124"/>
    <mergeCell ref="K123:K124"/>
    <mergeCell ref="M123:M124"/>
    <mergeCell ref="O123:O124"/>
    <mergeCell ref="P123:P124"/>
    <mergeCell ref="R123:R124"/>
    <mergeCell ref="S123:S124"/>
    <mergeCell ref="U123:U124"/>
    <mergeCell ref="V123:V124"/>
    <mergeCell ref="X123:X124"/>
    <mergeCell ref="Y123:Y124"/>
    <mergeCell ref="AA123:AA124"/>
    <mergeCell ref="AB123:AB124"/>
    <mergeCell ref="AM123:AM124"/>
    <mergeCell ref="AD123:AD124"/>
    <mergeCell ref="AE123:AE124"/>
    <mergeCell ref="A121:A122"/>
    <mergeCell ref="B121:B122"/>
    <mergeCell ref="C121:C122"/>
    <mergeCell ref="D121:D122"/>
    <mergeCell ref="AM111:AM112"/>
    <mergeCell ref="A115:I115"/>
    <mergeCell ref="N117:P117"/>
    <mergeCell ref="Q117:S117"/>
    <mergeCell ref="T117:V117"/>
    <mergeCell ref="W117:Y117"/>
    <mergeCell ref="Z117:AB117"/>
    <mergeCell ref="W111:W112"/>
    <mergeCell ref="X111:X112"/>
    <mergeCell ref="Y111:Y112"/>
    <mergeCell ref="A119:A120"/>
    <mergeCell ref="B119:B120"/>
    <mergeCell ref="C119:C120"/>
    <mergeCell ref="D119:D120"/>
    <mergeCell ref="F119:F120"/>
    <mergeCell ref="G119:G120"/>
    <mergeCell ref="H119:H120"/>
    <mergeCell ref="I119:I120"/>
    <mergeCell ref="J119:J120"/>
    <mergeCell ref="K119:K120"/>
    <mergeCell ref="M119:M120"/>
    <mergeCell ref="O119:O120"/>
    <mergeCell ref="P119:P120"/>
    <mergeCell ref="R119:R120"/>
    <mergeCell ref="S119:S120"/>
    <mergeCell ref="U119:U120"/>
    <mergeCell ref="V119:V120"/>
    <mergeCell ref="X119:X120"/>
    <mergeCell ref="Y119:Y120"/>
    <mergeCell ref="AA119:AA120"/>
    <mergeCell ref="AB119:AB120"/>
    <mergeCell ref="AM119:AM120"/>
    <mergeCell ref="A111:A112"/>
    <mergeCell ref="B111:B112"/>
    <mergeCell ref="C111:C112"/>
    <mergeCell ref="D111:D112"/>
    <mergeCell ref="E111:E112"/>
    <mergeCell ref="F111:F112"/>
    <mergeCell ref="G111:G112"/>
    <mergeCell ref="H111:H112"/>
    <mergeCell ref="I111:I112"/>
    <mergeCell ref="K111:K112"/>
    <mergeCell ref="L111:L112"/>
    <mergeCell ref="M111:M112"/>
    <mergeCell ref="AA111:AA112"/>
    <mergeCell ref="AB111:AB112"/>
    <mergeCell ref="AC111:AC112"/>
    <mergeCell ref="O111:O112"/>
    <mergeCell ref="P111:P112"/>
    <mergeCell ref="Q111:Q112"/>
    <mergeCell ref="S111:S112"/>
    <mergeCell ref="T111:T112"/>
    <mergeCell ref="U111:U112"/>
    <mergeCell ref="AM107:AM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M109:AM110"/>
    <mergeCell ref="U105:U106"/>
    <mergeCell ref="W105:W106"/>
    <mergeCell ref="X105:X106"/>
    <mergeCell ref="Y105:Y106"/>
    <mergeCell ref="AA105:AA106"/>
    <mergeCell ref="AB105:AB106"/>
    <mergeCell ref="AC105:AC106"/>
    <mergeCell ref="AM105:AM106"/>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7:U108"/>
    <mergeCell ref="W107:W108"/>
    <mergeCell ref="X107:X108"/>
    <mergeCell ref="Y107:Y108"/>
    <mergeCell ref="AA107:AA108"/>
    <mergeCell ref="AB107:AB108"/>
    <mergeCell ref="AC107:AC108"/>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AM101:AM102"/>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103:U104"/>
    <mergeCell ref="W103:W104"/>
    <mergeCell ref="X103:X104"/>
    <mergeCell ref="Y103:Y104"/>
    <mergeCell ref="AA103:AA104"/>
    <mergeCell ref="AB103:AB104"/>
    <mergeCell ref="AC103:AC104"/>
    <mergeCell ref="AM103:AM104"/>
    <mergeCell ref="U99:U100"/>
    <mergeCell ref="W99:W100"/>
    <mergeCell ref="X99:X100"/>
    <mergeCell ref="Y99:Y100"/>
    <mergeCell ref="AA99:AA100"/>
    <mergeCell ref="AB99:AB100"/>
    <mergeCell ref="AC99:AC100"/>
    <mergeCell ref="AM99:AM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AM95:AM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M97:AM98"/>
    <mergeCell ref="U93:U94"/>
    <mergeCell ref="W93:W94"/>
    <mergeCell ref="X93:X94"/>
    <mergeCell ref="Y93:Y94"/>
    <mergeCell ref="AA93:AA94"/>
    <mergeCell ref="AB93:AB94"/>
    <mergeCell ref="AC93:AC94"/>
    <mergeCell ref="AM93:AM94"/>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5:U96"/>
    <mergeCell ref="W95:W96"/>
    <mergeCell ref="X95:X96"/>
    <mergeCell ref="Y95:Y96"/>
    <mergeCell ref="AA95:AA96"/>
    <mergeCell ref="AB95:AB96"/>
    <mergeCell ref="AC95:AC96"/>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AM89:AM90"/>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91:U92"/>
    <mergeCell ref="W91:W92"/>
    <mergeCell ref="X91:X92"/>
    <mergeCell ref="Y91:Y92"/>
    <mergeCell ref="AA91:AA92"/>
    <mergeCell ref="AB91:AB92"/>
    <mergeCell ref="AC91:AC92"/>
    <mergeCell ref="AM91:AM92"/>
    <mergeCell ref="U87:U88"/>
    <mergeCell ref="W87:W88"/>
    <mergeCell ref="X87:X88"/>
    <mergeCell ref="Y87:Y88"/>
    <mergeCell ref="AA87:AA88"/>
    <mergeCell ref="AB87:AB88"/>
    <mergeCell ref="AC87:AC88"/>
    <mergeCell ref="AM87:AM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AB83:AB84"/>
    <mergeCell ref="AC83:AC84"/>
    <mergeCell ref="AM83:AM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M85:AM86"/>
    <mergeCell ref="AM75:AM76"/>
    <mergeCell ref="A79:I79"/>
    <mergeCell ref="J81:M81"/>
    <mergeCell ref="N81:Q81"/>
    <mergeCell ref="R81:U81"/>
    <mergeCell ref="V81:Y81"/>
    <mergeCell ref="Z81:AC81"/>
    <mergeCell ref="W75:W76"/>
    <mergeCell ref="X75:X76"/>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W83:W84"/>
    <mergeCell ref="X83:X84"/>
    <mergeCell ref="Y83:Y84"/>
    <mergeCell ref="AA83:AA84"/>
    <mergeCell ref="A75:A76"/>
    <mergeCell ref="B75:B76"/>
    <mergeCell ref="C75:C76"/>
    <mergeCell ref="D75:D76"/>
    <mergeCell ref="E75:E76"/>
    <mergeCell ref="F75:F76"/>
    <mergeCell ref="G75:G76"/>
    <mergeCell ref="H75:H76"/>
    <mergeCell ref="I75:I76"/>
    <mergeCell ref="K75:K76"/>
    <mergeCell ref="L75:L76"/>
    <mergeCell ref="M75:M76"/>
    <mergeCell ref="Y75:Y76"/>
    <mergeCell ref="AA75:AA76"/>
    <mergeCell ref="AB75:AB76"/>
    <mergeCell ref="AC75:AC76"/>
    <mergeCell ref="O75:O76"/>
    <mergeCell ref="P75:P76"/>
    <mergeCell ref="Q75:Q76"/>
    <mergeCell ref="S75:S76"/>
    <mergeCell ref="T75:T76"/>
    <mergeCell ref="U75:U76"/>
    <mergeCell ref="AM71:AM72"/>
    <mergeCell ref="A73:A74"/>
    <mergeCell ref="B73:B74"/>
    <mergeCell ref="C73:C74"/>
    <mergeCell ref="D73:D74"/>
    <mergeCell ref="E73:E74"/>
    <mergeCell ref="F73:F74"/>
    <mergeCell ref="G73:G74"/>
    <mergeCell ref="H73:H74"/>
    <mergeCell ref="I73:I74"/>
    <mergeCell ref="K73:K74"/>
    <mergeCell ref="L73:L74"/>
    <mergeCell ref="M73:M74"/>
    <mergeCell ref="O73:O74"/>
    <mergeCell ref="P73:P74"/>
    <mergeCell ref="Q73:Q74"/>
    <mergeCell ref="S73:S74"/>
    <mergeCell ref="T73:T74"/>
    <mergeCell ref="U73:U74"/>
    <mergeCell ref="W73:W74"/>
    <mergeCell ref="X73:X74"/>
    <mergeCell ref="Y73:Y74"/>
    <mergeCell ref="AA73:AA74"/>
    <mergeCell ref="AB73:AB74"/>
    <mergeCell ref="AC73:AC74"/>
    <mergeCell ref="AM73:AM74"/>
    <mergeCell ref="U69:U70"/>
    <mergeCell ref="W69:W70"/>
    <mergeCell ref="X69:X70"/>
    <mergeCell ref="Y69:Y70"/>
    <mergeCell ref="AA69:AA70"/>
    <mergeCell ref="AB69:AB70"/>
    <mergeCell ref="AC69:AC70"/>
    <mergeCell ref="AM69:AM70"/>
    <mergeCell ref="A71:A72"/>
    <mergeCell ref="B71:B72"/>
    <mergeCell ref="C71:C72"/>
    <mergeCell ref="D71:D72"/>
    <mergeCell ref="E71:E72"/>
    <mergeCell ref="F71:F72"/>
    <mergeCell ref="G71:G72"/>
    <mergeCell ref="H71:H72"/>
    <mergeCell ref="I71:I72"/>
    <mergeCell ref="K71:K72"/>
    <mergeCell ref="L71:L72"/>
    <mergeCell ref="M71:M72"/>
    <mergeCell ref="O71:O72"/>
    <mergeCell ref="P71:P72"/>
    <mergeCell ref="Q71:Q72"/>
    <mergeCell ref="S71:S72"/>
    <mergeCell ref="T71:T72"/>
    <mergeCell ref="U71:U72"/>
    <mergeCell ref="W71:W72"/>
    <mergeCell ref="X71:X72"/>
    <mergeCell ref="Y71:Y72"/>
    <mergeCell ref="AA71:AA72"/>
    <mergeCell ref="AB71:AB72"/>
    <mergeCell ref="AC71:AC72"/>
    <mergeCell ref="A69:A70"/>
    <mergeCell ref="B69:B70"/>
    <mergeCell ref="C69:C70"/>
    <mergeCell ref="D69:D70"/>
    <mergeCell ref="E69:E70"/>
    <mergeCell ref="F69:F70"/>
    <mergeCell ref="G69:G70"/>
    <mergeCell ref="H69:H70"/>
    <mergeCell ref="I69:I70"/>
    <mergeCell ref="K69:K70"/>
    <mergeCell ref="L69:L70"/>
    <mergeCell ref="M69:M70"/>
    <mergeCell ref="O69:O70"/>
    <mergeCell ref="P69:P70"/>
    <mergeCell ref="Q69:Q70"/>
    <mergeCell ref="S69:S70"/>
    <mergeCell ref="T69:T70"/>
    <mergeCell ref="AM65:AM66"/>
    <mergeCell ref="A67:A68"/>
    <mergeCell ref="B67:B68"/>
    <mergeCell ref="C67:C68"/>
    <mergeCell ref="D67:D68"/>
    <mergeCell ref="E67:E68"/>
    <mergeCell ref="F67:F68"/>
    <mergeCell ref="G67:G68"/>
    <mergeCell ref="H67:H68"/>
    <mergeCell ref="I67:I68"/>
    <mergeCell ref="K67:K68"/>
    <mergeCell ref="L67:L68"/>
    <mergeCell ref="M67:M68"/>
    <mergeCell ref="O67:O68"/>
    <mergeCell ref="P67:P68"/>
    <mergeCell ref="Q67:Q68"/>
    <mergeCell ref="S67:S68"/>
    <mergeCell ref="T67:T68"/>
    <mergeCell ref="U67:U68"/>
    <mergeCell ref="W67:W68"/>
    <mergeCell ref="X67:X68"/>
    <mergeCell ref="Y67:Y68"/>
    <mergeCell ref="AA67:AA68"/>
    <mergeCell ref="AB67:AB68"/>
    <mergeCell ref="AC67:AC68"/>
    <mergeCell ref="AM67:AM68"/>
    <mergeCell ref="U63:U64"/>
    <mergeCell ref="W63:W64"/>
    <mergeCell ref="X63:X64"/>
    <mergeCell ref="Y63:Y64"/>
    <mergeCell ref="AA63:AA64"/>
    <mergeCell ref="AB63:AB64"/>
    <mergeCell ref="AC63:AC64"/>
    <mergeCell ref="AM63:AM64"/>
    <mergeCell ref="A65:A66"/>
    <mergeCell ref="B65:B66"/>
    <mergeCell ref="C65:C66"/>
    <mergeCell ref="D65:D66"/>
    <mergeCell ref="E65:E66"/>
    <mergeCell ref="F65:F66"/>
    <mergeCell ref="G65:G66"/>
    <mergeCell ref="H65:H66"/>
    <mergeCell ref="I65:I66"/>
    <mergeCell ref="K65:K66"/>
    <mergeCell ref="L65:L66"/>
    <mergeCell ref="M65:M66"/>
    <mergeCell ref="O65:O66"/>
    <mergeCell ref="P65:P66"/>
    <mergeCell ref="Q65:Q66"/>
    <mergeCell ref="S65:S66"/>
    <mergeCell ref="T65:T66"/>
    <mergeCell ref="U65:U66"/>
    <mergeCell ref="W65:W66"/>
    <mergeCell ref="X65:X66"/>
    <mergeCell ref="Y65:Y66"/>
    <mergeCell ref="AA65:AA66"/>
    <mergeCell ref="AB65:AB66"/>
    <mergeCell ref="AC65:AC66"/>
    <mergeCell ref="A63:A64"/>
    <mergeCell ref="B63:B64"/>
    <mergeCell ref="C63:C64"/>
    <mergeCell ref="D63:D64"/>
    <mergeCell ref="E63:E64"/>
    <mergeCell ref="F63:F64"/>
    <mergeCell ref="G63:G64"/>
    <mergeCell ref="H63:H64"/>
    <mergeCell ref="I63:I64"/>
    <mergeCell ref="K63:K64"/>
    <mergeCell ref="L63:L64"/>
    <mergeCell ref="M63:M64"/>
    <mergeCell ref="O63:O64"/>
    <mergeCell ref="P63:P64"/>
    <mergeCell ref="Q63:Q64"/>
    <mergeCell ref="S63:S64"/>
    <mergeCell ref="T63:T64"/>
    <mergeCell ref="AM59:AM60"/>
    <mergeCell ref="A61:A62"/>
    <mergeCell ref="B61:B62"/>
    <mergeCell ref="C61:C62"/>
    <mergeCell ref="D61:D62"/>
    <mergeCell ref="E61:E62"/>
    <mergeCell ref="F61:F62"/>
    <mergeCell ref="G61:G62"/>
    <mergeCell ref="H61:H62"/>
    <mergeCell ref="I61:I62"/>
    <mergeCell ref="K61:K62"/>
    <mergeCell ref="L61:L62"/>
    <mergeCell ref="M61:M62"/>
    <mergeCell ref="O61:O62"/>
    <mergeCell ref="P61:P62"/>
    <mergeCell ref="Q61:Q62"/>
    <mergeCell ref="S61:S62"/>
    <mergeCell ref="T61:T62"/>
    <mergeCell ref="U61:U62"/>
    <mergeCell ref="W61:W62"/>
    <mergeCell ref="X61:X62"/>
    <mergeCell ref="Y61:Y62"/>
    <mergeCell ref="AA61:AA62"/>
    <mergeCell ref="AB61:AB62"/>
    <mergeCell ref="AC61:AC62"/>
    <mergeCell ref="AM61:AM62"/>
    <mergeCell ref="U57:U58"/>
    <mergeCell ref="W57:W58"/>
    <mergeCell ref="X57:X58"/>
    <mergeCell ref="Y57:Y58"/>
    <mergeCell ref="AA57:AA58"/>
    <mergeCell ref="AB57:AB58"/>
    <mergeCell ref="AC57:AC58"/>
    <mergeCell ref="AM57:AM58"/>
    <mergeCell ref="A59:A60"/>
    <mergeCell ref="B59:B60"/>
    <mergeCell ref="C59:C60"/>
    <mergeCell ref="D59:D60"/>
    <mergeCell ref="E59:E60"/>
    <mergeCell ref="F59:F60"/>
    <mergeCell ref="G59:G60"/>
    <mergeCell ref="H59:H60"/>
    <mergeCell ref="I59:I60"/>
    <mergeCell ref="K59:K60"/>
    <mergeCell ref="L59:L60"/>
    <mergeCell ref="M59:M60"/>
    <mergeCell ref="O59:O60"/>
    <mergeCell ref="P59:P60"/>
    <mergeCell ref="Q59:Q60"/>
    <mergeCell ref="S59:S60"/>
    <mergeCell ref="T59:T60"/>
    <mergeCell ref="U59:U60"/>
    <mergeCell ref="W59:W60"/>
    <mergeCell ref="X59:X60"/>
    <mergeCell ref="Y59:Y60"/>
    <mergeCell ref="AA59:AA60"/>
    <mergeCell ref="AB59:AB60"/>
    <mergeCell ref="AC59:AC60"/>
    <mergeCell ref="A57:A58"/>
    <mergeCell ref="B57:B58"/>
    <mergeCell ref="C57:C58"/>
    <mergeCell ref="D57:D58"/>
    <mergeCell ref="E57:E58"/>
    <mergeCell ref="F57:F58"/>
    <mergeCell ref="G57:G58"/>
    <mergeCell ref="H57:H58"/>
    <mergeCell ref="I57:I58"/>
    <mergeCell ref="K57:K58"/>
    <mergeCell ref="L57:L58"/>
    <mergeCell ref="M57:M58"/>
    <mergeCell ref="O57:O58"/>
    <mergeCell ref="P57:P58"/>
    <mergeCell ref="Q57:Q58"/>
    <mergeCell ref="S57:S58"/>
    <mergeCell ref="T57:T58"/>
    <mergeCell ref="AM53:AM54"/>
    <mergeCell ref="A55:A56"/>
    <mergeCell ref="B55:B56"/>
    <mergeCell ref="C55:C56"/>
    <mergeCell ref="D55:D56"/>
    <mergeCell ref="E55:E56"/>
    <mergeCell ref="F55:F56"/>
    <mergeCell ref="G55:G56"/>
    <mergeCell ref="H55:H56"/>
    <mergeCell ref="I55:I56"/>
    <mergeCell ref="K55:K56"/>
    <mergeCell ref="L55:L56"/>
    <mergeCell ref="M55:M56"/>
    <mergeCell ref="O55:O56"/>
    <mergeCell ref="P55:P56"/>
    <mergeCell ref="Q55:Q56"/>
    <mergeCell ref="S55:S56"/>
    <mergeCell ref="T55:T56"/>
    <mergeCell ref="U55:U56"/>
    <mergeCell ref="W55:W56"/>
    <mergeCell ref="X55:X56"/>
    <mergeCell ref="Y55:Y56"/>
    <mergeCell ref="AA55:AA56"/>
    <mergeCell ref="AB55:AB56"/>
    <mergeCell ref="AC55:AC56"/>
    <mergeCell ref="AM55:AM56"/>
    <mergeCell ref="U51:U52"/>
    <mergeCell ref="W51:W52"/>
    <mergeCell ref="X51:X52"/>
    <mergeCell ref="Y51:Y52"/>
    <mergeCell ref="AA51:AA52"/>
    <mergeCell ref="AB51:AB52"/>
    <mergeCell ref="AC51:AC52"/>
    <mergeCell ref="AM51:AM52"/>
    <mergeCell ref="A53:A54"/>
    <mergeCell ref="B53:B54"/>
    <mergeCell ref="C53:C54"/>
    <mergeCell ref="D53:D54"/>
    <mergeCell ref="E53:E54"/>
    <mergeCell ref="F53:F54"/>
    <mergeCell ref="G53:G54"/>
    <mergeCell ref="H53:H54"/>
    <mergeCell ref="I53:I54"/>
    <mergeCell ref="K53:K54"/>
    <mergeCell ref="L53:L54"/>
    <mergeCell ref="M53:M54"/>
    <mergeCell ref="O53:O54"/>
    <mergeCell ref="P53:P54"/>
    <mergeCell ref="Q53:Q54"/>
    <mergeCell ref="S53:S54"/>
    <mergeCell ref="T53:T54"/>
    <mergeCell ref="U53:U54"/>
    <mergeCell ref="W53:W54"/>
    <mergeCell ref="X53:X54"/>
    <mergeCell ref="Y53:Y54"/>
    <mergeCell ref="AA53:AA54"/>
    <mergeCell ref="AB53:AB54"/>
    <mergeCell ref="AC53:AC54"/>
    <mergeCell ref="A51:A52"/>
    <mergeCell ref="B51:B52"/>
    <mergeCell ref="C51:C52"/>
    <mergeCell ref="D51:D52"/>
    <mergeCell ref="E51:E52"/>
    <mergeCell ref="F51:F52"/>
    <mergeCell ref="G51:G52"/>
    <mergeCell ref="H51:H52"/>
    <mergeCell ref="I51:I52"/>
    <mergeCell ref="K51:K52"/>
    <mergeCell ref="L51:L52"/>
    <mergeCell ref="M51:M52"/>
    <mergeCell ref="O51:O52"/>
    <mergeCell ref="P51:P52"/>
    <mergeCell ref="Q51:Q52"/>
    <mergeCell ref="S51:S52"/>
    <mergeCell ref="T51:T52"/>
    <mergeCell ref="W47:W48"/>
    <mergeCell ref="X47:X48"/>
    <mergeCell ref="Y47:Y48"/>
    <mergeCell ref="AA47:AA48"/>
    <mergeCell ref="AB47:AB48"/>
    <mergeCell ref="AC47:AC48"/>
    <mergeCell ref="AM47:AM48"/>
    <mergeCell ref="A49:A50"/>
    <mergeCell ref="B49:B50"/>
    <mergeCell ref="C49:C50"/>
    <mergeCell ref="D49:D50"/>
    <mergeCell ref="E49:E50"/>
    <mergeCell ref="F49:F50"/>
    <mergeCell ref="G49:G50"/>
    <mergeCell ref="H49:H50"/>
    <mergeCell ref="I49:I50"/>
    <mergeCell ref="K49:K50"/>
    <mergeCell ref="L49:L50"/>
    <mergeCell ref="M49:M50"/>
    <mergeCell ref="O49:O50"/>
    <mergeCell ref="P49:P50"/>
    <mergeCell ref="Q49:Q50"/>
    <mergeCell ref="S49:S50"/>
    <mergeCell ref="T49:T50"/>
    <mergeCell ref="U49:U50"/>
    <mergeCell ref="W49:W50"/>
    <mergeCell ref="X49:X50"/>
    <mergeCell ref="Y49:Y50"/>
    <mergeCell ref="AA49:AA50"/>
    <mergeCell ref="AB49:AB50"/>
    <mergeCell ref="AC49:AC50"/>
    <mergeCell ref="AM49:AM50"/>
    <mergeCell ref="B35:L35"/>
    <mergeCell ref="O35:AA35"/>
    <mergeCell ref="B36:L36"/>
    <mergeCell ref="O36:AA36"/>
    <mergeCell ref="B37:L37"/>
    <mergeCell ref="O37:AA37"/>
    <mergeCell ref="B38:L38"/>
    <mergeCell ref="O38:AA38"/>
    <mergeCell ref="A43:I43"/>
    <mergeCell ref="J45:M45"/>
    <mergeCell ref="N45:Q45"/>
    <mergeCell ref="R45:U45"/>
    <mergeCell ref="V45:Y45"/>
    <mergeCell ref="Z45:AC45"/>
    <mergeCell ref="A47:A48"/>
    <mergeCell ref="B47:B48"/>
    <mergeCell ref="C47:C48"/>
    <mergeCell ref="D47:D48"/>
    <mergeCell ref="E47:E48"/>
    <mergeCell ref="F47:F48"/>
    <mergeCell ref="G47:G48"/>
    <mergeCell ref="H47:H48"/>
    <mergeCell ref="I47:I48"/>
    <mergeCell ref="K47:K48"/>
    <mergeCell ref="L47:L48"/>
    <mergeCell ref="M47:M48"/>
    <mergeCell ref="O47:O48"/>
    <mergeCell ref="P47:P48"/>
    <mergeCell ref="Q47:Q48"/>
    <mergeCell ref="S47:S48"/>
    <mergeCell ref="T47:T48"/>
    <mergeCell ref="U47:U48"/>
    <mergeCell ref="B26:L26"/>
    <mergeCell ref="O26:AA26"/>
    <mergeCell ref="B27:L27"/>
    <mergeCell ref="O27:AA27"/>
    <mergeCell ref="B28:L28"/>
    <mergeCell ref="O28:AA28"/>
    <mergeCell ref="B29:L29"/>
    <mergeCell ref="O29:AA29"/>
    <mergeCell ref="B30:L30"/>
    <mergeCell ref="O30:AA30"/>
    <mergeCell ref="B31:L31"/>
    <mergeCell ref="O31:AA31"/>
    <mergeCell ref="B32:L32"/>
    <mergeCell ref="O32:AA32"/>
    <mergeCell ref="B33:L33"/>
    <mergeCell ref="O33:AA33"/>
    <mergeCell ref="B34:L34"/>
    <mergeCell ref="O34:AA34"/>
    <mergeCell ref="B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7:C7"/>
    <mergeCell ref="I7:L7"/>
    <mergeCell ref="M7:P7"/>
    <mergeCell ref="B8:C8"/>
    <mergeCell ref="I8:L8"/>
    <mergeCell ref="M8:P8"/>
    <mergeCell ref="B9:C9"/>
    <mergeCell ref="I9:L9"/>
    <mergeCell ref="M9:P9"/>
    <mergeCell ref="B10:C10"/>
    <mergeCell ref="I10:L10"/>
    <mergeCell ref="M10:P10"/>
    <mergeCell ref="I11:L11"/>
    <mergeCell ref="M11:P11"/>
    <mergeCell ref="I12:L12"/>
    <mergeCell ref="M12:P12"/>
    <mergeCell ref="I13:L13"/>
    <mergeCell ref="M13:P13"/>
    <mergeCell ref="A1:AC1"/>
    <mergeCell ref="A2:D2"/>
    <mergeCell ref="E2:H2"/>
    <mergeCell ref="I2:L2"/>
    <mergeCell ref="M2:P2"/>
    <mergeCell ref="Q2:T2"/>
    <mergeCell ref="U2:X2"/>
    <mergeCell ref="Y2:AB2"/>
    <mergeCell ref="B4:C4"/>
    <mergeCell ref="I4:L4"/>
    <mergeCell ref="M4:P4"/>
    <mergeCell ref="B5:C5"/>
    <mergeCell ref="I5:L5"/>
    <mergeCell ref="M5:P5"/>
    <mergeCell ref="B6:C6"/>
    <mergeCell ref="I6:L6"/>
    <mergeCell ref="M6:P6"/>
    <mergeCell ref="AF117:AH117"/>
    <mergeCell ref="AI117:AK117"/>
    <mergeCell ref="AG119:AG120"/>
    <mergeCell ref="AH119:AH120"/>
    <mergeCell ref="AJ119:AJ120"/>
    <mergeCell ref="AK119:AK120"/>
    <mergeCell ref="AX119:AX120"/>
    <mergeCell ref="AY119:AY120"/>
    <mergeCell ref="AX121:AX122"/>
    <mergeCell ref="AY121:AY122"/>
    <mergeCell ref="AX123:AX124"/>
    <mergeCell ref="AY123:AY124"/>
    <mergeCell ref="AX125:AX126"/>
    <mergeCell ref="AY125:AY126"/>
    <mergeCell ref="AX127:AX128"/>
    <mergeCell ref="AY127:AY128"/>
    <mergeCell ref="AX129:AX130"/>
    <mergeCell ref="AY129:AY130"/>
    <mergeCell ref="AW119:AW120"/>
    <mergeCell ref="AR121:AR122"/>
    <mergeCell ref="AS121:AS122"/>
    <mergeCell ref="AT121:AT122"/>
    <mergeCell ref="AU121:AU122"/>
    <mergeCell ref="AV121:AV122"/>
    <mergeCell ref="AW121:AW122"/>
    <mergeCell ref="AR123:AR124"/>
    <mergeCell ref="AS123:AS124"/>
    <mergeCell ref="AT123:AT124"/>
    <mergeCell ref="AU123:AU124"/>
    <mergeCell ref="AV123:AV124"/>
    <mergeCell ref="AW123:AW124"/>
    <mergeCell ref="AR125:AR126"/>
    <mergeCell ref="AX131:AX132"/>
    <mergeCell ref="AY131:AY132"/>
    <mergeCell ref="AX133:AX134"/>
    <mergeCell ref="AY133:AY134"/>
    <mergeCell ref="AX135:AX136"/>
    <mergeCell ref="AY135:AY136"/>
    <mergeCell ref="AX137:AX138"/>
    <mergeCell ref="AY137:AY138"/>
    <mergeCell ref="AX139:AX140"/>
    <mergeCell ref="AY139:AY140"/>
    <mergeCell ref="AX141:AX142"/>
    <mergeCell ref="AY141:AY142"/>
    <mergeCell ref="AX143:AX144"/>
    <mergeCell ref="AY143:AY144"/>
    <mergeCell ref="AX145:AX146"/>
    <mergeCell ref="AY145:AY146"/>
    <mergeCell ref="AX147:AX148"/>
    <mergeCell ref="AY147:AY148"/>
    <mergeCell ref="AX149:AX150"/>
    <mergeCell ref="AY149:AY150"/>
    <mergeCell ref="AX151:AX152"/>
    <mergeCell ref="AY151:AY152"/>
    <mergeCell ref="AX153:AX154"/>
    <mergeCell ref="AY153:AY154"/>
    <mergeCell ref="AX155:AX156"/>
    <mergeCell ref="AY155:AY156"/>
    <mergeCell ref="AX157:AX158"/>
    <mergeCell ref="AY157:AY158"/>
    <mergeCell ref="AX159:AX160"/>
    <mergeCell ref="AY159:AY160"/>
    <mergeCell ref="AX161:AX162"/>
    <mergeCell ref="AY161:AY162"/>
    <mergeCell ref="AX163:AX164"/>
    <mergeCell ref="AY163:AY164"/>
    <mergeCell ref="AX165:AX166"/>
    <mergeCell ref="AY165:AY166"/>
    <mergeCell ref="AX167:AX168"/>
    <mergeCell ref="AY167:AY168"/>
    <mergeCell ref="AX169:AX170"/>
    <mergeCell ref="AY169:AY170"/>
    <mergeCell ref="AX171:AX172"/>
    <mergeCell ref="AY171:AY172"/>
    <mergeCell ref="AX173:AX174"/>
    <mergeCell ref="AY173:AY174"/>
    <mergeCell ref="AX175:AX176"/>
    <mergeCell ref="AY175:AY176"/>
    <mergeCell ref="AX177:AX178"/>
    <mergeCell ref="AY177:AY178"/>
    <mergeCell ref="AG121:AG122"/>
    <mergeCell ref="AH121:AH122"/>
    <mergeCell ref="AJ121:AJ122"/>
    <mergeCell ref="AK121:AK122"/>
    <mergeCell ref="AG123:AG124"/>
    <mergeCell ref="AH123:AH124"/>
    <mergeCell ref="AJ123:AJ124"/>
    <mergeCell ref="AK123:AK124"/>
    <mergeCell ref="AG125:AG126"/>
    <mergeCell ref="AH125:AH126"/>
    <mergeCell ref="AJ125:AJ126"/>
    <mergeCell ref="AK125:AK126"/>
    <mergeCell ref="AG127:AG128"/>
    <mergeCell ref="AH127:AH128"/>
    <mergeCell ref="AJ127:AJ128"/>
    <mergeCell ref="AK127:AK128"/>
    <mergeCell ref="AG129:AG130"/>
    <mergeCell ref="AH129:AH130"/>
    <mergeCell ref="AJ129:AJ130"/>
    <mergeCell ref="AK129:AK130"/>
    <mergeCell ref="AG131:AG132"/>
    <mergeCell ref="AH131:AH132"/>
    <mergeCell ref="AJ131:AJ132"/>
    <mergeCell ref="AK131:AK132"/>
    <mergeCell ref="AG133:AG134"/>
    <mergeCell ref="AH133:AH134"/>
    <mergeCell ref="AJ133:AJ134"/>
    <mergeCell ref="AK133:AK134"/>
    <mergeCell ref="AG135:AG136"/>
    <mergeCell ref="AH135:AH136"/>
    <mergeCell ref="AJ135:AJ136"/>
    <mergeCell ref="AK135:AK136"/>
    <mergeCell ref="AG137:AG138"/>
    <mergeCell ref="AH137:AH138"/>
    <mergeCell ref="AJ137:AJ138"/>
    <mergeCell ref="AK137:AK138"/>
    <mergeCell ref="AG139:AG140"/>
    <mergeCell ref="AH139:AH140"/>
    <mergeCell ref="AJ139:AJ140"/>
    <mergeCell ref="AK139:AK140"/>
    <mergeCell ref="AG141:AG142"/>
    <mergeCell ref="AH141:AH142"/>
    <mergeCell ref="AJ141:AJ142"/>
    <mergeCell ref="AK141:AK142"/>
    <mergeCell ref="AG143:AG144"/>
    <mergeCell ref="AH143:AH144"/>
    <mergeCell ref="AJ143:AJ144"/>
    <mergeCell ref="AK143:AK144"/>
    <mergeCell ref="AG145:AG146"/>
    <mergeCell ref="AH145:AH146"/>
    <mergeCell ref="AJ145:AJ146"/>
    <mergeCell ref="AK145:AK146"/>
    <mergeCell ref="AG147:AG148"/>
    <mergeCell ref="AH147:AH148"/>
    <mergeCell ref="AJ147:AJ148"/>
    <mergeCell ref="AK147:AK148"/>
    <mergeCell ref="AG149:AG150"/>
    <mergeCell ref="AH149:AH150"/>
    <mergeCell ref="AJ149:AJ150"/>
    <mergeCell ref="AK149:AK150"/>
    <mergeCell ref="AG151:AG152"/>
    <mergeCell ref="AH151:AH152"/>
    <mergeCell ref="AJ151:AJ152"/>
    <mergeCell ref="AK151:AK152"/>
    <mergeCell ref="AG153:AG154"/>
    <mergeCell ref="AH153:AH154"/>
    <mergeCell ref="AJ153:AJ154"/>
    <mergeCell ref="AK153:AK154"/>
    <mergeCell ref="AG155:AG156"/>
    <mergeCell ref="AH155:AH156"/>
    <mergeCell ref="AJ155:AJ156"/>
    <mergeCell ref="AK155:AK156"/>
    <mergeCell ref="AG157:AG158"/>
    <mergeCell ref="AH157:AH158"/>
    <mergeCell ref="AJ157:AJ158"/>
    <mergeCell ref="AK157:AK158"/>
    <mergeCell ref="AG159:AG160"/>
    <mergeCell ref="AH159:AH160"/>
    <mergeCell ref="AJ159:AJ160"/>
    <mergeCell ref="AK159:AK160"/>
    <mergeCell ref="AH161:AH162"/>
    <mergeCell ref="AJ161:AJ162"/>
    <mergeCell ref="AK161:AK162"/>
    <mergeCell ref="AG163:AG164"/>
    <mergeCell ref="AH163:AH164"/>
    <mergeCell ref="AJ163:AJ164"/>
    <mergeCell ref="AK163:AK164"/>
    <mergeCell ref="AG165:AG166"/>
    <mergeCell ref="AH165:AH166"/>
    <mergeCell ref="AJ165:AJ166"/>
    <mergeCell ref="AK165:AK166"/>
    <mergeCell ref="AG167:AG168"/>
    <mergeCell ref="AH167:AH168"/>
    <mergeCell ref="AJ167:AJ168"/>
    <mergeCell ref="AK167:AK168"/>
    <mergeCell ref="AG169:AG170"/>
    <mergeCell ref="AH169:AH170"/>
    <mergeCell ref="AJ169:AJ170"/>
    <mergeCell ref="AK169:AK170"/>
    <mergeCell ref="AG171:AG172"/>
    <mergeCell ref="AH171:AH172"/>
    <mergeCell ref="AJ171:AJ172"/>
    <mergeCell ref="AK171:AK172"/>
    <mergeCell ref="AG173:AG174"/>
    <mergeCell ref="AH173:AH174"/>
    <mergeCell ref="AJ173:AJ174"/>
    <mergeCell ref="AK173:AK174"/>
    <mergeCell ref="AG175:AG176"/>
    <mergeCell ref="AH175:AH176"/>
    <mergeCell ref="AJ175:AJ176"/>
    <mergeCell ref="AK175:AK176"/>
    <mergeCell ref="AG177:AG178"/>
    <mergeCell ref="AH177:AH178"/>
    <mergeCell ref="AJ177:AJ178"/>
    <mergeCell ref="AK177:AK178"/>
    <mergeCell ref="AE182:AH182"/>
    <mergeCell ref="AI182:AL182"/>
    <mergeCell ref="AE183:AF183"/>
    <mergeCell ref="AG183:AH183"/>
    <mergeCell ref="AI183:AJ183"/>
    <mergeCell ref="AK183:AL183"/>
    <mergeCell ref="AE184:AF184"/>
    <mergeCell ref="AG184:AH184"/>
    <mergeCell ref="AK184:AL184"/>
    <mergeCell ref="AI184:AJ184"/>
    <mergeCell ref="AE185:AF185"/>
    <mergeCell ref="AG185:AH185"/>
    <mergeCell ref="AI185:AJ185"/>
    <mergeCell ref="AK185:AL185"/>
    <mergeCell ref="AE186:AF186"/>
    <mergeCell ref="AG186:AH186"/>
    <mergeCell ref="AI186:AJ186"/>
    <mergeCell ref="AK186:AL186"/>
    <mergeCell ref="AE187:AF187"/>
    <mergeCell ref="AG187:AH187"/>
    <mergeCell ref="AI187:AJ187"/>
    <mergeCell ref="AK187:AL187"/>
    <mergeCell ref="AE188:AF188"/>
    <mergeCell ref="AG188:AH188"/>
    <mergeCell ref="AI188:AJ188"/>
    <mergeCell ref="AK188:AL188"/>
    <mergeCell ref="AE189:AF189"/>
    <mergeCell ref="AG189:AH189"/>
    <mergeCell ref="AI189:AJ189"/>
    <mergeCell ref="AK189:AL189"/>
    <mergeCell ref="AE190:AF190"/>
    <mergeCell ref="AG190:AH190"/>
    <mergeCell ref="AI190:AJ190"/>
    <mergeCell ref="AK190:AL190"/>
    <mergeCell ref="AE191:AF191"/>
    <mergeCell ref="AG191:AH191"/>
    <mergeCell ref="AI191:AJ191"/>
    <mergeCell ref="AK191:AL191"/>
    <mergeCell ref="AE192:AF192"/>
    <mergeCell ref="AG192:AH192"/>
    <mergeCell ref="AI192:AJ192"/>
    <mergeCell ref="AK192:AL192"/>
    <mergeCell ref="AE193:AF193"/>
    <mergeCell ref="AG193:AH193"/>
    <mergeCell ref="AI193:AJ193"/>
    <mergeCell ref="AK193:AL193"/>
    <mergeCell ref="AE194:AF194"/>
    <mergeCell ref="AG194:AH194"/>
    <mergeCell ref="AI194:AJ194"/>
    <mergeCell ref="AK194:AL194"/>
    <mergeCell ref="AE195:AF195"/>
    <mergeCell ref="AG195:AH195"/>
    <mergeCell ref="AI195:AJ195"/>
    <mergeCell ref="AK195:AL195"/>
    <mergeCell ref="AE196:AF196"/>
    <mergeCell ref="AG196:AH196"/>
    <mergeCell ref="AI196:AJ196"/>
    <mergeCell ref="AK196:AL196"/>
    <mergeCell ref="AE197:AF197"/>
    <mergeCell ref="AG197:AH197"/>
    <mergeCell ref="AI197:AJ197"/>
    <mergeCell ref="AK197:AL197"/>
    <mergeCell ref="AE198:AF198"/>
    <mergeCell ref="AG198:AH198"/>
    <mergeCell ref="AI198:AJ198"/>
    <mergeCell ref="AK198:AL198"/>
    <mergeCell ref="AE199:AF199"/>
    <mergeCell ref="AG199:AH199"/>
    <mergeCell ref="AI199:AJ199"/>
    <mergeCell ref="AK199:AL199"/>
    <mergeCell ref="AE200:AF200"/>
    <mergeCell ref="AG200:AH200"/>
    <mergeCell ref="AI200:AJ200"/>
    <mergeCell ref="AK200:AL200"/>
    <mergeCell ref="AE201:AF201"/>
    <mergeCell ref="AG201:AH201"/>
    <mergeCell ref="AI201:AJ201"/>
    <mergeCell ref="AK201:AL201"/>
    <mergeCell ref="AE202:AF202"/>
    <mergeCell ref="AG202:AH202"/>
    <mergeCell ref="AI202:AJ202"/>
    <mergeCell ref="AK202:AL202"/>
    <mergeCell ref="AE203:AF203"/>
    <mergeCell ref="AG203:AH203"/>
    <mergeCell ref="AI203:AJ203"/>
    <mergeCell ref="AK203:AL203"/>
    <mergeCell ref="AE204:AF204"/>
    <mergeCell ref="AG204:AH204"/>
    <mergeCell ref="AI204:AJ204"/>
    <mergeCell ref="AK204:AL204"/>
    <mergeCell ref="AE205:AF205"/>
    <mergeCell ref="AG205:AH205"/>
    <mergeCell ref="AI205:AJ205"/>
    <mergeCell ref="AK205:AL205"/>
    <mergeCell ref="AE206:AF206"/>
    <mergeCell ref="AG206:AH206"/>
    <mergeCell ref="AI206:AJ206"/>
    <mergeCell ref="AK206:AL206"/>
    <mergeCell ref="AE207:AF207"/>
    <mergeCell ref="AG207:AH207"/>
    <mergeCell ref="AI207:AJ207"/>
    <mergeCell ref="AK207:AL207"/>
    <mergeCell ref="AE208:AF208"/>
    <mergeCell ref="AG208:AH208"/>
    <mergeCell ref="AI208:AJ208"/>
    <mergeCell ref="AK208:AL208"/>
    <mergeCell ref="AE209:AF209"/>
    <mergeCell ref="AG209:AH209"/>
    <mergeCell ref="AI209:AJ209"/>
    <mergeCell ref="AK209:AL209"/>
    <mergeCell ref="AE210:AF210"/>
    <mergeCell ref="AG210:AH210"/>
    <mergeCell ref="AI210:AJ210"/>
    <mergeCell ref="AK210:AL210"/>
    <mergeCell ref="AE211:AF211"/>
    <mergeCell ref="AG211:AH211"/>
    <mergeCell ref="AI211:AJ211"/>
    <mergeCell ref="AK211:AL211"/>
    <mergeCell ref="AE212:AF212"/>
    <mergeCell ref="AG212:AH212"/>
    <mergeCell ref="AI212:AJ212"/>
    <mergeCell ref="AK212:AL212"/>
    <mergeCell ref="AE213:AF213"/>
    <mergeCell ref="AG213:AH213"/>
    <mergeCell ref="AI213:AJ213"/>
    <mergeCell ref="AK213:AL213"/>
    <mergeCell ref="AE214:AF214"/>
    <mergeCell ref="AG214:AH214"/>
    <mergeCell ref="AI214:AJ214"/>
    <mergeCell ref="AK214:AL214"/>
    <mergeCell ref="AE215:AF215"/>
    <mergeCell ref="AG215:AH215"/>
    <mergeCell ref="AI215:AJ215"/>
    <mergeCell ref="AK215:AL215"/>
    <mergeCell ref="AE216:AF216"/>
    <mergeCell ref="AG216:AH216"/>
    <mergeCell ref="AI216:AJ216"/>
    <mergeCell ref="AK216:AL216"/>
    <mergeCell ref="AE217:AF217"/>
    <mergeCell ref="AG217:AH217"/>
    <mergeCell ref="AI217:AJ217"/>
    <mergeCell ref="AK217:AL217"/>
    <mergeCell ref="AE218:AF218"/>
    <mergeCell ref="AG218:AH218"/>
    <mergeCell ref="AI218:AJ218"/>
    <mergeCell ref="AK218:AL218"/>
    <mergeCell ref="AE219:AF219"/>
    <mergeCell ref="AG219:AH219"/>
    <mergeCell ref="AI219:AJ219"/>
    <mergeCell ref="AK219:AL219"/>
    <mergeCell ref="AE220:AF220"/>
    <mergeCell ref="AG220:AH220"/>
    <mergeCell ref="AI220:AJ220"/>
    <mergeCell ref="AK220:AL220"/>
    <mergeCell ref="AE221:AF221"/>
    <mergeCell ref="AG221:AH221"/>
    <mergeCell ref="AI221:AJ221"/>
    <mergeCell ref="AK221:AL221"/>
    <mergeCell ref="AE222:AF222"/>
    <mergeCell ref="AG222:AH222"/>
    <mergeCell ref="AI222:AJ222"/>
    <mergeCell ref="AK222:AL222"/>
    <mergeCell ref="AE223:AF223"/>
    <mergeCell ref="AG223:AH223"/>
    <mergeCell ref="AI223:AJ223"/>
    <mergeCell ref="AK223:AL223"/>
    <mergeCell ref="AE224:AF224"/>
    <mergeCell ref="AG224:AH224"/>
    <mergeCell ref="AI224:AJ224"/>
    <mergeCell ref="AK224:AL224"/>
    <mergeCell ref="AE225:AF225"/>
    <mergeCell ref="AG225:AH225"/>
    <mergeCell ref="AI225:AJ225"/>
    <mergeCell ref="AK225:AL225"/>
    <mergeCell ref="AE226:AF226"/>
    <mergeCell ref="AG226:AH226"/>
    <mergeCell ref="AI226:AJ226"/>
    <mergeCell ref="AK226:AL226"/>
    <mergeCell ref="AE227:AF227"/>
    <mergeCell ref="AG227:AH227"/>
    <mergeCell ref="AI227:AJ227"/>
    <mergeCell ref="AK227:AL227"/>
    <mergeCell ref="AE228:AF228"/>
    <mergeCell ref="AG228:AH228"/>
    <mergeCell ref="AI228:AJ228"/>
    <mergeCell ref="AK228:AL228"/>
    <mergeCell ref="AE229:AF229"/>
    <mergeCell ref="AG229:AH229"/>
    <mergeCell ref="AI229:AJ229"/>
    <mergeCell ref="AK229:AL229"/>
    <mergeCell ref="AE230:AF230"/>
    <mergeCell ref="AG230:AH230"/>
    <mergeCell ref="AI230:AJ230"/>
    <mergeCell ref="AK230:AL230"/>
    <mergeCell ref="AE231:AF231"/>
    <mergeCell ref="AG231:AH231"/>
    <mergeCell ref="AI231:AJ231"/>
    <mergeCell ref="AK231:AL231"/>
    <mergeCell ref="AE232:AF232"/>
    <mergeCell ref="AG232:AH232"/>
    <mergeCell ref="AI232:AJ232"/>
    <mergeCell ref="AK232:AL232"/>
    <mergeCell ref="AE233:AF233"/>
    <mergeCell ref="AG233:AH233"/>
    <mergeCell ref="AI233:AJ233"/>
    <mergeCell ref="AK233:AL233"/>
    <mergeCell ref="AE234:AF234"/>
    <mergeCell ref="AG234:AH234"/>
    <mergeCell ref="AI234:AJ234"/>
    <mergeCell ref="AK234:AL234"/>
    <mergeCell ref="AE235:AF235"/>
    <mergeCell ref="AG235:AH235"/>
    <mergeCell ref="AI235:AJ235"/>
    <mergeCell ref="AK235:AL235"/>
    <mergeCell ref="AE236:AF236"/>
    <mergeCell ref="AG236:AH236"/>
    <mergeCell ref="AI236:AJ236"/>
    <mergeCell ref="AK236:AL236"/>
    <mergeCell ref="AE237:AF237"/>
    <mergeCell ref="AG237:AH237"/>
    <mergeCell ref="AI237:AJ237"/>
    <mergeCell ref="AK237:AL237"/>
    <mergeCell ref="AE238:AF238"/>
    <mergeCell ref="AG238:AH238"/>
    <mergeCell ref="AI238:AJ238"/>
    <mergeCell ref="AK238:AL238"/>
    <mergeCell ref="AE239:AF239"/>
    <mergeCell ref="AG239:AH239"/>
    <mergeCell ref="AI239:AJ239"/>
    <mergeCell ref="AK239:AL239"/>
    <mergeCell ref="AE240:AF240"/>
    <mergeCell ref="AG240:AH240"/>
    <mergeCell ref="AI240:AJ240"/>
    <mergeCell ref="AK240:AL240"/>
    <mergeCell ref="AE241:AF241"/>
    <mergeCell ref="AG241:AH241"/>
    <mergeCell ref="AI241:AJ241"/>
    <mergeCell ref="AK241:AL241"/>
    <mergeCell ref="AE242:AF242"/>
    <mergeCell ref="AG242:AH242"/>
    <mergeCell ref="AI242:AJ242"/>
    <mergeCell ref="AK242:AL242"/>
    <mergeCell ref="AE243:AF243"/>
    <mergeCell ref="AG243:AH243"/>
    <mergeCell ref="AI243:AJ243"/>
    <mergeCell ref="AK243:AL243"/>
    <mergeCell ref="AE244:AF244"/>
    <mergeCell ref="AG244:AH244"/>
    <mergeCell ref="AI244:AJ244"/>
    <mergeCell ref="AK244:AL244"/>
    <mergeCell ref="AE245:AF245"/>
    <mergeCell ref="AG245:AH245"/>
    <mergeCell ref="AI245:AJ245"/>
    <mergeCell ref="AK245:AL245"/>
    <mergeCell ref="AE246:AF246"/>
    <mergeCell ref="AG246:AH246"/>
    <mergeCell ref="AI246:AJ246"/>
    <mergeCell ref="AK246:AL246"/>
    <mergeCell ref="AE247:AF247"/>
    <mergeCell ref="AG247:AH247"/>
    <mergeCell ref="AI247:AJ247"/>
    <mergeCell ref="AK247:AL247"/>
    <mergeCell ref="AE248:AF248"/>
    <mergeCell ref="AG248:AH248"/>
    <mergeCell ref="AI248:AJ248"/>
    <mergeCell ref="AK248:AL248"/>
    <mergeCell ref="AE249:AF249"/>
    <mergeCell ref="AG249:AH249"/>
    <mergeCell ref="AI249:AJ249"/>
    <mergeCell ref="AK249:AL249"/>
    <mergeCell ref="AE250:AF250"/>
    <mergeCell ref="AG250:AH250"/>
    <mergeCell ref="AI250:AJ250"/>
    <mergeCell ref="AK250:AL250"/>
    <mergeCell ref="AE251:AF251"/>
    <mergeCell ref="AG251:AH251"/>
    <mergeCell ref="AI251:AJ251"/>
    <mergeCell ref="AK251:AL251"/>
    <mergeCell ref="AE252:AF252"/>
    <mergeCell ref="AG252:AH252"/>
    <mergeCell ref="AI252:AJ252"/>
    <mergeCell ref="AK252:AL252"/>
    <mergeCell ref="AE253:AF253"/>
    <mergeCell ref="AG253:AH253"/>
    <mergeCell ref="AI253:AJ253"/>
    <mergeCell ref="AK253:AL253"/>
    <mergeCell ref="AE254:AF254"/>
    <mergeCell ref="AG254:AH254"/>
    <mergeCell ref="AI254:AJ254"/>
    <mergeCell ref="AK254:AL254"/>
    <mergeCell ref="AE255:AF255"/>
    <mergeCell ref="AG255:AH255"/>
    <mergeCell ref="AI255:AJ255"/>
    <mergeCell ref="AK255:AL255"/>
    <mergeCell ref="AE256:AF256"/>
    <mergeCell ref="AG256:AH256"/>
    <mergeCell ref="AI256:AJ256"/>
    <mergeCell ref="AK256:AL256"/>
    <mergeCell ref="AE257:AF257"/>
    <mergeCell ref="AG257:AH257"/>
    <mergeCell ref="AI257:AJ257"/>
    <mergeCell ref="AK257:AL257"/>
    <mergeCell ref="AG258:AH258"/>
    <mergeCell ref="AI258:AJ258"/>
    <mergeCell ref="AK258:AL258"/>
    <mergeCell ref="AE259:AF259"/>
    <mergeCell ref="AG259:AH259"/>
    <mergeCell ref="AI259:AJ259"/>
    <mergeCell ref="AK259:AL259"/>
    <mergeCell ref="AE260:AF260"/>
    <mergeCell ref="AG260:AH260"/>
    <mergeCell ref="AI260:AJ260"/>
    <mergeCell ref="AK260:AL260"/>
    <mergeCell ref="AE261:AF261"/>
    <mergeCell ref="AG261:AH261"/>
    <mergeCell ref="AI261:AJ261"/>
    <mergeCell ref="AK261:AL261"/>
    <mergeCell ref="AE262:AF262"/>
    <mergeCell ref="AG262:AH262"/>
    <mergeCell ref="AI262:AJ262"/>
    <mergeCell ref="AK262:AL262"/>
    <mergeCell ref="AE263:AF263"/>
    <mergeCell ref="AG263:AH263"/>
    <mergeCell ref="AI263:AJ263"/>
    <mergeCell ref="AK263:AL263"/>
    <mergeCell ref="AO119:AO120"/>
    <mergeCell ref="AP119:AP120"/>
    <mergeCell ref="AQ119:AQ120"/>
    <mergeCell ref="AO121:AO122"/>
    <mergeCell ref="AP121:AP122"/>
    <mergeCell ref="AQ121:AQ122"/>
    <mergeCell ref="AO123:AO124"/>
    <mergeCell ref="AP123:AP124"/>
    <mergeCell ref="AQ123:AQ124"/>
    <mergeCell ref="AO125:AO126"/>
    <mergeCell ref="AP125:AP126"/>
    <mergeCell ref="AQ125:AQ126"/>
    <mergeCell ref="AO127:AO128"/>
    <mergeCell ref="AP127:AP128"/>
    <mergeCell ref="AQ127:AQ128"/>
    <mergeCell ref="AO129:AO130"/>
    <mergeCell ref="AP129:AP130"/>
    <mergeCell ref="AQ129:AQ130"/>
    <mergeCell ref="AO131:AO132"/>
    <mergeCell ref="AP131:AP132"/>
    <mergeCell ref="AQ131:AQ132"/>
    <mergeCell ref="AO133:AO134"/>
    <mergeCell ref="AP133:AP134"/>
    <mergeCell ref="AQ133:AQ134"/>
    <mergeCell ref="AO135:AO136"/>
    <mergeCell ref="AP135:AP136"/>
    <mergeCell ref="AQ135:AQ136"/>
    <mergeCell ref="AE258:AF258"/>
    <mergeCell ref="AO137:AO138"/>
    <mergeCell ref="AP137:AP138"/>
    <mergeCell ref="AQ137:AQ138"/>
    <mergeCell ref="AO139:AO140"/>
    <mergeCell ref="AP139:AP140"/>
    <mergeCell ref="AQ139:AQ140"/>
    <mergeCell ref="AO141:AO142"/>
    <mergeCell ref="AP141:AP142"/>
    <mergeCell ref="AQ141:AQ142"/>
    <mergeCell ref="AO143:AO144"/>
    <mergeCell ref="AP143:AP144"/>
    <mergeCell ref="AQ143:AQ144"/>
    <mergeCell ref="AO145:AO146"/>
    <mergeCell ref="AP145:AP146"/>
    <mergeCell ref="AQ145:AQ146"/>
    <mergeCell ref="AO147:AO148"/>
    <mergeCell ref="AP147:AP148"/>
    <mergeCell ref="AQ147:AQ148"/>
    <mergeCell ref="AO149:AO150"/>
    <mergeCell ref="AP149:AP150"/>
    <mergeCell ref="AQ149:AQ150"/>
    <mergeCell ref="AO151:AO152"/>
    <mergeCell ref="AP151:AP152"/>
    <mergeCell ref="AQ151:AQ152"/>
    <mergeCell ref="AO153:AO154"/>
    <mergeCell ref="AP153:AP154"/>
    <mergeCell ref="AQ153:AQ154"/>
    <mergeCell ref="AO155:AO156"/>
    <mergeCell ref="AP155:AP156"/>
    <mergeCell ref="AQ155:AQ156"/>
    <mergeCell ref="AO157:AO158"/>
    <mergeCell ref="AP157:AP158"/>
    <mergeCell ref="AQ157:AQ158"/>
    <mergeCell ref="AO159:AO160"/>
    <mergeCell ref="AP159:AP160"/>
    <mergeCell ref="AQ159:AQ160"/>
    <mergeCell ref="AO161:AO162"/>
    <mergeCell ref="AP161:AP162"/>
    <mergeCell ref="AQ161:AQ162"/>
    <mergeCell ref="AO163:AO164"/>
    <mergeCell ref="AP163:AP164"/>
    <mergeCell ref="AQ163:AQ164"/>
    <mergeCell ref="AO165:AO166"/>
    <mergeCell ref="AP165:AP166"/>
    <mergeCell ref="AQ165:AQ166"/>
    <mergeCell ref="AO167:AO168"/>
    <mergeCell ref="AP167:AP168"/>
    <mergeCell ref="AQ167:AQ168"/>
    <mergeCell ref="AO169:AO170"/>
    <mergeCell ref="AP169:AP170"/>
    <mergeCell ref="AQ169:AQ170"/>
    <mergeCell ref="AO171:AO172"/>
    <mergeCell ref="AP171:AP172"/>
    <mergeCell ref="AQ171:AQ172"/>
    <mergeCell ref="AO173:AO174"/>
    <mergeCell ref="AP173:AP174"/>
    <mergeCell ref="AQ173:AQ174"/>
    <mergeCell ref="AO175:AO176"/>
    <mergeCell ref="AP175:AP176"/>
    <mergeCell ref="AQ175:AQ176"/>
    <mergeCell ref="AO177:AO178"/>
    <mergeCell ref="AP177:AP178"/>
    <mergeCell ref="AQ177:AQ178"/>
    <mergeCell ref="AO83:AO84"/>
    <mergeCell ref="AP83:AP84"/>
    <mergeCell ref="AQ83:AQ84"/>
    <mergeCell ref="AO85:AO86"/>
    <mergeCell ref="AP85:AP86"/>
    <mergeCell ref="AQ85:AQ86"/>
    <mergeCell ref="AO87:AO88"/>
    <mergeCell ref="AP87:AP88"/>
    <mergeCell ref="AQ87:AQ88"/>
    <mergeCell ref="AO89:AO90"/>
    <mergeCell ref="AP89:AP90"/>
    <mergeCell ref="AQ89:AQ90"/>
    <mergeCell ref="AO91:AO92"/>
    <mergeCell ref="AP91:AP92"/>
    <mergeCell ref="AQ91:AQ92"/>
    <mergeCell ref="AO93:AO94"/>
    <mergeCell ref="AP93:AP94"/>
    <mergeCell ref="AQ93:AQ94"/>
    <mergeCell ref="AO95:AO96"/>
    <mergeCell ref="AP95:AP96"/>
    <mergeCell ref="AQ95:AQ96"/>
    <mergeCell ref="AO97:AO98"/>
    <mergeCell ref="AP97:AP98"/>
    <mergeCell ref="AO59:AO60"/>
    <mergeCell ref="AP59:AP60"/>
    <mergeCell ref="AQ59:AQ60"/>
    <mergeCell ref="AO61:AO62"/>
    <mergeCell ref="AP61:AP62"/>
    <mergeCell ref="AQ61:AQ62"/>
    <mergeCell ref="AO63:AO64"/>
    <mergeCell ref="AP63:AP64"/>
    <mergeCell ref="AQ63:AQ64"/>
    <mergeCell ref="AO65:AO66"/>
    <mergeCell ref="AP65:AP66"/>
    <mergeCell ref="AQ97:AQ98"/>
    <mergeCell ref="AO99:AO100"/>
    <mergeCell ref="AP99:AP100"/>
    <mergeCell ref="AQ99:AQ100"/>
    <mergeCell ref="AO101:AO102"/>
    <mergeCell ref="AP101:AP102"/>
    <mergeCell ref="AQ101:AQ102"/>
    <mergeCell ref="AQ65:AQ66"/>
    <mergeCell ref="AO67:AO68"/>
    <mergeCell ref="AP67:AP68"/>
    <mergeCell ref="AQ67:AQ68"/>
    <mergeCell ref="AO69:AO70"/>
    <mergeCell ref="AP69:AP70"/>
    <mergeCell ref="AQ69:AQ70"/>
    <mergeCell ref="AO71:AO72"/>
    <mergeCell ref="AP71:AP72"/>
    <mergeCell ref="AQ71:AQ72"/>
    <mergeCell ref="AO73:AO74"/>
    <mergeCell ref="AP73:AP74"/>
    <mergeCell ref="AQ73:AQ74"/>
    <mergeCell ref="AO75:AO76"/>
    <mergeCell ref="AO47:AO48"/>
    <mergeCell ref="AP47:AP48"/>
    <mergeCell ref="AQ47:AQ48"/>
    <mergeCell ref="AO49:AO50"/>
    <mergeCell ref="AP49:AP50"/>
    <mergeCell ref="AQ49:AQ50"/>
    <mergeCell ref="AO51:AO52"/>
    <mergeCell ref="AP51:AP52"/>
    <mergeCell ref="AQ51:AQ52"/>
    <mergeCell ref="AO53:AO54"/>
    <mergeCell ref="AP53:AP54"/>
    <mergeCell ref="AQ53:AQ54"/>
    <mergeCell ref="AO55:AO56"/>
    <mergeCell ref="AP55:AP56"/>
    <mergeCell ref="AQ55:AQ56"/>
    <mergeCell ref="AO57:AO58"/>
    <mergeCell ref="AP57:AP58"/>
    <mergeCell ref="AQ57:AQ58"/>
    <mergeCell ref="AP75:AP76"/>
    <mergeCell ref="AQ75:AQ76"/>
    <mergeCell ref="AO111:AO112"/>
    <mergeCell ref="AP111:AP112"/>
    <mergeCell ref="AQ111:AQ112"/>
    <mergeCell ref="AO103:AO104"/>
    <mergeCell ref="AP103:AP104"/>
    <mergeCell ref="AQ103:AQ104"/>
    <mergeCell ref="AO105:AO106"/>
    <mergeCell ref="AP105:AP106"/>
    <mergeCell ref="AQ105:AQ106"/>
    <mergeCell ref="AO107:AO108"/>
    <mergeCell ref="AP107:AP108"/>
    <mergeCell ref="AQ107:AQ108"/>
    <mergeCell ref="AO109:AO110"/>
    <mergeCell ref="AP109:AP110"/>
    <mergeCell ref="AQ109:AQ110"/>
  </mergeCells>
  <conditionalFormatting sqref="B16:E23">
    <cfRule type="expression" dxfId="28" priority="28">
      <formula>$D16&gt;$D$7</formula>
    </cfRule>
  </conditionalFormatting>
  <conditionalFormatting sqref="J45:M45">
    <cfRule type="expression" dxfId="27" priority="27">
      <formula>$J$45&gt;$D$7</formula>
    </cfRule>
  </conditionalFormatting>
  <conditionalFormatting sqref="N45:AC45">
    <cfRule type="expression" dxfId="26" priority="25">
      <formula>$J$45&gt;$D$7</formula>
    </cfRule>
  </conditionalFormatting>
  <conditionalFormatting sqref="I49:J50 A47:I76 J53:J54 J57:J58 J61:J62 J65:J66 J69:J70 J73:J74 N47:AC76 AM47:AM76 A119:AM178">
    <cfRule type="expression" dxfId="25" priority="24">
      <formula>MOD($A47,2)=1</formula>
    </cfRule>
  </conditionalFormatting>
  <conditionalFormatting sqref="J47:M48 J51:J52 J55:J56 J59:J60 J63:J64 J67:J68 J71:J72 J75:J76 K49:M76">
    <cfRule type="expression" dxfId="24" priority="14">
      <formula>MOD($A47,2)=1</formula>
    </cfRule>
  </conditionalFormatting>
  <conditionalFormatting sqref="A82:AC112 AM82:AM112">
    <cfRule type="expression" dxfId="23" priority="13">
      <formula>MOD($A84,2)=1</formula>
    </cfRule>
  </conditionalFormatting>
  <conditionalFormatting sqref="J81:M81">
    <cfRule type="expression" dxfId="22" priority="12">
      <formula>$J$45&gt;$D$7</formula>
    </cfRule>
  </conditionalFormatting>
  <conditionalFormatting sqref="N81:AC81">
    <cfRule type="expression" dxfId="21" priority="11">
      <formula>$J$45&gt;$D$7</formula>
    </cfRule>
  </conditionalFormatting>
  <conditionalFormatting sqref="A184:A263">
    <cfRule type="expression" dxfId="20" priority="8">
      <formula>MOD($A184,2)=1</formula>
    </cfRule>
  </conditionalFormatting>
  <conditionalFormatting sqref="AM184:AM263 A184:AD263">
    <cfRule type="expression" dxfId="19" priority="6">
      <formula>MOD($A184,2)=0</formula>
    </cfRule>
  </conditionalFormatting>
  <conditionalFormatting sqref="AE184:AL263">
    <cfRule type="expression" dxfId="18" priority="5">
      <formula>MOD($A184,2)=0</formula>
    </cfRule>
  </conditionalFormatting>
  <conditionalFormatting sqref="AO119:AQ178">
    <cfRule type="expression" dxfId="17" priority="4">
      <formula>MOD($A119,2)=1</formula>
    </cfRule>
  </conditionalFormatting>
  <conditionalFormatting sqref="AO184:AQ263">
    <cfRule type="expression" dxfId="16" priority="3">
      <formula>MOD($A184,2)=0</formula>
    </cfRule>
  </conditionalFormatting>
  <conditionalFormatting sqref="AO83:AQ112">
    <cfRule type="expression" dxfId="15" priority="2">
      <formula>MOD($A85,2)=1</formula>
    </cfRule>
  </conditionalFormatting>
  <conditionalFormatting sqref="AO47:AQ76">
    <cfRule type="expression" dxfId="14" priority="1">
      <formula>MOD($A47,2)=1</formula>
    </cfRule>
  </conditionalFormatting>
  <pageMargins left="0.7" right="0.7" top="0.75" bottom="0.75" header="0.3" footer="0.3"/>
  <pageSetup paperSize="8" scale="1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M226"/>
  <sheetViews>
    <sheetView topLeftCell="C1" zoomScale="80" zoomScaleNormal="80" workbookViewId="0">
      <selection activeCell="H16" sqref="H16"/>
    </sheetView>
  </sheetViews>
  <sheetFormatPr baseColWidth="10" defaultColWidth="8.625" defaultRowHeight="12.75" x14ac:dyDescent="0.2"/>
  <cols>
    <col min="1" max="1" width="25.625" style="1" customWidth="1"/>
    <col min="2" max="2" width="30.625" style="1" customWidth="1"/>
    <col min="3" max="3" width="52.125" style="1" customWidth="1"/>
    <col min="4" max="4" width="23.5" style="1" customWidth="1"/>
    <col min="5" max="5" width="19.625" style="1" customWidth="1"/>
    <col min="6" max="6" width="18.125" style="1" customWidth="1"/>
    <col min="7" max="7" width="10.125" style="1" customWidth="1"/>
    <col min="8" max="11" width="8.625" style="1"/>
    <col min="12" max="12" width="14.625" style="1" bestFit="1" customWidth="1"/>
    <col min="13" max="13" width="15" style="1" bestFit="1" customWidth="1"/>
    <col min="14" max="16384" width="8.625" style="1"/>
  </cols>
  <sheetData>
    <row r="2" spans="2:11" x14ac:dyDescent="0.2">
      <c r="B2" s="2" t="s">
        <v>120</v>
      </c>
    </row>
    <row r="3" spans="2:11" x14ac:dyDescent="0.2">
      <c r="B3" s="535" t="s">
        <v>117</v>
      </c>
      <c r="C3" s="535" t="s">
        <v>57</v>
      </c>
      <c r="D3" s="535" t="s">
        <v>59</v>
      </c>
      <c r="E3" s="535" t="s">
        <v>119</v>
      </c>
      <c r="F3" s="535" t="s">
        <v>314</v>
      </c>
      <c r="G3" s="535" t="s">
        <v>62</v>
      </c>
      <c r="H3" s="535" t="s">
        <v>312</v>
      </c>
      <c r="I3" s="535" t="s">
        <v>313</v>
      </c>
      <c r="J3" s="535"/>
      <c r="K3" s="535" t="s">
        <v>311</v>
      </c>
    </row>
    <row r="4" spans="2:11" hidden="1" x14ac:dyDescent="0.2">
      <c r="B4" s="535" t="s">
        <v>116</v>
      </c>
      <c r="C4" s="538" t="s">
        <v>67</v>
      </c>
      <c r="D4" s="536" t="s">
        <v>58</v>
      </c>
      <c r="E4" s="535" t="s">
        <v>118</v>
      </c>
      <c r="F4" s="535" t="str">
        <f t="array" ref="F4">IFERROR(INDEX($C$4:$C$13, MATCH(0, COUNTIF($F$3:F3, $C$4:$C$13&amp;"") + IF($C$4:$C$13="",1,0), 0)), "")</f>
        <v>--Select--</v>
      </c>
      <c r="G4" s="535" t="s">
        <v>61</v>
      </c>
      <c r="H4" s="535" t="str">
        <f t="array" ref="H4">IFERROR(INDEX($B$4:$B$13, MATCH(0, COUNTIF($H$3:H3, $B$4:$B$13&amp;"") + IF($B$4:$B$13="",1,0), 0)), "")</f>
        <v>[Impact Outcome Reference (Name)]</v>
      </c>
      <c r="I4" s="535" t="str">
        <f t="array" ref="I4">IFERROR(IF(INDEX($C$4:$C$13,MATCH(LEFT(H4,255),LEFT($B$4:$B$13,255),0))=0,"",INDEX($C$4:$C$13,MATCH(LEFT(H4,255),LEFT($B$4:$B$13,255),0))),"")</f>
        <v>--Select--</v>
      </c>
      <c r="J4" s="535"/>
      <c r="K4" s="536" t="s">
        <v>310</v>
      </c>
    </row>
    <row r="5" spans="2:11" s="11" customFormat="1" x14ac:dyDescent="0.2">
      <c r="B5" s="535" t="s">
        <v>2467</v>
      </c>
      <c r="C5" s="538" t="s">
        <v>2468</v>
      </c>
      <c r="D5" s="536"/>
      <c r="E5" s="535" t="s">
        <v>2143</v>
      </c>
      <c r="F5" s="535" t="str">
        <f t="array" ref="F5">IFERROR(INDEX($C$4:$C$13, MATCH(0, COUNTIF($F$3:F4, $C$4:$C$13&amp;"") + IF($C$4:$C$13="",1,0), 0)), "")</f>
        <v>TB I-4(M): RR-TB and/or MDR-TB prevalence among new TB patients: Proportion of new TB cases with RR-TB and/or MDR-TB</v>
      </c>
      <c r="G5" s="535" t="s">
        <v>2469</v>
      </c>
      <c r="H5" s="535" t="str">
        <f t="array" ref="H5">IFERROR(INDEX($B$4:$B$13, MATCH(0, COUNTIF($H$3:H4, $B$4:$B$13&amp;"") + IF($B$4:$B$13="",1,0), 0)), "")</f>
        <v>IOR-00039</v>
      </c>
      <c r="I5" s="535" t="str">
        <f t="array" ref="I5">IFERROR(IF(INDEX($C$4:$C$13,MATCH(LEFT(H5,255),LEFT($B$4:$B$13,255),0))=0,"",INDEX($C$4:$C$13,MATCH(LEFT(H5,255),LEFT($B$4:$B$13,255),0))),"")</f>
        <v>TB I-4(M): RR-TB and/or MDR-TB prevalence among new TB patients: Proportion of new TB cases with RR-TB and/or MDR-TB</v>
      </c>
      <c r="J5" s="535"/>
      <c r="K5" s="536" t="s">
        <v>2470</v>
      </c>
    </row>
    <row r="6" spans="2:11" s="11" customFormat="1" x14ac:dyDescent="0.2">
      <c r="B6" s="535" t="s">
        <v>2471</v>
      </c>
      <c r="C6" s="538" t="s">
        <v>2472</v>
      </c>
      <c r="D6" s="536"/>
      <c r="E6" s="535" t="s">
        <v>2143</v>
      </c>
      <c r="F6" s="535" t="str">
        <f t="array" ref="F6">IFERROR(INDEX($C$4:$C$13, MATCH(0, COUNTIF($F$3:F5, $C$4:$C$13&amp;"") + IF($C$4:$C$13="",1,0), 0)), "")</f>
        <v>TB I-1: TB prevalence rate per 100,000 population</v>
      </c>
      <c r="G6" s="535" t="s">
        <v>2473</v>
      </c>
      <c r="H6" s="535" t="str">
        <f t="array" ref="H6">IFERROR(INDEX($B$4:$B$13, MATCH(0, COUNTIF($H$3:H5, $B$4:$B$13&amp;"") + IF($B$4:$B$13="",1,0), 0)), "")</f>
        <v>IOR-00046</v>
      </c>
      <c r="I6" s="535" t="str">
        <f t="array" ref="I6">IFERROR(IF(INDEX($C$4:$C$13,MATCH(LEFT(H6,255),LEFT($B$4:$B$13,255),0))=0,"",INDEX($C$4:$C$13,MATCH(LEFT(H6,255),LEFT($B$4:$B$13,255),0))),"")</f>
        <v>TB I-1: TB prevalence rate per 100,000 population</v>
      </c>
      <c r="J6" s="535"/>
      <c r="K6" s="536" t="s">
        <v>2474</v>
      </c>
    </row>
    <row r="7" spans="2:11" s="11" customFormat="1" x14ac:dyDescent="0.2">
      <c r="B7" s="535" t="s">
        <v>2475</v>
      </c>
      <c r="C7" s="538" t="s">
        <v>2476</v>
      </c>
      <c r="D7" s="536"/>
      <c r="E7" s="535" t="s">
        <v>2143</v>
      </c>
      <c r="F7" s="535" t="str">
        <f t="array" ref="F7">IFERROR(INDEX($C$4:$C$13, MATCH(0, COUNTIF($F$3:F6, $C$4:$C$13&amp;"") + IF($C$4:$C$13="",1,0), 0)), "")</f>
        <v>TB I-2: TB incidence rate per 100,000 population</v>
      </c>
      <c r="G7" s="535" t="s">
        <v>2477</v>
      </c>
      <c r="H7" s="535" t="str">
        <f t="array" ref="H7">IFERROR(INDEX($B$4:$B$13, MATCH(0, COUNTIF($H$3:H6, $B$4:$B$13&amp;"") + IF($B$4:$B$13="",1,0), 0)), "")</f>
        <v>IOR-00047</v>
      </c>
      <c r="I7" s="535" t="str">
        <f t="array" ref="I7">IFERROR(IF(INDEX($C$4:$C$13,MATCH(LEFT(H7,255),LEFT($B$4:$B$13,255),0))=0,"",INDEX($C$4:$C$13,MATCH(LEFT(H7,255),LEFT($B$4:$B$13,255),0))),"")</f>
        <v>TB I-2: TB incidence rate per 100,000 population</v>
      </c>
      <c r="J7" s="535"/>
      <c r="K7" s="536" t="s">
        <v>2478</v>
      </c>
    </row>
    <row r="8" spans="2:11" s="11" customFormat="1" x14ac:dyDescent="0.2">
      <c r="B8" s="535" t="s">
        <v>2479</v>
      </c>
      <c r="C8" s="538" t="s">
        <v>2480</v>
      </c>
      <c r="D8" s="536"/>
      <c r="E8" s="535" t="s">
        <v>2143</v>
      </c>
      <c r="F8" s="535" t="str">
        <f t="array" ref="F8">IFERROR(INDEX($C$4:$C$13, MATCH(0, COUNTIF($F$3:F7, $C$4:$C$13&amp;"") + IF($C$4:$C$13="",1,0), 0)), "")</f>
        <v>TB I-3(M): TB mortality rate per 100,000 population</v>
      </c>
      <c r="G8" s="535" t="s">
        <v>2481</v>
      </c>
      <c r="H8" s="535" t="str">
        <f t="array" ref="H8">IFERROR(INDEX($B$4:$B$13, MATCH(0, COUNTIF($H$3:H7, $B$4:$B$13&amp;"") + IF($B$4:$B$13="",1,0), 0)), "")</f>
        <v>IOR-00048</v>
      </c>
      <c r="I8" s="535" t="str">
        <f t="array" ref="I8">IFERROR(IF(INDEX($C$4:$C$13,MATCH(LEFT(H8,255),LEFT($B$4:$B$13,255),0))=0,"",INDEX($C$4:$C$13,MATCH(LEFT(H8,255),LEFT($B$4:$B$13,255),0))),"")</f>
        <v>TB I-3(M): TB mortality rate per 100,000 population</v>
      </c>
      <c r="J8" s="535"/>
      <c r="K8" s="536" t="s">
        <v>2482</v>
      </c>
    </row>
    <row r="9" spans="2:11" s="11" customFormat="1" x14ac:dyDescent="0.2">
      <c r="B9" s="535" t="s">
        <v>2483</v>
      </c>
      <c r="C9" s="538" t="s">
        <v>2484</v>
      </c>
      <c r="D9" s="536"/>
      <c r="E9" s="535" t="s">
        <v>2143</v>
      </c>
      <c r="F9" s="535" t="str">
        <f t="array" ref="F9">IFERROR(INDEX($C$4:$C$13, MATCH(0, COUNTIF($F$3:F8, $C$4:$C$13&amp;"") + IF($C$4:$C$13="",1,0), 0)), "")</f>
        <v>TB/HIV I-1: TB/HIV mortality rate per 100,000 population</v>
      </c>
      <c r="G9" s="535" t="s">
        <v>2485</v>
      </c>
      <c r="H9" s="535" t="str">
        <f t="array" ref="H9">IFERROR(INDEX($B$4:$B$13, MATCH(0, COUNTIF($H$3:H8, $B$4:$B$13&amp;"") + IF($B$4:$B$13="",1,0), 0)), "")</f>
        <v>IOR-00051</v>
      </c>
      <c r="I9" s="535" t="str">
        <f t="array" ref="I9">IFERROR(IF(INDEX($C$4:$C$13,MATCH(LEFT(H9,255),LEFT($B$4:$B$13,255),0))=0,"",INDEX($C$4:$C$13,MATCH(LEFT(H9,255),LEFT($B$4:$B$13,255),0))),"")</f>
        <v>TB/HIV I-1: TB/HIV mortality rate per 100,000 population</v>
      </c>
      <c r="J9" s="535"/>
      <c r="K9" s="536" t="s">
        <v>2486</v>
      </c>
    </row>
    <row r="10" spans="2:11" s="11" customFormat="1" x14ac:dyDescent="0.2">
      <c r="B10" s="535" t="s">
        <v>2487</v>
      </c>
      <c r="C10" s="538" t="s">
        <v>2488</v>
      </c>
      <c r="D10" s="536"/>
      <c r="E10" s="535" t="s">
        <v>2143</v>
      </c>
      <c r="F10" s="535" t="str">
        <f t="array" ref="F10">IFERROR(INDEX($C$4:$C$13, MATCH(0, COUNTIF($F$3:F9, $C$4:$C$13&amp;"") + IF($C$4:$C$13="",1,0), 0)), "")</f>
        <v>HSS I-1: Under 5 mortality rate per 1000 live births</v>
      </c>
      <c r="G10" s="535" t="s">
        <v>2489</v>
      </c>
      <c r="H10" s="535" t="str">
        <f t="array" ref="H10">IFERROR(INDEX($B$4:$B$13, MATCH(0, COUNTIF($H$3:H9, $B$4:$B$13&amp;"") + IF($B$4:$B$13="",1,0), 0)), "")</f>
        <v>IOR-00058</v>
      </c>
      <c r="I10" s="535" t="str">
        <f t="array" ref="I10">IFERROR(IF(INDEX($C$4:$C$13,MATCH(LEFT(H10,255),LEFT($B$4:$B$13,255),0))=0,"",INDEX($C$4:$C$13,MATCH(LEFT(H10,255),LEFT($B$4:$B$13,255),0))),"")</f>
        <v>HSS I-1: Under 5 mortality rate per 1000 live births</v>
      </c>
      <c r="J10" s="535"/>
      <c r="K10" s="536" t="s">
        <v>2490</v>
      </c>
    </row>
    <row r="11" spans="2:11" s="11" customFormat="1" x14ac:dyDescent="0.2">
      <c r="B11" s="535" t="s">
        <v>2491</v>
      </c>
      <c r="C11" s="538" t="s">
        <v>2492</v>
      </c>
      <c r="D11" s="536"/>
      <c r="E11" s="535" t="s">
        <v>2143</v>
      </c>
      <c r="F11" s="535" t="str">
        <f t="array" ref="F11">IFERROR(INDEX($C$4:$C$13, MATCH(0, COUNTIF($F$3:F10, $C$4:$C$13&amp;"") + IF($C$4:$C$13="",1,0), 0)), "")</f>
        <v>HSS I-2: Neonatal mortality rate, per 100,000 population</v>
      </c>
      <c r="G11" s="535" t="s">
        <v>2493</v>
      </c>
      <c r="H11" s="535" t="str">
        <f t="array" ref="H11">IFERROR(INDEX($B$4:$B$13, MATCH(0, COUNTIF($H$3:H10, $B$4:$B$13&amp;"") + IF($B$4:$B$13="",1,0), 0)), "")</f>
        <v>IOR-00059</v>
      </c>
      <c r="I11" s="535" t="str">
        <f t="array" ref="I11">IFERROR(IF(INDEX($C$4:$C$13,MATCH(LEFT(H11,255),LEFT($B$4:$B$13,255),0))=0,"",INDEX($C$4:$C$13,MATCH(LEFT(H11,255),LEFT($B$4:$B$13,255),0))),"")</f>
        <v>HSS I-2: Neonatal mortality rate, per 100,000 population</v>
      </c>
      <c r="J11" s="535"/>
      <c r="K11" s="536" t="s">
        <v>2494</v>
      </c>
    </row>
    <row r="12" spans="2:11" s="11" customFormat="1" x14ac:dyDescent="0.2">
      <c r="B12" s="535" t="s">
        <v>2495</v>
      </c>
      <c r="C12" s="538" t="s">
        <v>2496</v>
      </c>
      <c r="D12" s="536"/>
      <c r="E12" s="535" t="s">
        <v>2143</v>
      </c>
      <c r="F12" s="535" t="str">
        <f t="array" ref="F12">IFERROR(INDEX($C$4:$C$13, MATCH(0, COUNTIF($F$3:F11, $C$4:$C$13&amp;"") + IF($C$4:$C$13="",1,0), 0)), "")</f>
        <v>HSS I-3: Maternal mortality ratio, per 100,000 population</v>
      </c>
      <c r="G12" s="535" t="s">
        <v>2497</v>
      </c>
      <c r="H12" s="535" t="str">
        <f t="array" ref="H12">IFERROR(INDEX($B$4:$B$13, MATCH(0, COUNTIF($H$3:H11, $B$4:$B$13&amp;"") + IF($B$4:$B$13="",1,0), 0)), "")</f>
        <v>IOR-00060</v>
      </c>
      <c r="I12" s="535" t="str">
        <f t="array" ref="I12">IFERROR(IF(INDEX($C$4:$C$13,MATCH(LEFT(H12,255),LEFT($B$4:$B$13,255),0))=0,"",INDEX($C$4:$C$13,MATCH(LEFT(H12,255),LEFT($B$4:$B$13,255),0))),"")</f>
        <v>HSS I-3: Maternal mortality ratio, per 100,000 population</v>
      </c>
      <c r="J12" s="535"/>
      <c r="K12" s="536" t="s">
        <v>2498</v>
      </c>
    </row>
    <row r="14" spans="2:11" x14ac:dyDescent="0.2">
      <c r="B14" s="2" t="s">
        <v>121</v>
      </c>
    </row>
    <row r="15" spans="2:11" x14ac:dyDescent="0.2">
      <c r="B15" s="535" t="s">
        <v>117</v>
      </c>
      <c r="C15" s="535" t="s">
        <v>57</v>
      </c>
      <c r="D15" s="535" t="s">
        <v>59</v>
      </c>
      <c r="E15" s="535" t="s">
        <v>119</v>
      </c>
      <c r="F15" s="535" t="s">
        <v>314</v>
      </c>
      <c r="G15" s="535" t="s">
        <v>62</v>
      </c>
      <c r="H15" s="535" t="s">
        <v>312</v>
      </c>
      <c r="I15" s="535" t="s">
        <v>313</v>
      </c>
      <c r="J15" s="535"/>
      <c r="K15" s="535" t="s">
        <v>311</v>
      </c>
    </row>
    <row r="16" spans="2:11" hidden="1" x14ac:dyDescent="0.2">
      <c r="B16" s="535" t="s">
        <v>116</v>
      </c>
      <c r="C16" s="538" t="s">
        <v>67</v>
      </c>
      <c r="D16" s="536" t="s">
        <v>58</v>
      </c>
      <c r="E16" s="535" t="s">
        <v>118</v>
      </c>
      <c r="F16" s="535" t="str">
        <f t="array" ref="F16">IFERROR(INDEX($C$16:$C$25, MATCH(0, COUNTIF($F$15:F15, $C$16:$C$25&amp;"") + IF($C$16:$C$25="",1,0), 0)), "")</f>
        <v>--Select--</v>
      </c>
      <c r="G16" s="535" t="s">
        <v>61</v>
      </c>
      <c r="H16" s="535" t="str">
        <f t="array" ref="H16">IFERROR(INDEX($B$16:$B$25, MATCH(0, COUNTIF($H$15:H15, $B$16:$B$25&amp;"") + IF($B$16:$B$25="",1,0), 0)), "")</f>
        <v>[Impact Outcome Reference (Name)]</v>
      </c>
      <c r="I16" s="535" t="str">
        <f t="array" ref="I16">IFERROR(IF(INDEX($C$16:$C$25,MATCH(LEFT(H16,255),LEFT($B$16:$B$25,255),0))=0,"",INDEX($C$16:$C$25,MATCH(LEFT(H16,255),LEFT($B$16:$B$25,255),0))),"")</f>
        <v>--Select--</v>
      </c>
      <c r="J16" s="535"/>
      <c r="K16" s="536" t="s">
        <v>310</v>
      </c>
    </row>
    <row r="17" spans="1:11" s="11" customFormat="1" x14ac:dyDescent="0.2">
      <c r="B17" s="535" t="s">
        <v>2499</v>
      </c>
      <c r="C17" s="538" t="s">
        <v>2500</v>
      </c>
      <c r="D17" s="536"/>
      <c r="E17" s="535" t="s">
        <v>2143</v>
      </c>
      <c r="F17" s="535" t="str">
        <f t="array" ref="F17">IFERROR(INDEX($C$16:$C$25, MATCH(0, COUNTIF($F$15:F16, $C$16:$C$25&amp;"") + IF($C$16:$C$25="",1,0), 0)), "")</f>
        <v>HSS O-3: Ratio of household out-of-pocket payments for health to total expenditure on health</v>
      </c>
      <c r="G17" s="535" t="s">
        <v>2501</v>
      </c>
      <c r="H17" s="535" t="str">
        <f t="array" ref="H17">IFERROR(INDEX($B$16:$B$25, MATCH(0, COUNTIF($H$15:H16, $B$16:$B$25&amp;"") + IF($B$16:$B$25="",1,0), 0)), "")</f>
        <v>IOR-00001</v>
      </c>
      <c r="I17" s="535" t="str">
        <f t="array" ref="I17">IFERROR(IF(INDEX($C$16:$C$25,MATCH(LEFT(H17,255),LEFT($B$16:$B$25,255),0))=0,"",INDEX($C$16:$C$25,MATCH(LEFT(H17,255),LEFT($B$16:$B$25,255),0))),"")</f>
        <v>HSS O-3: Ratio of household out-of-pocket payments for health to total expenditure on health</v>
      </c>
      <c r="J17" s="535"/>
      <c r="K17" s="536" t="s">
        <v>2502</v>
      </c>
    </row>
    <row r="18" spans="1:11" s="11" customFormat="1" x14ac:dyDescent="0.2">
      <c r="B18" s="535" t="s">
        <v>2503</v>
      </c>
      <c r="C18" s="538" t="s">
        <v>2504</v>
      </c>
      <c r="D18" s="536"/>
      <c r="E18" s="535" t="s">
        <v>2143</v>
      </c>
      <c r="F18" s="535" t="str">
        <f t="array" ref="F18">IFERROR(INDEX($C$16:$C$25, MATCH(0, COUNTIF($F$15:F17, $C$16:$C$25&amp;"") + IF($C$16:$C$25="",1,0), 0)), "")</f>
        <v>TB O-2a: Treatment success rate of all forms of TB- bacteriologically confirmed plus clinically diagnosed, new and relapse cases</v>
      </c>
      <c r="G18" s="535" t="s">
        <v>2505</v>
      </c>
      <c r="H18" s="535" t="str">
        <f t="array" ref="H18">IFERROR(INDEX($B$16:$B$25, MATCH(0, COUNTIF($H$15:H17, $B$16:$B$25&amp;"") + IF($B$16:$B$25="",1,0), 0)), "")</f>
        <v>IOR-00010</v>
      </c>
      <c r="I18" s="535" t="str">
        <f t="array" ref="I18">IFERROR(IF(INDEX($C$16:$C$25,MATCH(LEFT(H18,255),LEFT($B$16:$B$25,255),0))=0,"",INDEX($C$16:$C$25,MATCH(LEFT(H18,255),LEFT($B$16:$B$25,255),0))),"")</f>
        <v>TB O-2a: Treatment success rate of all forms of TB- bacteriologically confirmed plus clinically diagnosed, new and relapse cases</v>
      </c>
      <c r="J18" s="535"/>
      <c r="K18" s="536" t="s">
        <v>2506</v>
      </c>
    </row>
    <row r="19" spans="1:11" s="11" customFormat="1" x14ac:dyDescent="0.2">
      <c r="B19" s="535" t="s">
        <v>2281</v>
      </c>
      <c r="C19" s="538" t="s">
        <v>2282</v>
      </c>
      <c r="D19" s="536" t="s">
        <v>2283</v>
      </c>
      <c r="E19" s="535" t="s">
        <v>2143</v>
      </c>
      <c r="F19" s="535" t="str">
        <f t="array" ref="F19">IFERROR(INDEX($C$16:$C$25, MATCH(0, COUNTIF($F$15:F18, $C$16:$C$25&amp;"") + IF($C$16:$C$25="",1,0), 0)), "")</f>
        <v>TB O-4(M): Treatment success rate of RR TB and/or MDR-TB: Percentage of cases with RR and/or MDR-TB successfully treated</v>
      </c>
      <c r="G19" s="535" t="s">
        <v>2507</v>
      </c>
      <c r="H19" s="535" t="str">
        <f t="array" ref="H19">IFERROR(INDEX($B$16:$B$25, MATCH(0, COUNTIF($H$15:H18, $B$16:$B$25&amp;"") + IF($B$16:$B$25="",1,0), 0)), "")</f>
        <v>IOR-00013</v>
      </c>
      <c r="I19" s="535" t="str">
        <f t="array" ref="I19">IFERROR(IF(INDEX($C$16:$C$25,MATCH(LEFT(H19,255),LEFT($B$16:$B$25,255),0))=0,"",INDEX($C$16:$C$25,MATCH(LEFT(H19,255),LEFT($B$16:$B$25,255),0))),"")</f>
        <v>TB O-4(M): Treatment success rate of RR TB and/or MDR-TB: Percentage of cases with RR and/or MDR-TB successfully treated</v>
      </c>
      <c r="J19" s="535"/>
      <c r="K19" s="536" t="s">
        <v>2508</v>
      </c>
    </row>
    <row r="20" spans="1:11" s="11" customFormat="1" x14ac:dyDescent="0.2">
      <c r="B20" s="535" t="s">
        <v>2509</v>
      </c>
      <c r="C20" s="538" t="s">
        <v>2510</v>
      </c>
      <c r="D20" s="536"/>
      <c r="E20" s="535" t="s">
        <v>2143</v>
      </c>
      <c r="F20" s="535" t="str">
        <f t="array" ref="F20">IFERROR(INDEX($C$16:$C$25, MATCH(0, COUNTIF($F$15:F19, $C$16:$C$25&amp;"") + IF($C$16:$C$25="",1,0), 0)), "")</f>
        <v>HSS O-1: Percentage of women attending antenatal care</v>
      </c>
      <c r="G20" s="535" t="s">
        <v>2511</v>
      </c>
      <c r="H20" s="535" t="str">
        <f t="array" ref="H20">IFERROR(INDEX($B$16:$B$25, MATCH(0, COUNTIF($H$15:H19, $B$16:$B$25&amp;"") + IF($B$16:$B$25="",1,0), 0)), "")</f>
        <v>IOR-00022</v>
      </c>
      <c r="I20" s="535" t="str">
        <f t="array" ref="I20">IFERROR(IF(INDEX($C$16:$C$25,MATCH(LEFT(H20,255),LEFT($B$16:$B$25,255),0))=0,"",INDEX($C$16:$C$25,MATCH(LEFT(H20,255),LEFT($B$16:$B$25,255),0))),"")</f>
        <v>HSS O-1: Percentage of women attending antenatal care</v>
      </c>
      <c r="J20" s="535"/>
      <c r="K20" s="536" t="s">
        <v>2512</v>
      </c>
    </row>
    <row r="21" spans="1:11" s="11" customFormat="1" x14ac:dyDescent="0.2">
      <c r="B21" s="535" t="s">
        <v>2513</v>
      </c>
      <c r="C21" s="538" t="s">
        <v>2514</v>
      </c>
      <c r="D21" s="536"/>
      <c r="E21" s="535" t="s">
        <v>2143</v>
      </c>
      <c r="F21" s="535" t="str">
        <f t="array" ref="F21">IFERROR(INDEX($C$16:$C$25, MATCH(0, COUNTIF($F$15:F20, $C$16:$C$25&amp;"") + IF($C$16:$C$25="",1,0), 0)), "")</f>
        <v>HSS O-2: Percentage of births attended by skilled health professional</v>
      </c>
      <c r="G21" s="535" t="s">
        <v>2515</v>
      </c>
      <c r="H21" s="535" t="str">
        <f t="array" ref="H21">IFERROR(INDEX($B$16:$B$25, MATCH(0, COUNTIF($H$15:H20, $B$16:$B$25&amp;"") + IF($B$16:$B$25="",1,0), 0)), "")</f>
        <v>IOR-00023</v>
      </c>
      <c r="I21" s="535" t="str">
        <f t="array" ref="I21">IFERROR(IF(INDEX($C$16:$C$25,MATCH(LEFT(H21,255),LEFT($B$16:$B$25,255),0))=0,"",INDEX($C$16:$C$25,MATCH(LEFT(H21,255),LEFT($B$16:$B$25,255),0))),"")</f>
        <v>HSS O-2: Percentage of births attended by skilled health professional</v>
      </c>
      <c r="J21" s="535"/>
      <c r="K21" s="536" t="s">
        <v>2516</v>
      </c>
    </row>
    <row r="22" spans="1:11" s="11" customFormat="1" x14ac:dyDescent="0.2">
      <c r="B22" s="535" t="s">
        <v>2517</v>
      </c>
      <c r="C22" s="538" t="s">
        <v>2518</v>
      </c>
      <c r="D22" s="536"/>
      <c r="E22" s="535" t="s">
        <v>2143</v>
      </c>
      <c r="F22" s="535" t="str">
        <f t="array" ref="F22">IFERROR(INDEX($C$16:$C$25, MATCH(0, COUNTIF($F$15:F21, $C$16:$C$25&amp;"") + IF($C$16:$C$25="",1,0), 0)), "")</f>
        <v>TB O-1a: Case notification rate of all forms of TB per 100,000 population - bacteriologically confirmed plus clinically diagnosed, new and relapse cases</v>
      </c>
      <c r="G22" s="535" t="s">
        <v>2519</v>
      </c>
      <c r="H22" s="535" t="str">
        <f t="array" ref="H22">IFERROR(INDEX($B$16:$B$25, MATCH(0, COUNTIF($H$15:H21, $B$16:$B$25&amp;"") + IF($B$16:$B$25="",1,0), 0)), "")</f>
        <v>IOR-00024</v>
      </c>
      <c r="I22" s="535" t="str">
        <f t="array" ref="I22">IFERROR(IF(INDEX($C$16:$C$25,MATCH(LEFT(H22,255),LEFT($B$16:$B$25,255),0))=0,"",INDEX($C$16:$C$25,MATCH(LEFT(H22,255),LEFT($B$16:$B$25,255),0))),"")</f>
        <v>TB O-1a: Case notification rate of all forms of TB per 100,000 population - bacteriologically confirmed plus clinically diagnosed, new and relapse cases</v>
      </c>
      <c r="J22" s="535"/>
      <c r="K22" s="536" t="s">
        <v>2520</v>
      </c>
    </row>
    <row r="23" spans="1:11" s="11" customFormat="1" x14ac:dyDescent="0.2">
      <c r="B23" s="535" t="s">
        <v>2521</v>
      </c>
      <c r="C23" s="538" t="s">
        <v>2522</v>
      </c>
      <c r="D23" s="536"/>
      <c r="E23" s="535" t="s">
        <v>2143</v>
      </c>
      <c r="F23" s="535" t="str">
        <f t="array" ref="F23">IFERROR(INDEX($C$16:$C$25, MATCH(0, COUNTIF($F$15:F22, $C$16:$C$25&amp;"") + IF($C$16:$C$25="",1,0), 0)), "")</f>
        <v>TB O-6: Notification of RR-TB and/or MDR-TB cases – Percentage of notified cases of bacteriologically confirmed, drug resistant RR-TB and/or MDR-TB as a proportion of all estimated RR-TB and/or MDR-TB cases</v>
      </c>
      <c r="G23" s="535" t="s">
        <v>2523</v>
      </c>
      <c r="H23" s="535" t="str">
        <f t="array" ref="H23">IFERROR(INDEX($B$16:$B$25, MATCH(0, COUNTIF($H$15:H22, $B$16:$B$25&amp;"") + IF($B$16:$B$25="",1,0), 0)), "")</f>
        <v>IOR-00077</v>
      </c>
      <c r="I23" s="535" t="str">
        <f t="array" ref="I23">IFERROR(IF(INDEX($C$16:$C$25,MATCH(LEFT(H23,255),LEFT($B$16:$B$25,255),0))=0,"",INDEX($C$16:$C$25,MATCH(LEFT(H23,255),LEFT($B$16:$B$25,255),0))),"")</f>
        <v>TB O-6: Notification of RR-TB and/or MDR-TB cases – Percentage of notified cases of bacteriologically confirmed, drug resistant RR-TB and/or MDR-TB as a proportion of all estimated RR-TB and/or MDR-TB cases</v>
      </c>
      <c r="J23" s="535"/>
      <c r="K23" s="536" t="s">
        <v>2524</v>
      </c>
    </row>
    <row r="24" spans="1:11" s="11" customFormat="1" x14ac:dyDescent="0.2">
      <c r="B24" s="535" t="s">
        <v>2525</v>
      </c>
      <c r="C24" s="538" t="s">
        <v>2526</v>
      </c>
      <c r="D24" s="536"/>
      <c r="E24" s="535" t="s">
        <v>2143</v>
      </c>
      <c r="F24" s="535" t="str">
        <f t="array" ref="F24">IFERROR(INDEX($C$16:$C$25, MATCH(0, COUNTIF($F$15:F23, $C$16:$C$25&amp;"") + IF($C$16:$C$25="",1,0), 0)), "")</f>
        <v>TB O-5(M): TB treatment coverage: Percentage of new and relapse cases that were notified and treated among the estimated number of incident TB cases in the same year (all form of TB - bacteriologically confirmed plus clinically diagnosed)</v>
      </c>
      <c r="G24" s="535" t="s">
        <v>2527</v>
      </c>
      <c r="H24" s="535" t="str">
        <f t="array" ref="H24">IFERROR(INDEX($B$16:$B$25, MATCH(0, COUNTIF($H$15:H23, $B$16:$B$25&amp;"") + IF($B$16:$B$25="",1,0), 0)), "")</f>
        <v>IOR-00078</v>
      </c>
      <c r="I24" s="535" t="str">
        <f t="array" ref="I24">IFERROR(IF(INDEX($C$16:$C$25,MATCH(LEFT(H24,255),LEFT($B$16:$B$25,255),0))=0,"",INDEX($C$16:$C$25,MATCH(LEFT(H24,255),LEFT($B$16:$B$25,255),0))),"")</f>
        <v>TB O-5(M): TB treatment coverage: Percentage of new and relapse cases that were notified and treated among the estimated number of incident TB cases in the same year (all form of TB - bacteriologically confirmed plus clinically diagnosed)</v>
      </c>
      <c r="J24" s="535"/>
      <c r="K24" s="536" t="s">
        <v>2528</v>
      </c>
    </row>
    <row r="26" spans="1:11" x14ac:dyDescent="0.2">
      <c r="B26" s="2" t="s">
        <v>172</v>
      </c>
    </row>
    <row r="27" spans="1:11" x14ac:dyDescent="0.2">
      <c r="A27" s="541" t="s">
        <v>1</v>
      </c>
      <c r="B27" s="542" t="s">
        <v>140</v>
      </c>
      <c r="C27" s="542" t="s">
        <v>57</v>
      </c>
      <c r="D27" s="542" t="s">
        <v>59</v>
      </c>
      <c r="E27" s="542" t="s">
        <v>136</v>
      </c>
      <c r="F27" s="542" t="s">
        <v>137</v>
      </c>
      <c r="G27" s="542" t="s">
        <v>62</v>
      </c>
    </row>
    <row r="28" spans="1:11" hidden="1" x14ac:dyDescent="0.2">
      <c r="A28" s="542" t="s">
        <v>135</v>
      </c>
      <c r="B28" s="543" t="s">
        <v>105</v>
      </c>
      <c r="C28" s="544" t="s">
        <v>67</v>
      </c>
      <c r="D28" s="543" t="s">
        <v>58</v>
      </c>
      <c r="E28" s="542"/>
      <c r="F28" s="542"/>
      <c r="G28" s="542" t="s">
        <v>61</v>
      </c>
    </row>
    <row r="29" spans="1:11" s="11" customFormat="1" x14ac:dyDescent="0.2">
      <c r="A29" s="542" t="s">
        <v>2580</v>
      </c>
      <c r="B29" s="543" t="s">
        <v>2413</v>
      </c>
      <c r="C29" s="544" t="s">
        <v>2414</v>
      </c>
      <c r="D29" s="543" t="s">
        <v>2589</v>
      </c>
      <c r="E29" s="542"/>
      <c r="F29" s="542"/>
      <c r="G29" s="542" t="s">
        <v>2590</v>
      </c>
    </row>
    <row r="30" spans="1:11" s="11" customFormat="1" x14ac:dyDescent="0.2">
      <c r="A30" s="542" t="s">
        <v>2580</v>
      </c>
      <c r="B30" s="543" t="s">
        <v>2428</v>
      </c>
      <c r="C30" s="544" t="s">
        <v>2429</v>
      </c>
      <c r="D30" s="543" t="s">
        <v>2591</v>
      </c>
      <c r="E30" s="542"/>
      <c r="F30" s="542"/>
      <c r="G30" s="542" t="s">
        <v>2592</v>
      </c>
    </row>
    <row r="31" spans="1:11" s="11" customFormat="1" x14ac:dyDescent="0.2">
      <c r="A31" s="542" t="s">
        <v>2580</v>
      </c>
      <c r="B31" s="543" t="s">
        <v>2593</v>
      </c>
      <c r="C31" s="544" t="s">
        <v>2594</v>
      </c>
      <c r="D31" s="543"/>
      <c r="E31" s="542"/>
      <c r="F31" s="542"/>
      <c r="G31" s="542" t="s">
        <v>2595</v>
      </c>
    </row>
    <row r="32" spans="1:11" s="11" customFormat="1" x14ac:dyDescent="0.2">
      <c r="A32" s="542" t="s">
        <v>2580</v>
      </c>
      <c r="B32" s="543" t="s">
        <v>2596</v>
      </c>
      <c r="C32" s="544" t="s">
        <v>2597</v>
      </c>
      <c r="D32" s="543"/>
      <c r="E32" s="542"/>
      <c r="F32" s="542"/>
      <c r="G32" s="542" t="s">
        <v>2598</v>
      </c>
    </row>
    <row r="33" spans="1:7" s="11" customFormat="1" x14ac:dyDescent="0.2">
      <c r="A33" s="542" t="s">
        <v>2580</v>
      </c>
      <c r="B33" s="543" t="s">
        <v>2599</v>
      </c>
      <c r="C33" s="544" t="s">
        <v>2600</v>
      </c>
      <c r="D33" s="543"/>
      <c r="E33" s="542"/>
      <c r="F33" s="542"/>
      <c r="G33" s="542" t="s">
        <v>2601</v>
      </c>
    </row>
    <row r="34" spans="1:7" s="11" customFormat="1" x14ac:dyDescent="0.2">
      <c r="A34" s="542" t="s">
        <v>2580</v>
      </c>
      <c r="B34" s="543" t="s">
        <v>2602</v>
      </c>
      <c r="C34" s="544" t="s">
        <v>2603</v>
      </c>
      <c r="D34" s="543"/>
      <c r="E34" s="542"/>
      <c r="F34" s="542"/>
      <c r="G34" s="542" t="s">
        <v>2604</v>
      </c>
    </row>
    <row r="35" spans="1:7" s="11" customFormat="1" x14ac:dyDescent="0.2">
      <c r="A35" s="542" t="s">
        <v>2580</v>
      </c>
      <c r="B35" s="543" t="s">
        <v>2453</v>
      </c>
      <c r="C35" s="544" t="s">
        <v>2454</v>
      </c>
      <c r="D35" s="543" t="s">
        <v>2334</v>
      </c>
      <c r="E35" s="542"/>
      <c r="F35" s="542"/>
      <c r="G35" s="542" t="s">
        <v>2605</v>
      </c>
    </row>
    <row r="36" spans="1:7" s="11" customFormat="1" x14ac:dyDescent="0.2">
      <c r="A36" s="542" t="s">
        <v>2580</v>
      </c>
      <c r="B36" s="543" t="s">
        <v>2606</v>
      </c>
      <c r="C36" s="544" t="s">
        <v>2607</v>
      </c>
      <c r="D36" s="543"/>
      <c r="E36" s="542"/>
      <c r="F36" s="542"/>
      <c r="G36" s="542" t="s">
        <v>2608</v>
      </c>
    </row>
    <row r="37" spans="1:7" s="11" customFormat="1" x14ac:dyDescent="0.2">
      <c r="A37" s="542" t="s">
        <v>2580</v>
      </c>
      <c r="B37" s="543" t="s">
        <v>2609</v>
      </c>
      <c r="C37" s="544" t="s">
        <v>2610</v>
      </c>
      <c r="D37" s="543"/>
      <c r="E37" s="542"/>
      <c r="F37" s="542"/>
      <c r="G37" s="542" t="s">
        <v>2611</v>
      </c>
    </row>
    <row r="38" spans="1:7" s="11" customFormat="1" x14ac:dyDescent="0.2">
      <c r="A38" s="542" t="s">
        <v>2580</v>
      </c>
      <c r="B38" s="543" t="s">
        <v>2612</v>
      </c>
      <c r="C38" s="544" t="s">
        <v>2613</v>
      </c>
      <c r="D38" s="543"/>
      <c r="E38" s="542"/>
      <c r="F38" s="542"/>
      <c r="G38" s="542" t="s">
        <v>2614</v>
      </c>
    </row>
    <row r="39" spans="1:7" s="11" customFormat="1" x14ac:dyDescent="0.2">
      <c r="A39" s="542" t="s">
        <v>2580</v>
      </c>
      <c r="B39" s="543" t="s">
        <v>2615</v>
      </c>
      <c r="C39" s="544" t="s">
        <v>2616</v>
      </c>
      <c r="D39" s="543"/>
      <c r="E39" s="542"/>
      <c r="F39" s="542"/>
      <c r="G39" s="542" t="s">
        <v>2617</v>
      </c>
    </row>
    <row r="40" spans="1:7" s="11" customFormat="1" x14ac:dyDescent="0.2">
      <c r="A40" s="542" t="s">
        <v>2585</v>
      </c>
      <c r="B40" s="543" t="s">
        <v>2618</v>
      </c>
      <c r="C40" s="544" t="s">
        <v>2619</v>
      </c>
      <c r="D40" s="543"/>
      <c r="E40" s="542"/>
      <c r="F40" s="542"/>
      <c r="G40" s="542" t="s">
        <v>2620</v>
      </c>
    </row>
    <row r="41" spans="1:7" s="11" customFormat="1" x14ac:dyDescent="0.2">
      <c r="A41" s="542" t="s">
        <v>2585</v>
      </c>
      <c r="B41" s="543" t="s">
        <v>2621</v>
      </c>
      <c r="C41" s="544" t="s">
        <v>2622</v>
      </c>
      <c r="D41" s="543"/>
      <c r="E41" s="542"/>
      <c r="F41" s="542"/>
      <c r="G41" s="542" t="s">
        <v>2623</v>
      </c>
    </row>
    <row r="42" spans="1:7" s="11" customFormat="1" x14ac:dyDescent="0.2">
      <c r="A42" s="542" t="s">
        <v>2585</v>
      </c>
      <c r="B42" s="543" t="s">
        <v>2624</v>
      </c>
      <c r="C42" s="544" t="s">
        <v>2625</v>
      </c>
      <c r="D42" s="543"/>
      <c r="E42" s="542"/>
      <c r="F42" s="542"/>
      <c r="G42" s="542" t="s">
        <v>2626</v>
      </c>
    </row>
    <row r="43" spans="1:7" s="11" customFormat="1" x14ac:dyDescent="0.2">
      <c r="A43" s="542" t="s">
        <v>2585</v>
      </c>
      <c r="B43" s="543" t="s">
        <v>2627</v>
      </c>
      <c r="C43" s="544" t="s">
        <v>2628</v>
      </c>
      <c r="D43" s="543"/>
      <c r="E43" s="542"/>
      <c r="F43" s="542"/>
      <c r="G43" s="542" t="s">
        <v>2629</v>
      </c>
    </row>
    <row r="44" spans="1:7" s="11" customFormat="1" x14ac:dyDescent="0.2">
      <c r="A44" s="542" t="s">
        <v>2530</v>
      </c>
      <c r="B44" s="543" t="s">
        <v>2630</v>
      </c>
      <c r="C44" s="544" t="s">
        <v>2631</v>
      </c>
      <c r="D44" s="543"/>
      <c r="E44" s="542"/>
      <c r="F44" s="542"/>
      <c r="G44" s="542" t="s">
        <v>2632</v>
      </c>
    </row>
    <row r="45" spans="1:7" s="11" customFormat="1" x14ac:dyDescent="0.2">
      <c r="A45" s="542" t="s">
        <v>2530</v>
      </c>
      <c r="B45" s="543" t="s">
        <v>2315</v>
      </c>
      <c r="C45" s="544" t="s">
        <v>2316</v>
      </c>
      <c r="D45" s="543" t="s">
        <v>2633</v>
      </c>
      <c r="E45" s="542"/>
      <c r="F45" s="542"/>
      <c r="G45" s="542" t="s">
        <v>2634</v>
      </c>
    </row>
    <row r="46" spans="1:7" s="11" customFormat="1" x14ac:dyDescent="0.2">
      <c r="A46" s="542" t="s">
        <v>2530</v>
      </c>
      <c r="B46" s="543" t="s">
        <v>2321</v>
      </c>
      <c r="C46" s="544" t="s">
        <v>2322</v>
      </c>
      <c r="D46" s="543" t="s">
        <v>2635</v>
      </c>
      <c r="E46" s="542"/>
      <c r="F46" s="542"/>
      <c r="G46" s="542" t="s">
        <v>2636</v>
      </c>
    </row>
    <row r="47" spans="1:7" s="11" customFormat="1" x14ac:dyDescent="0.2">
      <c r="A47" s="542" t="s">
        <v>2530</v>
      </c>
      <c r="B47" s="543" t="s">
        <v>2637</v>
      </c>
      <c r="C47" s="544" t="s">
        <v>2638</v>
      </c>
      <c r="D47" s="543"/>
      <c r="E47" s="542"/>
      <c r="F47" s="542"/>
      <c r="G47" s="542" t="s">
        <v>2639</v>
      </c>
    </row>
    <row r="48" spans="1:7" s="11" customFormat="1" x14ac:dyDescent="0.2">
      <c r="A48" s="542" t="s">
        <v>2530</v>
      </c>
      <c r="B48" s="543" t="s">
        <v>2640</v>
      </c>
      <c r="C48" s="544" t="s">
        <v>2641</v>
      </c>
      <c r="D48" s="543"/>
      <c r="E48" s="542"/>
      <c r="F48" s="542"/>
      <c r="G48" s="542" t="s">
        <v>2642</v>
      </c>
    </row>
    <row r="49" spans="1:7" s="11" customFormat="1" x14ac:dyDescent="0.2">
      <c r="A49" s="542" t="s">
        <v>2530</v>
      </c>
      <c r="B49" s="543" t="s">
        <v>2643</v>
      </c>
      <c r="C49" s="544" t="s">
        <v>2644</v>
      </c>
      <c r="D49" s="543"/>
      <c r="E49" s="542"/>
      <c r="F49" s="542"/>
      <c r="G49" s="542" t="s">
        <v>2645</v>
      </c>
    </row>
    <row r="50" spans="1:7" s="11" customFormat="1" x14ac:dyDescent="0.2">
      <c r="A50" s="542" t="s">
        <v>2530</v>
      </c>
      <c r="B50" s="543" t="s">
        <v>2646</v>
      </c>
      <c r="C50" s="544" t="s">
        <v>2647</v>
      </c>
      <c r="D50" s="543"/>
      <c r="E50" s="542"/>
      <c r="F50" s="542"/>
      <c r="G50" s="542" t="s">
        <v>2648</v>
      </c>
    </row>
    <row r="51" spans="1:7" s="11" customFormat="1" x14ac:dyDescent="0.2">
      <c r="A51" s="542" t="s">
        <v>2530</v>
      </c>
      <c r="B51" s="543" t="s">
        <v>2649</v>
      </c>
      <c r="C51" s="544" t="s">
        <v>2650</v>
      </c>
      <c r="D51" s="543"/>
      <c r="E51" s="542"/>
      <c r="F51" s="542"/>
      <c r="G51" s="542" t="s">
        <v>2651</v>
      </c>
    </row>
    <row r="52" spans="1:7" s="11" customFormat="1" x14ac:dyDescent="0.2">
      <c r="A52" s="542" t="s">
        <v>2565</v>
      </c>
      <c r="B52" s="543" t="s">
        <v>2652</v>
      </c>
      <c r="C52" s="544" t="s">
        <v>2653</v>
      </c>
      <c r="D52" s="543"/>
      <c r="E52" s="542"/>
      <c r="F52" s="542"/>
      <c r="G52" s="542" t="s">
        <v>2654</v>
      </c>
    </row>
    <row r="53" spans="1:7" s="11" customFormat="1" x14ac:dyDescent="0.2">
      <c r="A53" s="542" t="s">
        <v>2565</v>
      </c>
      <c r="B53" s="543" t="s">
        <v>2655</v>
      </c>
      <c r="C53" s="544" t="s">
        <v>2656</v>
      </c>
      <c r="D53" s="543"/>
      <c r="E53" s="542"/>
      <c r="F53" s="542"/>
      <c r="G53" s="542" t="s">
        <v>2657</v>
      </c>
    </row>
    <row r="54" spans="1:7" s="11" customFormat="1" x14ac:dyDescent="0.2">
      <c r="A54" s="542" t="s">
        <v>2560</v>
      </c>
      <c r="B54" s="543" t="s">
        <v>2658</v>
      </c>
      <c r="C54" s="544" t="s">
        <v>2659</v>
      </c>
      <c r="D54" s="543"/>
      <c r="E54" s="542"/>
      <c r="F54" s="542"/>
      <c r="G54" s="542" t="s">
        <v>2660</v>
      </c>
    </row>
    <row r="55" spans="1:7" s="11" customFormat="1" x14ac:dyDescent="0.2">
      <c r="A55" s="542" t="s">
        <v>2560</v>
      </c>
      <c r="B55" s="543" t="s">
        <v>2661</v>
      </c>
      <c r="C55" s="544" t="s">
        <v>2662</v>
      </c>
      <c r="D55" s="543"/>
      <c r="E55" s="542"/>
      <c r="F55" s="542"/>
      <c r="G55" s="542" t="s">
        <v>2663</v>
      </c>
    </row>
    <row r="56" spans="1:7" s="11" customFormat="1" x14ac:dyDescent="0.2">
      <c r="A56" s="542" t="s">
        <v>2560</v>
      </c>
      <c r="B56" s="543" t="s">
        <v>2664</v>
      </c>
      <c r="C56" s="544" t="s">
        <v>2665</v>
      </c>
      <c r="D56" s="543"/>
      <c r="E56" s="542"/>
      <c r="F56" s="542"/>
      <c r="G56" s="542" t="s">
        <v>2666</v>
      </c>
    </row>
    <row r="57" spans="1:7" s="11" customFormat="1" x14ac:dyDescent="0.2">
      <c r="A57" s="542" t="s">
        <v>2560</v>
      </c>
      <c r="B57" s="543" t="s">
        <v>2667</v>
      </c>
      <c r="C57" s="544" t="s">
        <v>2668</v>
      </c>
      <c r="D57" s="543"/>
      <c r="E57" s="542"/>
      <c r="F57" s="542"/>
      <c r="G57" s="542" t="s">
        <v>2669</v>
      </c>
    </row>
    <row r="58" spans="1:7" s="11" customFormat="1" x14ac:dyDescent="0.2">
      <c r="A58" s="542" t="s">
        <v>2560</v>
      </c>
      <c r="B58" s="543" t="s">
        <v>2670</v>
      </c>
      <c r="C58" s="544" t="s">
        <v>2671</v>
      </c>
      <c r="D58" s="543"/>
      <c r="E58" s="542"/>
      <c r="F58" s="542"/>
      <c r="G58" s="542" t="s">
        <v>2672</v>
      </c>
    </row>
    <row r="59" spans="1:7" s="11" customFormat="1" x14ac:dyDescent="0.2">
      <c r="A59" s="542" t="s">
        <v>2575</v>
      </c>
      <c r="B59" s="543" t="s">
        <v>2673</v>
      </c>
      <c r="C59" s="544" t="s">
        <v>2674</v>
      </c>
      <c r="D59" s="543"/>
      <c r="E59" s="542"/>
      <c r="F59" s="542"/>
      <c r="G59" s="542" t="s">
        <v>2675</v>
      </c>
    </row>
    <row r="60" spans="1:7" s="11" customFormat="1" x14ac:dyDescent="0.2">
      <c r="A60" s="542" t="s">
        <v>2575</v>
      </c>
      <c r="B60" s="543" t="s">
        <v>2676</v>
      </c>
      <c r="C60" s="544" t="s">
        <v>2677</v>
      </c>
      <c r="D60" s="543"/>
      <c r="E60" s="542"/>
      <c r="F60" s="542"/>
      <c r="G60" s="542" t="s">
        <v>2678</v>
      </c>
    </row>
    <row r="61" spans="1:7" s="11" customFormat="1" x14ac:dyDescent="0.2">
      <c r="A61" s="542" t="s">
        <v>2550</v>
      </c>
      <c r="B61" s="543" t="s">
        <v>2679</v>
      </c>
      <c r="C61" s="544" t="s">
        <v>2680</v>
      </c>
      <c r="D61" s="543"/>
      <c r="E61" s="542"/>
      <c r="F61" s="542"/>
      <c r="G61" s="542" t="s">
        <v>2681</v>
      </c>
    </row>
    <row r="62" spans="1:7" s="11" customFormat="1" x14ac:dyDescent="0.2">
      <c r="A62" s="542" t="s">
        <v>2555</v>
      </c>
      <c r="B62" s="543" t="s">
        <v>2682</v>
      </c>
      <c r="C62" s="544" t="s">
        <v>2683</v>
      </c>
      <c r="D62" s="543"/>
      <c r="E62" s="542"/>
      <c r="F62" s="542"/>
      <c r="G62" s="542" t="s">
        <v>2684</v>
      </c>
    </row>
    <row r="63" spans="1:7" s="11" customFormat="1" x14ac:dyDescent="0.2">
      <c r="A63" s="542" t="s">
        <v>2555</v>
      </c>
      <c r="B63" s="543" t="s">
        <v>2685</v>
      </c>
      <c r="C63" s="544" t="s">
        <v>2686</v>
      </c>
      <c r="D63" s="543"/>
      <c r="E63" s="542"/>
      <c r="F63" s="542"/>
      <c r="G63" s="542" t="s">
        <v>2687</v>
      </c>
    </row>
    <row r="64" spans="1:7" s="11" customFormat="1" x14ac:dyDescent="0.2">
      <c r="A64" s="542" t="s">
        <v>2555</v>
      </c>
      <c r="B64" s="543" t="s">
        <v>2688</v>
      </c>
      <c r="C64" s="544" t="s">
        <v>2689</v>
      </c>
      <c r="D64" s="543"/>
      <c r="E64" s="542"/>
      <c r="F64" s="542"/>
      <c r="G64" s="542" t="s">
        <v>2690</v>
      </c>
    </row>
    <row r="66" spans="2:13" x14ac:dyDescent="0.2">
      <c r="B66" s="2" t="s">
        <v>134</v>
      </c>
    </row>
    <row r="67" spans="2:13" x14ac:dyDescent="0.2">
      <c r="B67" s="11" t="s">
        <v>315</v>
      </c>
      <c r="C67" s="535" t="s">
        <v>76</v>
      </c>
      <c r="D67" s="535" t="s">
        <v>267</v>
      </c>
      <c r="E67" s="535" t="s">
        <v>119</v>
      </c>
      <c r="F67" s="535" t="s">
        <v>268</v>
      </c>
      <c r="G67" s="535" t="s">
        <v>62</v>
      </c>
      <c r="H67" s="535" t="s">
        <v>150</v>
      </c>
      <c r="I67" s="535" t="s">
        <v>316</v>
      </c>
      <c r="J67" s="535" t="s">
        <v>313</v>
      </c>
      <c r="K67" s="535"/>
      <c r="L67" s="535"/>
      <c r="M67" s="535" t="s">
        <v>311</v>
      </c>
    </row>
    <row r="68" spans="2:13" hidden="1" x14ac:dyDescent="0.2">
      <c r="B68" s="1" t="str">
        <f t="array" ref="B68">IFERROR(INDEX($C$68:$C$81, MATCH(0, COUNTIF($B$67:B67, $C$68:$C$81&amp;"") + IF($C$68:$C$81="",1,0), 0)), "")</f>
        <v>--Select--</v>
      </c>
      <c r="C68" s="538" t="s">
        <v>67</v>
      </c>
      <c r="D68" s="535" t="s">
        <v>122</v>
      </c>
      <c r="E68" s="535" t="s">
        <v>118</v>
      </c>
      <c r="F68" s="535" t="str">
        <f>C68</f>
        <v>--Select--</v>
      </c>
      <c r="G68" s="535" t="s">
        <v>61</v>
      </c>
      <c r="H68" s="539" t="s">
        <v>149</v>
      </c>
      <c r="I68" s="535" t="str">
        <f t="array" ref="I68">IFERROR(INDEX($D$68:$D$81, MATCH(0, COUNTIF($I$67:I67, $D$68:$D$81&amp;"") + IF($D$68:$D$81="",1,0), 0)), "")</f>
        <v>[Module-Coverage-Intervention Reference (Name)]</v>
      </c>
      <c r="J68" s="535" t="str">
        <f t="array" ref="J68">IFERROR(IF(INDEX($C$68:$C$81,MATCH(LEFT(I68,255),LEFT($D$68:$D$81,255),0))=0,"",INDEX($C$68:$C$81,MATCH(LEFT(I68,255),LEFT($D$68:$D$81,255),0))),"")</f>
        <v>--Select--</v>
      </c>
      <c r="K68" s="535"/>
      <c r="L68" s="535"/>
      <c r="M68" s="536" t="s">
        <v>310</v>
      </c>
    </row>
    <row r="69" spans="2:13" s="11" customFormat="1" x14ac:dyDescent="0.2">
      <c r="C69" s="538" t="s">
        <v>2529</v>
      </c>
      <c r="D69" s="535" t="s">
        <v>2530</v>
      </c>
      <c r="E69" s="535" t="s">
        <v>2143</v>
      </c>
      <c r="F69" s="540" t="str">
        <f t="shared" ref="F69:F80" si="0">C69</f>
        <v>MDR-TB</v>
      </c>
      <c r="G69" s="535" t="s">
        <v>2531</v>
      </c>
      <c r="H69" s="539" t="s">
        <v>2532</v>
      </c>
      <c r="I69" s="535" t="str">
        <f t="array" ref="I69">IFERROR(INDEX($D$68:$D$81, MATCH(0, COUNTIF($I$67:I68, $D$68:$D$81&amp;"") + IF($D$68:$D$81="",1,0), 0)), "")</f>
        <v>MCI-00010</v>
      </c>
      <c r="J69" s="535" t="str">
        <f t="array" ref="J69">IFERROR(IF(INDEX($C$68:$C$81,MATCH(LEFT(I69,255),LEFT($D$68:$D$81,255),0))=0,"",INDEX($C$68:$C$81,MATCH(LEFT(I69,255),LEFT($D$68:$D$81,255),0))),"")</f>
        <v>MDR-TB</v>
      </c>
      <c r="K69" s="535"/>
      <c r="L69" s="535"/>
      <c r="M69" s="536" t="s">
        <v>2533</v>
      </c>
    </row>
    <row r="70" spans="2:13" s="11" customFormat="1" x14ac:dyDescent="0.2">
      <c r="C70" s="538" t="s">
        <v>2534</v>
      </c>
      <c r="D70" s="535" t="s">
        <v>2535</v>
      </c>
      <c r="E70" s="535" t="s">
        <v>2143</v>
      </c>
      <c r="F70" s="540" t="str">
        <f t="shared" si="0"/>
        <v>Payment for results</v>
      </c>
      <c r="G70" s="535" t="s">
        <v>2536</v>
      </c>
      <c r="H70" s="539" t="s">
        <v>2537</v>
      </c>
      <c r="I70" s="535" t="str">
        <f t="array" ref="I70">IFERROR(INDEX($D$68:$D$81, MATCH(0, COUNTIF($I$67:I69, $D$68:$D$81&amp;"") + IF($D$68:$D$81="",1,0), 0)), "")</f>
        <v>MCI-00024</v>
      </c>
      <c r="J70" s="535" t="str">
        <f t="array" ref="J70">IFERROR(IF(INDEX($C$68:$C$81,MATCH(LEFT(I70,255),LEFT($D$68:$D$81,255),0))=0,"",INDEX($C$68:$C$81,MATCH(LEFT(I70,255),LEFT($D$68:$D$81,255),0))),"")</f>
        <v>Payment for results</v>
      </c>
      <c r="K70" s="535"/>
      <c r="L70" s="535"/>
      <c r="M70" s="536" t="s">
        <v>2538</v>
      </c>
    </row>
    <row r="71" spans="2:13" s="11" customFormat="1" x14ac:dyDescent="0.2">
      <c r="C71" s="538" t="s">
        <v>2539</v>
      </c>
      <c r="D71" s="535" t="s">
        <v>2540</v>
      </c>
      <c r="E71" s="535" t="s">
        <v>2143</v>
      </c>
      <c r="F71" s="540" t="str">
        <f t="shared" si="0"/>
        <v>Program management</v>
      </c>
      <c r="G71" s="535" t="s">
        <v>2541</v>
      </c>
      <c r="H71" s="539" t="s">
        <v>2542</v>
      </c>
      <c r="I71" s="535" t="str">
        <f t="array" ref="I71">IFERROR(INDEX($D$68:$D$81, MATCH(0, COUNTIF($I$67:I70, $D$68:$D$81&amp;"") + IF($D$68:$D$81="",1,0), 0)), "")</f>
        <v>MCI-00023</v>
      </c>
      <c r="J71" s="535" t="str">
        <f t="array" ref="J71">IFERROR(IF(INDEX($C$68:$C$81,MATCH(LEFT(I71,255),LEFT($D$68:$D$81,255),0))=0,"",INDEX($C$68:$C$81,MATCH(LEFT(I71,255),LEFT($D$68:$D$81,255),0))),"")</f>
        <v>Program management</v>
      </c>
      <c r="K71" s="535"/>
      <c r="L71" s="535"/>
      <c r="M71" s="536" t="s">
        <v>2543</v>
      </c>
    </row>
    <row r="72" spans="2:13" s="11" customFormat="1" x14ac:dyDescent="0.2">
      <c r="C72" s="538" t="s">
        <v>2544</v>
      </c>
      <c r="D72" s="535" t="s">
        <v>2545</v>
      </c>
      <c r="E72" s="535" t="s">
        <v>2143</v>
      </c>
      <c r="F72" s="540" t="str">
        <f t="shared" si="0"/>
        <v>RSSH: Community responses and systems</v>
      </c>
      <c r="G72" s="535" t="s">
        <v>2546</v>
      </c>
      <c r="H72" s="539" t="s">
        <v>2547</v>
      </c>
      <c r="I72" s="535" t="str">
        <f t="array" ref="I72">IFERROR(INDEX($D$68:$D$81, MATCH(0, COUNTIF($I$67:I71, $D$68:$D$81&amp;"") + IF($D$68:$D$81="",1,0), 0)), "")</f>
        <v>MCI-00021</v>
      </c>
      <c r="J72" s="535" t="str">
        <f t="array" ref="J72">IFERROR(IF(INDEX($C$68:$C$81,MATCH(LEFT(I72,255),LEFT($D$68:$D$81,255),0))=0,"",INDEX($C$68:$C$81,MATCH(LEFT(I72,255),LEFT($D$68:$D$81,255),0))),"")</f>
        <v>RSSH: Community responses and systems</v>
      </c>
      <c r="K72" s="535"/>
      <c r="L72" s="535"/>
      <c r="M72" s="536" t="s">
        <v>2548</v>
      </c>
    </row>
    <row r="73" spans="2:13" s="11" customFormat="1" x14ac:dyDescent="0.2">
      <c r="C73" s="538" t="s">
        <v>2549</v>
      </c>
      <c r="D73" s="535" t="s">
        <v>2550</v>
      </c>
      <c r="E73" s="535" t="s">
        <v>2143</v>
      </c>
      <c r="F73" s="540" t="str">
        <f t="shared" si="0"/>
        <v>RSSH: Financial management systems</v>
      </c>
      <c r="G73" s="535" t="s">
        <v>2551</v>
      </c>
      <c r="H73" s="539" t="s">
        <v>2552</v>
      </c>
      <c r="I73" s="535" t="str">
        <f t="array" ref="I73">IFERROR(INDEX($D$68:$D$81, MATCH(0, COUNTIF($I$67:I72, $D$68:$D$81&amp;"") + IF($D$68:$D$81="",1,0), 0)), "")</f>
        <v>MCI-00019</v>
      </c>
      <c r="J73" s="535" t="str">
        <f t="array" ref="J73">IFERROR(IF(INDEX($C$68:$C$81,MATCH(LEFT(I73,255),LEFT($D$68:$D$81,255),0))=0,"",INDEX($C$68:$C$81,MATCH(LEFT(I73,255),LEFT($D$68:$D$81,255),0))),"")</f>
        <v>RSSH: Financial management systems</v>
      </c>
      <c r="K73" s="535"/>
      <c r="L73" s="535"/>
      <c r="M73" s="536" t="s">
        <v>2553</v>
      </c>
    </row>
    <row r="74" spans="2:13" s="11" customFormat="1" x14ac:dyDescent="0.2">
      <c r="C74" s="538" t="s">
        <v>2554</v>
      </c>
      <c r="D74" s="535" t="s">
        <v>2555</v>
      </c>
      <c r="E74" s="535" t="s">
        <v>2143</v>
      </c>
      <c r="F74" s="540" t="str">
        <f t="shared" si="0"/>
        <v>RSSH: Health management information systems and M&amp;E</v>
      </c>
      <c r="G74" s="535" t="s">
        <v>2556</v>
      </c>
      <c r="H74" s="539" t="s">
        <v>2557</v>
      </c>
      <c r="I74" s="535" t="str">
        <f t="array" ref="I74">IFERROR(INDEX($D$68:$D$81, MATCH(0, COUNTIF($I$67:I73, $D$68:$D$81&amp;"") + IF($D$68:$D$81="",1,0), 0)), "")</f>
        <v>MCI-00022</v>
      </c>
      <c r="J74" s="535" t="str">
        <f t="array" ref="J74">IFERROR(IF(INDEX($C$68:$C$81,MATCH(LEFT(I74,255),LEFT($D$68:$D$81,255),0))=0,"",INDEX($C$68:$C$81,MATCH(LEFT(I74,255),LEFT($D$68:$D$81,255),0))),"")</f>
        <v>RSSH: Health management information systems and M&amp;E</v>
      </c>
      <c r="K74" s="535"/>
      <c r="L74" s="535"/>
      <c r="M74" s="536" t="s">
        <v>2558</v>
      </c>
    </row>
    <row r="75" spans="2:13" s="11" customFormat="1" x14ac:dyDescent="0.2">
      <c r="C75" s="538" t="s">
        <v>2559</v>
      </c>
      <c r="D75" s="535" t="s">
        <v>2560</v>
      </c>
      <c r="E75" s="535" t="s">
        <v>2143</v>
      </c>
      <c r="F75" s="540" t="str">
        <f t="shared" si="0"/>
        <v>RSSH: Human resources for health (HRH), including community health workers</v>
      </c>
      <c r="G75" s="535" t="s">
        <v>2561</v>
      </c>
      <c r="H75" s="539" t="s">
        <v>2562</v>
      </c>
      <c r="I75" s="535" t="str">
        <f t="array" ref="I75">IFERROR(INDEX($D$68:$D$81, MATCH(0, COUNTIF($I$67:I74, $D$68:$D$81&amp;"") + IF($D$68:$D$81="",1,0), 0)), "")</f>
        <v>MCI-00015</v>
      </c>
      <c r="J75" s="535" t="str">
        <f t="array" ref="J75">IFERROR(IF(INDEX($C$68:$C$81,MATCH(LEFT(I75,255),LEFT($D$68:$D$81,255),0))=0,"",INDEX($C$68:$C$81,MATCH(LEFT(I75,255),LEFT($D$68:$D$81,255),0))),"")</f>
        <v>RSSH: Human resources for health (HRH), including community health workers</v>
      </c>
      <c r="K75" s="535"/>
      <c r="L75" s="535"/>
      <c r="M75" s="536" t="s">
        <v>2563</v>
      </c>
    </row>
    <row r="76" spans="2:13" s="11" customFormat="1" x14ac:dyDescent="0.2">
      <c r="C76" s="538" t="s">
        <v>2564</v>
      </c>
      <c r="D76" s="535" t="s">
        <v>2565</v>
      </c>
      <c r="E76" s="535" t="s">
        <v>2143</v>
      </c>
      <c r="F76" s="540" t="str">
        <f t="shared" si="0"/>
        <v>RSSH: Integrated service delivery and quality improvement</v>
      </c>
      <c r="G76" s="535" t="s">
        <v>2566</v>
      </c>
      <c r="H76" s="539" t="s">
        <v>2567</v>
      </c>
      <c r="I76" s="535" t="str">
        <f t="array" ref="I76">IFERROR(INDEX($D$68:$D$81, MATCH(0, COUNTIF($I$67:I75, $D$68:$D$81&amp;"") + IF($D$68:$D$81="",1,0), 0)), "")</f>
        <v>MCI-00014</v>
      </c>
      <c r="J76" s="535" t="str">
        <f t="array" ref="J76">IFERROR(IF(INDEX($C$68:$C$81,MATCH(LEFT(I76,255),LEFT($D$68:$D$81,255),0))=0,"",INDEX($C$68:$C$81,MATCH(LEFT(I76,255),LEFT($D$68:$D$81,255),0))),"")</f>
        <v>RSSH: Integrated service delivery and quality improvement</v>
      </c>
      <c r="K76" s="535"/>
      <c r="L76" s="535"/>
      <c r="M76" s="536" t="s">
        <v>2568</v>
      </c>
    </row>
    <row r="77" spans="2:13" s="11" customFormat="1" x14ac:dyDescent="0.2">
      <c r="C77" s="538" t="s">
        <v>2569</v>
      </c>
      <c r="D77" s="535" t="s">
        <v>2570</v>
      </c>
      <c r="E77" s="535" t="s">
        <v>2143</v>
      </c>
      <c r="F77" s="540" t="str">
        <f t="shared" si="0"/>
        <v>RSSH: National health strategies</v>
      </c>
      <c r="G77" s="535" t="s">
        <v>2571</v>
      </c>
      <c r="H77" s="539" t="s">
        <v>2572</v>
      </c>
      <c r="I77" s="535" t="str">
        <f t="array" ref="I77">IFERROR(INDEX($D$68:$D$81, MATCH(0, COUNTIF($I$67:I76, $D$68:$D$81&amp;"") + IF($D$68:$D$81="",1,0), 0)), "")</f>
        <v>MCI-00536</v>
      </c>
      <c r="J77" s="535" t="str">
        <f t="array" ref="J77">IFERROR(IF(INDEX($C$68:$C$81,MATCH(LEFT(I77,255),LEFT($D$68:$D$81,255),0))=0,"",INDEX($C$68:$C$81,MATCH(LEFT(I77,255),LEFT($D$68:$D$81,255),0))),"")</f>
        <v>RSSH: National health strategies</v>
      </c>
      <c r="K77" s="535"/>
      <c r="L77" s="535"/>
      <c r="M77" s="536" t="s">
        <v>2573</v>
      </c>
    </row>
    <row r="78" spans="2:13" s="11" customFormat="1" x14ac:dyDescent="0.2">
      <c r="C78" s="538" t="s">
        <v>2574</v>
      </c>
      <c r="D78" s="535" t="s">
        <v>2575</v>
      </c>
      <c r="E78" s="535" t="s">
        <v>2143</v>
      </c>
      <c r="F78" s="540" t="str">
        <f t="shared" si="0"/>
        <v>RSSH: Procurement and supply chain management systems</v>
      </c>
      <c r="G78" s="535" t="s">
        <v>2576</v>
      </c>
      <c r="H78" s="539" t="s">
        <v>2577</v>
      </c>
      <c r="I78" s="535" t="str">
        <f t="array" ref="I78">IFERROR(INDEX($D$68:$D$81, MATCH(0, COUNTIF($I$67:I77, $D$68:$D$81&amp;"") + IF($D$68:$D$81="",1,0), 0)), "")</f>
        <v>MCI-00016</v>
      </c>
      <c r="J78" s="535" t="str">
        <f t="array" ref="J78">IFERROR(IF(INDEX($C$68:$C$81,MATCH(LEFT(I78,255),LEFT($D$68:$D$81,255),0))=0,"",INDEX($C$68:$C$81,MATCH(LEFT(I78,255),LEFT($D$68:$D$81,255),0))),"")</f>
        <v>RSSH: Procurement and supply chain management systems</v>
      </c>
      <c r="K78" s="535"/>
      <c r="L78" s="535"/>
      <c r="M78" s="536" t="s">
        <v>2578</v>
      </c>
    </row>
    <row r="79" spans="2:13" s="11" customFormat="1" x14ac:dyDescent="0.2">
      <c r="C79" s="538" t="s">
        <v>2579</v>
      </c>
      <c r="D79" s="535" t="s">
        <v>2580</v>
      </c>
      <c r="E79" s="535" t="s">
        <v>2143</v>
      </c>
      <c r="F79" s="540" t="str">
        <f t="shared" si="0"/>
        <v>TB care and prevention</v>
      </c>
      <c r="G79" s="535" t="s">
        <v>2581</v>
      </c>
      <c r="H79" s="539" t="s">
        <v>2582</v>
      </c>
      <c r="I79" s="535" t="str">
        <f t="array" ref="I79">IFERROR(INDEX($D$68:$D$81, MATCH(0, COUNTIF($I$67:I78, $D$68:$D$81&amp;"") + IF($D$68:$D$81="",1,0), 0)), "")</f>
        <v>MCI-00008</v>
      </c>
      <c r="J79" s="535" t="str">
        <f t="array" ref="J79">IFERROR(IF(INDEX($C$68:$C$81,MATCH(LEFT(I79,255),LEFT($D$68:$D$81,255),0))=0,"",INDEX($C$68:$C$81,MATCH(LEFT(I79,255),LEFT($D$68:$D$81,255),0))),"")</f>
        <v>TB care and prevention</v>
      </c>
      <c r="K79" s="535"/>
      <c r="L79" s="535"/>
      <c r="M79" s="536" t="s">
        <v>2583</v>
      </c>
    </row>
    <row r="80" spans="2:13" s="11" customFormat="1" x14ac:dyDescent="0.2">
      <c r="C80" s="538" t="s">
        <v>2584</v>
      </c>
      <c r="D80" s="535" t="s">
        <v>2585</v>
      </c>
      <c r="E80" s="535" t="s">
        <v>2143</v>
      </c>
      <c r="F80" s="540" t="str">
        <f t="shared" si="0"/>
        <v>TB/HIV</v>
      </c>
      <c r="G80" s="535" t="s">
        <v>2586</v>
      </c>
      <c r="H80" s="539" t="s">
        <v>2587</v>
      </c>
      <c r="I80" s="535" t="str">
        <f t="array" ref="I80">IFERROR(INDEX($D$68:$D$81, MATCH(0, COUNTIF($I$67:I79, $D$68:$D$81&amp;"") + IF($D$68:$D$81="",1,0), 0)), "")</f>
        <v>MCI-00009</v>
      </c>
      <c r="J80" s="535" t="str">
        <f t="array" ref="J80">IFERROR(IF(INDEX($C$68:$C$81,MATCH(LEFT(I80,255),LEFT($D$68:$D$81,255),0))=0,"",INDEX($C$68:$C$81,MATCH(LEFT(I80,255),LEFT($D$68:$D$81,255),0))),"")</f>
        <v>TB/HIV</v>
      </c>
      <c r="K80" s="535"/>
      <c r="L80" s="535"/>
      <c r="M80" s="536" t="s">
        <v>2588</v>
      </c>
    </row>
    <row r="82" spans="1:9" x14ac:dyDescent="0.2">
      <c r="A82" s="2" t="s">
        <v>75</v>
      </c>
    </row>
    <row r="83" spans="1:9" x14ac:dyDescent="0.2">
      <c r="A83" s="535" t="s">
        <v>1</v>
      </c>
      <c r="B83" s="535" t="s">
        <v>140</v>
      </c>
      <c r="C83" s="535" t="s">
        <v>88</v>
      </c>
      <c r="D83" s="535" t="s">
        <v>59</v>
      </c>
      <c r="E83" s="535" t="s">
        <v>62</v>
      </c>
      <c r="F83" s="1" t="s">
        <v>136</v>
      </c>
      <c r="G83" s="1" t="s">
        <v>137</v>
      </c>
      <c r="H83" s="7" t="s">
        <v>138</v>
      </c>
      <c r="I83" s="7" t="s">
        <v>139</v>
      </c>
    </row>
    <row r="84" spans="1:9" hidden="1" x14ac:dyDescent="0.2">
      <c r="A84" s="535" t="s">
        <v>135</v>
      </c>
      <c r="B84" s="536" t="s">
        <v>105</v>
      </c>
      <c r="C84" s="538" t="s">
        <v>67</v>
      </c>
      <c r="D84" s="536" t="s">
        <v>58</v>
      </c>
      <c r="E84" s="535" t="s">
        <v>61</v>
      </c>
      <c r="H84" s="7"/>
      <c r="I84" s="7"/>
    </row>
    <row r="85" spans="1:9" s="11" customFormat="1" x14ac:dyDescent="0.2">
      <c r="A85" s="535" t="s">
        <v>2580</v>
      </c>
      <c r="B85" s="536" t="s">
        <v>2691</v>
      </c>
      <c r="C85" s="538" t="s">
        <v>2692</v>
      </c>
      <c r="D85" s="536"/>
      <c r="E85" s="535" t="s">
        <v>2693</v>
      </c>
      <c r="H85" s="7"/>
      <c r="I85" s="7"/>
    </row>
    <row r="86" spans="1:9" s="11" customFormat="1" x14ac:dyDescent="0.2">
      <c r="A86" s="535" t="s">
        <v>2580</v>
      </c>
      <c r="B86" s="536" t="s">
        <v>2694</v>
      </c>
      <c r="C86" s="538" t="s">
        <v>2695</v>
      </c>
      <c r="D86" s="536"/>
      <c r="E86" s="535" t="s">
        <v>2696</v>
      </c>
      <c r="H86" s="7"/>
      <c r="I86" s="7"/>
    </row>
    <row r="87" spans="1:9" s="11" customFormat="1" x14ac:dyDescent="0.2">
      <c r="A87" s="535" t="s">
        <v>2580</v>
      </c>
      <c r="B87" s="536" t="s">
        <v>2697</v>
      </c>
      <c r="C87" s="538" t="s">
        <v>2698</v>
      </c>
      <c r="D87" s="536"/>
      <c r="E87" s="535" t="s">
        <v>2699</v>
      </c>
      <c r="H87" s="7"/>
      <c r="I87" s="7"/>
    </row>
    <row r="88" spans="1:9" s="11" customFormat="1" x14ac:dyDescent="0.2">
      <c r="A88" s="535" t="s">
        <v>2580</v>
      </c>
      <c r="B88" s="536" t="s">
        <v>2700</v>
      </c>
      <c r="C88" s="538" t="s">
        <v>2701</v>
      </c>
      <c r="D88" s="536"/>
      <c r="E88" s="535" t="s">
        <v>2702</v>
      </c>
      <c r="H88" s="7"/>
      <c r="I88" s="7"/>
    </row>
    <row r="89" spans="1:9" s="11" customFormat="1" x14ac:dyDescent="0.2">
      <c r="A89" s="535" t="s">
        <v>2580</v>
      </c>
      <c r="B89" s="536" t="s">
        <v>2703</v>
      </c>
      <c r="C89" s="538" t="s">
        <v>2704</v>
      </c>
      <c r="D89" s="536"/>
      <c r="E89" s="535" t="s">
        <v>2705</v>
      </c>
      <c r="H89" s="7"/>
      <c r="I89" s="7"/>
    </row>
    <row r="90" spans="1:9" s="11" customFormat="1" x14ac:dyDescent="0.2">
      <c r="A90" s="535" t="s">
        <v>2580</v>
      </c>
      <c r="B90" s="536" t="s">
        <v>2706</v>
      </c>
      <c r="C90" s="538" t="s">
        <v>2707</v>
      </c>
      <c r="D90" s="536"/>
      <c r="E90" s="535" t="s">
        <v>2708</v>
      </c>
      <c r="H90" s="7"/>
      <c r="I90" s="7"/>
    </row>
    <row r="91" spans="1:9" s="11" customFormat="1" x14ac:dyDescent="0.2">
      <c r="A91" s="535" t="s">
        <v>2580</v>
      </c>
      <c r="B91" s="536" t="s">
        <v>2709</v>
      </c>
      <c r="C91" s="538" t="s">
        <v>2710</v>
      </c>
      <c r="D91" s="536"/>
      <c r="E91" s="535" t="s">
        <v>2711</v>
      </c>
      <c r="H91" s="7"/>
      <c r="I91" s="7"/>
    </row>
    <row r="92" spans="1:9" s="11" customFormat="1" x14ac:dyDescent="0.2">
      <c r="A92" s="535" t="s">
        <v>2580</v>
      </c>
      <c r="B92" s="536" t="s">
        <v>2712</v>
      </c>
      <c r="C92" s="538" t="s">
        <v>2713</v>
      </c>
      <c r="D92" s="536"/>
      <c r="E92" s="535" t="s">
        <v>2714</v>
      </c>
      <c r="H92" s="7"/>
      <c r="I92" s="7"/>
    </row>
    <row r="93" spans="1:9" s="11" customFormat="1" x14ac:dyDescent="0.2">
      <c r="A93" s="535" t="s">
        <v>2580</v>
      </c>
      <c r="B93" s="536" t="s">
        <v>2715</v>
      </c>
      <c r="C93" s="538" t="s">
        <v>2716</v>
      </c>
      <c r="D93" s="536"/>
      <c r="E93" s="535" t="s">
        <v>2717</v>
      </c>
      <c r="H93" s="7"/>
      <c r="I93" s="7"/>
    </row>
    <row r="94" spans="1:9" s="11" customFormat="1" x14ac:dyDescent="0.2">
      <c r="A94" s="535" t="s">
        <v>2580</v>
      </c>
      <c r="B94" s="536" t="s">
        <v>2718</v>
      </c>
      <c r="C94" s="538" t="s">
        <v>2719</v>
      </c>
      <c r="D94" s="536"/>
      <c r="E94" s="535" t="s">
        <v>2720</v>
      </c>
      <c r="H94" s="7"/>
      <c r="I94" s="7"/>
    </row>
    <row r="95" spans="1:9" s="11" customFormat="1" x14ac:dyDescent="0.2">
      <c r="A95" s="535" t="s">
        <v>2585</v>
      </c>
      <c r="B95" s="536" t="s">
        <v>2721</v>
      </c>
      <c r="C95" s="538" t="s">
        <v>2722</v>
      </c>
      <c r="D95" s="536"/>
      <c r="E95" s="535" t="s">
        <v>2723</v>
      </c>
      <c r="H95" s="7"/>
      <c r="I95" s="7"/>
    </row>
    <row r="96" spans="1:9" s="11" customFormat="1" x14ac:dyDescent="0.2">
      <c r="A96" s="535" t="s">
        <v>2585</v>
      </c>
      <c r="B96" s="536" t="s">
        <v>2724</v>
      </c>
      <c r="C96" s="538" t="s">
        <v>2725</v>
      </c>
      <c r="D96" s="536"/>
      <c r="E96" s="535" t="s">
        <v>2726</v>
      </c>
      <c r="H96" s="7"/>
      <c r="I96" s="7"/>
    </row>
    <row r="97" spans="1:9" s="11" customFormat="1" x14ac:dyDescent="0.2">
      <c r="A97" s="535" t="s">
        <v>2585</v>
      </c>
      <c r="B97" s="536" t="s">
        <v>2727</v>
      </c>
      <c r="C97" s="538" t="s">
        <v>2728</v>
      </c>
      <c r="D97" s="536"/>
      <c r="E97" s="535" t="s">
        <v>2729</v>
      </c>
      <c r="H97" s="7"/>
      <c r="I97" s="7"/>
    </row>
    <row r="98" spans="1:9" s="11" customFormat="1" x14ac:dyDescent="0.2">
      <c r="A98" s="535" t="s">
        <v>2585</v>
      </c>
      <c r="B98" s="536" t="s">
        <v>2730</v>
      </c>
      <c r="C98" s="538" t="s">
        <v>2731</v>
      </c>
      <c r="D98" s="536"/>
      <c r="E98" s="535" t="s">
        <v>2732</v>
      </c>
      <c r="H98" s="7"/>
      <c r="I98" s="7"/>
    </row>
    <row r="99" spans="1:9" s="11" customFormat="1" x14ac:dyDescent="0.2">
      <c r="A99" s="535" t="s">
        <v>2585</v>
      </c>
      <c r="B99" s="536" t="s">
        <v>2733</v>
      </c>
      <c r="C99" s="538" t="s">
        <v>2734</v>
      </c>
      <c r="D99" s="536"/>
      <c r="E99" s="535" t="s">
        <v>2735</v>
      </c>
      <c r="H99" s="7"/>
      <c r="I99" s="7"/>
    </row>
    <row r="100" spans="1:9" s="11" customFormat="1" x14ac:dyDescent="0.2">
      <c r="A100" s="535" t="s">
        <v>2585</v>
      </c>
      <c r="B100" s="536" t="s">
        <v>2736</v>
      </c>
      <c r="C100" s="538" t="s">
        <v>2737</v>
      </c>
      <c r="D100" s="536"/>
      <c r="E100" s="535" t="s">
        <v>2738</v>
      </c>
      <c r="H100" s="7"/>
      <c r="I100" s="7"/>
    </row>
    <row r="101" spans="1:9" s="11" customFormat="1" x14ac:dyDescent="0.2">
      <c r="A101" s="535" t="s">
        <v>2585</v>
      </c>
      <c r="B101" s="536" t="s">
        <v>2739</v>
      </c>
      <c r="C101" s="538" t="s">
        <v>2740</v>
      </c>
      <c r="D101" s="536"/>
      <c r="E101" s="535" t="s">
        <v>2741</v>
      </c>
      <c r="H101" s="7"/>
      <c r="I101" s="7"/>
    </row>
    <row r="102" spans="1:9" s="11" customFormat="1" x14ac:dyDescent="0.2">
      <c r="A102" s="535" t="s">
        <v>2585</v>
      </c>
      <c r="B102" s="536" t="s">
        <v>2742</v>
      </c>
      <c r="C102" s="538" t="s">
        <v>2743</v>
      </c>
      <c r="D102" s="536"/>
      <c r="E102" s="535" t="s">
        <v>2744</v>
      </c>
      <c r="H102" s="7"/>
      <c r="I102" s="7"/>
    </row>
    <row r="103" spans="1:9" s="11" customFormat="1" x14ac:dyDescent="0.2">
      <c r="A103" s="535" t="s">
        <v>2530</v>
      </c>
      <c r="B103" s="536" t="s">
        <v>2745</v>
      </c>
      <c r="C103" s="538" t="s">
        <v>2746</v>
      </c>
      <c r="D103" s="536"/>
      <c r="E103" s="535" t="s">
        <v>2747</v>
      </c>
      <c r="H103" s="7"/>
      <c r="I103" s="7"/>
    </row>
    <row r="104" spans="1:9" s="11" customFormat="1" x14ac:dyDescent="0.2">
      <c r="A104" s="535" t="s">
        <v>2530</v>
      </c>
      <c r="B104" s="536" t="s">
        <v>2748</v>
      </c>
      <c r="C104" s="538" t="s">
        <v>2749</v>
      </c>
      <c r="D104" s="536"/>
      <c r="E104" s="535" t="s">
        <v>2750</v>
      </c>
      <c r="H104" s="7"/>
      <c r="I104" s="7"/>
    </row>
    <row r="105" spans="1:9" s="11" customFormat="1" x14ac:dyDescent="0.2">
      <c r="A105" s="535" t="s">
        <v>2530</v>
      </c>
      <c r="B105" s="536" t="s">
        <v>2751</v>
      </c>
      <c r="C105" s="538" t="s">
        <v>2752</v>
      </c>
      <c r="D105" s="536"/>
      <c r="E105" s="535" t="s">
        <v>2753</v>
      </c>
      <c r="H105" s="7"/>
      <c r="I105" s="7"/>
    </row>
    <row r="106" spans="1:9" s="11" customFormat="1" x14ac:dyDescent="0.2">
      <c r="A106" s="535" t="s">
        <v>2530</v>
      </c>
      <c r="B106" s="536" t="s">
        <v>2754</v>
      </c>
      <c r="C106" s="538" t="s">
        <v>2755</v>
      </c>
      <c r="D106" s="536"/>
      <c r="E106" s="535" t="s">
        <v>2756</v>
      </c>
      <c r="H106" s="7"/>
      <c r="I106" s="7"/>
    </row>
    <row r="107" spans="1:9" s="11" customFormat="1" x14ac:dyDescent="0.2">
      <c r="A107" s="535" t="s">
        <v>2530</v>
      </c>
      <c r="B107" s="536" t="s">
        <v>2757</v>
      </c>
      <c r="C107" s="538" t="s">
        <v>2758</v>
      </c>
      <c r="D107" s="536"/>
      <c r="E107" s="535" t="s">
        <v>2759</v>
      </c>
      <c r="H107" s="7"/>
      <c r="I107" s="7"/>
    </row>
    <row r="108" spans="1:9" s="11" customFormat="1" x14ac:dyDescent="0.2">
      <c r="A108" s="535" t="s">
        <v>2530</v>
      </c>
      <c r="B108" s="536" t="s">
        <v>2760</v>
      </c>
      <c r="C108" s="538" t="s">
        <v>2761</v>
      </c>
      <c r="D108" s="536"/>
      <c r="E108" s="535" t="s">
        <v>2762</v>
      </c>
      <c r="H108" s="7"/>
      <c r="I108" s="7"/>
    </row>
    <row r="109" spans="1:9" s="11" customFormat="1" x14ac:dyDescent="0.2">
      <c r="A109" s="535" t="s">
        <v>2530</v>
      </c>
      <c r="B109" s="536" t="s">
        <v>2763</v>
      </c>
      <c r="C109" s="538" t="s">
        <v>2764</v>
      </c>
      <c r="D109" s="536"/>
      <c r="E109" s="535" t="s">
        <v>2765</v>
      </c>
      <c r="H109" s="7"/>
      <c r="I109" s="7"/>
    </row>
    <row r="110" spans="1:9" s="11" customFormat="1" x14ac:dyDescent="0.2">
      <c r="A110" s="535" t="s">
        <v>2530</v>
      </c>
      <c r="B110" s="536" t="s">
        <v>2766</v>
      </c>
      <c r="C110" s="538" t="s">
        <v>2767</v>
      </c>
      <c r="D110" s="536"/>
      <c r="E110" s="535" t="s">
        <v>2768</v>
      </c>
      <c r="H110" s="7"/>
      <c r="I110" s="7"/>
    </row>
    <row r="111" spans="1:9" s="11" customFormat="1" x14ac:dyDescent="0.2">
      <c r="A111" s="535" t="s">
        <v>2530</v>
      </c>
      <c r="B111" s="536" t="s">
        <v>2769</v>
      </c>
      <c r="C111" s="538" t="s">
        <v>2770</v>
      </c>
      <c r="D111" s="536"/>
      <c r="E111" s="535" t="s">
        <v>2771</v>
      </c>
      <c r="H111" s="7"/>
      <c r="I111" s="7"/>
    </row>
    <row r="112" spans="1:9" s="11" customFormat="1" x14ac:dyDescent="0.2">
      <c r="A112" s="535" t="s">
        <v>2530</v>
      </c>
      <c r="B112" s="536" t="s">
        <v>2772</v>
      </c>
      <c r="C112" s="538" t="s">
        <v>2773</v>
      </c>
      <c r="D112" s="536"/>
      <c r="E112" s="535" t="s">
        <v>2774</v>
      </c>
      <c r="H112" s="7"/>
      <c r="I112" s="7"/>
    </row>
    <row r="113" spans="1:9" s="11" customFormat="1" x14ac:dyDescent="0.2">
      <c r="A113" s="535" t="s">
        <v>2565</v>
      </c>
      <c r="B113" s="536" t="s">
        <v>2775</v>
      </c>
      <c r="C113" s="538" t="s">
        <v>2776</v>
      </c>
      <c r="D113" s="536"/>
      <c r="E113" s="535" t="s">
        <v>2777</v>
      </c>
      <c r="H113" s="7"/>
      <c r="I113" s="7"/>
    </row>
    <row r="114" spans="1:9" s="11" customFormat="1" x14ac:dyDescent="0.2">
      <c r="A114" s="535" t="s">
        <v>2565</v>
      </c>
      <c r="B114" s="536" t="s">
        <v>2778</v>
      </c>
      <c r="C114" s="538" t="s">
        <v>2779</v>
      </c>
      <c r="D114" s="536"/>
      <c r="E114" s="535" t="s">
        <v>2780</v>
      </c>
      <c r="H114" s="7"/>
      <c r="I114" s="7"/>
    </row>
    <row r="115" spans="1:9" s="11" customFormat="1" x14ac:dyDescent="0.2">
      <c r="A115" s="535" t="s">
        <v>2565</v>
      </c>
      <c r="B115" s="536" t="s">
        <v>2781</v>
      </c>
      <c r="C115" s="538" t="s">
        <v>2782</v>
      </c>
      <c r="D115" s="536"/>
      <c r="E115" s="535" t="s">
        <v>2783</v>
      </c>
      <c r="H115" s="7"/>
      <c r="I115" s="7"/>
    </row>
    <row r="116" spans="1:9" s="11" customFormat="1" x14ac:dyDescent="0.2">
      <c r="A116" s="535" t="s">
        <v>2565</v>
      </c>
      <c r="B116" s="536" t="s">
        <v>2784</v>
      </c>
      <c r="C116" s="538" t="s">
        <v>2785</v>
      </c>
      <c r="D116" s="536"/>
      <c r="E116" s="535" t="s">
        <v>2786</v>
      </c>
      <c r="H116" s="7"/>
      <c r="I116" s="7"/>
    </row>
    <row r="117" spans="1:9" s="11" customFormat="1" x14ac:dyDescent="0.2">
      <c r="A117" s="535" t="s">
        <v>2565</v>
      </c>
      <c r="B117" s="536" t="s">
        <v>2787</v>
      </c>
      <c r="C117" s="538" t="s">
        <v>2788</v>
      </c>
      <c r="D117" s="536"/>
      <c r="E117" s="535" t="s">
        <v>2789</v>
      </c>
      <c r="H117" s="7"/>
      <c r="I117" s="7"/>
    </row>
    <row r="118" spans="1:9" s="11" customFormat="1" x14ac:dyDescent="0.2">
      <c r="A118" s="535" t="s">
        <v>2565</v>
      </c>
      <c r="B118" s="536" t="s">
        <v>2790</v>
      </c>
      <c r="C118" s="538" t="s">
        <v>2791</v>
      </c>
      <c r="D118" s="536"/>
      <c r="E118" s="535" t="s">
        <v>2792</v>
      </c>
      <c r="H118" s="7"/>
      <c r="I118" s="7"/>
    </row>
    <row r="119" spans="1:9" s="11" customFormat="1" x14ac:dyDescent="0.2">
      <c r="A119" s="535" t="s">
        <v>2560</v>
      </c>
      <c r="B119" s="536" t="s">
        <v>2793</v>
      </c>
      <c r="C119" s="538" t="s">
        <v>2794</v>
      </c>
      <c r="D119" s="536"/>
      <c r="E119" s="535" t="s">
        <v>2795</v>
      </c>
      <c r="H119" s="7"/>
      <c r="I119" s="7"/>
    </row>
    <row r="120" spans="1:9" s="11" customFormat="1" x14ac:dyDescent="0.2">
      <c r="A120" s="535" t="s">
        <v>2560</v>
      </c>
      <c r="B120" s="536" t="s">
        <v>2796</v>
      </c>
      <c r="C120" s="538" t="s">
        <v>2797</v>
      </c>
      <c r="D120" s="536"/>
      <c r="E120" s="535" t="s">
        <v>2798</v>
      </c>
      <c r="H120" s="7"/>
      <c r="I120" s="7"/>
    </row>
    <row r="121" spans="1:9" s="11" customFormat="1" x14ac:dyDescent="0.2">
      <c r="A121" s="535" t="s">
        <v>2560</v>
      </c>
      <c r="B121" s="536" t="s">
        <v>2799</v>
      </c>
      <c r="C121" s="538" t="s">
        <v>2800</v>
      </c>
      <c r="D121" s="536"/>
      <c r="E121" s="535" t="s">
        <v>2801</v>
      </c>
      <c r="H121" s="7"/>
      <c r="I121" s="7"/>
    </row>
    <row r="122" spans="1:9" s="11" customFormat="1" x14ac:dyDescent="0.2">
      <c r="A122" s="535" t="s">
        <v>2575</v>
      </c>
      <c r="B122" s="536" t="s">
        <v>2802</v>
      </c>
      <c r="C122" s="538" t="s">
        <v>2803</v>
      </c>
      <c r="D122" s="536"/>
      <c r="E122" s="535" t="s">
        <v>2804</v>
      </c>
      <c r="H122" s="7"/>
      <c r="I122" s="7"/>
    </row>
    <row r="123" spans="1:9" s="11" customFormat="1" x14ac:dyDescent="0.2">
      <c r="A123" s="535" t="s">
        <v>2575</v>
      </c>
      <c r="B123" s="536" t="s">
        <v>2805</v>
      </c>
      <c r="C123" s="538" t="s">
        <v>2806</v>
      </c>
      <c r="D123" s="536"/>
      <c r="E123" s="535" t="s">
        <v>2807</v>
      </c>
      <c r="H123" s="7"/>
      <c r="I123" s="7"/>
    </row>
    <row r="124" spans="1:9" s="11" customFormat="1" x14ac:dyDescent="0.2">
      <c r="A124" s="535" t="s">
        <v>2575</v>
      </c>
      <c r="B124" s="536" t="s">
        <v>2808</v>
      </c>
      <c r="C124" s="538" t="s">
        <v>2809</v>
      </c>
      <c r="D124" s="536"/>
      <c r="E124" s="535" t="s">
        <v>2810</v>
      </c>
      <c r="H124" s="7"/>
      <c r="I124" s="7"/>
    </row>
    <row r="125" spans="1:9" s="11" customFormat="1" x14ac:dyDescent="0.2">
      <c r="A125" s="535" t="s">
        <v>2575</v>
      </c>
      <c r="B125" s="536" t="s">
        <v>2811</v>
      </c>
      <c r="C125" s="538" t="s">
        <v>2812</v>
      </c>
      <c r="D125" s="536"/>
      <c r="E125" s="535" t="s">
        <v>2813</v>
      </c>
      <c r="H125" s="7"/>
      <c r="I125" s="7"/>
    </row>
    <row r="126" spans="1:9" s="11" customFormat="1" x14ac:dyDescent="0.2">
      <c r="A126" s="535" t="s">
        <v>2575</v>
      </c>
      <c r="B126" s="536" t="s">
        <v>2814</v>
      </c>
      <c r="C126" s="538" t="s">
        <v>2815</v>
      </c>
      <c r="D126" s="536"/>
      <c r="E126" s="535" t="s">
        <v>2816</v>
      </c>
      <c r="H126" s="7"/>
      <c r="I126" s="7"/>
    </row>
    <row r="127" spans="1:9" s="11" customFormat="1" x14ac:dyDescent="0.2">
      <c r="A127" s="535" t="s">
        <v>2550</v>
      </c>
      <c r="B127" s="536" t="s">
        <v>2817</v>
      </c>
      <c r="C127" s="538" t="s">
        <v>2818</v>
      </c>
      <c r="D127" s="536"/>
      <c r="E127" s="535" t="s">
        <v>2819</v>
      </c>
      <c r="H127" s="7"/>
      <c r="I127" s="7"/>
    </row>
    <row r="128" spans="1:9" s="11" customFormat="1" x14ac:dyDescent="0.2">
      <c r="A128" s="535" t="s">
        <v>2550</v>
      </c>
      <c r="B128" s="536" t="s">
        <v>2820</v>
      </c>
      <c r="C128" s="538" t="s">
        <v>2821</v>
      </c>
      <c r="D128" s="536"/>
      <c r="E128" s="535" t="s">
        <v>2822</v>
      </c>
      <c r="H128" s="7"/>
      <c r="I128" s="7"/>
    </row>
    <row r="129" spans="1:9" s="11" customFormat="1" x14ac:dyDescent="0.2">
      <c r="A129" s="535" t="s">
        <v>2550</v>
      </c>
      <c r="B129" s="536" t="s">
        <v>2823</v>
      </c>
      <c r="C129" s="538" t="s">
        <v>2824</v>
      </c>
      <c r="D129" s="536"/>
      <c r="E129" s="535" t="s">
        <v>2825</v>
      </c>
      <c r="H129" s="7"/>
      <c r="I129" s="7"/>
    </row>
    <row r="130" spans="1:9" s="11" customFormat="1" x14ac:dyDescent="0.2">
      <c r="A130" s="535" t="s">
        <v>2545</v>
      </c>
      <c r="B130" s="536" t="s">
        <v>2826</v>
      </c>
      <c r="C130" s="538" t="s">
        <v>2827</v>
      </c>
      <c r="D130" s="536"/>
      <c r="E130" s="535" t="s">
        <v>2828</v>
      </c>
      <c r="H130" s="7"/>
      <c r="I130" s="7"/>
    </row>
    <row r="131" spans="1:9" s="11" customFormat="1" x14ac:dyDescent="0.2">
      <c r="A131" s="535" t="s">
        <v>2545</v>
      </c>
      <c r="B131" s="536" t="s">
        <v>2829</v>
      </c>
      <c r="C131" s="538" t="s">
        <v>2830</v>
      </c>
      <c r="D131" s="536"/>
      <c r="E131" s="535" t="s">
        <v>2831</v>
      </c>
      <c r="H131" s="7"/>
      <c r="I131" s="7"/>
    </row>
    <row r="132" spans="1:9" s="11" customFormat="1" x14ac:dyDescent="0.2">
      <c r="A132" s="535" t="s">
        <v>2545</v>
      </c>
      <c r="B132" s="536" t="s">
        <v>2832</v>
      </c>
      <c r="C132" s="538" t="s">
        <v>2833</v>
      </c>
      <c r="D132" s="536"/>
      <c r="E132" s="535" t="s">
        <v>2834</v>
      </c>
      <c r="H132" s="7"/>
      <c r="I132" s="7"/>
    </row>
    <row r="133" spans="1:9" s="11" customFormat="1" x14ac:dyDescent="0.2">
      <c r="A133" s="535" t="s">
        <v>2545</v>
      </c>
      <c r="B133" s="536" t="s">
        <v>2835</v>
      </c>
      <c r="C133" s="538" t="s">
        <v>2836</v>
      </c>
      <c r="D133" s="536"/>
      <c r="E133" s="535" t="s">
        <v>2837</v>
      </c>
      <c r="H133" s="7"/>
      <c r="I133" s="7"/>
    </row>
    <row r="134" spans="1:9" s="11" customFormat="1" x14ac:dyDescent="0.2">
      <c r="A134" s="535" t="s">
        <v>2545</v>
      </c>
      <c r="B134" s="536" t="s">
        <v>2838</v>
      </c>
      <c r="C134" s="538" t="s">
        <v>2839</v>
      </c>
      <c r="D134" s="536"/>
      <c r="E134" s="535" t="s">
        <v>2840</v>
      </c>
      <c r="H134" s="7"/>
      <c r="I134" s="7"/>
    </row>
    <row r="135" spans="1:9" s="11" customFormat="1" x14ac:dyDescent="0.2">
      <c r="A135" s="535" t="s">
        <v>2555</v>
      </c>
      <c r="B135" s="536" t="s">
        <v>2841</v>
      </c>
      <c r="C135" s="538" t="s">
        <v>2842</v>
      </c>
      <c r="D135" s="536"/>
      <c r="E135" s="535" t="s">
        <v>2843</v>
      </c>
      <c r="H135" s="7"/>
      <c r="I135" s="7"/>
    </row>
    <row r="136" spans="1:9" s="11" customFormat="1" x14ac:dyDescent="0.2">
      <c r="A136" s="535" t="s">
        <v>2555</v>
      </c>
      <c r="B136" s="536" t="s">
        <v>2844</v>
      </c>
      <c r="C136" s="538" t="s">
        <v>2845</v>
      </c>
      <c r="D136" s="536"/>
      <c r="E136" s="535" t="s">
        <v>2846</v>
      </c>
      <c r="H136" s="7"/>
      <c r="I136" s="7"/>
    </row>
    <row r="137" spans="1:9" s="11" customFormat="1" x14ac:dyDescent="0.2">
      <c r="A137" s="535" t="s">
        <v>2555</v>
      </c>
      <c r="B137" s="536" t="s">
        <v>2847</v>
      </c>
      <c r="C137" s="538" t="s">
        <v>2848</v>
      </c>
      <c r="D137" s="536"/>
      <c r="E137" s="535" t="s">
        <v>2849</v>
      </c>
      <c r="H137" s="7"/>
      <c r="I137" s="7"/>
    </row>
    <row r="138" spans="1:9" s="11" customFormat="1" x14ac:dyDescent="0.2">
      <c r="A138" s="535" t="s">
        <v>2555</v>
      </c>
      <c r="B138" s="536" t="s">
        <v>2850</v>
      </c>
      <c r="C138" s="538" t="s">
        <v>2851</v>
      </c>
      <c r="D138" s="536"/>
      <c r="E138" s="535" t="s">
        <v>2852</v>
      </c>
      <c r="H138" s="7"/>
      <c r="I138" s="7"/>
    </row>
    <row r="139" spans="1:9" s="11" customFormat="1" x14ac:dyDescent="0.2">
      <c r="A139" s="535" t="s">
        <v>2555</v>
      </c>
      <c r="B139" s="536" t="s">
        <v>2853</v>
      </c>
      <c r="C139" s="538" t="s">
        <v>2854</v>
      </c>
      <c r="D139" s="536"/>
      <c r="E139" s="535" t="s">
        <v>2855</v>
      </c>
      <c r="H139" s="7"/>
      <c r="I139" s="7"/>
    </row>
    <row r="140" spans="1:9" s="11" customFormat="1" x14ac:dyDescent="0.2">
      <c r="A140" s="535" t="s">
        <v>2555</v>
      </c>
      <c r="B140" s="536" t="s">
        <v>2856</v>
      </c>
      <c r="C140" s="538" t="s">
        <v>2857</v>
      </c>
      <c r="D140" s="536"/>
      <c r="E140" s="535" t="s">
        <v>2858</v>
      </c>
      <c r="H140" s="7"/>
      <c r="I140" s="7"/>
    </row>
    <row r="141" spans="1:9" s="11" customFormat="1" x14ac:dyDescent="0.2">
      <c r="A141" s="535" t="s">
        <v>2555</v>
      </c>
      <c r="B141" s="536" t="s">
        <v>2859</v>
      </c>
      <c r="C141" s="538" t="s">
        <v>2860</v>
      </c>
      <c r="D141" s="536"/>
      <c r="E141" s="535" t="s">
        <v>2861</v>
      </c>
      <c r="H141" s="7"/>
      <c r="I141" s="7"/>
    </row>
    <row r="142" spans="1:9" s="11" customFormat="1" x14ac:dyDescent="0.2">
      <c r="A142" s="535" t="s">
        <v>2540</v>
      </c>
      <c r="B142" s="536" t="s">
        <v>2862</v>
      </c>
      <c r="C142" s="538" t="s">
        <v>2863</v>
      </c>
      <c r="D142" s="536"/>
      <c r="E142" s="535" t="s">
        <v>2864</v>
      </c>
      <c r="H142" s="7"/>
      <c r="I142" s="7"/>
    </row>
    <row r="143" spans="1:9" s="11" customFormat="1" x14ac:dyDescent="0.2">
      <c r="A143" s="535" t="s">
        <v>2540</v>
      </c>
      <c r="B143" s="536" t="s">
        <v>2865</v>
      </c>
      <c r="C143" s="538" t="s">
        <v>2866</v>
      </c>
      <c r="D143" s="536"/>
      <c r="E143" s="535" t="s">
        <v>2867</v>
      </c>
      <c r="H143" s="7"/>
      <c r="I143" s="7"/>
    </row>
    <row r="144" spans="1:9" s="11" customFormat="1" x14ac:dyDescent="0.2">
      <c r="A144" s="535" t="s">
        <v>2540</v>
      </c>
      <c r="B144" s="536" t="s">
        <v>2868</v>
      </c>
      <c r="C144" s="538" t="s">
        <v>2869</v>
      </c>
      <c r="D144" s="536"/>
      <c r="E144" s="535" t="s">
        <v>2870</v>
      </c>
      <c r="H144" s="7"/>
      <c r="I144" s="7"/>
    </row>
    <row r="145" spans="1:9" s="11" customFormat="1" x14ac:dyDescent="0.2">
      <c r="A145" s="535" t="s">
        <v>2535</v>
      </c>
      <c r="B145" s="536" t="s">
        <v>2871</v>
      </c>
      <c r="C145" s="538" t="s">
        <v>2534</v>
      </c>
      <c r="D145" s="536"/>
      <c r="E145" s="535" t="s">
        <v>2872</v>
      </c>
      <c r="H145" s="7"/>
      <c r="I145" s="7"/>
    </row>
    <row r="146" spans="1:9" s="11" customFormat="1" x14ac:dyDescent="0.2">
      <c r="A146" s="535" t="s">
        <v>2570</v>
      </c>
      <c r="B146" s="536" t="s">
        <v>2873</v>
      </c>
      <c r="C146" s="538" t="s">
        <v>2874</v>
      </c>
      <c r="D146" s="536"/>
      <c r="E146" s="535" t="s">
        <v>2875</v>
      </c>
      <c r="H146" s="7"/>
      <c r="I146" s="7"/>
    </row>
    <row r="147" spans="1:9" s="11" customFormat="1" x14ac:dyDescent="0.2">
      <c r="A147" s="535" t="s">
        <v>2570</v>
      </c>
      <c r="B147" s="536" t="s">
        <v>2876</v>
      </c>
      <c r="C147" s="538" t="s">
        <v>2877</v>
      </c>
      <c r="D147" s="536"/>
      <c r="E147" s="535" t="s">
        <v>2878</v>
      </c>
      <c r="H147" s="7"/>
      <c r="I147" s="7"/>
    </row>
    <row r="148" spans="1:9" x14ac:dyDescent="0.2">
      <c r="H148" s="7"/>
      <c r="I148" s="7"/>
    </row>
    <row r="149" spans="1:9" x14ac:dyDescent="0.2">
      <c r="B149" s="2"/>
    </row>
    <row r="150" spans="1:9" hidden="1" x14ac:dyDescent="0.2">
      <c r="A150" s="8"/>
    </row>
    <row r="151" spans="1:9" hidden="1" x14ac:dyDescent="0.2"/>
    <row r="152" spans="1:9" hidden="1" x14ac:dyDescent="0.2"/>
    <row r="153" spans="1:9" hidden="1" x14ac:dyDescent="0.2"/>
    <row r="154" spans="1:9" hidden="1" x14ac:dyDescent="0.2"/>
    <row r="155" spans="1:9" x14ac:dyDescent="0.2">
      <c r="A155" s="8" t="s">
        <v>246</v>
      </c>
    </row>
    <row r="156" spans="1:9" x14ac:dyDescent="0.2">
      <c r="A156" s="10" t="s">
        <v>247</v>
      </c>
      <c r="B156" s="387" t="s">
        <v>412</v>
      </c>
    </row>
    <row r="157" spans="1:9" x14ac:dyDescent="0.2">
      <c r="A157" s="1" t="s">
        <v>48</v>
      </c>
      <c r="B157" s="387" t="s">
        <v>413</v>
      </c>
      <c r="C157" s="1" t="s">
        <v>414</v>
      </c>
    </row>
    <row r="158" spans="1:9" x14ac:dyDescent="0.2">
      <c r="A158" s="1" t="s">
        <v>248</v>
      </c>
      <c r="B158" s="387"/>
    </row>
    <row r="160" spans="1:9" x14ac:dyDescent="0.2">
      <c r="A160" s="8" t="s">
        <v>249</v>
      </c>
    </row>
    <row r="161" spans="1:3" x14ac:dyDescent="0.2">
      <c r="A161" s="1" t="s">
        <v>250</v>
      </c>
      <c r="B161" s="387" t="s">
        <v>415</v>
      </c>
    </row>
    <row r="162" spans="1:3" x14ac:dyDescent="0.2">
      <c r="A162" s="1" t="s">
        <v>240</v>
      </c>
      <c r="B162" s="387" t="s">
        <v>413</v>
      </c>
      <c r="C162" s="1" t="s">
        <v>414</v>
      </c>
    </row>
    <row r="163" spans="1:3" s="11" customFormat="1" x14ac:dyDescent="0.2"/>
    <row r="164" spans="1:3" s="11" customFormat="1" hidden="1" x14ac:dyDescent="0.2"/>
    <row r="165" spans="1:3" s="11" customFormat="1" hidden="1" x14ac:dyDescent="0.2"/>
    <row r="166" spans="1:3" s="11" customFormat="1" hidden="1" x14ac:dyDescent="0.2"/>
    <row r="167" spans="1:3" hidden="1" x14ac:dyDescent="0.2"/>
    <row r="168" spans="1:3" x14ac:dyDescent="0.2">
      <c r="A168" s="8" t="s">
        <v>252</v>
      </c>
    </row>
    <row r="169" spans="1:3" x14ac:dyDescent="0.2">
      <c r="A169" s="535" t="s">
        <v>240</v>
      </c>
      <c r="B169" s="535" t="s">
        <v>254</v>
      </c>
      <c r="C169" s="535" t="s">
        <v>255</v>
      </c>
    </row>
    <row r="170" spans="1:3" hidden="1" x14ac:dyDescent="0.2">
      <c r="A170" s="535" t="s">
        <v>239</v>
      </c>
      <c r="B170" s="535" t="s">
        <v>253</v>
      </c>
      <c r="C170" s="535" t="s">
        <v>61</v>
      </c>
    </row>
    <row r="171" spans="1:3" s="11" customFormat="1" x14ac:dyDescent="0.2">
      <c r="A171" s="535"/>
      <c r="B171" s="535"/>
      <c r="C171" s="535"/>
    </row>
    <row r="172" spans="1:3" s="11" customFormat="1" x14ac:dyDescent="0.2">
      <c r="A172" s="535"/>
      <c r="B172" s="535"/>
      <c r="C172" s="535"/>
    </row>
    <row r="173" spans="1:3" s="11" customFormat="1" x14ac:dyDescent="0.2">
      <c r="A173" s="535"/>
      <c r="B173" s="535"/>
      <c r="C173" s="535"/>
    </row>
    <row r="174" spans="1:3" s="11" customFormat="1" x14ac:dyDescent="0.2">
      <c r="A174" s="535"/>
      <c r="B174" s="535"/>
      <c r="C174" s="535"/>
    </row>
    <row r="175" spans="1:3" s="11" customFormat="1" x14ac:dyDescent="0.2">
      <c r="A175" s="535"/>
      <c r="B175" s="535"/>
      <c r="C175" s="535"/>
    </row>
    <row r="176" spans="1:3" s="11" customFormat="1" x14ac:dyDescent="0.2">
      <c r="A176" s="535"/>
      <c r="B176" s="535"/>
      <c r="C176" s="535"/>
    </row>
    <row r="177" spans="1:3" s="11" customFormat="1" x14ac:dyDescent="0.2">
      <c r="A177" s="535"/>
      <c r="B177" s="535"/>
      <c r="C177" s="535"/>
    </row>
    <row r="178" spans="1:3" s="11" customFormat="1" x14ac:dyDescent="0.2">
      <c r="A178" s="535"/>
      <c r="B178" s="535"/>
      <c r="C178" s="535"/>
    </row>
    <row r="179" spans="1:3" s="11" customFormat="1" x14ac:dyDescent="0.2">
      <c r="A179" s="535"/>
      <c r="B179" s="535"/>
      <c r="C179" s="535"/>
    </row>
    <row r="180" spans="1:3" s="11" customFormat="1" x14ac:dyDescent="0.2">
      <c r="A180" s="535"/>
      <c r="B180" s="535"/>
      <c r="C180" s="535"/>
    </row>
    <row r="181" spans="1:3" s="11" customFormat="1" x14ac:dyDescent="0.2">
      <c r="A181" s="535"/>
      <c r="B181" s="535"/>
      <c r="C181" s="535"/>
    </row>
    <row r="182" spans="1:3" s="11" customFormat="1" x14ac:dyDescent="0.2">
      <c r="A182" s="535"/>
      <c r="B182" s="535"/>
      <c r="C182" s="535"/>
    </row>
    <row r="183" spans="1:3" s="11" customFormat="1" x14ac:dyDescent="0.2">
      <c r="A183" s="535"/>
      <c r="B183" s="535"/>
      <c r="C183" s="535"/>
    </row>
    <row r="184" spans="1:3" s="11" customFormat="1" x14ac:dyDescent="0.2">
      <c r="A184" s="535"/>
      <c r="B184" s="535"/>
      <c r="C184" s="535"/>
    </row>
    <row r="185" spans="1:3" s="11" customFormat="1" x14ac:dyDescent="0.2">
      <c r="A185" s="535"/>
      <c r="B185" s="535"/>
      <c r="C185" s="535"/>
    </row>
    <row r="186" spans="1:3" s="11" customFormat="1" x14ac:dyDescent="0.2">
      <c r="A186" s="535"/>
      <c r="B186" s="535"/>
      <c r="C186" s="535"/>
    </row>
    <row r="187" spans="1:3" s="11" customFormat="1" x14ac:dyDescent="0.2">
      <c r="A187" s="535"/>
      <c r="B187" s="535"/>
      <c r="C187" s="535"/>
    </row>
    <row r="188" spans="1:3" s="11" customFormat="1" x14ac:dyDescent="0.2">
      <c r="A188" s="535"/>
      <c r="B188" s="535"/>
      <c r="C188" s="535"/>
    </row>
    <row r="189" spans="1:3" s="11" customFormat="1" x14ac:dyDescent="0.2">
      <c r="A189" s="535" t="s">
        <v>3553</v>
      </c>
      <c r="B189" s="535"/>
      <c r="C189" s="535" t="s">
        <v>3554</v>
      </c>
    </row>
    <row r="190" spans="1:3" s="11" customFormat="1" x14ac:dyDescent="0.2">
      <c r="A190" s="535"/>
      <c r="B190" s="535"/>
      <c r="C190" s="535"/>
    </row>
    <row r="191" spans="1:3" s="11" customFormat="1" x14ac:dyDescent="0.2">
      <c r="A191" s="535" t="s">
        <v>3555</v>
      </c>
      <c r="B191" s="535"/>
      <c r="C191" s="535" t="s">
        <v>3556</v>
      </c>
    </row>
    <row r="192" spans="1:3" s="11" customFormat="1" x14ac:dyDescent="0.2">
      <c r="A192" s="535" t="s">
        <v>3557</v>
      </c>
      <c r="B192" s="535"/>
      <c r="C192" s="535" t="s">
        <v>3558</v>
      </c>
    </row>
    <row r="193" spans="1:3" s="11" customFormat="1" x14ac:dyDescent="0.2">
      <c r="A193" s="535" t="s">
        <v>3559</v>
      </c>
      <c r="B193" s="535"/>
      <c r="C193" s="535" t="s">
        <v>3560</v>
      </c>
    </row>
    <row r="194" spans="1:3" s="11" customFormat="1" x14ac:dyDescent="0.2">
      <c r="A194" s="535" t="s">
        <v>3561</v>
      </c>
      <c r="B194" s="535"/>
      <c r="C194" s="535" t="s">
        <v>3562</v>
      </c>
    </row>
    <row r="195" spans="1:3" s="11" customFormat="1" x14ac:dyDescent="0.2">
      <c r="A195" s="535" t="s">
        <v>3563</v>
      </c>
      <c r="B195" s="535"/>
      <c r="C195" s="535" t="s">
        <v>3564</v>
      </c>
    </row>
    <row r="196" spans="1:3" s="11" customFormat="1" x14ac:dyDescent="0.2">
      <c r="A196" s="535" t="s">
        <v>3565</v>
      </c>
      <c r="B196" s="535"/>
      <c r="C196" s="535" t="s">
        <v>3566</v>
      </c>
    </row>
    <row r="197" spans="1:3" s="11" customFormat="1" x14ac:dyDescent="0.2">
      <c r="A197" s="535" t="s">
        <v>3567</v>
      </c>
      <c r="B197" s="535"/>
      <c r="C197" s="535" t="s">
        <v>3568</v>
      </c>
    </row>
    <row r="198" spans="1:3" s="11" customFormat="1" x14ac:dyDescent="0.2">
      <c r="A198" s="535" t="s">
        <v>3569</v>
      </c>
      <c r="B198" s="535"/>
      <c r="C198" s="535" t="s">
        <v>3570</v>
      </c>
    </row>
    <row r="199" spans="1:3" s="11" customFormat="1" x14ac:dyDescent="0.2">
      <c r="A199" s="535" t="s">
        <v>3571</v>
      </c>
      <c r="B199" s="535"/>
      <c r="C199" s="535" t="s">
        <v>3572</v>
      </c>
    </row>
    <row r="200" spans="1:3" s="11" customFormat="1" x14ac:dyDescent="0.2">
      <c r="A200" s="535" t="s">
        <v>3573</v>
      </c>
      <c r="B200" s="535"/>
      <c r="C200" s="535" t="s">
        <v>3574</v>
      </c>
    </row>
    <row r="201" spans="1:3" s="11" customFormat="1" x14ac:dyDescent="0.2">
      <c r="A201" s="535" t="s">
        <v>3575</v>
      </c>
      <c r="B201" s="535"/>
      <c r="C201" s="535" t="s">
        <v>3576</v>
      </c>
    </row>
    <row r="202" spans="1:3" s="11" customFormat="1" x14ac:dyDescent="0.2">
      <c r="A202" s="535" t="s">
        <v>3577</v>
      </c>
      <c r="B202" s="535"/>
      <c r="C202" s="535" t="s">
        <v>3578</v>
      </c>
    </row>
    <row r="203" spans="1:3" s="11" customFormat="1" x14ac:dyDescent="0.2">
      <c r="A203" s="535" t="s">
        <v>3579</v>
      </c>
      <c r="B203" s="535"/>
      <c r="C203" s="535" t="s">
        <v>3580</v>
      </c>
    </row>
    <row r="204" spans="1:3" s="11" customFormat="1" x14ac:dyDescent="0.2">
      <c r="A204" s="535" t="s">
        <v>3581</v>
      </c>
      <c r="B204" s="535"/>
      <c r="C204" s="535" t="s">
        <v>3582</v>
      </c>
    </row>
    <row r="205" spans="1:3" s="11" customFormat="1" x14ac:dyDescent="0.2">
      <c r="A205" s="535" t="s">
        <v>3583</v>
      </c>
      <c r="B205" s="535"/>
      <c r="C205" s="535" t="s">
        <v>3584</v>
      </c>
    </row>
    <row r="206" spans="1:3" s="11" customFormat="1" x14ac:dyDescent="0.2">
      <c r="A206" s="535" t="s">
        <v>3585</v>
      </c>
      <c r="B206" s="535"/>
      <c r="C206" s="535" t="s">
        <v>3586</v>
      </c>
    </row>
    <row r="207" spans="1:3" s="11" customFormat="1" x14ac:dyDescent="0.2">
      <c r="A207" s="535" t="s">
        <v>3587</v>
      </c>
      <c r="B207" s="535"/>
      <c r="C207" s="535" t="s">
        <v>3588</v>
      </c>
    </row>
    <row r="208" spans="1:3" s="11" customFormat="1" x14ac:dyDescent="0.2">
      <c r="A208" s="535" t="s">
        <v>3589</v>
      </c>
      <c r="B208" s="535"/>
      <c r="C208" s="535" t="s">
        <v>3590</v>
      </c>
    </row>
    <row r="209" spans="1:3" s="11" customFormat="1" x14ac:dyDescent="0.2">
      <c r="A209" s="535" t="s">
        <v>3591</v>
      </c>
      <c r="B209" s="535"/>
      <c r="C209" s="535" t="s">
        <v>3592</v>
      </c>
    </row>
    <row r="210" spans="1:3" s="11" customFormat="1" x14ac:dyDescent="0.2">
      <c r="A210" s="535" t="s">
        <v>3593</v>
      </c>
      <c r="B210" s="535"/>
      <c r="C210" s="535" t="s">
        <v>3594</v>
      </c>
    </row>
    <row r="211" spans="1:3" s="11" customFormat="1" x14ac:dyDescent="0.2">
      <c r="A211" s="535" t="s">
        <v>3595</v>
      </c>
      <c r="B211" s="535"/>
      <c r="C211" s="535" t="s">
        <v>3596</v>
      </c>
    </row>
    <row r="212" spans="1:3" s="11" customFormat="1" x14ac:dyDescent="0.2">
      <c r="A212" s="535" t="s">
        <v>3597</v>
      </c>
      <c r="B212" s="535"/>
      <c r="C212" s="535" t="s">
        <v>3598</v>
      </c>
    </row>
    <row r="213" spans="1:3" s="11" customFormat="1" x14ac:dyDescent="0.2">
      <c r="A213" s="535" t="s">
        <v>3599</v>
      </c>
      <c r="B213" s="535"/>
      <c r="C213" s="535" t="s">
        <v>3600</v>
      </c>
    </row>
    <row r="214" spans="1:3" s="11" customFormat="1" x14ac:dyDescent="0.2">
      <c r="A214" s="535" t="s">
        <v>3599</v>
      </c>
      <c r="B214" s="535"/>
      <c r="C214" s="535" t="s">
        <v>3600</v>
      </c>
    </row>
    <row r="215" spans="1:3" s="11" customFormat="1" x14ac:dyDescent="0.2">
      <c r="A215" s="535" t="s">
        <v>3601</v>
      </c>
      <c r="B215" s="535"/>
      <c r="C215" s="535" t="s">
        <v>3602</v>
      </c>
    </row>
    <row r="217" spans="1:3" x14ac:dyDescent="0.2">
      <c r="A217" s="8" t="s">
        <v>251</v>
      </c>
    </row>
    <row r="218" spans="1:3" x14ac:dyDescent="0.2">
      <c r="A218" s="535" t="s">
        <v>48</v>
      </c>
      <c r="B218" s="535" t="s">
        <v>234</v>
      </c>
      <c r="C218" s="535" t="s">
        <v>255</v>
      </c>
    </row>
    <row r="219" spans="1:3" hidden="1" x14ac:dyDescent="0.2">
      <c r="A219" s="535" t="s">
        <v>198</v>
      </c>
      <c r="B219" s="535" t="s">
        <v>233</v>
      </c>
      <c r="C219" s="535" t="s">
        <v>61</v>
      </c>
    </row>
    <row r="220" spans="1:3" s="11" customFormat="1" x14ac:dyDescent="0.2">
      <c r="A220" s="535" t="s">
        <v>413</v>
      </c>
      <c r="B220" s="535" t="s">
        <v>3603</v>
      </c>
      <c r="C220" s="535" t="s">
        <v>414</v>
      </c>
    </row>
    <row r="222" spans="1:3" x14ac:dyDescent="0.2">
      <c r="A222" s="8" t="s">
        <v>270</v>
      </c>
    </row>
    <row r="223" spans="1:3" x14ac:dyDescent="0.2">
      <c r="A223" s="1" t="s">
        <v>271</v>
      </c>
      <c r="B223" s="387"/>
    </row>
    <row r="225" spans="1:2" x14ac:dyDescent="0.2">
      <c r="A225" s="8" t="s">
        <v>306</v>
      </c>
    </row>
    <row r="226" spans="1:2" x14ac:dyDescent="0.2">
      <c r="A226" s="1" t="s">
        <v>305</v>
      </c>
      <c r="B226"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226" xr:uid="{8CC87124-2A72-4220-8C74-B29924F091AB}">
      <formula1>"TRUE,FALSE"</formula1>
    </dataValidation>
    <dataValidation type="custom" allowBlank="1" showInputMessage="1" showErrorMessage="1" errorTitle="X-Author for Excel" error="Id and Lookup fields are not editable." promptTitle="X-Author for Excel" sqref="G4:G12 C162 C157:C158 G16:G24 G68:H80 G28:G64 E84:E147 C170:C215 C219:C220" xr:uid="{3CD20AF8-13AC-42C0-B96A-1C2541A4AD25}">
      <formula1>""</formula1>
    </dataValidation>
    <dataValidation type="list" allowBlank="1" showInputMessage="1" showErrorMessage="1" errorTitle="X-Author for Excel" error="Please select a value from the drop-down." promptTitle="X-Author for Excel" sqref="B223" xr:uid="{25D4F9A0-92A8-417C-BEDE-22AAB8DE7B5A}">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b7acd24-c007-45a9-be1a-c09e8a802915">
      <Terms xmlns="http://schemas.microsoft.com/office/infopath/2007/PartnerControls"/>
    </lcf76f155ced4ddcb4097134ff3c332f>
    <TaxCatchAll xmlns="b3a539d2-e8da-4b0a-9f2a-8244d3edf5c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9BA137AB7768F458E69927531993F36" ma:contentTypeVersion="16" ma:contentTypeDescription="Crear nuevo documento." ma:contentTypeScope="" ma:versionID="68adca5147e51b8421c86ea31da5caf3">
  <xsd:schema xmlns:xsd="http://www.w3.org/2001/XMLSchema" xmlns:xs="http://www.w3.org/2001/XMLSchema" xmlns:p="http://schemas.microsoft.com/office/2006/metadata/properties" xmlns:ns2="b3a539d2-e8da-4b0a-9f2a-8244d3edf5ce" xmlns:ns3="8b7acd24-c007-45a9-be1a-c09e8a802915" targetNamespace="http://schemas.microsoft.com/office/2006/metadata/properties" ma:root="true" ma:fieldsID="5015d6c2a1569ade3e5445397342e3a8" ns2:_="" ns3:_="">
    <xsd:import namespace="b3a539d2-e8da-4b0a-9f2a-8244d3edf5ce"/>
    <xsd:import namespace="8b7acd24-c007-45a9-be1a-c09e8a802915"/>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a539d2-e8da-4b0a-9f2a-8244d3edf5ce" elementFormDefault="qualified">
    <xsd:import namespace="http://schemas.microsoft.com/office/2006/documentManagement/types"/>
    <xsd:import namespace="http://schemas.microsoft.com/office/infopath/2007/PartnerControls"/>
    <xsd:element name="SharedWithDetails" ma:index="8" nillable="true" ma:displayName="Detalles de uso compartido" ma:description="" ma:internalName="SharedWithDetails" ma:readOnly="true">
      <xsd:simpleType>
        <xsd:restriction base="dms:Note">
          <xsd:maxLength value="255"/>
        </xsd:restriction>
      </xsd:simpleType>
    </xsd:element>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80ab5661-b8e2-4df6-9102-60361193177d}" ma:internalName="TaxCatchAll" ma:showField="CatchAllData" ma:web="b3a539d2-e8da-4b0a-9f2a-8244d3edf5c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7acd24-c007-45a9-be1a-c09e8a802915"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683C0E-18F8-4B8B-83A1-AAD38D1A6FE3}">
  <ds:schemaRefs>
    <ds:schemaRef ds:uri="http://purl.org/dc/terms/"/>
    <ds:schemaRef ds:uri="http://schemas.microsoft.com/office/2006/metadata/properties"/>
    <ds:schemaRef ds:uri="http://schemas.microsoft.com/office/2006/documentManagement/types"/>
    <ds:schemaRef ds:uri="76d3cc42-a6e2-40ed-b5e9-063be1e38ea8"/>
    <ds:schemaRef ds:uri="http://purl.org/dc/dcmitype/"/>
    <ds:schemaRef ds:uri="http://schemas.openxmlformats.org/package/2006/metadata/core-properties"/>
    <ds:schemaRef ds:uri="http://purl.org/dc/elements/1.1/"/>
    <ds:schemaRef ds:uri="http://www.w3.org/XML/1998/namespace"/>
    <ds:schemaRef ds:uri="http://schemas.microsoft.com/office/infopath/2007/PartnerControls"/>
    <ds:schemaRef ds:uri="fa473315-44a4-4518-8a4f-31f7017f3642"/>
    <ds:schemaRef ds:uri="8b7acd24-c007-45a9-be1a-c09e8a802915"/>
    <ds:schemaRef ds:uri="b3a539d2-e8da-4b0a-9f2a-8244d3edf5ce"/>
  </ds:schemaRefs>
</ds:datastoreItem>
</file>

<file path=customXml/itemProps2.xml><?xml version="1.0" encoding="utf-8"?>
<ds:datastoreItem xmlns:ds="http://schemas.openxmlformats.org/officeDocument/2006/customXml" ds:itemID="{E656C305-6F13-4423-82F2-985E600D3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a539d2-e8da-4b0a-9f2a-8244d3edf5ce"/>
    <ds:schemaRef ds:uri="8b7acd24-c007-45a9-be1a-c09e8a8029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1DACCB-D767-400A-BA13-DA1B68F6EF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424</vt:i4>
      </vt:variant>
    </vt:vector>
  </HeadingPairs>
  <TitlesOfParts>
    <vt:vector size="432" baseType="lpstr">
      <vt:lpstr>Overview - Section A</vt:lpstr>
      <vt:lpstr>Version history</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_014af77a_8bcb_4d0c_beeb_a3d72f1332b5</vt:lpstr>
      <vt:lpstr>_01cccfef_5573_4d36_b9d3_e32bd9199c70</vt:lpstr>
      <vt:lpstr>_0215c642_4079_4a66_b33f_02948e5b161c</vt:lpstr>
      <vt:lpstr>_022236a9_dcb1_42b2_a51e_7a01b131f28c</vt:lpstr>
      <vt:lpstr>_02305739_ec80_4503_b191_2e272f7ad158</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_0f39d314_7997_497e_b89c_3c8231e774ea</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_195784db_c268_4c63_8483_153347963bf4</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_4142b5d6_b3a2_4804_93e1_6abaf2166d4c</vt:lpstr>
      <vt:lpstr>_423d3c20_41cf_4997_a293_9b1150fb8eaa</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_493718d5_8d74_4e5b_a628_d7a62c064791</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_4f63865c_55fd_464f_93e9_b2225fc74687</vt:lpstr>
      <vt:lpstr>_50db2e80_c834_4e54_81d0_095d3a449508</vt:lpstr>
      <vt:lpstr>_51b611bd_a560_42d0_9976_577e62d2b71d</vt:lpstr>
      <vt:lpstr>_52d6fc62_59f3_4757_a084_a8aeafb48d9b</vt:lpstr>
      <vt:lpstr>_53066892_24de_428a_ae98_ea86638a4c62</vt:lpstr>
      <vt:lpstr>_53737226_720f_44cb_8b6f_c2a7829a2378</vt:lpstr>
      <vt:lpstr>_5486feae_3dbd_4704_9f21_63bc76d59ea7</vt:lpstr>
      <vt:lpstr>_54eeb97e_db74_4058_898e_3c70d10a60fb</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_5e59b3d2_3706_4a8c_932c_fdb0f6aa3c16</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_876c5893_c8a3_4066_ad24_31365064997d</vt:lpstr>
      <vt:lpstr>_87baeec3_d609_48e9_97d3_9acbc31c6bc4</vt:lpstr>
      <vt:lpstr>_88ed285f_de91_449e_84a4_7a52aed0ebf3</vt:lpstr>
      <vt:lpstr>_8945f316_fd9d_4e19_b3cd_c0c8202a52db</vt:lpstr>
      <vt:lpstr>_898e31a7_87d5_4417_b5a3_9c08b08d0c03</vt:lpstr>
      <vt:lpstr>_8a469ed4_8916_4154_bbbf_dd81f3ca6037</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_8dd6c2fb_f50c_45b5_817d_78b26603c486</vt:lpstr>
      <vt:lpstr>_8f38a2c2_0833_4757_9f3f_fd2bfbb481ac</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_aef23396_73a2_4449_b64b_574e315ee717</vt:lpstr>
      <vt:lpstr>_af4893e4_fb2a_43c4_a459_75a79635184d</vt:lpstr>
      <vt:lpstr>_b01f6605_c50f_49e5_8841_306b902e21b5</vt:lpstr>
      <vt:lpstr>_b0483c5a_df94_4f99_8593_1b5f790a1a8b</vt:lpstr>
      <vt:lpstr>_b11cf680_a844_40de_8411_c7f96b2201c9</vt:lpstr>
      <vt:lpstr>_b184a48f_c367_42e0_abea_de10491cdb89</vt:lpstr>
      <vt:lpstr>_b25b57c0_b3c6_4bd0_84af_ecd0c047480e</vt:lpstr>
      <vt:lpstr>_b29140ce_2067_4616_98b2_f6e9312dff45</vt:lpstr>
      <vt:lpstr>_b2dcf42e_b53d_4d97_b0ac_dd70231fb7f7</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_cbe75001_1b1f_4684_b8fc_dd97cd572e08</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AIM_Key_Activity_Milestone__c.AIM_De_activate_Key_Activity__c</vt:lpstr>
      <vt:lpstr>AIM_Module_Coverage_Interventio_Comp_Ref__c.AIM_Data_Type__c</vt:lpstr>
      <vt:lpstr>AIM_Module_Coverage_Interventio_Comp_Ref__c.Coverage.AIM_Data_Type__c</vt:lpstr>
      <vt:lpstr>AIM_Module_Coverage_Interventio_Comp_Ref__c.Intervention.AIM_Data_Type__c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AIM_Reporting_Period__c.AIM_Report_Period_Category__c</vt:lpstr>
      <vt:lpstr>'Account Role'!Área_de_extracción</vt:lpstr>
      <vt:lpstr>' Disaggregation - Section E'!Área_de_impresión</vt:lpstr>
      <vt:lpstr>'Coverage Indicators - Section D'!Área_de_impresión</vt:lpstr>
      <vt:lpstr>'Impact Indicators - Section B'!Área_de_impresión</vt:lpstr>
      <vt:lpstr>'Outcome Indicators - Section C'!Área_de_impresión</vt:lpstr>
      <vt:lpstr>'Overview - Section A'!Área_de_impresión</vt:lpstr>
      <vt:lpstr>'Print View'!Área_de_impresión</vt:lpstr>
      <vt:lpstr>CoverageColumn</vt:lpstr>
      <vt:lpstr>CoverageStart</vt:lpstr>
      <vt:lpstr>KeyActivityColumn</vt:lpstr>
      <vt:lpstr>KeyActivityStart</vt:lpstr>
      <vt:lpstr>'Coverage Indicators - Section D'!List</vt:lpstr>
      <vt:lpstr>List</vt:lpstr>
      <vt:lpstr>ModuleColumn</vt:lpstr>
      <vt:lpstr>ModuleStart</vt:lpstr>
      <vt:lpstr>PICKLISTKEYVALUEPAIR</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Marlene Torrico</cp:lastModifiedBy>
  <cp:lastPrinted>2017-08-21T16:24:00Z</cp:lastPrinted>
  <dcterms:created xsi:type="dcterms:W3CDTF">2016-09-24T07:20:04Z</dcterms:created>
  <dcterms:modified xsi:type="dcterms:W3CDTF">2022-05-31T14:16:47Z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0x010100B9BA137AB7768F458E69927531993F36</vt:lpwstr>
  </property>
  <property fmtid="{D5CDD505-2E9C-101B-9397-08002B2CF9AE}" pid="4" name="_dlc_DocIdItemGuid">
    <vt:lpwstr>fcb08dd9-8cae-4f5f-9545-8700396be1d1</vt:lpwstr>
  </property>
</Properties>
</file>